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egansears/Documents/Repos/post-fire_rainfall/rmrs_chem/"/>
    </mc:Choice>
  </mc:AlternateContent>
  <xr:revisionPtr revIDLastSave="0" documentId="8_{6CE62D45-E6B4-2340-947D-DB05455B729C}" xr6:coauthVersionLast="47" xr6:coauthVersionMax="47" xr10:uidLastSave="{00000000-0000-0000-0000-000000000000}"/>
  <bookViews>
    <workbookView xWindow="9400" yWindow="7880" windowWidth="29040" windowHeight="15840" xr2:uid="{00000000-000D-0000-FFFF-FFFF00000000}"/>
  </bookViews>
  <sheets>
    <sheet name="ET DATA" sheetId="1" r:id="rId1"/>
  </sheets>
  <definedNames>
    <definedName name="_xlnm._FilterDatabase" localSheetId="0" hidden="1">'ET DATA'!$A$4:$BA$331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mM+IX8phGVsap7/Cul00Z+6K4eiI1nbj0nutl/WSzok="/>
    </ext>
  </extLst>
</workbook>
</file>

<file path=xl/calcChain.xml><?xml version="1.0" encoding="utf-8"?>
<calcChain xmlns="http://schemas.openxmlformats.org/spreadsheetml/2006/main">
  <c r="AN331" i="1" l="1"/>
  <c r="AM331" i="1"/>
  <c r="AL331" i="1"/>
  <c r="AK331" i="1"/>
  <c r="AT331" i="1" s="1"/>
  <c r="AJ331" i="1"/>
  <c r="AI331" i="1"/>
  <c r="AH331" i="1"/>
  <c r="AG331" i="1"/>
  <c r="AP331" i="1" s="1"/>
  <c r="AF331" i="1"/>
  <c r="AE331" i="1"/>
  <c r="AS331" i="1" s="1"/>
  <c r="AU331" i="1" s="1"/>
  <c r="AD331" i="1"/>
  <c r="AC331" i="1"/>
  <c r="AY331" i="1" s="1"/>
  <c r="AW331" i="1" s="1"/>
  <c r="AX331" i="1" s="1"/>
  <c r="Z331" i="1"/>
  <c r="AA331" i="1" s="1"/>
  <c r="AB331" i="1" s="1"/>
  <c r="Y331" i="1"/>
  <c r="AY330" i="1"/>
  <c r="AW330" i="1"/>
  <c r="AX330" i="1" s="1"/>
  <c r="AT330" i="1"/>
  <c r="AN330" i="1"/>
  <c r="AM330" i="1"/>
  <c r="AL330" i="1"/>
  <c r="AK330" i="1"/>
  <c r="AO330" i="1" s="1"/>
  <c r="AJ330" i="1"/>
  <c r="AI330" i="1"/>
  <c r="AH330" i="1"/>
  <c r="AG330" i="1"/>
  <c r="AF330" i="1"/>
  <c r="AE330" i="1"/>
  <c r="AS330" i="1" s="1"/>
  <c r="AU330" i="1" s="1"/>
  <c r="AD330" i="1"/>
  <c r="AC330" i="1"/>
  <c r="Z330" i="1"/>
  <c r="Y330" i="1"/>
  <c r="AA330" i="1" s="1"/>
  <c r="AB330" i="1" s="1"/>
  <c r="AT329" i="1"/>
  <c r="AN329" i="1"/>
  <c r="AO329" i="1" s="1"/>
  <c r="AM329" i="1"/>
  <c r="AL329" i="1"/>
  <c r="AK329" i="1"/>
  <c r="AJ329" i="1"/>
  <c r="AI329" i="1"/>
  <c r="AH329" i="1"/>
  <c r="AG329" i="1"/>
  <c r="AF329" i="1"/>
  <c r="AE329" i="1"/>
  <c r="AY329" i="1" s="1"/>
  <c r="AW329" i="1" s="1"/>
  <c r="AX329" i="1" s="1"/>
  <c r="AD329" i="1"/>
  <c r="AC329" i="1"/>
  <c r="Z329" i="1"/>
  <c r="Y329" i="1"/>
  <c r="AA329" i="1" s="1"/>
  <c r="AB329" i="1" s="1"/>
  <c r="AN328" i="1"/>
  <c r="AT328" i="1" s="1"/>
  <c r="AM328" i="1"/>
  <c r="AO328" i="1" s="1"/>
  <c r="AL328" i="1"/>
  <c r="AK328" i="1"/>
  <c r="AJ328" i="1"/>
  <c r="AI328" i="1"/>
  <c r="AY328" i="1" s="1"/>
  <c r="AW328" i="1" s="1"/>
  <c r="AX328" i="1" s="1"/>
  <c r="AH328" i="1"/>
  <c r="AS328" i="1" s="1"/>
  <c r="AU328" i="1" s="1"/>
  <c r="AG328" i="1"/>
  <c r="AF328" i="1"/>
  <c r="AE328" i="1"/>
  <c r="AD328" i="1"/>
  <c r="AC328" i="1"/>
  <c r="Z328" i="1"/>
  <c r="Y328" i="1"/>
  <c r="AA328" i="1" s="1"/>
  <c r="AB328" i="1" s="1"/>
  <c r="AT327" i="1"/>
  <c r="AN327" i="1"/>
  <c r="AM327" i="1"/>
  <c r="AL327" i="1"/>
  <c r="AK327" i="1"/>
  <c r="AJ327" i="1"/>
  <c r="AI327" i="1"/>
  <c r="AH327" i="1"/>
  <c r="AS327" i="1" s="1"/>
  <c r="AU327" i="1" s="1"/>
  <c r="AG327" i="1"/>
  <c r="AF327" i="1"/>
  <c r="AE327" i="1"/>
  <c r="AP327" i="1" s="1"/>
  <c r="AD327" i="1"/>
  <c r="AC327" i="1"/>
  <c r="Z327" i="1"/>
  <c r="Y327" i="1"/>
  <c r="AA327" i="1" s="1"/>
  <c r="AB327" i="1" s="1"/>
  <c r="AN326" i="1"/>
  <c r="AT326" i="1" s="1"/>
  <c r="AM326" i="1"/>
  <c r="AL326" i="1"/>
  <c r="AK326" i="1"/>
  <c r="AJ326" i="1"/>
  <c r="AI326" i="1"/>
  <c r="AH326" i="1"/>
  <c r="AG326" i="1"/>
  <c r="AF326" i="1"/>
  <c r="AE326" i="1"/>
  <c r="AD326" i="1"/>
  <c r="AC326" i="1"/>
  <c r="AO326" i="1" s="1"/>
  <c r="Z326" i="1"/>
  <c r="Y326" i="1"/>
  <c r="AA326" i="1" s="1"/>
  <c r="AB326" i="1" s="1"/>
  <c r="AP325" i="1"/>
  <c r="AN325" i="1"/>
  <c r="AM325" i="1"/>
  <c r="AL325" i="1"/>
  <c r="AK325" i="1"/>
  <c r="AJ325" i="1"/>
  <c r="AI325" i="1"/>
  <c r="AH325" i="1"/>
  <c r="AG325" i="1"/>
  <c r="AF325" i="1"/>
  <c r="AE325" i="1"/>
  <c r="AS325" i="1" s="1"/>
  <c r="AD325" i="1"/>
  <c r="AC325" i="1"/>
  <c r="Z325" i="1"/>
  <c r="AA325" i="1" s="1"/>
  <c r="AB325" i="1" s="1"/>
  <c r="Y325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Z324" i="1"/>
  <c r="Y324" i="1"/>
  <c r="AA324" i="1" s="1"/>
  <c r="AB324" i="1" s="1"/>
  <c r="AT323" i="1"/>
  <c r="AO323" i="1"/>
  <c r="AN323" i="1"/>
  <c r="AM323" i="1"/>
  <c r="AL323" i="1"/>
  <c r="AK323" i="1"/>
  <c r="AJ323" i="1"/>
  <c r="AI323" i="1"/>
  <c r="AH323" i="1"/>
  <c r="AG323" i="1"/>
  <c r="AF323" i="1"/>
  <c r="AP323" i="1" s="1"/>
  <c r="AQ323" i="1" s="1"/>
  <c r="AR323" i="1" s="1"/>
  <c r="AE323" i="1"/>
  <c r="AD323" i="1"/>
  <c r="AC323" i="1"/>
  <c r="Z323" i="1"/>
  <c r="Y323" i="1"/>
  <c r="AA323" i="1" s="1"/>
  <c r="AB323" i="1" s="1"/>
  <c r="AN322" i="1"/>
  <c r="AM322" i="1"/>
  <c r="AL322" i="1"/>
  <c r="AK322" i="1"/>
  <c r="AT322" i="1" s="1"/>
  <c r="AJ322" i="1"/>
  <c r="AI322" i="1"/>
  <c r="AH322" i="1"/>
  <c r="AG322" i="1"/>
  <c r="AF322" i="1"/>
  <c r="AE322" i="1"/>
  <c r="AY322" i="1" s="1"/>
  <c r="AW322" i="1" s="1"/>
  <c r="AX322" i="1" s="1"/>
  <c r="AD322" i="1"/>
  <c r="AC322" i="1"/>
  <c r="Z322" i="1"/>
  <c r="Y322" i="1"/>
  <c r="AA322" i="1" s="1"/>
  <c r="AB322" i="1" s="1"/>
  <c r="AN321" i="1"/>
  <c r="AM321" i="1"/>
  <c r="AL321" i="1"/>
  <c r="AK321" i="1"/>
  <c r="AT321" i="1" s="1"/>
  <c r="AJ321" i="1"/>
  <c r="AI321" i="1"/>
  <c r="AH321" i="1"/>
  <c r="AG321" i="1"/>
  <c r="AF321" i="1"/>
  <c r="AE321" i="1"/>
  <c r="AS321" i="1" s="1"/>
  <c r="AU321" i="1" s="1"/>
  <c r="AD321" i="1"/>
  <c r="AC321" i="1"/>
  <c r="Z321" i="1"/>
  <c r="AA321" i="1" s="1"/>
  <c r="AB321" i="1" s="1"/>
  <c r="Y321" i="1"/>
  <c r="AN320" i="1"/>
  <c r="AM320" i="1"/>
  <c r="AL320" i="1"/>
  <c r="AK320" i="1"/>
  <c r="AO320" i="1" s="1"/>
  <c r="AJ320" i="1"/>
  <c r="AI320" i="1"/>
  <c r="AH320" i="1"/>
  <c r="AG320" i="1"/>
  <c r="AF320" i="1"/>
  <c r="AE320" i="1"/>
  <c r="AD320" i="1"/>
  <c r="AC320" i="1"/>
  <c r="AA320" i="1"/>
  <c r="AB320" i="1" s="1"/>
  <c r="Z320" i="1"/>
  <c r="Y320" i="1"/>
  <c r="AP319" i="1"/>
  <c r="AN319" i="1"/>
  <c r="AM319" i="1"/>
  <c r="AL319" i="1"/>
  <c r="AK319" i="1"/>
  <c r="AJ319" i="1"/>
  <c r="AI319" i="1"/>
  <c r="AH319" i="1"/>
  <c r="AG319" i="1"/>
  <c r="AF319" i="1"/>
  <c r="AS319" i="1" s="1"/>
  <c r="AE319" i="1"/>
  <c r="AY319" i="1" s="1"/>
  <c r="AW319" i="1" s="1"/>
  <c r="AX319" i="1" s="1"/>
  <c r="AD319" i="1"/>
  <c r="AC319" i="1"/>
  <c r="Z319" i="1"/>
  <c r="AA319" i="1" s="1"/>
  <c r="AB319" i="1" s="1"/>
  <c r="Y319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A318" i="1"/>
  <c r="AB318" i="1" s="1"/>
  <c r="Z318" i="1"/>
  <c r="Y318" i="1"/>
  <c r="AN317" i="1"/>
  <c r="AM317" i="1"/>
  <c r="AL317" i="1"/>
  <c r="AK317" i="1"/>
  <c r="AO317" i="1" s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AS316" i="1"/>
  <c r="AU316" i="1" s="1"/>
  <c r="AN316" i="1"/>
  <c r="AM316" i="1"/>
  <c r="AL316" i="1"/>
  <c r="AT316" i="1" s="1"/>
  <c r="AK316" i="1"/>
  <c r="AO316" i="1" s="1"/>
  <c r="AQ316" i="1" s="1"/>
  <c r="AR316" i="1" s="1"/>
  <c r="AJ316" i="1"/>
  <c r="AI316" i="1"/>
  <c r="AH316" i="1"/>
  <c r="AG316" i="1"/>
  <c r="AF316" i="1"/>
  <c r="AP316" i="1" s="1"/>
  <c r="AE316" i="1"/>
  <c r="AD316" i="1"/>
  <c r="AC316" i="1"/>
  <c r="AA316" i="1"/>
  <c r="AB316" i="1" s="1"/>
  <c r="Z316" i="1"/>
  <c r="Y316" i="1"/>
  <c r="AN315" i="1"/>
  <c r="AM315" i="1"/>
  <c r="AL315" i="1"/>
  <c r="AK315" i="1"/>
  <c r="AT315" i="1" s="1"/>
  <c r="AJ315" i="1"/>
  <c r="AI315" i="1"/>
  <c r="AH315" i="1"/>
  <c r="AG315" i="1"/>
  <c r="AS315" i="1" s="1"/>
  <c r="AF315" i="1"/>
  <c r="AE315" i="1"/>
  <c r="AP315" i="1" s="1"/>
  <c r="AD315" i="1"/>
  <c r="AC315" i="1"/>
  <c r="Z315" i="1"/>
  <c r="Y315" i="1"/>
  <c r="AA315" i="1" s="1"/>
  <c r="AB315" i="1" s="1"/>
  <c r="AY314" i="1"/>
  <c r="AW314" i="1" s="1"/>
  <c r="AX314" i="1" s="1"/>
  <c r="AT314" i="1"/>
  <c r="AS314" i="1"/>
  <c r="AU314" i="1" s="1"/>
  <c r="AN314" i="1"/>
  <c r="AM314" i="1"/>
  <c r="AL314" i="1"/>
  <c r="AK314" i="1"/>
  <c r="AJ314" i="1"/>
  <c r="AI314" i="1"/>
  <c r="AH314" i="1"/>
  <c r="AG314" i="1"/>
  <c r="AF314" i="1"/>
  <c r="AE314" i="1"/>
  <c r="AP314" i="1" s="1"/>
  <c r="AD314" i="1"/>
  <c r="AC314" i="1"/>
  <c r="AB314" i="1"/>
  <c r="AA314" i="1"/>
  <c r="Z314" i="1"/>
  <c r="Y314" i="1"/>
  <c r="AN313" i="1"/>
  <c r="AO313" i="1" s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Z313" i="1"/>
  <c r="Y313" i="1"/>
  <c r="AA313" i="1" s="1"/>
  <c r="AY312" i="1"/>
  <c r="AW312" i="1" s="1"/>
  <c r="AX312" i="1" s="1"/>
  <c r="AT312" i="1"/>
  <c r="AO312" i="1"/>
  <c r="AN312" i="1"/>
  <c r="AM312" i="1"/>
  <c r="AL312" i="1"/>
  <c r="AK312" i="1"/>
  <c r="AJ312" i="1"/>
  <c r="AI312" i="1"/>
  <c r="AH312" i="1"/>
  <c r="AS312" i="1" s="1"/>
  <c r="AU312" i="1" s="1"/>
  <c r="AG312" i="1"/>
  <c r="AF312" i="1"/>
  <c r="AE312" i="1"/>
  <c r="AD312" i="1"/>
  <c r="AC312" i="1"/>
  <c r="Z312" i="1"/>
  <c r="Y312" i="1"/>
  <c r="AA312" i="1" s="1"/>
  <c r="AB312" i="1" s="1"/>
  <c r="AT311" i="1"/>
  <c r="AN311" i="1"/>
  <c r="AM311" i="1"/>
  <c r="AL311" i="1"/>
  <c r="AK311" i="1"/>
  <c r="AJ311" i="1"/>
  <c r="AI311" i="1"/>
  <c r="AH311" i="1"/>
  <c r="AS311" i="1" s="1"/>
  <c r="AG311" i="1"/>
  <c r="AF311" i="1"/>
  <c r="AE311" i="1"/>
  <c r="AD311" i="1"/>
  <c r="AC311" i="1"/>
  <c r="Z311" i="1"/>
  <c r="Y311" i="1"/>
  <c r="AA311" i="1" s="1"/>
  <c r="AB311" i="1" s="1"/>
  <c r="AS310" i="1"/>
  <c r="AU310" i="1" s="1"/>
  <c r="AN310" i="1"/>
  <c r="AT310" i="1" s="1"/>
  <c r="AM310" i="1"/>
  <c r="AL310" i="1"/>
  <c r="AK310" i="1"/>
  <c r="AJ310" i="1"/>
  <c r="AI310" i="1"/>
  <c r="AH310" i="1"/>
  <c r="AG310" i="1"/>
  <c r="AF310" i="1"/>
  <c r="AE310" i="1"/>
  <c r="AD310" i="1"/>
  <c r="AC310" i="1"/>
  <c r="AO310" i="1" s="1"/>
  <c r="Z310" i="1"/>
  <c r="Y310" i="1"/>
  <c r="AA310" i="1" s="1"/>
  <c r="AB310" i="1" s="1"/>
  <c r="AY309" i="1"/>
  <c r="AW309" i="1" s="1"/>
  <c r="AX309" i="1" s="1"/>
  <c r="AN309" i="1"/>
  <c r="AT309" i="1" s="1"/>
  <c r="AM309" i="1"/>
  <c r="AL309" i="1"/>
  <c r="AK309" i="1"/>
  <c r="AJ309" i="1"/>
  <c r="AI309" i="1"/>
  <c r="AP309" i="1" s="1"/>
  <c r="AH309" i="1"/>
  <c r="AG309" i="1"/>
  <c r="AF309" i="1"/>
  <c r="AE309" i="1"/>
  <c r="AS309" i="1" s="1"/>
  <c r="AU309" i="1" s="1"/>
  <c r="AD309" i="1"/>
  <c r="AC309" i="1"/>
  <c r="Z309" i="1"/>
  <c r="AA309" i="1" s="1"/>
  <c r="AB309" i="1" s="1"/>
  <c r="Y309" i="1"/>
  <c r="AY308" i="1"/>
  <c r="AW308" i="1" s="1"/>
  <c r="AX308" i="1" s="1"/>
  <c r="AN308" i="1"/>
  <c r="AM308" i="1"/>
  <c r="AL308" i="1"/>
  <c r="AK308" i="1"/>
  <c r="AO308" i="1" s="1"/>
  <c r="AJ308" i="1"/>
  <c r="AI308" i="1"/>
  <c r="AH308" i="1"/>
  <c r="AG308" i="1"/>
  <c r="AF308" i="1"/>
  <c r="AE308" i="1"/>
  <c r="AD308" i="1"/>
  <c r="AC308" i="1"/>
  <c r="Z308" i="1"/>
  <c r="Y308" i="1"/>
  <c r="AA308" i="1" s="1"/>
  <c r="AB308" i="1" s="1"/>
  <c r="AT307" i="1"/>
  <c r="AN307" i="1"/>
  <c r="AM307" i="1"/>
  <c r="AL307" i="1"/>
  <c r="AK307" i="1"/>
  <c r="AJ307" i="1"/>
  <c r="AO307" i="1" s="1"/>
  <c r="AI307" i="1"/>
  <c r="AH307" i="1"/>
  <c r="AG307" i="1"/>
  <c r="AF307" i="1"/>
  <c r="AS307" i="1" s="1"/>
  <c r="AU307" i="1" s="1"/>
  <c r="AE307" i="1"/>
  <c r="AY307" i="1" s="1"/>
  <c r="AW307" i="1" s="1"/>
  <c r="AX307" i="1" s="1"/>
  <c r="AD307" i="1"/>
  <c r="AC307" i="1"/>
  <c r="Z307" i="1"/>
  <c r="Y307" i="1"/>
  <c r="AA307" i="1" s="1"/>
  <c r="AB307" i="1" s="1"/>
  <c r="AN306" i="1"/>
  <c r="AM306" i="1"/>
  <c r="AL306" i="1"/>
  <c r="AK306" i="1"/>
  <c r="AT306" i="1" s="1"/>
  <c r="AJ306" i="1"/>
  <c r="AI306" i="1"/>
  <c r="AH306" i="1"/>
  <c r="AG306" i="1"/>
  <c r="AF306" i="1"/>
  <c r="AE306" i="1"/>
  <c r="AD306" i="1"/>
  <c r="AC306" i="1"/>
  <c r="AA306" i="1"/>
  <c r="AB306" i="1" s="1"/>
  <c r="Z306" i="1"/>
  <c r="Y306" i="1"/>
  <c r="AN305" i="1"/>
  <c r="AM305" i="1"/>
  <c r="AL305" i="1"/>
  <c r="AK305" i="1"/>
  <c r="AT305" i="1" s="1"/>
  <c r="AJ305" i="1"/>
  <c r="AI305" i="1"/>
  <c r="AH305" i="1"/>
  <c r="AG305" i="1"/>
  <c r="AF305" i="1"/>
  <c r="AP305" i="1" s="1"/>
  <c r="AE305" i="1"/>
  <c r="AD305" i="1"/>
  <c r="AC305" i="1"/>
  <c r="Z305" i="1"/>
  <c r="AA305" i="1" s="1"/>
  <c r="AB305" i="1" s="1"/>
  <c r="Y305" i="1"/>
  <c r="AP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Z304" i="1"/>
  <c r="AA304" i="1" s="1"/>
  <c r="AB304" i="1" s="1"/>
  <c r="Y304" i="1"/>
  <c r="AP303" i="1"/>
  <c r="AN303" i="1"/>
  <c r="AM303" i="1"/>
  <c r="AL303" i="1"/>
  <c r="AK303" i="1"/>
  <c r="AJ303" i="1"/>
  <c r="AI303" i="1"/>
  <c r="AH303" i="1"/>
  <c r="AG303" i="1"/>
  <c r="AF303" i="1"/>
  <c r="AS303" i="1" s="1"/>
  <c r="AE303" i="1"/>
  <c r="AD303" i="1"/>
  <c r="AC303" i="1"/>
  <c r="Z303" i="1"/>
  <c r="Y303" i="1"/>
  <c r="AN302" i="1"/>
  <c r="AM302" i="1"/>
  <c r="AL302" i="1"/>
  <c r="AK302" i="1"/>
  <c r="AJ302" i="1"/>
  <c r="AI302" i="1"/>
  <c r="AH302" i="1"/>
  <c r="AG302" i="1"/>
  <c r="AF302" i="1"/>
  <c r="AE302" i="1"/>
  <c r="AS302" i="1" s="1"/>
  <c r="AD302" i="1"/>
  <c r="AC302" i="1"/>
  <c r="AA302" i="1"/>
  <c r="AB302" i="1" s="1"/>
  <c r="Z302" i="1"/>
  <c r="Y302" i="1"/>
  <c r="AN301" i="1"/>
  <c r="AM301" i="1"/>
  <c r="AL301" i="1"/>
  <c r="AK301" i="1"/>
  <c r="AT301" i="1" s="1"/>
  <c r="AJ301" i="1"/>
  <c r="AI301" i="1"/>
  <c r="AH301" i="1"/>
  <c r="AG301" i="1"/>
  <c r="AF301" i="1"/>
  <c r="AE301" i="1"/>
  <c r="AD301" i="1"/>
  <c r="AC301" i="1"/>
  <c r="AA301" i="1"/>
  <c r="AB301" i="1" s="1"/>
  <c r="Z301" i="1"/>
  <c r="Y301" i="1"/>
  <c r="AN300" i="1"/>
  <c r="AM300" i="1"/>
  <c r="AL300" i="1"/>
  <c r="AT300" i="1" s="1"/>
  <c r="AK300" i="1"/>
  <c r="AJ300" i="1"/>
  <c r="AI300" i="1"/>
  <c r="AH300" i="1"/>
  <c r="AG300" i="1"/>
  <c r="AS300" i="1" s="1"/>
  <c r="AU300" i="1" s="1"/>
  <c r="AF300" i="1"/>
  <c r="AE300" i="1"/>
  <c r="AD300" i="1"/>
  <c r="AC300" i="1"/>
  <c r="AA300" i="1"/>
  <c r="AB300" i="1" s="1"/>
  <c r="Z300" i="1"/>
  <c r="Y300" i="1"/>
  <c r="AN299" i="1"/>
  <c r="AM299" i="1"/>
  <c r="AL299" i="1"/>
  <c r="AK299" i="1"/>
  <c r="AT299" i="1" s="1"/>
  <c r="AJ299" i="1"/>
  <c r="AI299" i="1"/>
  <c r="AH299" i="1"/>
  <c r="AY299" i="1" s="1"/>
  <c r="AW299" i="1" s="1"/>
  <c r="AX299" i="1" s="1"/>
  <c r="AG299" i="1"/>
  <c r="AF299" i="1"/>
  <c r="AE299" i="1"/>
  <c r="AD299" i="1"/>
  <c r="AC299" i="1"/>
  <c r="Z299" i="1"/>
  <c r="Y299" i="1"/>
  <c r="AA299" i="1" s="1"/>
  <c r="AB299" i="1" s="1"/>
  <c r="AT298" i="1"/>
  <c r="AS298" i="1"/>
  <c r="AU298" i="1" s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Y298" i="1" s="1"/>
  <c r="AW298" i="1" s="1"/>
  <c r="AX298" i="1" s="1"/>
  <c r="AB298" i="1"/>
  <c r="Z298" i="1"/>
  <c r="Y298" i="1"/>
  <c r="AA298" i="1" s="1"/>
  <c r="AN297" i="1"/>
  <c r="AO297" i="1" s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Z297" i="1"/>
  <c r="Y297" i="1"/>
  <c r="AA297" i="1" s="1"/>
  <c r="AY296" i="1"/>
  <c r="AW296" i="1" s="1"/>
  <c r="AX296" i="1" s="1"/>
  <c r="AS296" i="1"/>
  <c r="AU296" i="1" s="1"/>
  <c r="AO296" i="1"/>
  <c r="AN296" i="1"/>
  <c r="AM296" i="1"/>
  <c r="AL296" i="1"/>
  <c r="AT296" i="1" s="1"/>
  <c r="AK296" i="1"/>
  <c r="AJ296" i="1"/>
  <c r="AI296" i="1"/>
  <c r="AH296" i="1"/>
  <c r="AG296" i="1"/>
  <c r="AF296" i="1"/>
  <c r="AE296" i="1"/>
  <c r="AD296" i="1"/>
  <c r="AC296" i="1"/>
  <c r="Z296" i="1"/>
  <c r="Y296" i="1"/>
  <c r="AA296" i="1" s="1"/>
  <c r="AB296" i="1" s="1"/>
  <c r="AT295" i="1"/>
  <c r="AS295" i="1"/>
  <c r="AN295" i="1"/>
  <c r="AM295" i="1"/>
  <c r="AL295" i="1"/>
  <c r="AK295" i="1"/>
  <c r="AJ295" i="1"/>
  <c r="AI295" i="1"/>
  <c r="AH295" i="1"/>
  <c r="AG295" i="1"/>
  <c r="AF295" i="1"/>
  <c r="AE295" i="1"/>
  <c r="AP295" i="1" s="1"/>
  <c r="AD295" i="1"/>
  <c r="AC295" i="1"/>
  <c r="AA295" i="1"/>
  <c r="AB295" i="1" s="1"/>
  <c r="Z295" i="1"/>
  <c r="Y295" i="1"/>
  <c r="AN294" i="1"/>
  <c r="AM294" i="1"/>
  <c r="AL294" i="1"/>
  <c r="AK294" i="1"/>
  <c r="AT294" i="1" s="1"/>
  <c r="AJ294" i="1"/>
  <c r="AI294" i="1"/>
  <c r="AH294" i="1"/>
  <c r="AG294" i="1"/>
  <c r="AF294" i="1"/>
  <c r="AE294" i="1"/>
  <c r="AP294" i="1" s="1"/>
  <c r="AD294" i="1"/>
  <c r="AC294" i="1"/>
  <c r="AO294" i="1" s="1"/>
  <c r="Z294" i="1"/>
  <c r="Y294" i="1"/>
  <c r="AA294" i="1" s="1"/>
  <c r="AB294" i="1" s="1"/>
  <c r="AN293" i="1"/>
  <c r="AT293" i="1" s="1"/>
  <c r="AM293" i="1"/>
  <c r="AL293" i="1"/>
  <c r="AK293" i="1"/>
  <c r="AO293" i="1" s="1"/>
  <c r="AJ293" i="1"/>
  <c r="AI293" i="1"/>
  <c r="AH293" i="1"/>
  <c r="AG293" i="1"/>
  <c r="AF293" i="1"/>
  <c r="AE293" i="1"/>
  <c r="AS293" i="1" s="1"/>
  <c r="AD293" i="1"/>
  <c r="AY293" i="1" s="1"/>
  <c r="AW293" i="1" s="1"/>
  <c r="AX293" i="1" s="1"/>
  <c r="AC293" i="1"/>
  <c r="Z293" i="1"/>
  <c r="AA293" i="1" s="1"/>
  <c r="AB293" i="1" s="1"/>
  <c r="Y293" i="1"/>
  <c r="AN292" i="1"/>
  <c r="AM292" i="1"/>
  <c r="AL292" i="1"/>
  <c r="AK292" i="1"/>
  <c r="AT292" i="1" s="1"/>
  <c r="AJ292" i="1"/>
  <c r="AI292" i="1"/>
  <c r="AH292" i="1"/>
  <c r="AG292" i="1"/>
  <c r="AF292" i="1"/>
  <c r="AE292" i="1"/>
  <c r="AD292" i="1"/>
  <c r="AC292" i="1"/>
  <c r="Z292" i="1"/>
  <c r="Y292" i="1"/>
  <c r="AA292" i="1" s="1"/>
  <c r="AB292" i="1" s="1"/>
  <c r="AT291" i="1"/>
  <c r="AN291" i="1"/>
  <c r="AM291" i="1"/>
  <c r="AL291" i="1"/>
  <c r="AK291" i="1"/>
  <c r="AJ291" i="1"/>
  <c r="AO291" i="1" s="1"/>
  <c r="AI291" i="1"/>
  <c r="AH291" i="1"/>
  <c r="AG291" i="1"/>
  <c r="AF291" i="1"/>
  <c r="AS291" i="1" s="1"/>
  <c r="AU291" i="1" s="1"/>
  <c r="AE291" i="1"/>
  <c r="AD291" i="1"/>
  <c r="AC291" i="1"/>
  <c r="Z291" i="1"/>
  <c r="Y291" i="1"/>
  <c r="AN290" i="1"/>
  <c r="AM290" i="1"/>
  <c r="AL290" i="1"/>
  <c r="AK290" i="1"/>
  <c r="AT290" i="1" s="1"/>
  <c r="AJ290" i="1"/>
  <c r="AI290" i="1"/>
  <c r="AH290" i="1"/>
  <c r="AG290" i="1"/>
  <c r="AF290" i="1"/>
  <c r="AE290" i="1"/>
  <c r="AD290" i="1"/>
  <c r="AC290" i="1"/>
  <c r="Z290" i="1"/>
  <c r="Y290" i="1"/>
  <c r="AA290" i="1" s="1"/>
  <c r="AB290" i="1" s="1"/>
  <c r="AN289" i="1"/>
  <c r="AM289" i="1"/>
  <c r="AL289" i="1"/>
  <c r="AT289" i="1" s="1"/>
  <c r="AK289" i="1"/>
  <c r="AO289" i="1" s="1"/>
  <c r="AJ289" i="1"/>
  <c r="AI289" i="1"/>
  <c r="AH289" i="1"/>
  <c r="AG289" i="1"/>
  <c r="AF289" i="1"/>
  <c r="AE289" i="1"/>
  <c r="AP289" i="1" s="1"/>
  <c r="AD289" i="1"/>
  <c r="AC289" i="1"/>
  <c r="Z289" i="1"/>
  <c r="AA289" i="1" s="1"/>
  <c r="AB289" i="1" s="1"/>
  <c r="Y289" i="1"/>
  <c r="AP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A288" i="1"/>
  <c r="AB288" i="1" s="1"/>
  <c r="Z288" i="1"/>
  <c r="Y288" i="1"/>
  <c r="AP287" i="1"/>
  <c r="AN287" i="1"/>
  <c r="AM287" i="1"/>
  <c r="AL287" i="1"/>
  <c r="AK287" i="1"/>
  <c r="AJ287" i="1"/>
  <c r="AI287" i="1"/>
  <c r="AH287" i="1"/>
  <c r="AG287" i="1"/>
  <c r="AF287" i="1"/>
  <c r="AS287" i="1" s="1"/>
  <c r="AE287" i="1"/>
  <c r="AD287" i="1"/>
  <c r="AY287" i="1" s="1"/>
  <c r="AW287" i="1" s="1"/>
  <c r="AX287" i="1" s="1"/>
  <c r="AC287" i="1"/>
  <c r="Z287" i="1"/>
  <c r="Y287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A286" i="1"/>
  <c r="AB286" i="1" s="1"/>
  <c r="Z286" i="1"/>
  <c r="Y286" i="1"/>
  <c r="AN285" i="1"/>
  <c r="AM285" i="1"/>
  <c r="AL285" i="1"/>
  <c r="AK285" i="1"/>
  <c r="AT285" i="1" s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AN284" i="1"/>
  <c r="AM284" i="1"/>
  <c r="AL284" i="1"/>
  <c r="AT284" i="1" s="1"/>
  <c r="AK284" i="1"/>
  <c r="AJ284" i="1"/>
  <c r="AI284" i="1"/>
  <c r="AH284" i="1"/>
  <c r="AG284" i="1"/>
  <c r="AS284" i="1" s="1"/>
  <c r="AU284" i="1" s="1"/>
  <c r="AF284" i="1"/>
  <c r="AE284" i="1"/>
  <c r="AD284" i="1"/>
  <c r="AC284" i="1"/>
  <c r="AA284" i="1"/>
  <c r="AB284" i="1" s="1"/>
  <c r="Z284" i="1"/>
  <c r="Y284" i="1"/>
  <c r="AN283" i="1"/>
  <c r="AM283" i="1"/>
  <c r="AL283" i="1"/>
  <c r="AO283" i="1" s="1"/>
  <c r="AK283" i="1"/>
  <c r="AJ283" i="1"/>
  <c r="AI283" i="1"/>
  <c r="AH283" i="1"/>
  <c r="AG283" i="1"/>
  <c r="AF283" i="1"/>
  <c r="AE283" i="1"/>
  <c r="AD283" i="1"/>
  <c r="AC283" i="1"/>
  <c r="Z283" i="1"/>
  <c r="Y283" i="1"/>
  <c r="AA283" i="1" s="1"/>
  <c r="AB283" i="1" s="1"/>
  <c r="AT282" i="1"/>
  <c r="AS282" i="1"/>
  <c r="AU282" i="1" s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Y282" i="1" s="1"/>
  <c r="AW282" i="1" s="1"/>
  <c r="AX282" i="1" s="1"/>
  <c r="Z282" i="1"/>
  <c r="Y282" i="1"/>
  <c r="AA282" i="1" s="1"/>
  <c r="AB282" i="1" s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Z281" i="1"/>
  <c r="Y281" i="1"/>
  <c r="AA281" i="1" s="1"/>
  <c r="AY280" i="1"/>
  <c r="AW280" i="1" s="1"/>
  <c r="AX280" i="1" s="1"/>
  <c r="AS280" i="1"/>
  <c r="AU280" i="1" s="1"/>
  <c r="AN280" i="1"/>
  <c r="AM280" i="1"/>
  <c r="AL280" i="1"/>
  <c r="AT280" i="1" s="1"/>
  <c r="AK280" i="1"/>
  <c r="AJ280" i="1"/>
  <c r="AI280" i="1"/>
  <c r="AH280" i="1"/>
  <c r="AG280" i="1"/>
  <c r="AF280" i="1"/>
  <c r="AE280" i="1"/>
  <c r="AD280" i="1"/>
  <c r="AC280" i="1"/>
  <c r="AO280" i="1" s="1"/>
  <c r="Z280" i="1"/>
  <c r="Y280" i="1"/>
  <c r="AA280" i="1" s="1"/>
  <c r="AB280" i="1" s="1"/>
  <c r="AN279" i="1"/>
  <c r="AT279" i="1" s="1"/>
  <c r="AM279" i="1"/>
  <c r="AL279" i="1"/>
  <c r="AK279" i="1"/>
  <c r="AJ279" i="1"/>
  <c r="AI279" i="1"/>
  <c r="AH279" i="1"/>
  <c r="AS279" i="1" s="1"/>
  <c r="AU279" i="1" s="1"/>
  <c r="AG279" i="1"/>
  <c r="AF279" i="1"/>
  <c r="AE279" i="1"/>
  <c r="AD279" i="1"/>
  <c r="AC279" i="1"/>
  <c r="Z279" i="1"/>
  <c r="AA279" i="1" s="1"/>
  <c r="AB279" i="1" s="1"/>
  <c r="Y279" i="1"/>
  <c r="AN278" i="1"/>
  <c r="AM278" i="1"/>
  <c r="AL278" i="1"/>
  <c r="AK278" i="1"/>
  <c r="AT278" i="1" s="1"/>
  <c r="AJ278" i="1"/>
  <c r="AI278" i="1"/>
  <c r="AH278" i="1"/>
  <c r="AG278" i="1"/>
  <c r="AF278" i="1"/>
  <c r="AE278" i="1"/>
  <c r="AD278" i="1"/>
  <c r="AC278" i="1"/>
  <c r="AO278" i="1" s="1"/>
  <c r="Z278" i="1"/>
  <c r="Y278" i="1"/>
  <c r="AA278" i="1" s="1"/>
  <c r="AB278" i="1" s="1"/>
  <c r="AN277" i="1"/>
  <c r="AT277" i="1" s="1"/>
  <c r="AM277" i="1"/>
  <c r="AL277" i="1"/>
  <c r="AK277" i="1"/>
  <c r="AO277" i="1" s="1"/>
  <c r="AJ277" i="1"/>
  <c r="AI277" i="1"/>
  <c r="AP277" i="1" s="1"/>
  <c r="AQ277" i="1" s="1"/>
  <c r="AR277" i="1" s="1"/>
  <c r="AH277" i="1"/>
  <c r="AG277" i="1"/>
  <c r="AF277" i="1"/>
  <c r="AE277" i="1"/>
  <c r="AS277" i="1" s="1"/>
  <c r="AD277" i="1"/>
  <c r="AY277" i="1" s="1"/>
  <c r="AW277" i="1" s="1"/>
  <c r="AX277" i="1" s="1"/>
  <c r="AC277" i="1"/>
  <c r="Z277" i="1"/>
  <c r="AA277" i="1" s="1"/>
  <c r="AB277" i="1" s="1"/>
  <c r="Y277" i="1"/>
  <c r="AN276" i="1"/>
  <c r="AM276" i="1"/>
  <c r="AL276" i="1"/>
  <c r="AK276" i="1"/>
  <c r="AT276" i="1" s="1"/>
  <c r="AJ276" i="1"/>
  <c r="AI276" i="1"/>
  <c r="AH276" i="1"/>
  <c r="AG276" i="1"/>
  <c r="AF276" i="1"/>
  <c r="AE276" i="1"/>
  <c r="AD276" i="1"/>
  <c r="AY276" i="1" s="1"/>
  <c r="AW276" i="1" s="1"/>
  <c r="AX276" i="1" s="1"/>
  <c r="AC276" i="1"/>
  <c r="Z276" i="1"/>
  <c r="Y276" i="1"/>
  <c r="AA276" i="1" s="1"/>
  <c r="AB276" i="1" s="1"/>
  <c r="AT275" i="1"/>
  <c r="AP275" i="1"/>
  <c r="AN275" i="1"/>
  <c r="AM275" i="1"/>
  <c r="AL275" i="1"/>
  <c r="AK275" i="1"/>
  <c r="AJ275" i="1"/>
  <c r="AO275" i="1" s="1"/>
  <c r="AI275" i="1"/>
  <c r="AH275" i="1"/>
  <c r="AG275" i="1"/>
  <c r="AF275" i="1"/>
  <c r="AS275" i="1" s="1"/>
  <c r="AE275" i="1"/>
  <c r="AD275" i="1"/>
  <c r="AC275" i="1"/>
  <c r="Z275" i="1"/>
  <c r="Y275" i="1"/>
  <c r="AA275" i="1" s="1"/>
  <c r="AB275" i="1" s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Z274" i="1"/>
  <c r="Y274" i="1"/>
  <c r="AA274" i="1" s="1"/>
  <c r="AB274" i="1" s="1"/>
  <c r="AP273" i="1"/>
  <c r="AN273" i="1"/>
  <c r="AM273" i="1"/>
  <c r="AL273" i="1"/>
  <c r="AT273" i="1" s="1"/>
  <c r="AK273" i="1"/>
  <c r="AO273" i="1" s="1"/>
  <c r="AJ273" i="1"/>
  <c r="AI273" i="1"/>
  <c r="AH273" i="1"/>
  <c r="AG273" i="1"/>
  <c r="AF273" i="1"/>
  <c r="AE273" i="1"/>
  <c r="AD273" i="1"/>
  <c r="AC273" i="1"/>
  <c r="Z273" i="1"/>
  <c r="AA273" i="1" s="1"/>
  <c r="AB273" i="1" s="1"/>
  <c r="Y273" i="1"/>
  <c r="AP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A272" i="1"/>
  <c r="AB272" i="1" s="1"/>
  <c r="Z272" i="1"/>
  <c r="Y272" i="1"/>
  <c r="AP271" i="1"/>
  <c r="AN271" i="1"/>
  <c r="AM271" i="1"/>
  <c r="AL271" i="1"/>
  <c r="AK271" i="1"/>
  <c r="AJ271" i="1"/>
  <c r="AI271" i="1"/>
  <c r="AH271" i="1"/>
  <c r="AG271" i="1"/>
  <c r="AF271" i="1"/>
  <c r="AS271" i="1" s="1"/>
  <c r="AE271" i="1"/>
  <c r="AD271" i="1"/>
  <c r="AY271" i="1" s="1"/>
  <c r="AW271" i="1" s="1"/>
  <c r="AX271" i="1" s="1"/>
  <c r="AC271" i="1"/>
  <c r="Z271" i="1"/>
  <c r="Y271" i="1"/>
  <c r="AN270" i="1"/>
  <c r="AM270" i="1"/>
  <c r="AL270" i="1"/>
  <c r="AK270" i="1"/>
  <c r="AJ270" i="1"/>
  <c r="AI270" i="1"/>
  <c r="AH270" i="1"/>
  <c r="AG270" i="1"/>
  <c r="AF270" i="1"/>
  <c r="AS270" i="1" s="1"/>
  <c r="AE270" i="1"/>
  <c r="AD270" i="1"/>
  <c r="AC270" i="1"/>
  <c r="AA270" i="1"/>
  <c r="AB270" i="1" s="1"/>
  <c r="Z270" i="1"/>
  <c r="Y270" i="1"/>
  <c r="AN269" i="1"/>
  <c r="AM269" i="1"/>
  <c r="AL269" i="1"/>
  <c r="AT269" i="1" s="1"/>
  <c r="AK269" i="1"/>
  <c r="AJ269" i="1"/>
  <c r="AI269" i="1"/>
  <c r="AH269" i="1"/>
  <c r="AG269" i="1"/>
  <c r="AF269" i="1"/>
  <c r="AY269" i="1" s="1"/>
  <c r="AW269" i="1" s="1"/>
  <c r="AX269" i="1" s="1"/>
  <c r="AE269" i="1"/>
  <c r="AD269" i="1"/>
  <c r="AC269" i="1"/>
  <c r="AB269" i="1"/>
  <c r="AA269" i="1"/>
  <c r="Z269" i="1"/>
  <c r="Y269" i="1"/>
  <c r="AN268" i="1"/>
  <c r="AM268" i="1"/>
  <c r="AL268" i="1"/>
  <c r="AT268" i="1" s="1"/>
  <c r="AK268" i="1"/>
  <c r="AJ268" i="1"/>
  <c r="AI268" i="1"/>
  <c r="AH268" i="1"/>
  <c r="AG268" i="1"/>
  <c r="AS268" i="1" s="1"/>
  <c r="AU268" i="1" s="1"/>
  <c r="AF268" i="1"/>
  <c r="AE268" i="1"/>
  <c r="AD268" i="1"/>
  <c r="AC268" i="1"/>
  <c r="AA268" i="1"/>
  <c r="AB268" i="1" s="1"/>
  <c r="Z268" i="1"/>
  <c r="Y268" i="1"/>
  <c r="AN267" i="1"/>
  <c r="AM267" i="1"/>
  <c r="AL267" i="1"/>
  <c r="AK267" i="1"/>
  <c r="AT267" i="1" s="1"/>
  <c r="AJ267" i="1"/>
  <c r="AI267" i="1"/>
  <c r="AH267" i="1"/>
  <c r="AG267" i="1"/>
  <c r="AF267" i="1"/>
  <c r="AE267" i="1"/>
  <c r="AD267" i="1"/>
  <c r="AC267" i="1"/>
  <c r="Z267" i="1"/>
  <c r="Y267" i="1"/>
  <c r="AA267" i="1" s="1"/>
  <c r="AB267" i="1" s="1"/>
  <c r="AS266" i="1"/>
  <c r="AU266" i="1" s="1"/>
  <c r="AN266" i="1"/>
  <c r="AM266" i="1"/>
  <c r="AL266" i="1"/>
  <c r="AK266" i="1"/>
  <c r="AT266" i="1" s="1"/>
  <c r="AJ266" i="1"/>
  <c r="AI266" i="1"/>
  <c r="AH266" i="1"/>
  <c r="AG266" i="1"/>
  <c r="AP266" i="1" s="1"/>
  <c r="AF266" i="1"/>
  <c r="AE266" i="1"/>
  <c r="AD266" i="1"/>
  <c r="AC266" i="1"/>
  <c r="AY266" i="1" s="1"/>
  <c r="AW266" i="1" s="1"/>
  <c r="AX266" i="1" s="1"/>
  <c r="Z266" i="1"/>
  <c r="Y266" i="1"/>
  <c r="AA266" i="1" s="1"/>
  <c r="AB266" i="1" s="1"/>
  <c r="AT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AY264" i="1"/>
  <c r="AW264" i="1" s="1"/>
  <c r="AX264" i="1" s="1"/>
  <c r="AS264" i="1"/>
  <c r="AU264" i="1" s="1"/>
  <c r="AN264" i="1"/>
  <c r="AM264" i="1"/>
  <c r="AL264" i="1"/>
  <c r="AT264" i="1" s="1"/>
  <c r="AK264" i="1"/>
  <c r="AJ264" i="1"/>
  <c r="AI264" i="1"/>
  <c r="AH264" i="1"/>
  <c r="AG264" i="1"/>
  <c r="AF264" i="1"/>
  <c r="AE264" i="1"/>
  <c r="AD264" i="1"/>
  <c r="AC264" i="1"/>
  <c r="AO264" i="1" s="1"/>
  <c r="Z264" i="1"/>
  <c r="Y264" i="1"/>
  <c r="AA264" i="1" s="1"/>
  <c r="AB264" i="1" s="1"/>
  <c r="AN263" i="1"/>
  <c r="AT263" i="1" s="1"/>
  <c r="AM263" i="1"/>
  <c r="AL263" i="1"/>
  <c r="AK263" i="1"/>
  <c r="AJ263" i="1"/>
  <c r="AI263" i="1"/>
  <c r="AH263" i="1"/>
  <c r="AS263" i="1" s="1"/>
  <c r="AU263" i="1" s="1"/>
  <c r="AG263" i="1"/>
  <c r="AF263" i="1"/>
  <c r="AE263" i="1"/>
  <c r="AP263" i="1" s="1"/>
  <c r="AD263" i="1"/>
  <c r="AC263" i="1"/>
  <c r="AA263" i="1"/>
  <c r="AB263" i="1" s="1"/>
  <c r="Z263" i="1"/>
  <c r="Y263" i="1"/>
  <c r="AS262" i="1"/>
  <c r="AU262" i="1" s="1"/>
  <c r="AN262" i="1"/>
  <c r="AY262" i="1" s="1"/>
  <c r="AW262" i="1" s="1"/>
  <c r="AX262" i="1" s="1"/>
  <c r="AM262" i="1"/>
  <c r="AL262" i="1"/>
  <c r="AK262" i="1"/>
  <c r="AT262" i="1" s="1"/>
  <c r="AJ262" i="1"/>
  <c r="AI262" i="1"/>
  <c r="AH262" i="1"/>
  <c r="AG262" i="1"/>
  <c r="AF262" i="1"/>
  <c r="AE262" i="1"/>
  <c r="AD262" i="1"/>
  <c r="AC262" i="1"/>
  <c r="Z262" i="1"/>
  <c r="Y262" i="1"/>
  <c r="AA262" i="1" s="1"/>
  <c r="AB262" i="1" s="1"/>
  <c r="AN261" i="1"/>
  <c r="AM261" i="1"/>
  <c r="AL261" i="1"/>
  <c r="AK261" i="1"/>
  <c r="AJ261" i="1"/>
  <c r="AI261" i="1"/>
  <c r="AP261" i="1" s="1"/>
  <c r="AH261" i="1"/>
  <c r="AG261" i="1"/>
  <c r="AF261" i="1"/>
  <c r="AE261" i="1"/>
  <c r="AS261" i="1" s="1"/>
  <c r="AD261" i="1"/>
  <c r="AC261" i="1"/>
  <c r="Z261" i="1"/>
  <c r="AA261" i="1" s="1"/>
  <c r="AB261" i="1" s="1"/>
  <c r="Y261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Z260" i="1"/>
  <c r="Y260" i="1"/>
  <c r="AA260" i="1" s="1"/>
  <c r="AB260" i="1" s="1"/>
  <c r="AT259" i="1"/>
  <c r="AP259" i="1"/>
  <c r="AQ259" i="1" s="1"/>
  <c r="AR259" i="1" s="1"/>
  <c r="AO259" i="1"/>
  <c r="AN259" i="1"/>
  <c r="AM259" i="1"/>
  <c r="AL259" i="1"/>
  <c r="AK259" i="1"/>
  <c r="AJ259" i="1"/>
  <c r="AI259" i="1"/>
  <c r="AH259" i="1"/>
  <c r="AG259" i="1"/>
  <c r="AF259" i="1"/>
  <c r="AS259" i="1" s="1"/>
  <c r="AU259" i="1" s="1"/>
  <c r="AE259" i="1"/>
  <c r="AD259" i="1"/>
  <c r="AC259" i="1"/>
  <c r="Z259" i="1"/>
  <c r="Y259" i="1"/>
  <c r="AO258" i="1"/>
  <c r="AN258" i="1"/>
  <c r="AM258" i="1"/>
  <c r="AL258" i="1"/>
  <c r="AK258" i="1"/>
  <c r="AT258" i="1" s="1"/>
  <c r="AJ258" i="1"/>
  <c r="AI258" i="1"/>
  <c r="AH258" i="1"/>
  <c r="AG258" i="1"/>
  <c r="AF258" i="1"/>
  <c r="AE258" i="1"/>
  <c r="AD258" i="1"/>
  <c r="AC258" i="1"/>
  <c r="Z258" i="1"/>
  <c r="Y258" i="1"/>
  <c r="AA258" i="1" s="1"/>
  <c r="AB258" i="1" s="1"/>
  <c r="AN257" i="1"/>
  <c r="AM257" i="1"/>
  <c r="AL257" i="1"/>
  <c r="AT257" i="1" s="1"/>
  <c r="AK257" i="1"/>
  <c r="AJ257" i="1"/>
  <c r="AI257" i="1"/>
  <c r="AH257" i="1"/>
  <c r="AG257" i="1"/>
  <c r="AF257" i="1"/>
  <c r="AE257" i="1"/>
  <c r="AP257" i="1" s="1"/>
  <c r="AD257" i="1"/>
  <c r="AC257" i="1"/>
  <c r="Z257" i="1"/>
  <c r="AA257" i="1" s="1"/>
  <c r="AB257" i="1" s="1"/>
  <c r="Y257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A256" i="1"/>
  <c r="AB256" i="1" s="1"/>
  <c r="Z256" i="1"/>
  <c r="Y256" i="1"/>
  <c r="AN255" i="1"/>
  <c r="AM255" i="1"/>
  <c r="AL255" i="1"/>
  <c r="AK255" i="1"/>
  <c r="AJ255" i="1"/>
  <c r="AI255" i="1"/>
  <c r="AH255" i="1"/>
  <c r="AG255" i="1"/>
  <c r="AF255" i="1"/>
  <c r="AS255" i="1" s="1"/>
  <c r="AE255" i="1"/>
  <c r="AD255" i="1"/>
  <c r="AY255" i="1" s="1"/>
  <c r="AW255" i="1" s="1"/>
  <c r="AX255" i="1" s="1"/>
  <c r="AC255" i="1"/>
  <c r="AB255" i="1"/>
  <c r="Z255" i="1"/>
  <c r="Y255" i="1"/>
  <c r="AA255" i="1" s="1"/>
  <c r="AN254" i="1"/>
  <c r="AM254" i="1"/>
  <c r="AL254" i="1"/>
  <c r="AK254" i="1"/>
  <c r="AJ254" i="1"/>
  <c r="AI254" i="1"/>
  <c r="AH254" i="1"/>
  <c r="AG254" i="1"/>
  <c r="AF254" i="1"/>
  <c r="AS254" i="1" s="1"/>
  <c r="AE254" i="1"/>
  <c r="AD254" i="1"/>
  <c r="AC254" i="1"/>
  <c r="AA254" i="1"/>
  <c r="AB254" i="1" s="1"/>
  <c r="Z254" i="1"/>
  <c r="Y254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A253" i="1"/>
  <c r="AB253" i="1" s="1"/>
  <c r="Z253" i="1"/>
  <c r="Y253" i="1"/>
  <c r="AS252" i="1"/>
  <c r="AN252" i="1"/>
  <c r="AM252" i="1"/>
  <c r="AL252" i="1"/>
  <c r="AT252" i="1" s="1"/>
  <c r="AK252" i="1"/>
  <c r="AJ252" i="1"/>
  <c r="AI252" i="1"/>
  <c r="AH252" i="1"/>
  <c r="AG252" i="1"/>
  <c r="AF252" i="1"/>
  <c r="AE252" i="1"/>
  <c r="AD252" i="1"/>
  <c r="AC252" i="1"/>
  <c r="AA252" i="1"/>
  <c r="AB252" i="1" s="1"/>
  <c r="Z252" i="1"/>
  <c r="Y252" i="1"/>
  <c r="AN251" i="1"/>
  <c r="AM251" i="1"/>
  <c r="AL251" i="1"/>
  <c r="AO251" i="1" s="1"/>
  <c r="AK251" i="1"/>
  <c r="AJ251" i="1"/>
  <c r="AI251" i="1"/>
  <c r="AH251" i="1"/>
  <c r="AG251" i="1"/>
  <c r="AF251" i="1"/>
  <c r="AE251" i="1"/>
  <c r="AD251" i="1"/>
  <c r="AC251" i="1"/>
  <c r="Z251" i="1"/>
  <c r="Y251" i="1"/>
  <c r="AA251" i="1" s="1"/>
  <c r="AB251" i="1" s="1"/>
  <c r="AW250" i="1"/>
  <c r="AX250" i="1" s="1"/>
  <c r="AS250" i="1"/>
  <c r="AU250" i="1" s="1"/>
  <c r="AN250" i="1"/>
  <c r="AM250" i="1"/>
  <c r="AL250" i="1"/>
  <c r="AK250" i="1"/>
  <c r="AT250" i="1" s="1"/>
  <c r="AJ250" i="1"/>
  <c r="AI250" i="1"/>
  <c r="AH250" i="1"/>
  <c r="AG250" i="1"/>
  <c r="AP250" i="1" s="1"/>
  <c r="AF250" i="1"/>
  <c r="AE250" i="1"/>
  <c r="AD250" i="1"/>
  <c r="AC250" i="1"/>
  <c r="AY250" i="1" s="1"/>
  <c r="Z250" i="1"/>
  <c r="Y250" i="1"/>
  <c r="AA250" i="1" s="1"/>
  <c r="AB250" i="1" s="1"/>
  <c r="AT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AN248" i="1"/>
  <c r="AM248" i="1"/>
  <c r="AL248" i="1"/>
  <c r="AT248" i="1" s="1"/>
  <c r="AK248" i="1"/>
  <c r="AJ248" i="1"/>
  <c r="AI248" i="1"/>
  <c r="AH248" i="1"/>
  <c r="AG248" i="1"/>
  <c r="AF248" i="1"/>
  <c r="AE248" i="1"/>
  <c r="AD248" i="1"/>
  <c r="AC248" i="1"/>
  <c r="AY248" i="1" s="1"/>
  <c r="AW248" i="1" s="1"/>
  <c r="AX248" i="1" s="1"/>
  <c r="Z248" i="1"/>
  <c r="Y248" i="1"/>
  <c r="AA248" i="1" s="1"/>
  <c r="AB248" i="1" s="1"/>
  <c r="AN247" i="1"/>
  <c r="AT247" i="1" s="1"/>
  <c r="AM247" i="1"/>
  <c r="AL247" i="1"/>
  <c r="AK247" i="1"/>
  <c r="AO247" i="1" s="1"/>
  <c r="AJ247" i="1"/>
  <c r="AI247" i="1"/>
  <c r="AH247" i="1"/>
  <c r="AS247" i="1" s="1"/>
  <c r="AU247" i="1" s="1"/>
  <c r="AG247" i="1"/>
  <c r="AF247" i="1"/>
  <c r="AE247" i="1"/>
  <c r="AD247" i="1"/>
  <c r="AC247" i="1"/>
  <c r="AA247" i="1"/>
  <c r="AB247" i="1" s="1"/>
  <c r="Z247" i="1"/>
  <c r="Y247" i="1"/>
  <c r="AS246" i="1"/>
  <c r="AU246" i="1" s="1"/>
  <c r="AN246" i="1"/>
  <c r="AM246" i="1"/>
  <c r="AL246" i="1"/>
  <c r="AK246" i="1"/>
  <c r="AT246" i="1" s="1"/>
  <c r="AJ246" i="1"/>
  <c r="AI246" i="1"/>
  <c r="AH246" i="1"/>
  <c r="AG246" i="1"/>
  <c r="AF246" i="1"/>
  <c r="AE246" i="1"/>
  <c r="AD246" i="1"/>
  <c r="AC246" i="1"/>
  <c r="Z246" i="1"/>
  <c r="Y246" i="1"/>
  <c r="AA246" i="1" s="1"/>
  <c r="AB246" i="1" s="1"/>
  <c r="AY245" i="1"/>
  <c r="AW245" i="1" s="1"/>
  <c r="AX245" i="1" s="1"/>
  <c r="AP245" i="1"/>
  <c r="AN245" i="1"/>
  <c r="AT245" i="1" s="1"/>
  <c r="AM245" i="1"/>
  <c r="AL245" i="1"/>
  <c r="AK245" i="1"/>
  <c r="AJ245" i="1"/>
  <c r="AI245" i="1"/>
  <c r="AH245" i="1"/>
  <c r="AG245" i="1"/>
  <c r="AF245" i="1"/>
  <c r="AE245" i="1"/>
  <c r="AS245" i="1" s="1"/>
  <c r="AD245" i="1"/>
  <c r="AC245" i="1"/>
  <c r="Z245" i="1"/>
  <c r="AA245" i="1" s="1"/>
  <c r="AB245" i="1" s="1"/>
  <c r="Y245" i="1"/>
  <c r="AT244" i="1"/>
  <c r="AO244" i="1"/>
  <c r="AN244" i="1"/>
  <c r="AM244" i="1"/>
  <c r="AL244" i="1"/>
  <c r="AK244" i="1"/>
  <c r="AJ244" i="1"/>
  <c r="AI244" i="1"/>
  <c r="AH244" i="1"/>
  <c r="AG244" i="1"/>
  <c r="AF244" i="1"/>
  <c r="AE244" i="1"/>
  <c r="AY244" i="1" s="1"/>
  <c r="AW244" i="1" s="1"/>
  <c r="AX244" i="1" s="1"/>
  <c r="AD244" i="1"/>
  <c r="AC244" i="1"/>
  <c r="Z244" i="1"/>
  <c r="Y244" i="1"/>
  <c r="AA244" i="1" s="1"/>
  <c r="AB244" i="1" s="1"/>
  <c r="AT243" i="1"/>
  <c r="AP243" i="1"/>
  <c r="AQ243" i="1" s="1"/>
  <c r="AR243" i="1" s="1"/>
  <c r="AO243" i="1"/>
  <c r="AN243" i="1"/>
  <c r="AM243" i="1"/>
  <c r="AL243" i="1"/>
  <c r="AK243" i="1"/>
  <c r="AJ243" i="1"/>
  <c r="AI243" i="1"/>
  <c r="AH243" i="1"/>
  <c r="AG243" i="1"/>
  <c r="AF243" i="1"/>
  <c r="AE243" i="1"/>
  <c r="AY243" i="1" s="1"/>
  <c r="AW243" i="1" s="1"/>
  <c r="AX243" i="1" s="1"/>
  <c r="AD243" i="1"/>
  <c r="AC243" i="1"/>
  <c r="Z243" i="1"/>
  <c r="Y243" i="1"/>
  <c r="AN242" i="1"/>
  <c r="AM242" i="1"/>
  <c r="AL242" i="1"/>
  <c r="AK242" i="1"/>
  <c r="AT242" i="1" s="1"/>
  <c r="AJ242" i="1"/>
  <c r="AI242" i="1"/>
  <c r="AH242" i="1"/>
  <c r="AG242" i="1"/>
  <c r="AF242" i="1"/>
  <c r="AE242" i="1"/>
  <c r="AD242" i="1"/>
  <c r="AC242" i="1"/>
  <c r="AA242" i="1"/>
  <c r="AB242" i="1" s="1"/>
  <c r="Z242" i="1"/>
  <c r="Y242" i="1"/>
  <c r="AN241" i="1"/>
  <c r="AM241" i="1"/>
  <c r="AL241" i="1"/>
  <c r="AT241" i="1" s="1"/>
  <c r="AK241" i="1"/>
  <c r="AJ241" i="1"/>
  <c r="AI241" i="1"/>
  <c r="AH241" i="1"/>
  <c r="AG241" i="1"/>
  <c r="AF241" i="1"/>
  <c r="AE241" i="1"/>
  <c r="AD241" i="1"/>
  <c r="AC241" i="1"/>
  <c r="Z241" i="1"/>
  <c r="AA241" i="1" s="1"/>
  <c r="AB241" i="1" s="1"/>
  <c r="Y241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A240" i="1"/>
  <c r="AB240" i="1" s="1"/>
  <c r="Z240" i="1"/>
  <c r="Y240" i="1"/>
  <c r="AT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O239" i="1" s="1"/>
  <c r="Z239" i="1"/>
  <c r="Y239" i="1"/>
  <c r="AT238" i="1"/>
  <c r="AN238" i="1"/>
  <c r="AM238" i="1"/>
  <c r="AL238" i="1"/>
  <c r="AK238" i="1"/>
  <c r="AJ238" i="1"/>
  <c r="AI238" i="1"/>
  <c r="AH238" i="1"/>
  <c r="AG238" i="1"/>
  <c r="AF238" i="1"/>
  <c r="AE238" i="1"/>
  <c r="AS238" i="1" s="1"/>
  <c r="AU238" i="1" s="1"/>
  <c r="AD238" i="1"/>
  <c r="AC238" i="1"/>
  <c r="Z238" i="1"/>
  <c r="Y238" i="1"/>
  <c r="AA238" i="1" s="1"/>
  <c r="AB238" i="1" s="1"/>
  <c r="AN237" i="1"/>
  <c r="AM237" i="1"/>
  <c r="AL237" i="1"/>
  <c r="AK237" i="1"/>
  <c r="AT237" i="1" s="1"/>
  <c r="AJ237" i="1"/>
  <c r="AO237" i="1" s="1"/>
  <c r="AI237" i="1"/>
  <c r="AH237" i="1"/>
  <c r="AG237" i="1"/>
  <c r="AF237" i="1"/>
  <c r="AE237" i="1"/>
  <c r="AD237" i="1"/>
  <c r="AC237" i="1"/>
  <c r="AB237" i="1"/>
  <c r="AA237" i="1"/>
  <c r="Z237" i="1"/>
  <c r="Y237" i="1"/>
  <c r="AU236" i="1"/>
  <c r="AT236" i="1"/>
  <c r="AS236" i="1"/>
  <c r="AP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Z236" i="1"/>
  <c r="AA236" i="1" s="1"/>
  <c r="AB236" i="1" s="1"/>
  <c r="Y236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Z235" i="1"/>
  <c r="Y235" i="1"/>
  <c r="AA235" i="1" s="1"/>
  <c r="AS234" i="1"/>
  <c r="AP234" i="1"/>
  <c r="AN234" i="1"/>
  <c r="AM234" i="1"/>
  <c r="AL234" i="1"/>
  <c r="AK234" i="1"/>
  <c r="AJ234" i="1"/>
  <c r="AI234" i="1"/>
  <c r="AH234" i="1"/>
  <c r="AG234" i="1"/>
  <c r="AF234" i="1"/>
  <c r="AE234" i="1"/>
  <c r="AD234" i="1"/>
  <c r="AY234" i="1" s="1"/>
  <c r="AW234" i="1" s="1"/>
  <c r="AX234" i="1" s="1"/>
  <c r="AC234" i="1"/>
  <c r="Z234" i="1"/>
  <c r="AA234" i="1" s="1"/>
  <c r="AB234" i="1" s="1"/>
  <c r="Y234" i="1"/>
  <c r="AT233" i="1"/>
  <c r="AN233" i="1"/>
  <c r="AM233" i="1"/>
  <c r="AL233" i="1"/>
  <c r="AK233" i="1"/>
  <c r="AO233" i="1" s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AN232" i="1"/>
  <c r="AM232" i="1"/>
  <c r="AL232" i="1"/>
  <c r="AT232" i="1" s="1"/>
  <c r="AK232" i="1"/>
  <c r="AJ232" i="1"/>
  <c r="AO232" i="1" s="1"/>
  <c r="AI232" i="1"/>
  <c r="AH232" i="1"/>
  <c r="AG232" i="1"/>
  <c r="AF232" i="1"/>
  <c r="AE232" i="1"/>
  <c r="AD232" i="1"/>
  <c r="AC232" i="1"/>
  <c r="Z232" i="1"/>
  <c r="Y232" i="1"/>
  <c r="AA232" i="1" s="1"/>
  <c r="AB232" i="1" s="1"/>
  <c r="AT231" i="1"/>
  <c r="AU231" i="1" s="1"/>
  <c r="AS231" i="1"/>
  <c r="AP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A231" i="1"/>
  <c r="AB231" i="1" s="1"/>
  <c r="Z231" i="1"/>
  <c r="Y231" i="1"/>
  <c r="AN230" i="1"/>
  <c r="AM230" i="1"/>
  <c r="AO230" i="1" s="1"/>
  <c r="AL230" i="1"/>
  <c r="AK230" i="1"/>
  <c r="AJ230" i="1"/>
  <c r="AI230" i="1"/>
  <c r="AH230" i="1"/>
  <c r="AG230" i="1"/>
  <c r="AF230" i="1"/>
  <c r="AS230" i="1" s="1"/>
  <c r="AE230" i="1"/>
  <c r="AY230" i="1" s="1"/>
  <c r="AW230" i="1" s="1"/>
  <c r="AX230" i="1" s="1"/>
  <c r="AD230" i="1"/>
  <c r="AC230" i="1"/>
  <c r="Z230" i="1"/>
  <c r="Y230" i="1"/>
  <c r="AT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Y229" i="1" s="1"/>
  <c r="AW229" i="1" s="1"/>
  <c r="AX229" i="1" s="1"/>
  <c r="AA229" i="1"/>
  <c r="AB229" i="1" s="1"/>
  <c r="Z229" i="1"/>
  <c r="Y229" i="1"/>
  <c r="AS228" i="1"/>
  <c r="AP228" i="1"/>
  <c r="AO228" i="1"/>
  <c r="AN228" i="1"/>
  <c r="AM228" i="1"/>
  <c r="AL228" i="1"/>
  <c r="AK228" i="1"/>
  <c r="AT228" i="1" s="1"/>
  <c r="AJ228" i="1"/>
  <c r="AI228" i="1"/>
  <c r="AH228" i="1"/>
  <c r="AG228" i="1"/>
  <c r="AF228" i="1"/>
  <c r="AE228" i="1"/>
  <c r="AD228" i="1"/>
  <c r="AC228" i="1"/>
  <c r="Z228" i="1"/>
  <c r="Y228" i="1"/>
  <c r="AA228" i="1" s="1"/>
  <c r="AB228" i="1" s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Z227" i="1"/>
  <c r="Y227" i="1"/>
  <c r="AA227" i="1" s="1"/>
  <c r="AB227" i="1" s="1"/>
  <c r="AT226" i="1"/>
  <c r="AN226" i="1"/>
  <c r="AM226" i="1"/>
  <c r="AL226" i="1"/>
  <c r="AK226" i="1"/>
  <c r="AJ226" i="1"/>
  <c r="AO226" i="1" s="1"/>
  <c r="AI226" i="1"/>
  <c r="AH226" i="1"/>
  <c r="AS226" i="1" s="1"/>
  <c r="AU226" i="1" s="1"/>
  <c r="AG226" i="1"/>
  <c r="AF226" i="1"/>
  <c r="AE226" i="1"/>
  <c r="AD226" i="1"/>
  <c r="AC226" i="1"/>
  <c r="AA226" i="1"/>
  <c r="AB226" i="1" s="1"/>
  <c r="Z226" i="1"/>
  <c r="Y226" i="1"/>
  <c r="AS225" i="1"/>
  <c r="AP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A225" i="1"/>
  <c r="AB225" i="1" s="1"/>
  <c r="Z225" i="1"/>
  <c r="Y225" i="1"/>
  <c r="AN224" i="1"/>
  <c r="AM224" i="1"/>
  <c r="AL224" i="1"/>
  <c r="AK224" i="1"/>
  <c r="AJ224" i="1"/>
  <c r="AI224" i="1"/>
  <c r="AH224" i="1"/>
  <c r="AG224" i="1"/>
  <c r="AP224" i="1" s="1"/>
  <c r="AF224" i="1"/>
  <c r="AE224" i="1"/>
  <c r="AD224" i="1"/>
  <c r="AC224" i="1"/>
  <c r="Z224" i="1"/>
  <c r="Y224" i="1"/>
  <c r="AA224" i="1" s="1"/>
  <c r="AB224" i="1" s="1"/>
  <c r="AT223" i="1"/>
  <c r="AN223" i="1"/>
  <c r="AM223" i="1"/>
  <c r="AL223" i="1"/>
  <c r="AK223" i="1"/>
  <c r="AO223" i="1" s="1"/>
  <c r="AJ223" i="1"/>
  <c r="AI223" i="1"/>
  <c r="AH223" i="1"/>
  <c r="AG223" i="1"/>
  <c r="AF223" i="1"/>
  <c r="AS223" i="1" s="1"/>
  <c r="AU223" i="1" s="1"/>
  <c r="AE223" i="1"/>
  <c r="AD223" i="1"/>
  <c r="AC223" i="1"/>
  <c r="Z223" i="1"/>
  <c r="Y223" i="1"/>
  <c r="AA223" i="1" s="1"/>
  <c r="AB223" i="1" s="1"/>
  <c r="AT222" i="1"/>
  <c r="AN222" i="1"/>
  <c r="AM222" i="1"/>
  <c r="AO222" i="1" s="1"/>
  <c r="AL222" i="1"/>
  <c r="AK222" i="1"/>
  <c r="AJ222" i="1"/>
  <c r="AI222" i="1"/>
  <c r="AH222" i="1"/>
  <c r="AG222" i="1"/>
  <c r="AF222" i="1"/>
  <c r="AE222" i="1"/>
  <c r="AD222" i="1"/>
  <c r="AP222" i="1" s="1"/>
  <c r="AC222" i="1"/>
  <c r="AA222" i="1"/>
  <c r="AB222" i="1" s="1"/>
  <c r="Z222" i="1"/>
  <c r="Y222" i="1"/>
  <c r="AO221" i="1"/>
  <c r="AN221" i="1"/>
  <c r="AM221" i="1"/>
  <c r="AL221" i="1"/>
  <c r="AK221" i="1"/>
  <c r="AT221" i="1" s="1"/>
  <c r="AJ221" i="1"/>
  <c r="AI221" i="1"/>
  <c r="AH221" i="1"/>
  <c r="AY221" i="1" s="1"/>
  <c r="AW221" i="1" s="1"/>
  <c r="AX221" i="1" s="1"/>
  <c r="AG221" i="1"/>
  <c r="AF221" i="1"/>
  <c r="AS221" i="1" s="1"/>
  <c r="AE221" i="1"/>
  <c r="AD221" i="1"/>
  <c r="AC221" i="1"/>
  <c r="Z221" i="1"/>
  <c r="Y221" i="1"/>
  <c r="AA221" i="1" s="1"/>
  <c r="AB221" i="1" s="1"/>
  <c r="AT220" i="1"/>
  <c r="AN220" i="1"/>
  <c r="AM220" i="1"/>
  <c r="AL220" i="1"/>
  <c r="AK220" i="1"/>
  <c r="AJ220" i="1"/>
  <c r="AI220" i="1"/>
  <c r="AH220" i="1"/>
  <c r="AG220" i="1"/>
  <c r="AS220" i="1" s="1"/>
  <c r="AU220" i="1" s="1"/>
  <c r="AF220" i="1"/>
  <c r="AE220" i="1"/>
  <c r="AD220" i="1"/>
  <c r="AC220" i="1"/>
  <c r="AA220" i="1"/>
  <c r="AB220" i="1" s="1"/>
  <c r="Z220" i="1"/>
  <c r="Y220" i="1"/>
  <c r="AN219" i="1"/>
  <c r="AO219" i="1" s="1"/>
  <c r="AM219" i="1"/>
  <c r="AL219" i="1"/>
  <c r="AT219" i="1" s="1"/>
  <c r="AK219" i="1"/>
  <c r="AJ219" i="1"/>
  <c r="AI219" i="1"/>
  <c r="AH219" i="1"/>
  <c r="AG219" i="1"/>
  <c r="AF219" i="1"/>
  <c r="AE219" i="1"/>
  <c r="AY219" i="1" s="1"/>
  <c r="AW219" i="1" s="1"/>
  <c r="AX219" i="1" s="1"/>
  <c r="AD219" i="1"/>
  <c r="AC219" i="1"/>
  <c r="Z219" i="1"/>
  <c r="Y219" i="1"/>
  <c r="AP218" i="1"/>
  <c r="AN218" i="1"/>
  <c r="AM218" i="1"/>
  <c r="AL218" i="1"/>
  <c r="AK218" i="1"/>
  <c r="AJ218" i="1"/>
  <c r="AI218" i="1"/>
  <c r="AH218" i="1"/>
  <c r="AG218" i="1"/>
  <c r="AF218" i="1"/>
  <c r="AE218" i="1"/>
  <c r="AS218" i="1" s="1"/>
  <c r="AD218" i="1"/>
  <c r="AC218" i="1"/>
  <c r="Z218" i="1"/>
  <c r="AA218" i="1" s="1"/>
  <c r="AB218" i="1" s="1"/>
  <c r="Y218" i="1"/>
  <c r="AT217" i="1"/>
  <c r="AN217" i="1"/>
  <c r="AM217" i="1"/>
  <c r="AL217" i="1"/>
  <c r="AK217" i="1"/>
  <c r="AO217" i="1" s="1"/>
  <c r="AJ217" i="1"/>
  <c r="AI217" i="1"/>
  <c r="AH217" i="1"/>
  <c r="AG217" i="1"/>
  <c r="AF217" i="1"/>
  <c r="AE217" i="1"/>
  <c r="AD217" i="1"/>
  <c r="AY217" i="1" s="1"/>
  <c r="AW217" i="1" s="1"/>
  <c r="AX217" i="1" s="1"/>
  <c r="AC217" i="1"/>
  <c r="Z217" i="1"/>
  <c r="Y217" i="1"/>
  <c r="AA217" i="1" s="1"/>
  <c r="AB217" i="1" s="1"/>
  <c r="AT216" i="1"/>
  <c r="AS216" i="1"/>
  <c r="AU216" i="1" s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Z216" i="1"/>
  <c r="Y216" i="1"/>
  <c r="AA216" i="1" s="1"/>
  <c r="AB216" i="1" s="1"/>
  <c r="AS215" i="1"/>
  <c r="AN215" i="1"/>
  <c r="AM215" i="1"/>
  <c r="AL215" i="1"/>
  <c r="AK215" i="1"/>
  <c r="AJ215" i="1"/>
  <c r="AO215" i="1" s="1"/>
  <c r="AI215" i="1"/>
  <c r="AH215" i="1"/>
  <c r="AG215" i="1"/>
  <c r="AF215" i="1"/>
  <c r="AP215" i="1" s="1"/>
  <c r="AE215" i="1"/>
  <c r="AY215" i="1" s="1"/>
  <c r="AW215" i="1" s="1"/>
  <c r="AX215" i="1" s="1"/>
  <c r="AD215" i="1"/>
  <c r="AC215" i="1"/>
  <c r="AA215" i="1"/>
  <c r="AB215" i="1" s="1"/>
  <c r="Z215" i="1"/>
  <c r="Y215" i="1"/>
  <c r="AN214" i="1"/>
  <c r="AM214" i="1"/>
  <c r="AL214" i="1"/>
  <c r="AK214" i="1"/>
  <c r="AT214" i="1" s="1"/>
  <c r="AJ214" i="1"/>
  <c r="AI214" i="1"/>
  <c r="AH214" i="1"/>
  <c r="AG214" i="1"/>
  <c r="AF214" i="1"/>
  <c r="AE214" i="1"/>
  <c r="AD214" i="1"/>
  <c r="AC214" i="1"/>
  <c r="AA214" i="1"/>
  <c r="AB214" i="1" s="1"/>
  <c r="Z214" i="1"/>
  <c r="Y214" i="1"/>
  <c r="AT213" i="1"/>
  <c r="AN213" i="1"/>
  <c r="AM213" i="1"/>
  <c r="AL213" i="1"/>
  <c r="AK213" i="1"/>
  <c r="AO213" i="1" s="1"/>
  <c r="AJ213" i="1"/>
  <c r="AI213" i="1"/>
  <c r="AH213" i="1"/>
  <c r="AG213" i="1"/>
  <c r="AP213" i="1" s="1"/>
  <c r="AQ213" i="1" s="1"/>
  <c r="AR213" i="1" s="1"/>
  <c r="AF213" i="1"/>
  <c r="AE213" i="1"/>
  <c r="AD213" i="1"/>
  <c r="AC213" i="1"/>
  <c r="Z213" i="1"/>
  <c r="AA213" i="1" s="1"/>
  <c r="AB213" i="1" s="1"/>
  <c r="Y213" i="1"/>
  <c r="AP212" i="1"/>
  <c r="AN212" i="1"/>
  <c r="AM212" i="1"/>
  <c r="AL212" i="1"/>
  <c r="AK212" i="1"/>
  <c r="AT212" i="1" s="1"/>
  <c r="AJ212" i="1"/>
  <c r="AI212" i="1"/>
  <c r="AH212" i="1"/>
  <c r="AG212" i="1"/>
  <c r="AS212" i="1" s="1"/>
  <c r="AF212" i="1"/>
  <c r="AE212" i="1"/>
  <c r="AD212" i="1"/>
  <c r="AC212" i="1"/>
  <c r="Z212" i="1"/>
  <c r="Y212" i="1"/>
  <c r="AN211" i="1"/>
  <c r="AM211" i="1"/>
  <c r="AL211" i="1"/>
  <c r="AK211" i="1"/>
  <c r="AJ211" i="1"/>
  <c r="AI211" i="1"/>
  <c r="AH211" i="1"/>
  <c r="AG211" i="1"/>
  <c r="AF211" i="1"/>
  <c r="AP211" i="1" s="1"/>
  <c r="AE211" i="1"/>
  <c r="AD211" i="1"/>
  <c r="AC211" i="1"/>
  <c r="Z211" i="1"/>
  <c r="Y211" i="1"/>
  <c r="AA211" i="1" s="1"/>
  <c r="AB211" i="1" s="1"/>
  <c r="AT210" i="1"/>
  <c r="AN210" i="1"/>
  <c r="AM210" i="1"/>
  <c r="AL210" i="1"/>
  <c r="AK210" i="1"/>
  <c r="AJ210" i="1"/>
  <c r="AO210" i="1" s="1"/>
  <c r="AI210" i="1"/>
  <c r="AH210" i="1"/>
  <c r="AG210" i="1"/>
  <c r="AF210" i="1"/>
  <c r="AS210" i="1" s="1"/>
  <c r="AU210" i="1" s="1"/>
  <c r="AE210" i="1"/>
  <c r="AD210" i="1"/>
  <c r="AC210" i="1"/>
  <c r="AA210" i="1"/>
  <c r="AB210" i="1" s="1"/>
  <c r="Z210" i="1"/>
  <c r="Y210" i="1"/>
  <c r="AS209" i="1"/>
  <c r="AP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Z209" i="1"/>
  <c r="AA209" i="1" s="1"/>
  <c r="AB209" i="1" s="1"/>
  <c r="Y209" i="1"/>
  <c r="AN208" i="1"/>
  <c r="AM208" i="1"/>
  <c r="AL208" i="1"/>
  <c r="AK208" i="1"/>
  <c r="AJ208" i="1"/>
  <c r="AI208" i="1"/>
  <c r="AH208" i="1"/>
  <c r="AG208" i="1"/>
  <c r="AF208" i="1"/>
  <c r="AE208" i="1"/>
  <c r="AS208" i="1" s="1"/>
  <c r="AD208" i="1"/>
  <c r="AC208" i="1"/>
  <c r="Z208" i="1"/>
  <c r="Y208" i="1"/>
  <c r="AA208" i="1" s="1"/>
  <c r="AB208" i="1" s="1"/>
  <c r="AT207" i="1"/>
  <c r="AN207" i="1"/>
  <c r="AM207" i="1"/>
  <c r="AL207" i="1"/>
  <c r="AK207" i="1"/>
  <c r="AO207" i="1" s="1"/>
  <c r="AJ207" i="1"/>
  <c r="AI207" i="1"/>
  <c r="AH207" i="1"/>
  <c r="AG207" i="1"/>
  <c r="AF207" i="1"/>
  <c r="AS207" i="1" s="1"/>
  <c r="AE207" i="1"/>
  <c r="AD207" i="1"/>
  <c r="AY207" i="1" s="1"/>
  <c r="AW207" i="1" s="1"/>
  <c r="AX207" i="1" s="1"/>
  <c r="AC207" i="1"/>
  <c r="Z207" i="1"/>
  <c r="AA207" i="1" s="1"/>
  <c r="AB207" i="1" s="1"/>
  <c r="Y207" i="1"/>
  <c r="AT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Z206" i="1"/>
  <c r="Y206" i="1"/>
  <c r="AA206" i="1" s="1"/>
  <c r="AB206" i="1" s="1"/>
  <c r="AN205" i="1"/>
  <c r="AM205" i="1"/>
  <c r="AL205" i="1"/>
  <c r="AK205" i="1"/>
  <c r="AT205" i="1" s="1"/>
  <c r="AJ205" i="1"/>
  <c r="AO205" i="1" s="1"/>
  <c r="AI205" i="1"/>
  <c r="AH205" i="1"/>
  <c r="AG205" i="1"/>
  <c r="AF205" i="1"/>
  <c r="AS205" i="1" s="1"/>
  <c r="AE205" i="1"/>
  <c r="AD205" i="1"/>
  <c r="AC205" i="1"/>
  <c r="Z205" i="1"/>
  <c r="Y205" i="1"/>
  <c r="AA205" i="1" s="1"/>
  <c r="AB205" i="1" s="1"/>
  <c r="AT204" i="1"/>
  <c r="AN204" i="1"/>
  <c r="AM204" i="1"/>
  <c r="AL204" i="1"/>
  <c r="AK204" i="1"/>
  <c r="AJ204" i="1"/>
  <c r="AI204" i="1"/>
  <c r="AH204" i="1"/>
  <c r="AS204" i="1" s="1"/>
  <c r="AU204" i="1" s="1"/>
  <c r="AG204" i="1"/>
  <c r="AF204" i="1"/>
  <c r="AE204" i="1"/>
  <c r="AD204" i="1"/>
  <c r="AC204" i="1"/>
  <c r="AA204" i="1"/>
  <c r="AB204" i="1" s="1"/>
  <c r="Z204" i="1"/>
  <c r="Y204" i="1"/>
  <c r="AS203" i="1"/>
  <c r="AU203" i="1" s="1"/>
  <c r="AP203" i="1"/>
  <c r="AN203" i="1"/>
  <c r="AM203" i="1"/>
  <c r="AL203" i="1"/>
  <c r="AT203" i="1" s="1"/>
  <c r="AK203" i="1"/>
  <c r="AJ203" i="1"/>
  <c r="AI203" i="1"/>
  <c r="AH203" i="1"/>
  <c r="AG203" i="1"/>
  <c r="AF203" i="1"/>
  <c r="AE203" i="1"/>
  <c r="AD203" i="1"/>
  <c r="AC203" i="1"/>
  <c r="Z203" i="1"/>
  <c r="Y203" i="1"/>
  <c r="AA203" i="1" s="1"/>
  <c r="AB203" i="1" s="1"/>
  <c r="AY202" i="1"/>
  <c r="AW202" i="1" s="1"/>
  <c r="AX202" i="1" s="1"/>
  <c r="AN202" i="1"/>
  <c r="AM202" i="1"/>
  <c r="AL202" i="1"/>
  <c r="AK202" i="1"/>
  <c r="AJ202" i="1"/>
  <c r="AI202" i="1"/>
  <c r="AP202" i="1" s="1"/>
  <c r="AH202" i="1"/>
  <c r="AG202" i="1"/>
  <c r="AF202" i="1"/>
  <c r="AE202" i="1"/>
  <c r="AS202" i="1" s="1"/>
  <c r="AD202" i="1"/>
  <c r="AC202" i="1"/>
  <c r="Z202" i="1"/>
  <c r="AA202" i="1" s="1"/>
  <c r="AB202" i="1" s="1"/>
  <c r="Y202" i="1"/>
  <c r="AY201" i="1"/>
  <c r="AW201" i="1" s="1"/>
  <c r="AX201" i="1" s="1"/>
  <c r="AT201" i="1"/>
  <c r="AN201" i="1"/>
  <c r="AM201" i="1"/>
  <c r="AL201" i="1"/>
  <c r="AK201" i="1"/>
  <c r="AO201" i="1" s="1"/>
  <c r="AJ201" i="1"/>
  <c r="AI201" i="1"/>
  <c r="AH201" i="1"/>
  <c r="AG201" i="1"/>
  <c r="AF201" i="1"/>
  <c r="AE201" i="1"/>
  <c r="AD201" i="1"/>
  <c r="AC201" i="1"/>
  <c r="Z201" i="1"/>
  <c r="Y201" i="1"/>
  <c r="AA201" i="1" s="1"/>
  <c r="AB201" i="1" s="1"/>
  <c r="AT200" i="1"/>
  <c r="AS200" i="1"/>
  <c r="AP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O200" i="1" s="1"/>
  <c r="Z200" i="1"/>
  <c r="Y200" i="1"/>
  <c r="AA200" i="1" s="1"/>
  <c r="AB200" i="1" s="1"/>
  <c r="AS199" i="1"/>
  <c r="AU199" i="1" s="1"/>
  <c r="AN199" i="1"/>
  <c r="AM199" i="1"/>
  <c r="AL199" i="1"/>
  <c r="AK199" i="1"/>
  <c r="AT199" i="1" s="1"/>
  <c r="AJ199" i="1"/>
  <c r="AI199" i="1"/>
  <c r="AH199" i="1"/>
  <c r="AG199" i="1"/>
  <c r="AF199" i="1"/>
  <c r="AP199" i="1" s="1"/>
  <c r="AE199" i="1"/>
  <c r="AY199" i="1" s="1"/>
  <c r="AW199" i="1" s="1"/>
  <c r="AX199" i="1" s="1"/>
  <c r="AD199" i="1"/>
  <c r="AC199" i="1"/>
  <c r="AA199" i="1"/>
  <c r="AB199" i="1" s="1"/>
  <c r="Z199" i="1"/>
  <c r="Y199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A198" i="1"/>
  <c r="AB198" i="1" s="1"/>
  <c r="Z198" i="1"/>
  <c r="Y198" i="1"/>
  <c r="AT197" i="1"/>
  <c r="AN197" i="1"/>
  <c r="AM197" i="1"/>
  <c r="AL197" i="1"/>
  <c r="AK197" i="1"/>
  <c r="AO197" i="1" s="1"/>
  <c r="AJ197" i="1"/>
  <c r="AI197" i="1"/>
  <c r="AH197" i="1"/>
  <c r="AG197" i="1"/>
  <c r="AF197" i="1"/>
  <c r="AE197" i="1"/>
  <c r="AD197" i="1"/>
  <c r="AC197" i="1"/>
  <c r="AA197" i="1"/>
  <c r="AB197" i="1" s="1"/>
  <c r="Z197" i="1"/>
  <c r="Y197" i="1"/>
  <c r="AP196" i="1"/>
  <c r="AN196" i="1"/>
  <c r="AM196" i="1"/>
  <c r="AL196" i="1"/>
  <c r="AO196" i="1" s="1"/>
  <c r="AK196" i="1"/>
  <c r="AJ196" i="1"/>
  <c r="AI196" i="1"/>
  <c r="AH196" i="1"/>
  <c r="AG196" i="1"/>
  <c r="AS196" i="1" s="1"/>
  <c r="AF196" i="1"/>
  <c r="AE196" i="1"/>
  <c r="AD196" i="1"/>
  <c r="AY196" i="1" s="1"/>
  <c r="AW196" i="1" s="1"/>
  <c r="AX196" i="1" s="1"/>
  <c r="AC196" i="1"/>
  <c r="Z196" i="1"/>
  <c r="Y196" i="1"/>
  <c r="AA196" i="1" s="1"/>
  <c r="AB196" i="1" s="1"/>
  <c r="AN195" i="1"/>
  <c r="AM195" i="1"/>
  <c r="AL195" i="1"/>
  <c r="AK195" i="1"/>
  <c r="AJ195" i="1"/>
  <c r="AI195" i="1"/>
  <c r="AH195" i="1"/>
  <c r="AG195" i="1"/>
  <c r="AF195" i="1"/>
  <c r="AP195" i="1" s="1"/>
  <c r="AE195" i="1"/>
  <c r="AD195" i="1"/>
  <c r="AC195" i="1"/>
  <c r="Z195" i="1"/>
  <c r="Y195" i="1"/>
  <c r="AA195" i="1" s="1"/>
  <c r="AB195" i="1" s="1"/>
  <c r="AT194" i="1"/>
  <c r="AN194" i="1"/>
  <c r="AM194" i="1"/>
  <c r="AL194" i="1"/>
  <c r="AK194" i="1"/>
  <c r="AJ194" i="1"/>
  <c r="AI194" i="1"/>
  <c r="AH194" i="1"/>
  <c r="AG194" i="1"/>
  <c r="AF194" i="1"/>
  <c r="AS194" i="1" s="1"/>
  <c r="AU194" i="1" s="1"/>
  <c r="AE194" i="1"/>
  <c r="AD194" i="1"/>
  <c r="AC194" i="1"/>
  <c r="AA194" i="1"/>
  <c r="AB194" i="1" s="1"/>
  <c r="Z194" i="1"/>
  <c r="Y194" i="1"/>
  <c r="AS193" i="1"/>
  <c r="AP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Z193" i="1"/>
  <c r="AA193" i="1" s="1"/>
  <c r="AB193" i="1" s="1"/>
  <c r="Y193" i="1"/>
  <c r="AX192" i="1"/>
  <c r="AN192" i="1"/>
  <c r="AM192" i="1"/>
  <c r="AL192" i="1"/>
  <c r="AY192" i="1" s="1"/>
  <c r="AW192" i="1" s="1"/>
  <c r="AK192" i="1"/>
  <c r="AJ192" i="1"/>
  <c r="AI192" i="1"/>
  <c r="AH192" i="1"/>
  <c r="AG192" i="1"/>
  <c r="AF192" i="1"/>
  <c r="AE192" i="1"/>
  <c r="AD192" i="1"/>
  <c r="AC192" i="1"/>
  <c r="Z192" i="1"/>
  <c r="Y192" i="1"/>
  <c r="AA192" i="1" s="1"/>
  <c r="AB192" i="1" s="1"/>
  <c r="AT191" i="1"/>
  <c r="AS191" i="1"/>
  <c r="AU191" i="1" s="1"/>
  <c r="AN191" i="1"/>
  <c r="AM191" i="1"/>
  <c r="AL191" i="1"/>
  <c r="AK191" i="1"/>
  <c r="AO191" i="1" s="1"/>
  <c r="AJ191" i="1"/>
  <c r="AI191" i="1"/>
  <c r="AH191" i="1"/>
  <c r="AG191" i="1"/>
  <c r="AF191" i="1"/>
  <c r="AE191" i="1"/>
  <c r="AD191" i="1"/>
  <c r="AY191" i="1" s="1"/>
  <c r="AW191" i="1" s="1"/>
  <c r="AX191" i="1" s="1"/>
  <c r="AC191" i="1"/>
  <c r="Z191" i="1"/>
  <c r="AA191" i="1" s="1"/>
  <c r="AB191" i="1" s="1"/>
  <c r="Y191" i="1"/>
  <c r="AO190" i="1"/>
  <c r="AN190" i="1"/>
  <c r="AT190" i="1" s="1"/>
  <c r="AM190" i="1"/>
  <c r="AL190" i="1"/>
  <c r="AK190" i="1"/>
  <c r="AJ190" i="1"/>
  <c r="AI190" i="1"/>
  <c r="AH190" i="1"/>
  <c r="AG190" i="1"/>
  <c r="AF190" i="1"/>
  <c r="AE190" i="1"/>
  <c r="AS190" i="1" s="1"/>
  <c r="AD190" i="1"/>
  <c r="AC190" i="1"/>
  <c r="Z190" i="1"/>
  <c r="Y190" i="1"/>
  <c r="AA190" i="1" s="1"/>
  <c r="AB190" i="1" s="1"/>
  <c r="AN189" i="1"/>
  <c r="AM189" i="1"/>
  <c r="AL189" i="1"/>
  <c r="AY189" i="1" s="1"/>
  <c r="AW189" i="1" s="1"/>
  <c r="AX189" i="1" s="1"/>
  <c r="AK189" i="1"/>
  <c r="AT189" i="1" s="1"/>
  <c r="AJ189" i="1"/>
  <c r="AO189" i="1" s="1"/>
  <c r="AI189" i="1"/>
  <c r="AH189" i="1"/>
  <c r="AG189" i="1"/>
  <c r="AF189" i="1"/>
  <c r="AS189" i="1" s="1"/>
  <c r="AU189" i="1" s="1"/>
  <c r="AE189" i="1"/>
  <c r="AD189" i="1"/>
  <c r="AC189" i="1"/>
  <c r="Z189" i="1"/>
  <c r="Y189" i="1"/>
  <c r="AA189" i="1" s="1"/>
  <c r="AB189" i="1" s="1"/>
  <c r="AT188" i="1"/>
  <c r="AN188" i="1"/>
  <c r="AM188" i="1"/>
  <c r="AL188" i="1"/>
  <c r="AK188" i="1"/>
  <c r="AJ188" i="1"/>
  <c r="AI188" i="1"/>
  <c r="AH188" i="1"/>
  <c r="AG188" i="1"/>
  <c r="AF188" i="1"/>
  <c r="AE188" i="1"/>
  <c r="AS188" i="1" s="1"/>
  <c r="AU188" i="1" s="1"/>
  <c r="AD188" i="1"/>
  <c r="AC188" i="1"/>
  <c r="AA188" i="1"/>
  <c r="AB188" i="1" s="1"/>
  <c r="Z188" i="1"/>
  <c r="Y188" i="1"/>
  <c r="AS187" i="1"/>
  <c r="AU187" i="1" s="1"/>
  <c r="AN187" i="1"/>
  <c r="AO187" i="1" s="1"/>
  <c r="AM187" i="1"/>
  <c r="AL187" i="1"/>
  <c r="AT187" i="1" s="1"/>
  <c r="AK187" i="1"/>
  <c r="AJ187" i="1"/>
  <c r="AI187" i="1"/>
  <c r="AH187" i="1"/>
  <c r="AG187" i="1"/>
  <c r="AF187" i="1"/>
  <c r="AE187" i="1"/>
  <c r="AD187" i="1"/>
  <c r="AC187" i="1"/>
  <c r="Z187" i="1"/>
  <c r="Y187" i="1"/>
  <c r="AP186" i="1"/>
  <c r="AN186" i="1"/>
  <c r="AM186" i="1"/>
  <c r="AL186" i="1"/>
  <c r="AK186" i="1"/>
  <c r="AJ186" i="1"/>
  <c r="AI186" i="1"/>
  <c r="AH186" i="1"/>
  <c r="AG186" i="1"/>
  <c r="AF186" i="1"/>
  <c r="AE186" i="1"/>
  <c r="AS186" i="1" s="1"/>
  <c r="AD186" i="1"/>
  <c r="AC186" i="1"/>
  <c r="AB186" i="1"/>
  <c r="Z186" i="1"/>
  <c r="AA186" i="1" s="1"/>
  <c r="Y186" i="1"/>
  <c r="AT185" i="1"/>
  <c r="AN185" i="1"/>
  <c r="AM185" i="1"/>
  <c r="AL185" i="1"/>
  <c r="AK185" i="1"/>
  <c r="AO185" i="1" s="1"/>
  <c r="AJ185" i="1"/>
  <c r="AI185" i="1"/>
  <c r="AH185" i="1"/>
  <c r="AG185" i="1"/>
  <c r="AF185" i="1"/>
  <c r="AE185" i="1"/>
  <c r="AD185" i="1"/>
  <c r="AY185" i="1" s="1"/>
  <c r="AW185" i="1" s="1"/>
  <c r="AX185" i="1" s="1"/>
  <c r="AC185" i="1"/>
  <c r="Z185" i="1"/>
  <c r="Y185" i="1"/>
  <c r="AA185" i="1" s="1"/>
  <c r="AB185" i="1" s="1"/>
  <c r="AT184" i="1"/>
  <c r="AS184" i="1"/>
  <c r="AU184" i="1" s="1"/>
  <c r="AP184" i="1"/>
  <c r="AQ184" i="1" s="1"/>
  <c r="AR184" i="1" s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Z184" i="1"/>
  <c r="Y184" i="1"/>
  <c r="AA184" i="1" s="1"/>
  <c r="AB184" i="1" s="1"/>
  <c r="AN183" i="1"/>
  <c r="AM183" i="1"/>
  <c r="AL183" i="1"/>
  <c r="AK183" i="1"/>
  <c r="AT183" i="1" s="1"/>
  <c r="AJ183" i="1"/>
  <c r="AI183" i="1"/>
  <c r="AH183" i="1"/>
  <c r="AS183" i="1" s="1"/>
  <c r="AU183" i="1" s="1"/>
  <c r="AG183" i="1"/>
  <c r="AF183" i="1"/>
  <c r="AP183" i="1" s="1"/>
  <c r="AE183" i="1"/>
  <c r="AD183" i="1"/>
  <c r="AC183" i="1"/>
  <c r="AO183" i="1" s="1"/>
  <c r="Z183" i="1"/>
  <c r="Y183" i="1"/>
  <c r="AA183" i="1" s="1"/>
  <c r="AB183" i="1" s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A182" i="1"/>
  <c r="AB182" i="1" s="1"/>
  <c r="Z182" i="1"/>
  <c r="Y182" i="1"/>
  <c r="AT181" i="1"/>
  <c r="AP181" i="1"/>
  <c r="AQ181" i="1" s="1"/>
  <c r="AR181" i="1" s="1"/>
  <c r="AN181" i="1"/>
  <c r="AM181" i="1"/>
  <c r="AL181" i="1"/>
  <c r="AK181" i="1"/>
  <c r="AO181" i="1" s="1"/>
  <c r="AJ181" i="1"/>
  <c r="AI181" i="1"/>
  <c r="AH181" i="1"/>
  <c r="AG181" i="1"/>
  <c r="AS181" i="1" s="1"/>
  <c r="AU181" i="1" s="1"/>
  <c r="AV181" i="1" s="1"/>
  <c r="AF181" i="1"/>
  <c r="AE181" i="1"/>
  <c r="AD181" i="1"/>
  <c r="AY181" i="1" s="1"/>
  <c r="AW181" i="1" s="1"/>
  <c r="AX181" i="1" s="1"/>
  <c r="AC181" i="1"/>
  <c r="Z181" i="1"/>
  <c r="AA181" i="1" s="1"/>
  <c r="AB181" i="1" s="1"/>
  <c r="Y181" i="1"/>
  <c r="AN180" i="1"/>
  <c r="AM180" i="1"/>
  <c r="AL180" i="1"/>
  <c r="AK180" i="1"/>
  <c r="AT180" i="1" s="1"/>
  <c r="AJ180" i="1"/>
  <c r="AI180" i="1"/>
  <c r="AH180" i="1"/>
  <c r="AG180" i="1"/>
  <c r="AS180" i="1" s="1"/>
  <c r="AF180" i="1"/>
  <c r="AE180" i="1"/>
  <c r="AD180" i="1"/>
  <c r="AY180" i="1" s="1"/>
  <c r="AW180" i="1" s="1"/>
  <c r="AX180" i="1" s="1"/>
  <c r="AC180" i="1"/>
  <c r="Z180" i="1"/>
  <c r="Y180" i="1"/>
  <c r="AN179" i="1"/>
  <c r="AM179" i="1"/>
  <c r="AL179" i="1"/>
  <c r="AK179" i="1"/>
  <c r="AJ179" i="1"/>
  <c r="AI179" i="1"/>
  <c r="AH179" i="1"/>
  <c r="AG179" i="1"/>
  <c r="AF179" i="1"/>
  <c r="AE179" i="1"/>
  <c r="AD179" i="1"/>
  <c r="AY179" i="1" s="1"/>
  <c r="AW179" i="1" s="1"/>
  <c r="AX179" i="1" s="1"/>
  <c r="AC179" i="1"/>
  <c r="Z179" i="1"/>
  <c r="Y179" i="1"/>
  <c r="AA179" i="1" s="1"/>
  <c r="AB179" i="1" s="1"/>
  <c r="AT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O178" i="1" s="1"/>
  <c r="Z178" i="1"/>
  <c r="Y178" i="1"/>
  <c r="AA178" i="1" s="1"/>
  <c r="AB178" i="1" s="1"/>
  <c r="AS177" i="1"/>
  <c r="AN177" i="1"/>
  <c r="AM177" i="1"/>
  <c r="AL177" i="1"/>
  <c r="AT177" i="1" s="1"/>
  <c r="AK177" i="1"/>
  <c r="AJ177" i="1"/>
  <c r="AO177" i="1" s="1"/>
  <c r="AI177" i="1"/>
  <c r="AH177" i="1"/>
  <c r="AG177" i="1"/>
  <c r="AF177" i="1"/>
  <c r="AE177" i="1"/>
  <c r="AP177" i="1" s="1"/>
  <c r="AQ177" i="1" s="1"/>
  <c r="AR177" i="1" s="1"/>
  <c r="AD177" i="1"/>
  <c r="AC177" i="1"/>
  <c r="AA177" i="1"/>
  <c r="AB177" i="1" s="1"/>
  <c r="Z177" i="1"/>
  <c r="Y177" i="1"/>
  <c r="AS176" i="1"/>
  <c r="AP176" i="1"/>
  <c r="AN176" i="1"/>
  <c r="AM176" i="1"/>
  <c r="AL176" i="1"/>
  <c r="AK176" i="1"/>
  <c r="AJ176" i="1"/>
  <c r="AI176" i="1"/>
  <c r="AH176" i="1"/>
  <c r="AG176" i="1"/>
  <c r="AF176" i="1"/>
  <c r="AE176" i="1"/>
  <c r="AY176" i="1" s="1"/>
  <c r="AW176" i="1" s="1"/>
  <c r="AX176" i="1" s="1"/>
  <c r="AD176" i="1"/>
  <c r="AC176" i="1"/>
  <c r="Z176" i="1"/>
  <c r="Y176" i="1"/>
  <c r="AA176" i="1" s="1"/>
  <c r="AB176" i="1" s="1"/>
  <c r="AT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Z175" i="1"/>
  <c r="AA175" i="1" s="1"/>
  <c r="Y175" i="1"/>
  <c r="AN174" i="1"/>
  <c r="AT174" i="1" s="1"/>
  <c r="AM174" i="1"/>
  <c r="AL174" i="1"/>
  <c r="AK174" i="1"/>
  <c r="AJ174" i="1"/>
  <c r="AI174" i="1"/>
  <c r="AH174" i="1"/>
  <c r="AG174" i="1"/>
  <c r="AF174" i="1"/>
  <c r="AE174" i="1"/>
  <c r="AS174" i="1" s="1"/>
  <c r="AU174" i="1" s="1"/>
  <c r="AD174" i="1"/>
  <c r="AC174" i="1"/>
  <c r="Z174" i="1"/>
  <c r="Y174" i="1"/>
  <c r="AA174" i="1" s="1"/>
  <c r="AB174" i="1" s="1"/>
  <c r="AN173" i="1"/>
  <c r="AM173" i="1"/>
  <c r="AL173" i="1"/>
  <c r="AO173" i="1" s="1"/>
  <c r="AK173" i="1"/>
  <c r="AT173" i="1" s="1"/>
  <c r="AJ173" i="1"/>
  <c r="AI173" i="1"/>
  <c r="AH173" i="1"/>
  <c r="AG173" i="1"/>
  <c r="AF173" i="1"/>
  <c r="AS173" i="1" s="1"/>
  <c r="AE173" i="1"/>
  <c r="AD173" i="1"/>
  <c r="AC173" i="1"/>
  <c r="Z173" i="1"/>
  <c r="Y173" i="1"/>
  <c r="AA173" i="1" s="1"/>
  <c r="AB173" i="1" s="1"/>
  <c r="AT172" i="1"/>
  <c r="AN172" i="1"/>
  <c r="AM172" i="1"/>
  <c r="AO172" i="1" s="1"/>
  <c r="AL172" i="1"/>
  <c r="AK172" i="1"/>
  <c r="AJ172" i="1"/>
  <c r="AI172" i="1"/>
  <c r="AH172" i="1"/>
  <c r="AG172" i="1"/>
  <c r="AF172" i="1"/>
  <c r="AE172" i="1"/>
  <c r="AS172" i="1" s="1"/>
  <c r="AU172" i="1" s="1"/>
  <c r="AD172" i="1"/>
  <c r="AC172" i="1"/>
  <c r="AA172" i="1"/>
  <c r="AB172" i="1" s="1"/>
  <c r="Z172" i="1"/>
  <c r="Y172" i="1"/>
  <c r="AN171" i="1"/>
  <c r="AM171" i="1"/>
  <c r="AL171" i="1"/>
  <c r="AT171" i="1" s="1"/>
  <c r="AK171" i="1"/>
  <c r="AJ171" i="1"/>
  <c r="AO171" i="1" s="1"/>
  <c r="AI171" i="1"/>
  <c r="AH171" i="1"/>
  <c r="AG171" i="1"/>
  <c r="AF171" i="1"/>
  <c r="AE171" i="1"/>
  <c r="AS171" i="1" s="1"/>
  <c r="AU171" i="1" s="1"/>
  <c r="AD171" i="1"/>
  <c r="AC171" i="1"/>
  <c r="AB171" i="1"/>
  <c r="AA171" i="1"/>
  <c r="Z171" i="1"/>
  <c r="Y171" i="1"/>
  <c r="AP170" i="1"/>
  <c r="AN170" i="1"/>
  <c r="AM170" i="1"/>
  <c r="AL170" i="1"/>
  <c r="AT170" i="1" s="1"/>
  <c r="AK170" i="1"/>
  <c r="AO170" i="1" s="1"/>
  <c r="AJ170" i="1"/>
  <c r="AI170" i="1"/>
  <c r="AH170" i="1"/>
  <c r="AY170" i="1" s="1"/>
  <c r="AW170" i="1" s="1"/>
  <c r="AX170" i="1" s="1"/>
  <c r="AG170" i="1"/>
  <c r="AF170" i="1"/>
  <c r="AE170" i="1"/>
  <c r="AS170" i="1" s="1"/>
  <c r="AD170" i="1"/>
  <c r="AC170" i="1"/>
  <c r="Z170" i="1"/>
  <c r="AA170" i="1" s="1"/>
  <c r="AB170" i="1" s="1"/>
  <c r="Y170" i="1"/>
  <c r="AN169" i="1"/>
  <c r="AM169" i="1"/>
  <c r="AL169" i="1"/>
  <c r="AK169" i="1"/>
  <c r="AT169" i="1" s="1"/>
  <c r="AJ169" i="1"/>
  <c r="AI169" i="1"/>
  <c r="AH169" i="1"/>
  <c r="AG169" i="1"/>
  <c r="AF169" i="1"/>
  <c r="AS169" i="1" s="1"/>
  <c r="AE169" i="1"/>
  <c r="AY169" i="1" s="1"/>
  <c r="AW169" i="1" s="1"/>
  <c r="AX169" i="1" s="1"/>
  <c r="AD169" i="1"/>
  <c r="AC169" i="1"/>
  <c r="Z169" i="1"/>
  <c r="Y169" i="1"/>
  <c r="AT168" i="1"/>
  <c r="AO168" i="1"/>
  <c r="AN168" i="1"/>
  <c r="AM168" i="1"/>
  <c r="AL168" i="1"/>
  <c r="AK168" i="1"/>
  <c r="AJ168" i="1"/>
  <c r="AI168" i="1"/>
  <c r="AH168" i="1"/>
  <c r="AG168" i="1"/>
  <c r="AF168" i="1"/>
  <c r="AE168" i="1"/>
  <c r="AS168" i="1" s="1"/>
  <c r="AD168" i="1"/>
  <c r="AP168" i="1" s="1"/>
  <c r="AQ168" i="1" s="1"/>
  <c r="AR168" i="1" s="1"/>
  <c r="AC168" i="1"/>
  <c r="Z168" i="1"/>
  <c r="Y168" i="1"/>
  <c r="AA168" i="1" s="1"/>
  <c r="AB168" i="1" s="1"/>
  <c r="AN167" i="1"/>
  <c r="AT167" i="1" s="1"/>
  <c r="AM167" i="1"/>
  <c r="AL167" i="1"/>
  <c r="AK167" i="1"/>
  <c r="AJ167" i="1"/>
  <c r="AI167" i="1"/>
  <c r="AH167" i="1"/>
  <c r="AG167" i="1"/>
  <c r="AF167" i="1"/>
  <c r="AS167" i="1" s="1"/>
  <c r="AE167" i="1"/>
  <c r="AD167" i="1"/>
  <c r="AC167" i="1"/>
  <c r="Z167" i="1"/>
  <c r="Y167" i="1"/>
  <c r="AA167" i="1" s="1"/>
  <c r="AB167" i="1" s="1"/>
  <c r="AY166" i="1"/>
  <c r="AW166" i="1" s="1"/>
  <c r="AX166" i="1" s="1"/>
  <c r="AN166" i="1"/>
  <c r="AM166" i="1"/>
  <c r="AL166" i="1"/>
  <c r="AK166" i="1"/>
  <c r="AT166" i="1" s="1"/>
  <c r="AJ166" i="1"/>
  <c r="AI166" i="1"/>
  <c r="AH166" i="1"/>
  <c r="AP166" i="1" s="1"/>
  <c r="AG166" i="1"/>
  <c r="AF166" i="1"/>
  <c r="AE166" i="1"/>
  <c r="AD166" i="1"/>
  <c r="AC166" i="1"/>
  <c r="Z166" i="1"/>
  <c r="Y166" i="1"/>
  <c r="AA166" i="1" s="1"/>
  <c r="AB166" i="1" s="1"/>
  <c r="AS165" i="1"/>
  <c r="AN165" i="1"/>
  <c r="AT165" i="1" s="1"/>
  <c r="AM165" i="1"/>
  <c r="AL165" i="1"/>
  <c r="AK165" i="1"/>
  <c r="AO165" i="1" s="1"/>
  <c r="AJ165" i="1"/>
  <c r="AI165" i="1"/>
  <c r="AH165" i="1"/>
  <c r="AG165" i="1"/>
  <c r="AF165" i="1"/>
  <c r="AE165" i="1"/>
  <c r="AP165" i="1" s="1"/>
  <c r="AD165" i="1"/>
  <c r="AC165" i="1"/>
  <c r="AB165" i="1"/>
  <c r="AA165" i="1"/>
  <c r="Z165" i="1"/>
  <c r="Y165" i="1"/>
  <c r="AN164" i="1"/>
  <c r="AM164" i="1"/>
  <c r="AL164" i="1"/>
  <c r="AK164" i="1"/>
  <c r="AJ164" i="1"/>
  <c r="AI164" i="1"/>
  <c r="AH164" i="1"/>
  <c r="AG164" i="1"/>
  <c r="AS164" i="1" s="1"/>
  <c r="AF164" i="1"/>
  <c r="AE164" i="1"/>
  <c r="AD164" i="1"/>
  <c r="AP164" i="1" s="1"/>
  <c r="AC164" i="1"/>
  <c r="AA164" i="1"/>
  <c r="AB164" i="1" s="1"/>
  <c r="Z164" i="1"/>
  <c r="Y164" i="1"/>
  <c r="AW163" i="1"/>
  <c r="AX163" i="1" s="1"/>
  <c r="AN163" i="1"/>
  <c r="AM163" i="1"/>
  <c r="AL163" i="1"/>
  <c r="AK163" i="1"/>
  <c r="AT163" i="1" s="1"/>
  <c r="AJ163" i="1"/>
  <c r="AI163" i="1"/>
  <c r="AH163" i="1"/>
  <c r="AG163" i="1"/>
  <c r="AF163" i="1"/>
  <c r="AY163" i="1" s="1"/>
  <c r="AE163" i="1"/>
  <c r="AD163" i="1"/>
  <c r="AC163" i="1"/>
  <c r="AB163" i="1"/>
  <c r="AA163" i="1"/>
  <c r="Z163" i="1"/>
  <c r="Y163" i="1"/>
  <c r="AT162" i="1"/>
  <c r="AS162" i="1"/>
  <c r="AU162" i="1" s="1"/>
  <c r="AV162" i="1" s="1"/>
  <c r="AQ162" i="1"/>
  <c r="AR162" i="1" s="1"/>
  <c r="AN162" i="1"/>
  <c r="AM162" i="1"/>
  <c r="AL162" i="1"/>
  <c r="AK162" i="1"/>
  <c r="AO162" i="1" s="1"/>
  <c r="AJ162" i="1"/>
  <c r="AI162" i="1"/>
  <c r="AH162" i="1"/>
  <c r="AG162" i="1"/>
  <c r="AF162" i="1"/>
  <c r="AE162" i="1"/>
  <c r="AP162" i="1" s="1"/>
  <c r="AD162" i="1"/>
  <c r="AC162" i="1"/>
  <c r="AY162" i="1" s="1"/>
  <c r="AW162" i="1" s="1"/>
  <c r="AX162" i="1" s="1"/>
  <c r="AA162" i="1"/>
  <c r="AB162" i="1" s="1"/>
  <c r="Z162" i="1"/>
  <c r="Y162" i="1"/>
  <c r="AN161" i="1"/>
  <c r="AM161" i="1"/>
  <c r="AL161" i="1"/>
  <c r="AK161" i="1"/>
  <c r="AJ161" i="1"/>
  <c r="AI161" i="1"/>
  <c r="AH161" i="1"/>
  <c r="AG161" i="1"/>
  <c r="AS161" i="1" s="1"/>
  <c r="AF161" i="1"/>
  <c r="AE161" i="1"/>
  <c r="AD161" i="1"/>
  <c r="AC161" i="1"/>
  <c r="Z161" i="1"/>
  <c r="Y161" i="1"/>
  <c r="AA161" i="1" s="1"/>
  <c r="AB161" i="1" s="1"/>
  <c r="AN160" i="1"/>
  <c r="AM160" i="1"/>
  <c r="AL160" i="1"/>
  <c r="AK160" i="1"/>
  <c r="AT160" i="1" s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AT159" i="1"/>
  <c r="AS159" i="1"/>
  <c r="AU159" i="1" s="1"/>
  <c r="AQ159" i="1"/>
  <c r="AR159" i="1" s="1"/>
  <c r="AN159" i="1"/>
  <c r="AM159" i="1"/>
  <c r="AL159" i="1"/>
  <c r="AK159" i="1"/>
  <c r="AO159" i="1" s="1"/>
  <c r="AJ159" i="1"/>
  <c r="AI159" i="1"/>
  <c r="AH159" i="1"/>
  <c r="AG159" i="1"/>
  <c r="AF159" i="1"/>
  <c r="AE159" i="1"/>
  <c r="AP159" i="1" s="1"/>
  <c r="AD159" i="1"/>
  <c r="AC159" i="1"/>
  <c r="AY159" i="1" s="1"/>
  <c r="AW159" i="1" s="1"/>
  <c r="AX159" i="1" s="1"/>
  <c r="AA159" i="1"/>
  <c r="AB159" i="1" s="1"/>
  <c r="Z159" i="1"/>
  <c r="Y159" i="1"/>
  <c r="AN158" i="1"/>
  <c r="AM158" i="1"/>
  <c r="AL158" i="1"/>
  <c r="AK158" i="1"/>
  <c r="AJ158" i="1"/>
  <c r="AI158" i="1"/>
  <c r="AH158" i="1"/>
  <c r="AP158" i="1" s="1"/>
  <c r="AG158" i="1"/>
  <c r="AS158" i="1" s="1"/>
  <c r="AF158" i="1"/>
  <c r="AE158" i="1"/>
  <c r="AY158" i="1" s="1"/>
  <c r="AW158" i="1" s="1"/>
  <c r="AX158" i="1" s="1"/>
  <c r="AD158" i="1"/>
  <c r="AC158" i="1"/>
  <c r="AA158" i="1"/>
  <c r="AB158" i="1" s="1"/>
  <c r="Z158" i="1"/>
  <c r="Y158" i="1"/>
  <c r="AN157" i="1"/>
  <c r="AM157" i="1"/>
  <c r="AL157" i="1"/>
  <c r="AK157" i="1"/>
  <c r="AT157" i="1" s="1"/>
  <c r="AJ157" i="1"/>
  <c r="AI157" i="1"/>
  <c r="AH157" i="1"/>
  <c r="AG157" i="1"/>
  <c r="AS157" i="1" s="1"/>
  <c r="AF157" i="1"/>
  <c r="AP157" i="1" s="1"/>
  <c r="AQ157" i="1" s="1"/>
  <c r="AR157" i="1" s="1"/>
  <c r="AE157" i="1"/>
  <c r="AD157" i="1"/>
  <c r="AC157" i="1"/>
  <c r="AO157" i="1" s="1"/>
  <c r="Z157" i="1"/>
  <c r="Y157" i="1"/>
  <c r="AA157" i="1" s="1"/>
  <c r="AB157" i="1" s="1"/>
  <c r="AS156" i="1"/>
  <c r="AU156" i="1" s="1"/>
  <c r="AV156" i="1" s="1"/>
  <c r="AN156" i="1"/>
  <c r="AT156" i="1" s="1"/>
  <c r="AM156" i="1"/>
  <c r="AL156" i="1"/>
  <c r="AK156" i="1"/>
  <c r="AO156" i="1" s="1"/>
  <c r="AJ156" i="1"/>
  <c r="AI156" i="1"/>
  <c r="AH156" i="1"/>
  <c r="AG156" i="1"/>
  <c r="AF156" i="1"/>
  <c r="AE156" i="1"/>
  <c r="AP156" i="1" s="1"/>
  <c r="AQ156" i="1" s="1"/>
  <c r="AR156" i="1" s="1"/>
  <c r="AD156" i="1"/>
  <c r="AC156" i="1"/>
  <c r="AB156" i="1"/>
  <c r="AA156" i="1"/>
  <c r="Z156" i="1"/>
  <c r="Y156" i="1"/>
  <c r="AN155" i="1"/>
  <c r="AT155" i="1" s="1"/>
  <c r="AM155" i="1"/>
  <c r="AL155" i="1"/>
  <c r="AK155" i="1"/>
  <c r="AJ155" i="1"/>
  <c r="AI155" i="1"/>
  <c r="AY155" i="1" s="1"/>
  <c r="AW155" i="1" s="1"/>
  <c r="AX155" i="1" s="1"/>
  <c r="AH155" i="1"/>
  <c r="AG155" i="1"/>
  <c r="AF155" i="1"/>
  <c r="AE155" i="1"/>
  <c r="AS155" i="1" s="1"/>
  <c r="AD155" i="1"/>
  <c r="AC155" i="1"/>
  <c r="Z155" i="1"/>
  <c r="Y155" i="1"/>
  <c r="AA155" i="1" s="1"/>
  <c r="AB155" i="1" s="1"/>
  <c r="AX154" i="1"/>
  <c r="AT154" i="1"/>
  <c r="AN154" i="1"/>
  <c r="AM154" i="1"/>
  <c r="AL154" i="1"/>
  <c r="AK154" i="1"/>
  <c r="AO154" i="1" s="1"/>
  <c r="AJ154" i="1"/>
  <c r="AI154" i="1"/>
  <c r="AH154" i="1"/>
  <c r="AG154" i="1"/>
  <c r="AF154" i="1"/>
  <c r="AE154" i="1"/>
  <c r="AD154" i="1"/>
  <c r="AY154" i="1" s="1"/>
  <c r="AW154" i="1" s="1"/>
  <c r="AC154" i="1"/>
  <c r="Z154" i="1"/>
  <c r="Y154" i="1"/>
  <c r="AA154" i="1" s="1"/>
  <c r="AB154" i="1" s="1"/>
  <c r="AT153" i="1"/>
  <c r="AS153" i="1"/>
  <c r="AU153" i="1" s="1"/>
  <c r="AV153" i="1" s="1"/>
  <c r="AN153" i="1"/>
  <c r="AM153" i="1"/>
  <c r="AL153" i="1"/>
  <c r="AK153" i="1"/>
  <c r="AJ153" i="1"/>
  <c r="AI153" i="1"/>
  <c r="AH153" i="1"/>
  <c r="AG153" i="1"/>
  <c r="AF153" i="1"/>
  <c r="AE153" i="1"/>
  <c r="AP153" i="1" s="1"/>
  <c r="AQ153" i="1" s="1"/>
  <c r="AR153" i="1" s="1"/>
  <c r="AD153" i="1"/>
  <c r="AC153" i="1"/>
  <c r="AO153" i="1" s="1"/>
  <c r="Z153" i="1"/>
  <c r="Y153" i="1"/>
  <c r="AA153" i="1" s="1"/>
  <c r="AB153" i="1" s="1"/>
  <c r="AP152" i="1"/>
  <c r="AN152" i="1"/>
  <c r="AT152" i="1" s="1"/>
  <c r="AM152" i="1"/>
  <c r="AL152" i="1"/>
  <c r="AK152" i="1"/>
  <c r="AJ152" i="1"/>
  <c r="AI152" i="1"/>
  <c r="AH152" i="1"/>
  <c r="AG152" i="1"/>
  <c r="AF152" i="1"/>
  <c r="AS152" i="1" s="1"/>
  <c r="AE152" i="1"/>
  <c r="AD152" i="1"/>
  <c r="AC152" i="1"/>
  <c r="Z152" i="1"/>
  <c r="Y152" i="1"/>
  <c r="AA152" i="1" s="1"/>
  <c r="AB152" i="1" s="1"/>
  <c r="AY151" i="1"/>
  <c r="AW151" i="1" s="1"/>
  <c r="AX151" i="1" s="1"/>
  <c r="AN151" i="1"/>
  <c r="AM151" i="1"/>
  <c r="AL151" i="1"/>
  <c r="AK151" i="1"/>
  <c r="AT151" i="1" s="1"/>
  <c r="AJ151" i="1"/>
  <c r="AI151" i="1"/>
  <c r="AH151" i="1"/>
  <c r="AG151" i="1"/>
  <c r="AF151" i="1"/>
  <c r="AE151" i="1"/>
  <c r="AS151" i="1" s="1"/>
  <c r="AU151" i="1" s="1"/>
  <c r="AD151" i="1"/>
  <c r="AC151" i="1"/>
  <c r="AA151" i="1"/>
  <c r="AB151" i="1" s="1"/>
  <c r="Z151" i="1"/>
  <c r="Y151" i="1"/>
  <c r="AT150" i="1"/>
  <c r="AN150" i="1"/>
  <c r="AM150" i="1"/>
  <c r="AL150" i="1"/>
  <c r="AK150" i="1"/>
  <c r="AO150" i="1" s="1"/>
  <c r="AJ150" i="1"/>
  <c r="AI150" i="1"/>
  <c r="AH150" i="1"/>
  <c r="AG150" i="1"/>
  <c r="AF150" i="1"/>
  <c r="AE150" i="1"/>
  <c r="AS150" i="1" s="1"/>
  <c r="AD150" i="1"/>
  <c r="AC150" i="1"/>
  <c r="Z150" i="1"/>
  <c r="Y150" i="1"/>
  <c r="AA150" i="1" s="1"/>
  <c r="AB150" i="1" s="1"/>
  <c r="AP149" i="1"/>
  <c r="AQ149" i="1" s="1"/>
  <c r="AR149" i="1" s="1"/>
  <c r="AO149" i="1"/>
  <c r="AN149" i="1"/>
  <c r="AM149" i="1"/>
  <c r="AL149" i="1"/>
  <c r="AK149" i="1"/>
  <c r="AT149" i="1" s="1"/>
  <c r="AJ149" i="1"/>
  <c r="AI149" i="1"/>
  <c r="AH149" i="1"/>
  <c r="AG149" i="1"/>
  <c r="AS149" i="1" s="1"/>
  <c r="AU149" i="1" s="1"/>
  <c r="AF149" i="1"/>
  <c r="AE149" i="1"/>
  <c r="AY149" i="1" s="1"/>
  <c r="AW149" i="1" s="1"/>
  <c r="AX149" i="1" s="1"/>
  <c r="AD149" i="1"/>
  <c r="AC149" i="1"/>
  <c r="Z149" i="1"/>
  <c r="Y149" i="1"/>
  <c r="AA149" i="1" s="1"/>
  <c r="AB149" i="1" s="1"/>
  <c r="AN148" i="1"/>
  <c r="AM148" i="1"/>
  <c r="AL148" i="1"/>
  <c r="AK148" i="1"/>
  <c r="AT148" i="1" s="1"/>
  <c r="AJ148" i="1"/>
  <c r="AI148" i="1"/>
  <c r="AH148" i="1"/>
  <c r="AG148" i="1"/>
  <c r="AF148" i="1"/>
  <c r="AE148" i="1"/>
  <c r="AY148" i="1" s="1"/>
  <c r="AW148" i="1" s="1"/>
  <c r="AX148" i="1" s="1"/>
  <c r="AD148" i="1"/>
  <c r="AC148" i="1"/>
  <c r="Z148" i="1"/>
  <c r="Y148" i="1"/>
  <c r="AA148" i="1" s="1"/>
  <c r="AB148" i="1" s="1"/>
  <c r="AN147" i="1"/>
  <c r="AM147" i="1"/>
  <c r="AL147" i="1"/>
  <c r="AK147" i="1"/>
  <c r="AT147" i="1" s="1"/>
  <c r="AJ147" i="1"/>
  <c r="AI147" i="1"/>
  <c r="AH147" i="1"/>
  <c r="AG147" i="1"/>
  <c r="AF147" i="1"/>
  <c r="AE147" i="1"/>
  <c r="AD147" i="1"/>
  <c r="AC147" i="1"/>
  <c r="AA147" i="1"/>
  <c r="AB147" i="1" s="1"/>
  <c r="Z147" i="1"/>
  <c r="Y147" i="1"/>
  <c r="AP146" i="1"/>
  <c r="AN146" i="1"/>
  <c r="AM146" i="1"/>
  <c r="AL146" i="1"/>
  <c r="AT146" i="1" s="1"/>
  <c r="AK146" i="1"/>
  <c r="AO146" i="1" s="1"/>
  <c r="AJ146" i="1"/>
  <c r="AI146" i="1"/>
  <c r="AH146" i="1"/>
  <c r="AG146" i="1"/>
  <c r="AF146" i="1"/>
  <c r="AE146" i="1"/>
  <c r="AY146" i="1" s="1"/>
  <c r="AW146" i="1" s="1"/>
  <c r="AX146" i="1" s="1"/>
  <c r="AD146" i="1"/>
  <c r="AC146" i="1"/>
  <c r="Z146" i="1"/>
  <c r="AA146" i="1" s="1"/>
  <c r="AB146" i="1" s="1"/>
  <c r="Y146" i="1"/>
  <c r="AN145" i="1"/>
  <c r="AM145" i="1"/>
  <c r="AL145" i="1"/>
  <c r="AK145" i="1"/>
  <c r="AJ145" i="1"/>
  <c r="AI145" i="1"/>
  <c r="AH145" i="1"/>
  <c r="AG145" i="1"/>
  <c r="AS145" i="1" s="1"/>
  <c r="AF145" i="1"/>
  <c r="AE145" i="1"/>
  <c r="AD145" i="1"/>
  <c r="AC145" i="1"/>
  <c r="Z145" i="1"/>
  <c r="Y145" i="1"/>
  <c r="AA145" i="1" s="1"/>
  <c r="AB145" i="1" s="1"/>
  <c r="AN144" i="1"/>
  <c r="AM144" i="1"/>
  <c r="AL144" i="1"/>
  <c r="AK144" i="1"/>
  <c r="AT144" i="1" s="1"/>
  <c r="AJ144" i="1"/>
  <c r="AI144" i="1"/>
  <c r="AH144" i="1"/>
  <c r="AG144" i="1"/>
  <c r="AF144" i="1"/>
  <c r="AP144" i="1" s="1"/>
  <c r="AE144" i="1"/>
  <c r="AD144" i="1"/>
  <c r="AC144" i="1"/>
  <c r="AB144" i="1"/>
  <c r="AA144" i="1"/>
  <c r="Z144" i="1"/>
  <c r="Y144" i="1"/>
  <c r="AT143" i="1"/>
  <c r="AS143" i="1"/>
  <c r="AU143" i="1" s="1"/>
  <c r="AN143" i="1"/>
  <c r="AM143" i="1"/>
  <c r="AL143" i="1"/>
  <c r="AK143" i="1"/>
  <c r="AO143" i="1" s="1"/>
  <c r="AQ143" i="1" s="1"/>
  <c r="AR143" i="1" s="1"/>
  <c r="AJ143" i="1"/>
  <c r="AI143" i="1"/>
  <c r="AH143" i="1"/>
  <c r="AG143" i="1"/>
  <c r="AF143" i="1"/>
  <c r="AE143" i="1"/>
  <c r="AP143" i="1" s="1"/>
  <c r="AD143" i="1"/>
  <c r="AC143" i="1"/>
  <c r="AY143" i="1" s="1"/>
  <c r="AW143" i="1" s="1"/>
  <c r="AX143" i="1" s="1"/>
  <c r="AA143" i="1"/>
  <c r="AB143" i="1" s="1"/>
  <c r="Z143" i="1"/>
  <c r="Y143" i="1"/>
  <c r="AN142" i="1"/>
  <c r="AM142" i="1"/>
  <c r="AL142" i="1"/>
  <c r="AK142" i="1"/>
  <c r="AJ142" i="1"/>
  <c r="AI142" i="1"/>
  <c r="AH142" i="1"/>
  <c r="AS142" i="1" s="1"/>
  <c r="AG142" i="1"/>
  <c r="AF142" i="1"/>
  <c r="AE142" i="1"/>
  <c r="AD142" i="1"/>
  <c r="AC142" i="1"/>
  <c r="AA142" i="1"/>
  <c r="AB142" i="1" s="1"/>
  <c r="Z142" i="1"/>
  <c r="Y142" i="1"/>
  <c r="AN141" i="1"/>
  <c r="AM141" i="1"/>
  <c r="AL141" i="1"/>
  <c r="AK141" i="1"/>
  <c r="AT141" i="1" s="1"/>
  <c r="AJ141" i="1"/>
  <c r="AI141" i="1"/>
  <c r="AH141" i="1"/>
  <c r="AG141" i="1"/>
  <c r="AF141" i="1"/>
  <c r="AE141" i="1"/>
  <c r="AD141" i="1"/>
  <c r="AC141" i="1"/>
  <c r="AO141" i="1" s="1"/>
  <c r="Z141" i="1"/>
  <c r="Y141" i="1"/>
  <c r="AA141" i="1" s="1"/>
  <c r="AB141" i="1" s="1"/>
  <c r="AS140" i="1"/>
  <c r="AN140" i="1"/>
  <c r="AT140" i="1" s="1"/>
  <c r="AM140" i="1"/>
  <c r="AL140" i="1"/>
  <c r="AK140" i="1"/>
  <c r="AO140" i="1" s="1"/>
  <c r="AJ140" i="1"/>
  <c r="AI140" i="1"/>
  <c r="AH140" i="1"/>
  <c r="AG140" i="1"/>
  <c r="AF140" i="1"/>
  <c r="AE140" i="1"/>
  <c r="AP140" i="1" s="1"/>
  <c r="AD140" i="1"/>
  <c r="AC140" i="1"/>
  <c r="Z140" i="1"/>
  <c r="Y140" i="1"/>
  <c r="AA140" i="1" s="1"/>
  <c r="AB140" i="1" s="1"/>
  <c r="AN139" i="1"/>
  <c r="AM139" i="1"/>
  <c r="AL139" i="1"/>
  <c r="AK139" i="1"/>
  <c r="AJ139" i="1"/>
  <c r="AI139" i="1"/>
  <c r="AH139" i="1"/>
  <c r="AG139" i="1"/>
  <c r="AF139" i="1"/>
  <c r="AE139" i="1"/>
  <c r="AS139" i="1" s="1"/>
  <c r="AD139" i="1"/>
  <c r="AC139" i="1"/>
  <c r="Z139" i="1"/>
  <c r="Y139" i="1"/>
  <c r="AA139" i="1" s="1"/>
  <c r="AB139" i="1" s="1"/>
  <c r="AT138" i="1"/>
  <c r="AN138" i="1"/>
  <c r="AM138" i="1"/>
  <c r="AL138" i="1"/>
  <c r="AK138" i="1"/>
  <c r="AO138" i="1" s="1"/>
  <c r="AJ138" i="1"/>
  <c r="AI138" i="1"/>
  <c r="AH138" i="1"/>
  <c r="AY138" i="1" s="1"/>
  <c r="AW138" i="1" s="1"/>
  <c r="AX138" i="1" s="1"/>
  <c r="AG138" i="1"/>
  <c r="AF138" i="1"/>
  <c r="AE138" i="1"/>
  <c r="AD138" i="1"/>
  <c r="AC138" i="1"/>
  <c r="Z138" i="1"/>
  <c r="Y138" i="1"/>
  <c r="AA138" i="1" s="1"/>
  <c r="AB138" i="1" s="1"/>
  <c r="AT137" i="1"/>
  <c r="AS137" i="1"/>
  <c r="AU137" i="1" s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Z137" i="1"/>
  <c r="Y137" i="1"/>
  <c r="AA137" i="1" s="1"/>
  <c r="AB137" i="1" s="1"/>
  <c r="AP136" i="1"/>
  <c r="AN136" i="1"/>
  <c r="AT136" i="1" s="1"/>
  <c r="AM136" i="1"/>
  <c r="AL136" i="1"/>
  <c r="AK136" i="1"/>
  <c r="AJ136" i="1"/>
  <c r="AO136" i="1" s="1"/>
  <c r="AI136" i="1"/>
  <c r="AH136" i="1"/>
  <c r="AG136" i="1"/>
  <c r="AF136" i="1"/>
  <c r="AS136" i="1" s="1"/>
  <c r="AU136" i="1" s="1"/>
  <c r="AE136" i="1"/>
  <c r="AY136" i="1" s="1"/>
  <c r="AW136" i="1" s="1"/>
  <c r="AX136" i="1" s="1"/>
  <c r="AD136" i="1"/>
  <c r="AC136" i="1"/>
  <c r="Z136" i="1"/>
  <c r="Y136" i="1"/>
  <c r="AA136" i="1" s="1"/>
  <c r="AB136" i="1" s="1"/>
  <c r="AN135" i="1"/>
  <c r="AM135" i="1"/>
  <c r="AL135" i="1"/>
  <c r="AK135" i="1"/>
  <c r="AT135" i="1" s="1"/>
  <c r="AJ135" i="1"/>
  <c r="AI135" i="1"/>
  <c r="AY135" i="1" s="1"/>
  <c r="AW135" i="1" s="1"/>
  <c r="AX135" i="1" s="1"/>
  <c r="AH135" i="1"/>
  <c r="AG135" i="1"/>
  <c r="AF135" i="1"/>
  <c r="AE135" i="1"/>
  <c r="AD135" i="1"/>
  <c r="AC135" i="1"/>
  <c r="AA135" i="1"/>
  <c r="AB135" i="1" s="1"/>
  <c r="Z135" i="1"/>
  <c r="Y135" i="1"/>
  <c r="AT134" i="1"/>
  <c r="AP134" i="1"/>
  <c r="AQ134" i="1" s="1"/>
  <c r="AR134" i="1" s="1"/>
  <c r="AN134" i="1"/>
  <c r="AM134" i="1"/>
  <c r="AL134" i="1"/>
  <c r="AK134" i="1"/>
  <c r="AO134" i="1" s="1"/>
  <c r="AJ134" i="1"/>
  <c r="AI134" i="1"/>
  <c r="AH134" i="1"/>
  <c r="AG134" i="1"/>
  <c r="AF134" i="1"/>
  <c r="AE134" i="1"/>
  <c r="AD134" i="1"/>
  <c r="AC134" i="1"/>
  <c r="Z134" i="1"/>
  <c r="Y134" i="1"/>
  <c r="AP133" i="1"/>
  <c r="AO133" i="1"/>
  <c r="AN133" i="1"/>
  <c r="AM133" i="1"/>
  <c r="AL133" i="1"/>
  <c r="AK133" i="1"/>
  <c r="AT133" i="1" s="1"/>
  <c r="AJ133" i="1"/>
  <c r="AI133" i="1"/>
  <c r="AH133" i="1"/>
  <c r="AG133" i="1"/>
  <c r="AF133" i="1"/>
  <c r="AS133" i="1" s="1"/>
  <c r="AE133" i="1"/>
  <c r="AD133" i="1"/>
  <c r="AC133" i="1"/>
  <c r="Z133" i="1"/>
  <c r="Y133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Z132" i="1"/>
  <c r="Y132" i="1"/>
  <c r="AA132" i="1" s="1"/>
  <c r="AB132" i="1" s="1"/>
  <c r="AN131" i="1"/>
  <c r="AM131" i="1"/>
  <c r="AL131" i="1"/>
  <c r="AK131" i="1"/>
  <c r="AT131" i="1" s="1"/>
  <c r="AJ131" i="1"/>
  <c r="AI131" i="1"/>
  <c r="AH131" i="1"/>
  <c r="AG131" i="1"/>
  <c r="AF131" i="1"/>
  <c r="AE131" i="1"/>
  <c r="AD131" i="1"/>
  <c r="AC131" i="1"/>
  <c r="AA131" i="1"/>
  <c r="AB131" i="1" s="1"/>
  <c r="Z131" i="1"/>
  <c r="Y131" i="1"/>
  <c r="AQ130" i="1"/>
  <c r="AR130" i="1" s="1"/>
  <c r="AP130" i="1"/>
  <c r="AN130" i="1"/>
  <c r="AM130" i="1"/>
  <c r="AL130" i="1"/>
  <c r="AT130" i="1" s="1"/>
  <c r="AK130" i="1"/>
  <c r="AO130" i="1" s="1"/>
  <c r="AJ130" i="1"/>
  <c r="AI130" i="1"/>
  <c r="AH130" i="1"/>
  <c r="AG130" i="1"/>
  <c r="AF130" i="1"/>
  <c r="AE130" i="1"/>
  <c r="AY130" i="1" s="1"/>
  <c r="AW130" i="1" s="1"/>
  <c r="AX130" i="1" s="1"/>
  <c r="AD130" i="1"/>
  <c r="AC130" i="1"/>
  <c r="AB130" i="1"/>
  <c r="Z130" i="1"/>
  <c r="AA130" i="1" s="1"/>
  <c r="Y130" i="1"/>
  <c r="AW129" i="1"/>
  <c r="AX129" i="1" s="1"/>
  <c r="AN129" i="1"/>
  <c r="AM129" i="1"/>
  <c r="AL129" i="1"/>
  <c r="AK129" i="1"/>
  <c r="AJ129" i="1"/>
  <c r="AI129" i="1"/>
  <c r="AH129" i="1"/>
  <c r="AG129" i="1"/>
  <c r="AF129" i="1"/>
  <c r="AE129" i="1"/>
  <c r="AY129" i="1" s="1"/>
  <c r="AD129" i="1"/>
  <c r="AC129" i="1"/>
  <c r="Z129" i="1"/>
  <c r="Y129" i="1"/>
  <c r="AA129" i="1" s="1"/>
  <c r="AB129" i="1" s="1"/>
  <c r="AN128" i="1"/>
  <c r="AM128" i="1"/>
  <c r="AL128" i="1"/>
  <c r="AK128" i="1"/>
  <c r="AT128" i="1" s="1"/>
  <c r="AJ128" i="1"/>
  <c r="AI128" i="1"/>
  <c r="AH128" i="1"/>
  <c r="AG128" i="1"/>
  <c r="AF128" i="1"/>
  <c r="AE128" i="1"/>
  <c r="AS128" i="1" s="1"/>
  <c r="AU128" i="1" s="1"/>
  <c r="AD128" i="1"/>
  <c r="AC128" i="1"/>
  <c r="AB128" i="1"/>
  <c r="AA128" i="1"/>
  <c r="Z128" i="1"/>
  <c r="Y128" i="1"/>
  <c r="AT127" i="1"/>
  <c r="AS127" i="1"/>
  <c r="AU127" i="1" s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Y127" i="1" s="1"/>
  <c r="AW127" i="1" s="1"/>
  <c r="AX127" i="1" s="1"/>
  <c r="AA127" i="1"/>
  <c r="AB127" i="1" s="1"/>
  <c r="Z127" i="1"/>
  <c r="Y127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A126" i="1"/>
  <c r="AB126" i="1" s="1"/>
  <c r="Z126" i="1"/>
  <c r="Y126" i="1"/>
  <c r="AS125" i="1"/>
  <c r="AU125" i="1" s="1"/>
  <c r="AN125" i="1"/>
  <c r="AM125" i="1"/>
  <c r="AL125" i="1"/>
  <c r="AK125" i="1"/>
  <c r="AT125" i="1" s="1"/>
  <c r="AJ125" i="1"/>
  <c r="AI125" i="1"/>
  <c r="AH125" i="1"/>
  <c r="AG125" i="1"/>
  <c r="AP125" i="1" s="1"/>
  <c r="AF125" i="1"/>
  <c r="AE125" i="1"/>
  <c r="AD125" i="1"/>
  <c r="AC125" i="1"/>
  <c r="AY125" i="1" s="1"/>
  <c r="AW125" i="1" s="1"/>
  <c r="AX125" i="1" s="1"/>
  <c r="Z125" i="1"/>
  <c r="Y125" i="1"/>
  <c r="AA125" i="1" s="1"/>
  <c r="AB125" i="1" s="1"/>
  <c r="AT124" i="1"/>
  <c r="AS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AY123" i="1"/>
  <c r="AW123" i="1" s="1"/>
  <c r="AX123" i="1" s="1"/>
  <c r="AN123" i="1"/>
  <c r="AT123" i="1" s="1"/>
  <c r="AM123" i="1"/>
  <c r="AO123" i="1" s="1"/>
  <c r="AL123" i="1"/>
  <c r="AK123" i="1"/>
  <c r="AJ123" i="1"/>
  <c r="AI123" i="1"/>
  <c r="AH123" i="1"/>
  <c r="AG123" i="1"/>
  <c r="AF123" i="1"/>
  <c r="AE123" i="1"/>
  <c r="AD123" i="1"/>
  <c r="AC123" i="1"/>
  <c r="AB123" i="1"/>
  <c r="Z123" i="1"/>
  <c r="Y123" i="1"/>
  <c r="AA123" i="1" s="1"/>
  <c r="AT122" i="1"/>
  <c r="AN122" i="1"/>
  <c r="AM122" i="1"/>
  <c r="AL122" i="1"/>
  <c r="AK122" i="1"/>
  <c r="AJ122" i="1"/>
  <c r="AO122" i="1" s="1"/>
  <c r="AI122" i="1"/>
  <c r="AH122" i="1"/>
  <c r="AS122" i="1" s="1"/>
  <c r="AG122" i="1"/>
  <c r="AF122" i="1"/>
  <c r="AE122" i="1"/>
  <c r="AD122" i="1"/>
  <c r="AY122" i="1" s="1"/>
  <c r="AW122" i="1" s="1"/>
  <c r="AX122" i="1" s="1"/>
  <c r="AC122" i="1"/>
  <c r="Z122" i="1"/>
  <c r="Y122" i="1"/>
  <c r="AT121" i="1"/>
  <c r="AN121" i="1"/>
  <c r="AM121" i="1"/>
  <c r="AL121" i="1"/>
  <c r="AK121" i="1"/>
  <c r="AJ121" i="1"/>
  <c r="AI121" i="1"/>
  <c r="AH121" i="1"/>
  <c r="AS121" i="1" s="1"/>
  <c r="AU121" i="1" s="1"/>
  <c r="AG121" i="1"/>
  <c r="AF121" i="1"/>
  <c r="AE121" i="1"/>
  <c r="AD121" i="1"/>
  <c r="AC121" i="1"/>
  <c r="AO121" i="1" s="1"/>
  <c r="Z121" i="1"/>
  <c r="Y121" i="1"/>
  <c r="AA121" i="1" s="1"/>
  <c r="AB121" i="1" s="1"/>
  <c r="AS120" i="1"/>
  <c r="AP120" i="1"/>
  <c r="AN120" i="1"/>
  <c r="AT120" i="1" s="1"/>
  <c r="AM120" i="1"/>
  <c r="AL120" i="1"/>
  <c r="AK120" i="1"/>
  <c r="AJ120" i="1"/>
  <c r="AO120" i="1" s="1"/>
  <c r="AI120" i="1"/>
  <c r="AH120" i="1"/>
  <c r="AG120" i="1"/>
  <c r="AF120" i="1"/>
  <c r="AE120" i="1"/>
  <c r="AD120" i="1"/>
  <c r="AC120" i="1"/>
  <c r="Z120" i="1"/>
  <c r="Y120" i="1"/>
  <c r="AA120" i="1" s="1"/>
  <c r="AB120" i="1" s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A119" i="1"/>
  <c r="AB119" i="1" s="1"/>
  <c r="Z119" i="1"/>
  <c r="Y119" i="1"/>
  <c r="AT118" i="1"/>
  <c r="AP118" i="1"/>
  <c r="AN118" i="1"/>
  <c r="AM118" i="1"/>
  <c r="AL118" i="1"/>
  <c r="AK118" i="1"/>
  <c r="AJ118" i="1"/>
  <c r="AI118" i="1"/>
  <c r="AH118" i="1"/>
  <c r="AG118" i="1"/>
  <c r="AF118" i="1"/>
  <c r="AE118" i="1"/>
  <c r="AD118" i="1"/>
  <c r="AY118" i="1" s="1"/>
  <c r="AW118" i="1" s="1"/>
  <c r="AX118" i="1" s="1"/>
  <c r="AC118" i="1"/>
  <c r="Z118" i="1"/>
  <c r="Y118" i="1"/>
  <c r="AA118" i="1" s="1"/>
  <c r="AB118" i="1" s="1"/>
  <c r="AT117" i="1"/>
  <c r="AN117" i="1"/>
  <c r="AM117" i="1"/>
  <c r="AL117" i="1"/>
  <c r="AK117" i="1"/>
  <c r="AO117" i="1" s="1"/>
  <c r="AJ117" i="1"/>
  <c r="AI117" i="1"/>
  <c r="AH117" i="1"/>
  <c r="AG117" i="1"/>
  <c r="AF117" i="1"/>
  <c r="AE117" i="1"/>
  <c r="AD117" i="1"/>
  <c r="AP117" i="1" s="1"/>
  <c r="AQ117" i="1" s="1"/>
  <c r="AR117" i="1" s="1"/>
  <c r="AC117" i="1"/>
  <c r="AA117" i="1"/>
  <c r="AB117" i="1" s="1"/>
  <c r="Z117" i="1"/>
  <c r="Y117" i="1"/>
  <c r="AN116" i="1"/>
  <c r="AM116" i="1"/>
  <c r="AL116" i="1"/>
  <c r="AK116" i="1"/>
  <c r="AT116" i="1" s="1"/>
  <c r="AJ116" i="1"/>
  <c r="AI116" i="1"/>
  <c r="AH116" i="1"/>
  <c r="AG116" i="1"/>
  <c r="AF116" i="1"/>
  <c r="AE116" i="1"/>
  <c r="AD116" i="1"/>
  <c r="AC116" i="1"/>
  <c r="Z116" i="1"/>
  <c r="Y116" i="1"/>
  <c r="AA116" i="1" s="1"/>
  <c r="AB116" i="1" s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A115" i="1"/>
  <c r="AB115" i="1" s="1"/>
  <c r="Z115" i="1"/>
  <c r="Y115" i="1"/>
  <c r="AT114" i="1"/>
  <c r="AS114" i="1"/>
  <c r="AU114" i="1" s="1"/>
  <c r="AV114" i="1" s="1"/>
  <c r="AQ114" i="1"/>
  <c r="AR114" i="1" s="1"/>
  <c r="AP114" i="1"/>
  <c r="AN114" i="1"/>
  <c r="AM114" i="1"/>
  <c r="AL114" i="1"/>
  <c r="AK114" i="1"/>
  <c r="AO114" i="1" s="1"/>
  <c r="AJ114" i="1"/>
  <c r="AI114" i="1"/>
  <c r="AH114" i="1"/>
  <c r="AG114" i="1"/>
  <c r="AF114" i="1"/>
  <c r="AE114" i="1"/>
  <c r="AY114" i="1" s="1"/>
  <c r="AW114" i="1" s="1"/>
  <c r="AX114" i="1" s="1"/>
  <c r="AD114" i="1"/>
  <c r="AC114" i="1"/>
  <c r="AB114" i="1"/>
  <c r="Z114" i="1"/>
  <c r="AA114" i="1" s="1"/>
  <c r="Y114" i="1"/>
  <c r="AN113" i="1"/>
  <c r="AM113" i="1"/>
  <c r="AL113" i="1"/>
  <c r="AK113" i="1"/>
  <c r="AJ113" i="1"/>
  <c r="AI113" i="1"/>
  <c r="AH113" i="1"/>
  <c r="AG113" i="1"/>
  <c r="AF113" i="1"/>
  <c r="AS113" i="1" s="1"/>
  <c r="AE113" i="1"/>
  <c r="AD113" i="1"/>
  <c r="AC113" i="1"/>
  <c r="Z113" i="1"/>
  <c r="Y113" i="1"/>
  <c r="AA113" i="1" s="1"/>
  <c r="AB113" i="1" s="1"/>
  <c r="AN112" i="1"/>
  <c r="AM112" i="1"/>
  <c r="AL112" i="1"/>
  <c r="AO112" i="1" s="1"/>
  <c r="AK112" i="1"/>
  <c r="AJ112" i="1"/>
  <c r="AI112" i="1"/>
  <c r="AH112" i="1"/>
  <c r="AG112" i="1"/>
  <c r="AY112" i="1" s="1"/>
  <c r="AW112" i="1" s="1"/>
  <c r="AX112" i="1" s="1"/>
  <c r="AF112" i="1"/>
  <c r="AE112" i="1"/>
  <c r="AD112" i="1"/>
  <c r="AC112" i="1"/>
  <c r="Z112" i="1"/>
  <c r="Y112" i="1"/>
  <c r="AA112" i="1" s="1"/>
  <c r="AB112" i="1" s="1"/>
  <c r="AY111" i="1"/>
  <c r="AW111" i="1" s="1"/>
  <c r="AX111" i="1" s="1"/>
  <c r="AN111" i="1"/>
  <c r="AM111" i="1"/>
  <c r="AL111" i="1"/>
  <c r="AT111" i="1" s="1"/>
  <c r="AK111" i="1"/>
  <c r="AJ111" i="1"/>
  <c r="AI111" i="1"/>
  <c r="AH111" i="1"/>
  <c r="AG111" i="1"/>
  <c r="AF111" i="1"/>
  <c r="AE111" i="1"/>
  <c r="AS111" i="1" s="1"/>
  <c r="AU111" i="1" s="1"/>
  <c r="AD111" i="1"/>
  <c r="AC111" i="1"/>
  <c r="Z111" i="1"/>
  <c r="Y111" i="1"/>
  <c r="AA111" i="1" s="1"/>
  <c r="AB111" i="1" s="1"/>
  <c r="AP110" i="1"/>
  <c r="AN110" i="1"/>
  <c r="AT110" i="1" s="1"/>
  <c r="AM110" i="1"/>
  <c r="AL110" i="1"/>
  <c r="AK110" i="1"/>
  <c r="AJ110" i="1"/>
  <c r="AI110" i="1"/>
  <c r="AH110" i="1"/>
  <c r="AG110" i="1"/>
  <c r="AF110" i="1"/>
  <c r="AE110" i="1"/>
  <c r="AS110" i="1" s="1"/>
  <c r="AD110" i="1"/>
  <c r="AC110" i="1"/>
  <c r="Z110" i="1"/>
  <c r="Y110" i="1"/>
  <c r="AN109" i="1"/>
  <c r="AM109" i="1"/>
  <c r="AL109" i="1"/>
  <c r="AT109" i="1" s="1"/>
  <c r="AK109" i="1"/>
  <c r="AJ109" i="1"/>
  <c r="AO109" i="1" s="1"/>
  <c r="AI109" i="1"/>
  <c r="AH109" i="1"/>
  <c r="AY109" i="1" s="1"/>
  <c r="AW109" i="1" s="1"/>
  <c r="AX109" i="1" s="1"/>
  <c r="AG109" i="1"/>
  <c r="AF109" i="1"/>
  <c r="AE109" i="1"/>
  <c r="AS109" i="1" s="1"/>
  <c r="AU109" i="1" s="1"/>
  <c r="AD109" i="1"/>
  <c r="AC109" i="1"/>
  <c r="Z109" i="1"/>
  <c r="Y109" i="1"/>
  <c r="AA109" i="1" s="1"/>
  <c r="AB109" i="1" s="1"/>
  <c r="AT108" i="1"/>
  <c r="AN108" i="1"/>
  <c r="AM108" i="1"/>
  <c r="AL108" i="1"/>
  <c r="AK108" i="1"/>
  <c r="AO108" i="1" s="1"/>
  <c r="AJ108" i="1"/>
  <c r="AI108" i="1"/>
  <c r="AH108" i="1"/>
  <c r="AG108" i="1"/>
  <c r="AF108" i="1"/>
  <c r="AE108" i="1"/>
  <c r="AD108" i="1"/>
  <c r="AC108" i="1"/>
  <c r="Z108" i="1"/>
  <c r="Y108" i="1"/>
  <c r="AA108" i="1" s="1"/>
  <c r="AB108" i="1" s="1"/>
  <c r="AP107" i="1"/>
  <c r="AN107" i="1"/>
  <c r="AT107" i="1" s="1"/>
  <c r="AM107" i="1"/>
  <c r="AL107" i="1"/>
  <c r="AK107" i="1"/>
  <c r="AJ107" i="1"/>
  <c r="AI107" i="1"/>
  <c r="AH107" i="1"/>
  <c r="AG107" i="1"/>
  <c r="AF107" i="1"/>
  <c r="AE107" i="1"/>
  <c r="AY107" i="1" s="1"/>
  <c r="AW107" i="1" s="1"/>
  <c r="AX107" i="1" s="1"/>
  <c r="AD107" i="1"/>
  <c r="AC107" i="1"/>
  <c r="Z107" i="1"/>
  <c r="Y107" i="1"/>
  <c r="AN106" i="1"/>
  <c r="AM106" i="1"/>
  <c r="AL106" i="1"/>
  <c r="AK106" i="1"/>
  <c r="AJ106" i="1"/>
  <c r="AI106" i="1"/>
  <c r="AP106" i="1" s="1"/>
  <c r="AH106" i="1"/>
  <c r="AG106" i="1"/>
  <c r="AF106" i="1"/>
  <c r="AS106" i="1" s="1"/>
  <c r="AE106" i="1"/>
  <c r="AD106" i="1"/>
  <c r="AC106" i="1"/>
  <c r="Z106" i="1"/>
  <c r="Y106" i="1"/>
  <c r="AA106" i="1" s="1"/>
  <c r="AB106" i="1" s="1"/>
  <c r="AT105" i="1"/>
  <c r="AN105" i="1"/>
  <c r="AM105" i="1"/>
  <c r="AL105" i="1"/>
  <c r="AK105" i="1"/>
  <c r="AO105" i="1" s="1"/>
  <c r="AJ105" i="1"/>
  <c r="AI105" i="1"/>
  <c r="AH105" i="1"/>
  <c r="AG105" i="1"/>
  <c r="AF105" i="1"/>
  <c r="AE105" i="1"/>
  <c r="AS105" i="1" s="1"/>
  <c r="AU105" i="1" s="1"/>
  <c r="AD105" i="1"/>
  <c r="AC105" i="1"/>
  <c r="Z105" i="1"/>
  <c r="Y105" i="1"/>
  <c r="AA105" i="1" s="1"/>
  <c r="AB105" i="1" s="1"/>
  <c r="AS104" i="1"/>
  <c r="AU104" i="1" s="1"/>
  <c r="AQ104" i="1"/>
  <c r="AR104" i="1" s="1"/>
  <c r="AP104" i="1"/>
  <c r="AN104" i="1"/>
  <c r="AM104" i="1"/>
  <c r="AL104" i="1"/>
  <c r="AT104" i="1" s="1"/>
  <c r="AK104" i="1"/>
  <c r="AJ104" i="1"/>
  <c r="AI104" i="1"/>
  <c r="AH104" i="1"/>
  <c r="AG104" i="1"/>
  <c r="AF104" i="1"/>
  <c r="AE104" i="1"/>
  <c r="AY104" i="1" s="1"/>
  <c r="AW104" i="1" s="1"/>
  <c r="AX104" i="1" s="1"/>
  <c r="AD104" i="1"/>
  <c r="AC104" i="1"/>
  <c r="AO104" i="1" s="1"/>
  <c r="AA104" i="1"/>
  <c r="AB104" i="1" s="1"/>
  <c r="Z104" i="1"/>
  <c r="Y104" i="1"/>
  <c r="AP103" i="1"/>
  <c r="AN103" i="1"/>
  <c r="AM103" i="1"/>
  <c r="AL103" i="1"/>
  <c r="AK103" i="1"/>
  <c r="AT103" i="1" s="1"/>
  <c r="AJ103" i="1"/>
  <c r="AI103" i="1"/>
  <c r="AH103" i="1"/>
  <c r="AG103" i="1"/>
  <c r="AF103" i="1"/>
  <c r="AE103" i="1"/>
  <c r="AY103" i="1" s="1"/>
  <c r="AW103" i="1" s="1"/>
  <c r="AX103" i="1" s="1"/>
  <c r="AD103" i="1"/>
  <c r="AC103" i="1"/>
  <c r="AA103" i="1"/>
  <c r="AB103" i="1" s="1"/>
  <c r="Z103" i="1"/>
  <c r="Y103" i="1"/>
  <c r="AY102" i="1"/>
  <c r="AW102" i="1" s="1"/>
  <c r="AX102" i="1" s="1"/>
  <c r="AN102" i="1"/>
  <c r="AM102" i="1"/>
  <c r="AL102" i="1"/>
  <c r="AK102" i="1"/>
  <c r="AT102" i="1" s="1"/>
  <c r="AJ102" i="1"/>
  <c r="AI102" i="1"/>
  <c r="AH102" i="1"/>
  <c r="AG102" i="1"/>
  <c r="AF102" i="1"/>
  <c r="AE102" i="1"/>
  <c r="AS102" i="1" s="1"/>
  <c r="AU102" i="1" s="1"/>
  <c r="AD102" i="1"/>
  <c r="AC102" i="1"/>
  <c r="Z102" i="1"/>
  <c r="Y102" i="1"/>
  <c r="AA102" i="1" s="1"/>
  <c r="AB102" i="1" s="1"/>
  <c r="AT101" i="1"/>
  <c r="AN101" i="1"/>
  <c r="AM101" i="1"/>
  <c r="AL101" i="1"/>
  <c r="AK101" i="1"/>
  <c r="AO101" i="1" s="1"/>
  <c r="AJ101" i="1"/>
  <c r="AI101" i="1"/>
  <c r="AH101" i="1"/>
  <c r="AG101" i="1"/>
  <c r="AF101" i="1"/>
  <c r="AS101" i="1" s="1"/>
  <c r="AU101" i="1" s="1"/>
  <c r="AE101" i="1"/>
  <c r="AD101" i="1"/>
  <c r="AC101" i="1"/>
  <c r="Z101" i="1"/>
  <c r="AA101" i="1" s="1"/>
  <c r="AB101" i="1" s="1"/>
  <c r="Y101" i="1"/>
  <c r="AN100" i="1"/>
  <c r="AM100" i="1"/>
  <c r="AO100" i="1" s="1"/>
  <c r="AL100" i="1"/>
  <c r="AK100" i="1"/>
  <c r="AT100" i="1" s="1"/>
  <c r="AJ100" i="1"/>
  <c r="AI100" i="1"/>
  <c r="AH100" i="1"/>
  <c r="AG100" i="1"/>
  <c r="AF100" i="1"/>
  <c r="AS100" i="1" s="1"/>
  <c r="AU100" i="1" s="1"/>
  <c r="AE100" i="1"/>
  <c r="AY100" i="1" s="1"/>
  <c r="AW100" i="1" s="1"/>
  <c r="AX100" i="1" s="1"/>
  <c r="AD100" i="1"/>
  <c r="AC100" i="1"/>
  <c r="Z100" i="1"/>
  <c r="Y100" i="1"/>
  <c r="AA100" i="1" s="1"/>
  <c r="AB100" i="1" s="1"/>
  <c r="AN99" i="1"/>
  <c r="AM99" i="1"/>
  <c r="AL99" i="1"/>
  <c r="AK99" i="1"/>
  <c r="AT99" i="1" s="1"/>
  <c r="AJ99" i="1"/>
  <c r="AO99" i="1" s="1"/>
  <c r="AI99" i="1"/>
  <c r="AH99" i="1"/>
  <c r="AG99" i="1"/>
  <c r="AF99" i="1"/>
  <c r="AS99" i="1" s="1"/>
  <c r="AE99" i="1"/>
  <c r="AD99" i="1"/>
  <c r="AC99" i="1"/>
  <c r="AA99" i="1"/>
  <c r="AB99" i="1" s="1"/>
  <c r="Z99" i="1"/>
  <c r="Y99" i="1"/>
  <c r="AN98" i="1"/>
  <c r="AM98" i="1"/>
  <c r="AL98" i="1"/>
  <c r="AT98" i="1" s="1"/>
  <c r="AK98" i="1"/>
  <c r="AJ98" i="1"/>
  <c r="AI98" i="1"/>
  <c r="AH98" i="1"/>
  <c r="AG98" i="1"/>
  <c r="AF98" i="1"/>
  <c r="AE98" i="1"/>
  <c r="AD98" i="1"/>
  <c r="AC98" i="1"/>
  <c r="AA98" i="1"/>
  <c r="AB98" i="1" s="1"/>
  <c r="Z98" i="1"/>
  <c r="Y98" i="1"/>
  <c r="AS97" i="1"/>
  <c r="AP97" i="1"/>
  <c r="AN97" i="1"/>
  <c r="AM97" i="1"/>
  <c r="AL97" i="1"/>
  <c r="AT97" i="1" s="1"/>
  <c r="AK97" i="1"/>
  <c r="AJ97" i="1"/>
  <c r="AI97" i="1"/>
  <c r="AH97" i="1"/>
  <c r="AG97" i="1"/>
  <c r="AF97" i="1"/>
  <c r="AE97" i="1"/>
  <c r="AY97" i="1" s="1"/>
  <c r="AW97" i="1" s="1"/>
  <c r="AX97" i="1" s="1"/>
  <c r="AD97" i="1"/>
  <c r="AC97" i="1"/>
  <c r="Z97" i="1"/>
  <c r="Y97" i="1"/>
  <c r="AN96" i="1"/>
  <c r="AM96" i="1"/>
  <c r="AL96" i="1"/>
  <c r="AK96" i="1"/>
  <c r="AJ96" i="1"/>
  <c r="AI96" i="1"/>
  <c r="AH96" i="1"/>
  <c r="AG96" i="1"/>
  <c r="AP96" i="1" s="1"/>
  <c r="AF96" i="1"/>
  <c r="AS96" i="1" s="1"/>
  <c r="AE96" i="1"/>
  <c r="AD96" i="1"/>
  <c r="AC96" i="1"/>
  <c r="Z96" i="1"/>
  <c r="Y96" i="1"/>
  <c r="AA96" i="1" s="1"/>
  <c r="AB96" i="1" s="1"/>
  <c r="AT95" i="1"/>
  <c r="AN95" i="1"/>
  <c r="AM95" i="1"/>
  <c r="AL95" i="1"/>
  <c r="AK95" i="1"/>
  <c r="AO95" i="1" s="1"/>
  <c r="AJ95" i="1"/>
  <c r="AI95" i="1"/>
  <c r="AH95" i="1"/>
  <c r="AG95" i="1"/>
  <c r="AF95" i="1"/>
  <c r="AS95" i="1" s="1"/>
  <c r="AU95" i="1" s="1"/>
  <c r="AE95" i="1"/>
  <c r="AD95" i="1"/>
  <c r="AC95" i="1"/>
  <c r="Z95" i="1"/>
  <c r="Y95" i="1"/>
  <c r="AA95" i="1" s="1"/>
  <c r="AB95" i="1" s="1"/>
  <c r="AO94" i="1"/>
  <c r="AN94" i="1"/>
  <c r="AT94" i="1" s="1"/>
  <c r="AM94" i="1"/>
  <c r="AL94" i="1"/>
  <c r="AK94" i="1"/>
  <c r="AJ94" i="1"/>
  <c r="AI94" i="1"/>
  <c r="AH94" i="1"/>
  <c r="AS94" i="1" s="1"/>
  <c r="AU94" i="1" s="1"/>
  <c r="AG94" i="1"/>
  <c r="AF94" i="1"/>
  <c r="AE94" i="1"/>
  <c r="AY94" i="1" s="1"/>
  <c r="AW94" i="1" s="1"/>
  <c r="AX94" i="1" s="1"/>
  <c r="AD94" i="1"/>
  <c r="AC94" i="1"/>
  <c r="Z94" i="1"/>
  <c r="Y94" i="1"/>
  <c r="AA94" i="1" s="1"/>
  <c r="AB94" i="1" s="1"/>
  <c r="AN93" i="1"/>
  <c r="AM93" i="1"/>
  <c r="AL93" i="1"/>
  <c r="AK93" i="1"/>
  <c r="AT93" i="1" s="1"/>
  <c r="AJ93" i="1"/>
  <c r="AO93" i="1" s="1"/>
  <c r="AI93" i="1"/>
  <c r="AH93" i="1"/>
  <c r="AS93" i="1" s="1"/>
  <c r="AG93" i="1"/>
  <c r="AF93" i="1"/>
  <c r="AE93" i="1"/>
  <c r="AD93" i="1"/>
  <c r="AC93" i="1"/>
  <c r="Z93" i="1"/>
  <c r="Y93" i="1"/>
  <c r="AA93" i="1" s="1"/>
  <c r="AB93" i="1" s="1"/>
  <c r="AT92" i="1"/>
  <c r="AN92" i="1"/>
  <c r="AM92" i="1"/>
  <c r="AL92" i="1"/>
  <c r="AK92" i="1"/>
  <c r="AO92" i="1" s="1"/>
  <c r="AJ92" i="1"/>
  <c r="AI92" i="1"/>
  <c r="AH92" i="1"/>
  <c r="AG92" i="1"/>
  <c r="AF92" i="1"/>
  <c r="AE92" i="1"/>
  <c r="AD92" i="1"/>
  <c r="AC92" i="1"/>
  <c r="Z92" i="1"/>
  <c r="Y92" i="1"/>
  <c r="AA92" i="1" s="1"/>
  <c r="AB92" i="1" s="1"/>
  <c r="AP91" i="1"/>
  <c r="AN91" i="1"/>
  <c r="AT91" i="1" s="1"/>
  <c r="AM91" i="1"/>
  <c r="AL91" i="1"/>
  <c r="AK91" i="1"/>
  <c r="AJ91" i="1"/>
  <c r="AI91" i="1"/>
  <c r="AH91" i="1"/>
  <c r="AG91" i="1"/>
  <c r="AF91" i="1"/>
  <c r="AE91" i="1"/>
  <c r="AY91" i="1" s="1"/>
  <c r="AW91" i="1" s="1"/>
  <c r="AX91" i="1" s="1"/>
  <c r="AD91" i="1"/>
  <c r="AC91" i="1"/>
  <c r="Z91" i="1"/>
  <c r="Y91" i="1"/>
  <c r="AN90" i="1"/>
  <c r="AM90" i="1"/>
  <c r="AL90" i="1"/>
  <c r="AK90" i="1"/>
  <c r="AJ90" i="1"/>
  <c r="AI90" i="1"/>
  <c r="AP90" i="1" s="1"/>
  <c r="AH90" i="1"/>
  <c r="AG90" i="1"/>
  <c r="AF90" i="1"/>
  <c r="AS90" i="1" s="1"/>
  <c r="AE90" i="1"/>
  <c r="AD90" i="1"/>
  <c r="AC90" i="1"/>
  <c r="Z90" i="1"/>
  <c r="Y90" i="1"/>
  <c r="AA90" i="1" s="1"/>
  <c r="AB90" i="1" s="1"/>
  <c r="AT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Z89" i="1"/>
  <c r="Y89" i="1"/>
  <c r="AA89" i="1" s="1"/>
  <c r="AB89" i="1" s="1"/>
  <c r="AS88" i="1"/>
  <c r="AP88" i="1"/>
  <c r="AN88" i="1"/>
  <c r="AM88" i="1"/>
  <c r="AL88" i="1"/>
  <c r="AK88" i="1"/>
  <c r="AT88" i="1" s="1"/>
  <c r="AJ88" i="1"/>
  <c r="AI88" i="1"/>
  <c r="AH88" i="1"/>
  <c r="AG88" i="1"/>
  <c r="AF88" i="1"/>
  <c r="AE88" i="1"/>
  <c r="AD88" i="1"/>
  <c r="AC88" i="1"/>
  <c r="AO88" i="1" s="1"/>
  <c r="AQ88" i="1" s="1"/>
  <c r="AR88" i="1" s="1"/>
  <c r="AA88" i="1"/>
  <c r="AB88" i="1" s="1"/>
  <c r="Z88" i="1"/>
  <c r="Y88" i="1"/>
  <c r="AN87" i="1"/>
  <c r="AM87" i="1"/>
  <c r="AL87" i="1"/>
  <c r="AK87" i="1"/>
  <c r="AJ87" i="1"/>
  <c r="AI87" i="1"/>
  <c r="AH87" i="1"/>
  <c r="AG87" i="1"/>
  <c r="AF87" i="1"/>
  <c r="AE87" i="1"/>
  <c r="AY87" i="1" s="1"/>
  <c r="AW87" i="1" s="1"/>
  <c r="AX87" i="1" s="1"/>
  <c r="AD87" i="1"/>
  <c r="AC87" i="1"/>
  <c r="AA87" i="1"/>
  <c r="AB87" i="1" s="1"/>
  <c r="Z87" i="1"/>
  <c r="Y87" i="1"/>
  <c r="AN86" i="1"/>
  <c r="AM86" i="1"/>
  <c r="AL86" i="1"/>
  <c r="AK86" i="1"/>
  <c r="AT86" i="1" s="1"/>
  <c r="AJ86" i="1"/>
  <c r="AI86" i="1"/>
  <c r="AH86" i="1"/>
  <c r="AG86" i="1"/>
  <c r="AY86" i="1" s="1"/>
  <c r="AW86" i="1" s="1"/>
  <c r="AX86" i="1" s="1"/>
  <c r="AF86" i="1"/>
  <c r="AE86" i="1"/>
  <c r="AS86" i="1" s="1"/>
  <c r="AU86" i="1" s="1"/>
  <c r="AD86" i="1"/>
  <c r="AC86" i="1"/>
  <c r="Z86" i="1"/>
  <c r="Y86" i="1"/>
  <c r="AA86" i="1" s="1"/>
  <c r="AB86" i="1" s="1"/>
  <c r="AT85" i="1"/>
  <c r="AN85" i="1"/>
  <c r="AM85" i="1"/>
  <c r="AL85" i="1"/>
  <c r="AK85" i="1"/>
  <c r="AO85" i="1" s="1"/>
  <c r="AJ85" i="1"/>
  <c r="AI85" i="1"/>
  <c r="AH85" i="1"/>
  <c r="AG85" i="1"/>
  <c r="AF85" i="1"/>
  <c r="AS85" i="1" s="1"/>
  <c r="AU85" i="1" s="1"/>
  <c r="AE85" i="1"/>
  <c r="AD85" i="1"/>
  <c r="AC85" i="1"/>
  <c r="AB85" i="1"/>
  <c r="Z85" i="1"/>
  <c r="AA85" i="1" s="1"/>
  <c r="Y85" i="1"/>
  <c r="AN84" i="1"/>
  <c r="AM84" i="1"/>
  <c r="AO84" i="1" s="1"/>
  <c r="AL84" i="1"/>
  <c r="AK84" i="1"/>
  <c r="AT84" i="1" s="1"/>
  <c r="AJ84" i="1"/>
  <c r="AI84" i="1"/>
  <c r="AH84" i="1"/>
  <c r="AG84" i="1"/>
  <c r="AF84" i="1"/>
  <c r="AS84" i="1" s="1"/>
  <c r="AU84" i="1" s="1"/>
  <c r="AE84" i="1"/>
  <c r="AY84" i="1" s="1"/>
  <c r="AW84" i="1" s="1"/>
  <c r="AX84" i="1" s="1"/>
  <c r="AD84" i="1"/>
  <c r="AC84" i="1"/>
  <c r="Z84" i="1"/>
  <c r="Y84" i="1"/>
  <c r="AA84" i="1" s="1"/>
  <c r="AB84" i="1" s="1"/>
  <c r="AN83" i="1"/>
  <c r="AM83" i="1"/>
  <c r="AL83" i="1"/>
  <c r="AK83" i="1"/>
  <c r="AT83" i="1" s="1"/>
  <c r="AJ83" i="1"/>
  <c r="AO83" i="1" s="1"/>
  <c r="AI83" i="1"/>
  <c r="AH83" i="1"/>
  <c r="AG83" i="1"/>
  <c r="AF83" i="1"/>
  <c r="AS83" i="1" s="1"/>
  <c r="AU83" i="1" s="1"/>
  <c r="AE83" i="1"/>
  <c r="AD83" i="1"/>
  <c r="AC83" i="1"/>
  <c r="AA83" i="1"/>
  <c r="AB83" i="1" s="1"/>
  <c r="Z83" i="1"/>
  <c r="Y83" i="1"/>
  <c r="AN82" i="1"/>
  <c r="AM82" i="1"/>
  <c r="AL82" i="1"/>
  <c r="AT82" i="1" s="1"/>
  <c r="AK82" i="1"/>
  <c r="AJ82" i="1"/>
  <c r="AI82" i="1"/>
  <c r="AH82" i="1"/>
  <c r="AG82" i="1"/>
  <c r="AF82" i="1"/>
  <c r="AE82" i="1"/>
  <c r="AD82" i="1"/>
  <c r="AC82" i="1"/>
  <c r="AA82" i="1"/>
  <c r="AB82" i="1" s="1"/>
  <c r="Z82" i="1"/>
  <c r="Y82" i="1"/>
  <c r="AP81" i="1"/>
  <c r="AN81" i="1"/>
  <c r="AM81" i="1"/>
  <c r="AL81" i="1"/>
  <c r="AK81" i="1"/>
  <c r="AJ81" i="1"/>
  <c r="AI81" i="1"/>
  <c r="AH81" i="1"/>
  <c r="AG81" i="1"/>
  <c r="AS81" i="1" s="1"/>
  <c r="AF81" i="1"/>
  <c r="AE81" i="1"/>
  <c r="AY81" i="1" s="1"/>
  <c r="AW81" i="1" s="1"/>
  <c r="AX81" i="1" s="1"/>
  <c r="AD81" i="1"/>
  <c r="AC81" i="1"/>
  <c r="Z81" i="1"/>
  <c r="Y81" i="1"/>
  <c r="AN80" i="1"/>
  <c r="AM80" i="1"/>
  <c r="AL80" i="1"/>
  <c r="AK80" i="1"/>
  <c r="AJ80" i="1"/>
  <c r="AI80" i="1"/>
  <c r="AH80" i="1"/>
  <c r="AG80" i="1"/>
  <c r="AP80" i="1" s="1"/>
  <c r="AF80" i="1"/>
  <c r="AS80" i="1" s="1"/>
  <c r="AE80" i="1"/>
  <c r="AD80" i="1"/>
  <c r="AC80" i="1"/>
  <c r="Z80" i="1"/>
  <c r="Y80" i="1"/>
  <c r="AA80" i="1" s="1"/>
  <c r="AB80" i="1" s="1"/>
  <c r="AT79" i="1"/>
  <c r="AN79" i="1"/>
  <c r="AM79" i="1"/>
  <c r="AL79" i="1"/>
  <c r="AK79" i="1"/>
  <c r="AO79" i="1" s="1"/>
  <c r="AJ79" i="1"/>
  <c r="AI79" i="1"/>
  <c r="AH79" i="1"/>
  <c r="AG79" i="1"/>
  <c r="AF79" i="1"/>
  <c r="AS79" i="1" s="1"/>
  <c r="AU79" i="1" s="1"/>
  <c r="AE79" i="1"/>
  <c r="AD79" i="1"/>
  <c r="AY79" i="1" s="1"/>
  <c r="AW79" i="1" s="1"/>
  <c r="AX79" i="1" s="1"/>
  <c r="AC79" i="1"/>
  <c r="Z79" i="1"/>
  <c r="Y79" i="1"/>
  <c r="AA79" i="1" s="1"/>
  <c r="AB79" i="1" s="1"/>
  <c r="AO78" i="1"/>
  <c r="AN78" i="1"/>
  <c r="AT78" i="1" s="1"/>
  <c r="AM78" i="1"/>
  <c r="AL78" i="1"/>
  <c r="AK78" i="1"/>
  <c r="AJ78" i="1"/>
  <c r="AI78" i="1"/>
  <c r="AH78" i="1"/>
  <c r="AS78" i="1" s="1"/>
  <c r="AG78" i="1"/>
  <c r="AF78" i="1"/>
  <c r="AE78" i="1"/>
  <c r="AY78" i="1" s="1"/>
  <c r="AW78" i="1" s="1"/>
  <c r="AX78" i="1" s="1"/>
  <c r="AD78" i="1"/>
  <c r="AC78" i="1"/>
  <c r="AA78" i="1"/>
  <c r="AB78" i="1" s="1"/>
  <c r="Z78" i="1"/>
  <c r="Y78" i="1"/>
  <c r="AN77" i="1"/>
  <c r="AM77" i="1"/>
  <c r="AL77" i="1"/>
  <c r="AK77" i="1"/>
  <c r="AT77" i="1" s="1"/>
  <c r="AJ77" i="1"/>
  <c r="AI77" i="1"/>
  <c r="AH77" i="1"/>
  <c r="AS77" i="1" s="1"/>
  <c r="AG77" i="1"/>
  <c r="AF77" i="1"/>
  <c r="AE77" i="1"/>
  <c r="AD77" i="1"/>
  <c r="AC77" i="1"/>
  <c r="Z77" i="1"/>
  <c r="Y77" i="1"/>
  <c r="AA77" i="1" s="1"/>
  <c r="AB77" i="1" s="1"/>
  <c r="AT76" i="1"/>
  <c r="AN76" i="1"/>
  <c r="AM76" i="1"/>
  <c r="AL76" i="1"/>
  <c r="AK76" i="1"/>
  <c r="AO76" i="1" s="1"/>
  <c r="AJ76" i="1"/>
  <c r="AI76" i="1"/>
  <c r="AH76" i="1"/>
  <c r="AG76" i="1"/>
  <c r="AF76" i="1"/>
  <c r="AE76" i="1"/>
  <c r="AD76" i="1"/>
  <c r="AC76" i="1"/>
  <c r="Z76" i="1"/>
  <c r="Y76" i="1"/>
  <c r="AA76" i="1" s="1"/>
  <c r="AB76" i="1" s="1"/>
  <c r="AP75" i="1"/>
  <c r="AN75" i="1"/>
  <c r="AY75" i="1" s="1"/>
  <c r="AW75" i="1" s="1"/>
  <c r="AX75" i="1" s="1"/>
  <c r="AM75" i="1"/>
  <c r="AL75" i="1"/>
  <c r="AK75" i="1"/>
  <c r="AJ75" i="1"/>
  <c r="AI75" i="1"/>
  <c r="AH75" i="1"/>
  <c r="AG75" i="1"/>
  <c r="AF75" i="1"/>
  <c r="AE75" i="1"/>
  <c r="AS75" i="1" s="1"/>
  <c r="AD75" i="1"/>
  <c r="AC75" i="1"/>
  <c r="Z75" i="1"/>
  <c r="Y75" i="1"/>
  <c r="AN74" i="1"/>
  <c r="AM74" i="1"/>
  <c r="AL74" i="1"/>
  <c r="AK74" i="1"/>
  <c r="AJ74" i="1"/>
  <c r="AI74" i="1"/>
  <c r="AP74" i="1" s="1"/>
  <c r="AH74" i="1"/>
  <c r="AG74" i="1"/>
  <c r="AF74" i="1"/>
  <c r="AS74" i="1" s="1"/>
  <c r="AE74" i="1"/>
  <c r="AD74" i="1"/>
  <c r="AC74" i="1"/>
  <c r="Z74" i="1"/>
  <c r="Y74" i="1"/>
  <c r="AA74" i="1" s="1"/>
  <c r="AB74" i="1" s="1"/>
  <c r="AT73" i="1"/>
  <c r="AO73" i="1"/>
  <c r="AN73" i="1"/>
  <c r="AM73" i="1"/>
  <c r="AL73" i="1"/>
  <c r="AK73" i="1"/>
  <c r="AJ73" i="1"/>
  <c r="AI73" i="1"/>
  <c r="AH73" i="1"/>
  <c r="AG73" i="1"/>
  <c r="AF73" i="1"/>
  <c r="AE73" i="1"/>
  <c r="AS73" i="1" s="1"/>
  <c r="AU73" i="1" s="1"/>
  <c r="AD73" i="1"/>
  <c r="AC73" i="1"/>
  <c r="Z73" i="1"/>
  <c r="Y73" i="1"/>
  <c r="AA73" i="1" s="1"/>
  <c r="AB73" i="1" s="1"/>
  <c r="AS72" i="1"/>
  <c r="AU72" i="1" s="1"/>
  <c r="AP72" i="1"/>
  <c r="AN72" i="1"/>
  <c r="AM72" i="1"/>
  <c r="AL72" i="1"/>
  <c r="AK72" i="1"/>
  <c r="AT72" i="1" s="1"/>
  <c r="AJ72" i="1"/>
  <c r="AI72" i="1"/>
  <c r="AH72" i="1"/>
  <c r="AG72" i="1"/>
  <c r="AF72" i="1"/>
  <c r="AE72" i="1"/>
  <c r="AD72" i="1"/>
  <c r="AC72" i="1"/>
  <c r="AO72" i="1" s="1"/>
  <c r="AQ72" i="1" s="1"/>
  <c r="AR72" i="1" s="1"/>
  <c r="AA72" i="1"/>
  <c r="AB72" i="1" s="1"/>
  <c r="Z72" i="1"/>
  <c r="Y72" i="1"/>
  <c r="AN71" i="1"/>
  <c r="AM71" i="1"/>
  <c r="AL71" i="1"/>
  <c r="AK71" i="1"/>
  <c r="AJ71" i="1"/>
  <c r="AI71" i="1"/>
  <c r="AH71" i="1"/>
  <c r="AG71" i="1"/>
  <c r="AF71" i="1"/>
  <c r="AE71" i="1"/>
  <c r="AY71" i="1" s="1"/>
  <c r="AW71" i="1" s="1"/>
  <c r="AX71" i="1" s="1"/>
  <c r="AD71" i="1"/>
  <c r="AC71" i="1"/>
  <c r="AA71" i="1"/>
  <c r="AB71" i="1" s="1"/>
  <c r="Z71" i="1"/>
  <c r="Y71" i="1"/>
  <c r="AN70" i="1"/>
  <c r="AM70" i="1"/>
  <c r="AL70" i="1"/>
  <c r="AK70" i="1"/>
  <c r="AT70" i="1" s="1"/>
  <c r="AJ70" i="1"/>
  <c r="AI70" i="1"/>
  <c r="AH70" i="1"/>
  <c r="AG70" i="1"/>
  <c r="AY70" i="1" s="1"/>
  <c r="AW70" i="1" s="1"/>
  <c r="AX70" i="1" s="1"/>
  <c r="AF70" i="1"/>
  <c r="AE70" i="1"/>
  <c r="AD70" i="1"/>
  <c r="AC70" i="1"/>
  <c r="Z70" i="1"/>
  <c r="Y70" i="1"/>
  <c r="AA70" i="1" s="1"/>
  <c r="AB70" i="1" s="1"/>
  <c r="AT69" i="1"/>
  <c r="AN69" i="1"/>
  <c r="AM69" i="1"/>
  <c r="AL69" i="1"/>
  <c r="AK69" i="1"/>
  <c r="AO69" i="1" s="1"/>
  <c r="AJ69" i="1"/>
  <c r="AI69" i="1"/>
  <c r="AH69" i="1"/>
  <c r="AG69" i="1"/>
  <c r="AF69" i="1"/>
  <c r="AS69" i="1" s="1"/>
  <c r="AU69" i="1" s="1"/>
  <c r="AE69" i="1"/>
  <c r="AD69" i="1"/>
  <c r="AC69" i="1"/>
  <c r="Z69" i="1"/>
  <c r="AA69" i="1" s="1"/>
  <c r="AB69" i="1" s="1"/>
  <c r="Y69" i="1"/>
  <c r="AO68" i="1"/>
  <c r="AN68" i="1"/>
  <c r="AM68" i="1"/>
  <c r="AL68" i="1"/>
  <c r="AK68" i="1"/>
  <c r="AT68" i="1" s="1"/>
  <c r="AJ68" i="1"/>
  <c r="AI68" i="1"/>
  <c r="AH68" i="1"/>
  <c r="AG68" i="1"/>
  <c r="AF68" i="1"/>
  <c r="AS68" i="1" s="1"/>
  <c r="AU68" i="1" s="1"/>
  <c r="AE68" i="1"/>
  <c r="AY68" i="1" s="1"/>
  <c r="AW68" i="1" s="1"/>
  <c r="AX68" i="1" s="1"/>
  <c r="AD68" i="1"/>
  <c r="AC68" i="1"/>
  <c r="Z68" i="1"/>
  <c r="Y68" i="1"/>
  <c r="AA68" i="1" s="1"/>
  <c r="AB68" i="1" s="1"/>
  <c r="AN67" i="1"/>
  <c r="AM67" i="1"/>
  <c r="AL67" i="1"/>
  <c r="AK67" i="1"/>
  <c r="AT67" i="1" s="1"/>
  <c r="AJ67" i="1"/>
  <c r="AO67" i="1" s="1"/>
  <c r="AI67" i="1"/>
  <c r="AH67" i="1"/>
  <c r="AG67" i="1"/>
  <c r="AF67" i="1"/>
  <c r="AE67" i="1"/>
  <c r="AD67" i="1"/>
  <c r="AC67" i="1"/>
  <c r="AA67" i="1"/>
  <c r="AB67" i="1" s="1"/>
  <c r="Z67" i="1"/>
  <c r="Y67" i="1"/>
  <c r="AN66" i="1"/>
  <c r="AM66" i="1"/>
  <c r="AL66" i="1"/>
  <c r="AT66" i="1" s="1"/>
  <c r="AK66" i="1"/>
  <c r="AO66" i="1" s="1"/>
  <c r="AJ66" i="1"/>
  <c r="AI66" i="1"/>
  <c r="AH66" i="1"/>
  <c r="AG66" i="1"/>
  <c r="AF66" i="1"/>
  <c r="AE66" i="1"/>
  <c r="AD66" i="1"/>
  <c r="AC66" i="1"/>
  <c r="AA66" i="1"/>
  <c r="AB66" i="1" s="1"/>
  <c r="Z66" i="1"/>
  <c r="Y66" i="1"/>
  <c r="AP65" i="1"/>
  <c r="AN65" i="1"/>
  <c r="AM65" i="1"/>
  <c r="AL65" i="1"/>
  <c r="AK65" i="1"/>
  <c r="AJ65" i="1"/>
  <c r="AI65" i="1"/>
  <c r="AH65" i="1"/>
  <c r="AG65" i="1"/>
  <c r="AS65" i="1" s="1"/>
  <c r="AF65" i="1"/>
  <c r="AE65" i="1"/>
  <c r="AY65" i="1" s="1"/>
  <c r="AW65" i="1" s="1"/>
  <c r="AX65" i="1" s="1"/>
  <c r="AD65" i="1"/>
  <c r="AC65" i="1"/>
  <c r="Z65" i="1"/>
  <c r="Y65" i="1"/>
  <c r="AN64" i="1"/>
  <c r="AM64" i="1"/>
  <c r="AL64" i="1"/>
  <c r="AK64" i="1"/>
  <c r="AJ64" i="1"/>
  <c r="AI64" i="1"/>
  <c r="AH64" i="1"/>
  <c r="AG64" i="1"/>
  <c r="AF64" i="1"/>
  <c r="AS64" i="1" s="1"/>
  <c r="AE64" i="1"/>
  <c r="AD64" i="1"/>
  <c r="AC64" i="1"/>
  <c r="Z64" i="1"/>
  <c r="Y64" i="1"/>
  <c r="AA64" i="1" s="1"/>
  <c r="AB64" i="1" s="1"/>
  <c r="AT63" i="1"/>
  <c r="AN63" i="1"/>
  <c r="AM63" i="1"/>
  <c r="AL63" i="1"/>
  <c r="AK63" i="1"/>
  <c r="AO63" i="1" s="1"/>
  <c r="AJ63" i="1"/>
  <c r="AI63" i="1"/>
  <c r="AH63" i="1"/>
  <c r="AG63" i="1"/>
  <c r="AF63" i="1"/>
  <c r="AS63" i="1" s="1"/>
  <c r="AU63" i="1" s="1"/>
  <c r="AE63" i="1"/>
  <c r="AD63" i="1"/>
  <c r="AC63" i="1"/>
  <c r="AB63" i="1"/>
  <c r="Z63" i="1"/>
  <c r="Y63" i="1"/>
  <c r="AA63" i="1" s="1"/>
  <c r="AN62" i="1"/>
  <c r="AT62" i="1" s="1"/>
  <c r="AM62" i="1"/>
  <c r="AO62" i="1" s="1"/>
  <c r="AL62" i="1"/>
  <c r="AK62" i="1"/>
  <c r="AJ62" i="1"/>
  <c r="AI62" i="1"/>
  <c r="AH62" i="1"/>
  <c r="AG62" i="1"/>
  <c r="AF62" i="1"/>
  <c r="AE62" i="1"/>
  <c r="AY62" i="1" s="1"/>
  <c r="AW62" i="1" s="1"/>
  <c r="AX62" i="1" s="1"/>
  <c r="AD62" i="1"/>
  <c r="AC62" i="1"/>
  <c r="AA62" i="1"/>
  <c r="AB62" i="1" s="1"/>
  <c r="Z62" i="1"/>
  <c r="Y62" i="1"/>
  <c r="AN61" i="1"/>
  <c r="AM61" i="1"/>
  <c r="AL61" i="1"/>
  <c r="AK61" i="1"/>
  <c r="AT61" i="1" s="1"/>
  <c r="AJ61" i="1"/>
  <c r="AI61" i="1"/>
  <c r="AH61" i="1"/>
  <c r="AG61" i="1"/>
  <c r="AF61" i="1"/>
  <c r="AE61" i="1"/>
  <c r="AD61" i="1"/>
  <c r="AC61" i="1"/>
  <c r="Z61" i="1"/>
  <c r="Y61" i="1"/>
  <c r="AA61" i="1" s="1"/>
  <c r="AB61" i="1" s="1"/>
  <c r="AT60" i="1"/>
  <c r="AS60" i="1"/>
  <c r="AU60" i="1" s="1"/>
  <c r="AN60" i="1"/>
  <c r="AM60" i="1"/>
  <c r="AL60" i="1"/>
  <c r="AK60" i="1"/>
  <c r="AO60" i="1" s="1"/>
  <c r="AJ60" i="1"/>
  <c r="AI60" i="1"/>
  <c r="AH60" i="1"/>
  <c r="AG60" i="1"/>
  <c r="AF60" i="1"/>
  <c r="AE60" i="1"/>
  <c r="AD60" i="1"/>
  <c r="AC60" i="1"/>
  <c r="Z60" i="1"/>
  <c r="Y60" i="1"/>
  <c r="AA60" i="1" s="1"/>
  <c r="AB60" i="1" s="1"/>
  <c r="AP59" i="1"/>
  <c r="AN59" i="1"/>
  <c r="AT59" i="1" s="1"/>
  <c r="AM59" i="1"/>
  <c r="AL59" i="1"/>
  <c r="AK59" i="1"/>
  <c r="AJ59" i="1"/>
  <c r="AI59" i="1"/>
  <c r="AH59" i="1"/>
  <c r="AG59" i="1"/>
  <c r="AF59" i="1"/>
  <c r="AE59" i="1"/>
  <c r="AS59" i="1" s="1"/>
  <c r="AD59" i="1"/>
  <c r="AC59" i="1"/>
  <c r="Z59" i="1"/>
  <c r="Y59" i="1"/>
  <c r="AA59" i="1" s="1"/>
  <c r="AB59" i="1" s="1"/>
  <c r="AN58" i="1"/>
  <c r="AM58" i="1"/>
  <c r="AL58" i="1"/>
  <c r="AK58" i="1"/>
  <c r="AJ58" i="1"/>
  <c r="AI58" i="1"/>
  <c r="AP58" i="1" s="1"/>
  <c r="AH58" i="1"/>
  <c r="AG58" i="1"/>
  <c r="AF58" i="1"/>
  <c r="AS58" i="1" s="1"/>
  <c r="AE58" i="1"/>
  <c r="AD58" i="1"/>
  <c r="AC58" i="1"/>
  <c r="AA58" i="1"/>
  <c r="AB58" i="1" s="1"/>
  <c r="Z58" i="1"/>
  <c r="Y58" i="1"/>
  <c r="AT57" i="1"/>
  <c r="AN57" i="1"/>
  <c r="AM57" i="1"/>
  <c r="AL57" i="1"/>
  <c r="AO57" i="1" s="1"/>
  <c r="AK57" i="1"/>
  <c r="AJ57" i="1"/>
  <c r="AI57" i="1"/>
  <c r="AH57" i="1"/>
  <c r="AG57" i="1"/>
  <c r="AF57" i="1"/>
  <c r="AE57" i="1"/>
  <c r="AD57" i="1"/>
  <c r="AC57" i="1"/>
  <c r="Z57" i="1"/>
  <c r="Y57" i="1"/>
  <c r="AA57" i="1" s="1"/>
  <c r="AB57" i="1" s="1"/>
  <c r="AS56" i="1"/>
  <c r="AU56" i="1" s="1"/>
  <c r="AP56" i="1"/>
  <c r="AN56" i="1"/>
  <c r="AM56" i="1"/>
  <c r="AL56" i="1"/>
  <c r="AK56" i="1"/>
  <c r="AT56" i="1" s="1"/>
  <c r="AJ56" i="1"/>
  <c r="AI56" i="1"/>
  <c r="AH56" i="1"/>
  <c r="AG56" i="1"/>
  <c r="AF56" i="1"/>
  <c r="AE56" i="1"/>
  <c r="AD56" i="1"/>
  <c r="AC56" i="1"/>
  <c r="AO56" i="1" s="1"/>
  <c r="AQ56" i="1" s="1"/>
  <c r="AR56" i="1" s="1"/>
  <c r="Z56" i="1"/>
  <c r="Y56" i="1"/>
  <c r="AA56" i="1" s="1"/>
  <c r="AB56" i="1" s="1"/>
  <c r="AN55" i="1"/>
  <c r="AM55" i="1"/>
  <c r="AL55" i="1"/>
  <c r="AK55" i="1"/>
  <c r="AJ55" i="1"/>
  <c r="AI55" i="1"/>
  <c r="AH55" i="1"/>
  <c r="AG55" i="1"/>
  <c r="AF55" i="1"/>
  <c r="AE55" i="1"/>
  <c r="AY55" i="1" s="1"/>
  <c r="AW55" i="1" s="1"/>
  <c r="AX55" i="1" s="1"/>
  <c r="AD55" i="1"/>
  <c r="AC55" i="1"/>
  <c r="Z55" i="1"/>
  <c r="AA55" i="1" s="1"/>
  <c r="AB55" i="1" s="1"/>
  <c r="Y55" i="1"/>
  <c r="AY54" i="1"/>
  <c r="AW54" i="1" s="1"/>
  <c r="AX54" i="1" s="1"/>
  <c r="AN54" i="1"/>
  <c r="AM54" i="1"/>
  <c r="AL54" i="1"/>
  <c r="AK54" i="1"/>
  <c r="AT54" i="1" s="1"/>
  <c r="AJ54" i="1"/>
  <c r="AI54" i="1"/>
  <c r="AH54" i="1"/>
  <c r="AG54" i="1"/>
  <c r="AF54" i="1"/>
  <c r="AE54" i="1"/>
  <c r="AD54" i="1"/>
  <c r="AC54" i="1"/>
  <c r="Z54" i="1"/>
  <c r="Y54" i="1"/>
  <c r="AA54" i="1" s="1"/>
  <c r="AB54" i="1" s="1"/>
  <c r="AT53" i="1"/>
  <c r="AN53" i="1"/>
  <c r="AM53" i="1"/>
  <c r="AL53" i="1"/>
  <c r="AK53" i="1"/>
  <c r="AO53" i="1" s="1"/>
  <c r="AJ53" i="1"/>
  <c r="AI53" i="1"/>
  <c r="AH53" i="1"/>
  <c r="AG53" i="1"/>
  <c r="AF53" i="1"/>
  <c r="AS53" i="1" s="1"/>
  <c r="AU53" i="1" s="1"/>
  <c r="AE53" i="1"/>
  <c r="AD53" i="1"/>
  <c r="AY53" i="1" s="1"/>
  <c r="AW53" i="1" s="1"/>
  <c r="AX53" i="1" s="1"/>
  <c r="AC53" i="1"/>
  <c r="Z53" i="1"/>
  <c r="AA53" i="1" s="1"/>
  <c r="AB53" i="1" s="1"/>
  <c r="Y53" i="1"/>
  <c r="AS52" i="1"/>
  <c r="AN52" i="1"/>
  <c r="AM52" i="1"/>
  <c r="AL52" i="1"/>
  <c r="AK52" i="1"/>
  <c r="AT52" i="1" s="1"/>
  <c r="AJ52" i="1"/>
  <c r="AI52" i="1"/>
  <c r="AH52" i="1"/>
  <c r="AG52" i="1"/>
  <c r="AF52" i="1"/>
  <c r="AE52" i="1"/>
  <c r="AY52" i="1" s="1"/>
  <c r="AW52" i="1" s="1"/>
  <c r="AX52" i="1" s="1"/>
  <c r="AD52" i="1"/>
  <c r="AC52" i="1"/>
  <c r="Z52" i="1"/>
  <c r="Y52" i="1"/>
  <c r="AA52" i="1" s="1"/>
  <c r="AB52" i="1" s="1"/>
  <c r="AN51" i="1"/>
  <c r="AM51" i="1"/>
  <c r="AL51" i="1"/>
  <c r="AK51" i="1"/>
  <c r="AT51" i="1" s="1"/>
  <c r="AJ51" i="1"/>
  <c r="AO51" i="1" s="1"/>
  <c r="AI51" i="1"/>
  <c r="AH51" i="1"/>
  <c r="AG51" i="1"/>
  <c r="AF51" i="1"/>
  <c r="AE51" i="1"/>
  <c r="AD51" i="1"/>
  <c r="AC51" i="1"/>
  <c r="AA51" i="1"/>
  <c r="AB51" i="1" s="1"/>
  <c r="Z51" i="1"/>
  <c r="Y51" i="1"/>
  <c r="AN50" i="1"/>
  <c r="AM50" i="1"/>
  <c r="AL50" i="1"/>
  <c r="AT50" i="1" s="1"/>
  <c r="AK50" i="1"/>
  <c r="AO50" i="1" s="1"/>
  <c r="AQ50" i="1" s="1"/>
  <c r="AR50" i="1" s="1"/>
  <c r="AJ50" i="1"/>
  <c r="AI50" i="1"/>
  <c r="AH50" i="1"/>
  <c r="AG50" i="1"/>
  <c r="AF50" i="1"/>
  <c r="AE50" i="1"/>
  <c r="AP50" i="1" s="1"/>
  <c r="AD50" i="1"/>
  <c r="AC50" i="1"/>
  <c r="AA50" i="1"/>
  <c r="AB50" i="1" s="1"/>
  <c r="Z50" i="1"/>
  <c r="Y50" i="1"/>
  <c r="AT49" i="1"/>
  <c r="AP49" i="1"/>
  <c r="AN49" i="1"/>
  <c r="AM49" i="1"/>
  <c r="AL49" i="1"/>
  <c r="AK49" i="1"/>
  <c r="AJ49" i="1"/>
  <c r="AI49" i="1"/>
  <c r="AH49" i="1"/>
  <c r="AG49" i="1"/>
  <c r="AS49" i="1" s="1"/>
  <c r="AF49" i="1"/>
  <c r="AE49" i="1"/>
  <c r="AD49" i="1"/>
  <c r="AC49" i="1"/>
  <c r="Z49" i="1"/>
  <c r="Y49" i="1"/>
  <c r="AY48" i="1"/>
  <c r="AW48" i="1" s="1"/>
  <c r="AX48" i="1" s="1"/>
  <c r="AN48" i="1"/>
  <c r="AO48" i="1" s="1"/>
  <c r="AM48" i="1"/>
  <c r="AL48" i="1"/>
  <c r="AK48" i="1"/>
  <c r="AJ48" i="1"/>
  <c r="AI48" i="1"/>
  <c r="AH48" i="1"/>
  <c r="AG48" i="1"/>
  <c r="AF48" i="1"/>
  <c r="AE48" i="1"/>
  <c r="AD48" i="1"/>
  <c r="AC48" i="1"/>
  <c r="AB48" i="1"/>
  <c r="Z48" i="1"/>
  <c r="Y48" i="1"/>
  <c r="AA48" i="1" s="1"/>
  <c r="AT47" i="1"/>
  <c r="AN47" i="1"/>
  <c r="AM47" i="1"/>
  <c r="AL47" i="1"/>
  <c r="AK47" i="1"/>
  <c r="AJ47" i="1"/>
  <c r="AI47" i="1"/>
  <c r="AH47" i="1"/>
  <c r="AS47" i="1" s="1"/>
  <c r="AU47" i="1" s="1"/>
  <c r="AG47" i="1"/>
  <c r="AF47" i="1"/>
  <c r="AE47" i="1"/>
  <c r="AD47" i="1"/>
  <c r="AY47" i="1" s="1"/>
  <c r="AW47" i="1" s="1"/>
  <c r="AX47" i="1" s="1"/>
  <c r="AC47" i="1"/>
  <c r="AB47" i="1"/>
  <c r="Z47" i="1"/>
  <c r="Y47" i="1"/>
  <c r="AA47" i="1" s="1"/>
  <c r="AT46" i="1"/>
  <c r="AS46" i="1"/>
  <c r="AU46" i="1" s="1"/>
  <c r="AN46" i="1"/>
  <c r="AM46" i="1"/>
  <c r="AO46" i="1" s="1"/>
  <c r="AL46" i="1"/>
  <c r="AK46" i="1"/>
  <c r="AJ46" i="1"/>
  <c r="AI46" i="1"/>
  <c r="AH46" i="1"/>
  <c r="AG46" i="1"/>
  <c r="AF46" i="1"/>
  <c r="AE46" i="1"/>
  <c r="AD46" i="1"/>
  <c r="AC46" i="1"/>
  <c r="AA46" i="1"/>
  <c r="AB46" i="1" s="1"/>
  <c r="Z46" i="1"/>
  <c r="Y46" i="1"/>
  <c r="AS45" i="1"/>
  <c r="AU45" i="1" s="1"/>
  <c r="AP45" i="1"/>
  <c r="AN45" i="1"/>
  <c r="AM45" i="1"/>
  <c r="AL45" i="1"/>
  <c r="AK45" i="1"/>
  <c r="AT45" i="1" s="1"/>
  <c r="AJ45" i="1"/>
  <c r="AO45" i="1" s="1"/>
  <c r="AI45" i="1"/>
  <c r="AH45" i="1"/>
  <c r="AG45" i="1"/>
  <c r="AF45" i="1"/>
  <c r="AE45" i="1"/>
  <c r="AD45" i="1"/>
  <c r="AC45" i="1"/>
  <c r="AY45" i="1" s="1"/>
  <c r="AW45" i="1" s="1"/>
  <c r="AX45" i="1" s="1"/>
  <c r="Z45" i="1"/>
  <c r="Y45" i="1"/>
  <c r="AA45" i="1" s="1"/>
  <c r="AB45" i="1" s="1"/>
  <c r="AN44" i="1"/>
  <c r="AT44" i="1" s="1"/>
  <c r="AM44" i="1"/>
  <c r="AL44" i="1"/>
  <c r="AK44" i="1"/>
  <c r="AJ44" i="1"/>
  <c r="AI44" i="1"/>
  <c r="AH44" i="1"/>
  <c r="AG44" i="1"/>
  <c r="AF44" i="1"/>
  <c r="AE44" i="1"/>
  <c r="AD44" i="1"/>
  <c r="AY44" i="1" s="1"/>
  <c r="AW44" i="1" s="1"/>
  <c r="AX44" i="1" s="1"/>
  <c r="AC44" i="1"/>
  <c r="Z44" i="1"/>
  <c r="Y44" i="1"/>
  <c r="AA44" i="1" s="1"/>
  <c r="AB44" i="1" s="1"/>
  <c r="AN43" i="1"/>
  <c r="AT43" i="1" s="1"/>
  <c r="AU43" i="1" s="1"/>
  <c r="AM43" i="1"/>
  <c r="AL43" i="1"/>
  <c r="AK43" i="1"/>
  <c r="AJ43" i="1"/>
  <c r="AI43" i="1"/>
  <c r="AH43" i="1"/>
  <c r="AG43" i="1"/>
  <c r="AF43" i="1"/>
  <c r="AE43" i="1"/>
  <c r="AS43" i="1" s="1"/>
  <c r="AD43" i="1"/>
  <c r="AC43" i="1"/>
  <c r="Z43" i="1"/>
  <c r="Y43" i="1"/>
  <c r="AT42" i="1"/>
  <c r="AP42" i="1"/>
  <c r="AN42" i="1"/>
  <c r="AM42" i="1"/>
  <c r="AO42" i="1" s="1"/>
  <c r="AL42" i="1"/>
  <c r="AK42" i="1"/>
  <c r="AJ42" i="1"/>
  <c r="AI42" i="1"/>
  <c r="AY42" i="1" s="1"/>
  <c r="AW42" i="1" s="1"/>
  <c r="AX42" i="1" s="1"/>
  <c r="AH42" i="1"/>
  <c r="AG42" i="1"/>
  <c r="AF42" i="1"/>
  <c r="AS42" i="1" s="1"/>
  <c r="AE42" i="1"/>
  <c r="AD42" i="1"/>
  <c r="AC42" i="1"/>
  <c r="AA42" i="1"/>
  <c r="AB42" i="1" s="1"/>
  <c r="Z42" i="1"/>
  <c r="Y42" i="1"/>
  <c r="AT41" i="1"/>
  <c r="AN41" i="1"/>
  <c r="AM41" i="1"/>
  <c r="AL41" i="1"/>
  <c r="AK41" i="1"/>
  <c r="AO41" i="1" s="1"/>
  <c r="AJ41" i="1"/>
  <c r="AI41" i="1"/>
  <c r="AH41" i="1"/>
  <c r="AG41" i="1"/>
  <c r="AF41" i="1"/>
  <c r="AE41" i="1"/>
  <c r="AD41" i="1"/>
  <c r="AC41" i="1"/>
  <c r="Z41" i="1"/>
  <c r="Y41" i="1"/>
  <c r="AA41" i="1" s="1"/>
  <c r="AB41" i="1" s="1"/>
  <c r="AN40" i="1"/>
  <c r="AM40" i="1"/>
  <c r="AL40" i="1"/>
  <c r="AK40" i="1"/>
  <c r="AT40" i="1" s="1"/>
  <c r="AJ40" i="1"/>
  <c r="AO40" i="1" s="1"/>
  <c r="AI40" i="1"/>
  <c r="AH40" i="1"/>
  <c r="AG40" i="1"/>
  <c r="AF40" i="1"/>
  <c r="AS40" i="1" s="1"/>
  <c r="AU40" i="1" s="1"/>
  <c r="AE40" i="1"/>
  <c r="AD40" i="1"/>
  <c r="AC40" i="1"/>
  <c r="AA40" i="1"/>
  <c r="AB40" i="1" s="1"/>
  <c r="Z40" i="1"/>
  <c r="Y40" i="1"/>
  <c r="AP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Z39" i="1"/>
  <c r="AA39" i="1" s="1"/>
  <c r="AB39" i="1" s="1"/>
  <c r="Y39" i="1"/>
  <c r="AN38" i="1"/>
  <c r="AM38" i="1"/>
  <c r="AL38" i="1"/>
  <c r="AK38" i="1"/>
  <c r="AJ38" i="1"/>
  <c r="AI38" i="1"/>
  <c r="AH38" i="1"/>
  <c r="AG38" i="1"/>
  <c r="AF38" i="1"/>
  <c r="AY38" i="1" s="1"/>
  <c r="AW38" i="1" s="1"/>
  <c r="AX38" i="1" s="1"/>
  <c r="AE38" i="1"/>
  <c r="AD38" i="1"/>
  <c r="AC38" i="1"/>
  <c r="Z38" i="1"/>
  <c r="Y38" i="1"/>
  <c r="AA38" i="1" s="1"/>
  <c r="AB38" i="1" s="1"/>
  <c r="AN37" i="1"/>
  <c r="AM37" i="1"/>
  <c r="AL37" i="1"/>
  <c r="AK37" i="1"/>
  <c r="AO37" i="1" s="1"/>
  <c r="AJ37" i="1"/>
  <c r="AI37" i="1"/>
  <c r="AH37" i="1"/>
  <c r="AY37" i="1" s="1"/>
  <c r="AW37" i="1" s="1"/>
  <c r="AX37" i="1" s="1"/>
  <c r="AG37" i="1"/>
  <c r="AS37" i="1" s="1"/>
  <c r="AF37" i="1"/>
  <c r="AE37" i="1"/>
  <c r="AD37" i="1"/>
  <c r="AC37" i="1"/>
  <c r="AB37" i="1"/>
  <c r="AA37" i="1"/>
  <c r="Z37" i="1"/>
  <c r="Y37" i="1"/>
  <c r="AS36" i="1"/>
  <c r="AN36" i="1"/>
  <c r="AT36" i="1" s="1"/>
  <c r="AM36" i="1"/>
  <c r="AL36" i="1"/>
  <c r="AK36" i="1"/>
  <c r="AJ36" i="1"/>
  <c r="AI36" i="1"/>
  <c r="AH36" i="1"/>
  <c r="AG36" i="1"/>
  <c r="AF36" i="1"/>
  <c r="AE36" i="1"/>
  <c r="AD36" i="1"/>
  <c r="AC36" i="1"/>
  <c r="AA36" i="1"/>
  <c r="AB36" i="1" s="1"/>
  <c r="Z36" i="1"/>
  <c r="Y36" i="1"/>
  <c r="AY35" i="1"/>
  <c r="AW35" i="1" s="1"/>
  <c r="AX35" i="1" s="1"/>
  <c r="AN35" i="1"/>
  <c r="AO35" i="1" s="1"/>
  <c r="AM35" i="1"/>
  <c r="AL35" i="1"/>
  <c r="AK35" i="1"/>
  <c r="AJ35" i="1"/>
  <c r="AI35" i="1"/>
  <c r="AH35" i="1"/>
  <c r="AG35" i="1"/>
  <c r="AF35" i="1"/>
  <c r="AE35" i="1"/>
  <c r="AD35" i="1"/>
  <c r="AC35" i="1"/>
  <c r="Z35" i="1"/>
  <c r="Y35" i="1"/>
  <c r="AA35" i="1" s="1"/>
  <c r="AB35" i="1" s="1"/>
  <c r="AN34" i="1"/>
  <c r="AM34" i="1"/>
  <c r="AL34" i="1"/>
  <c r="AT34" i="1" s="1"/>
  <c r="AK34" i="1"/>
  <c r="AO34" i="1" s="1"/>
  <c r="AQ34" i="1" s="1"/>
  <c r="AR34" i="1" s="1"/>
  <c r="AJ34" i="1"/>
  <c r="AI34" i="1"/>
  <c r="AH34" i="1"/>
  <c r="AG34" i="1"/>
  <c r="AF34" i="1"/>
  <c r="AE34" i="1"/>
  <c r="AP34" i="1" s="1"/>
  <c r="AD34" i="1"/>
  <c r="AC34" i="1"/>
  <c r="AA34" i="1"/>
  <c r="AB34" i="1" s="1"/>
  <c r="Z34" i="1"/>
  <c r="Y34" i="1"/>
  <c r="AT33" i="1"/>
  <c r="AN33" i="1"/>
  <c r="AO33" i="1" s="1"/>
  <c r="AM33" i="1"/>
  <c r="AL33" i="1"/>
  <c r="AK33" i="1"/>
  <c r="AJ33" i="1"/>
  <c r="AI33" i="1"/>
  <c r="AH33" i="1"/>
  <c r="AG33" i="1"/>
  <c r="AF33" i="1"/>
  <c r="AE33" i="1"/>
  <c r="AS33" i="1" s="1"/>
  <c r="AU33" i="1" s="1"/>
  <c r="AD33" i="1"/>
  <c r="AY33" i="1" s="1"/>
  <c r="AW33" i="1" s="1"/>
  <c r="AX33" i="1" s="1"/>
  <c r="AC33" i="1"/>
  <c r="Z33" i="1"/>
  <c r="Y33" i="1"/>
  <c r="AA33" i="1" s="1"/>
  <c r="AB33" i="1" s="1"/>
  <c r="AP32" i="1"/>
  <c r="AN32" i="1"/>
  <c r="AM32" i="1"/>
  <c r="AL32" i="1"/>
  <c r="AK32" i="1"/>
  <c r="AY32" i="1" s="1"/>
  <c r="AW32" i="1" s="1"/>
  <c r="AX32" i="1" s="1"/>
  <c r="AJ32" i="1"/>
  <c r="AI32" i="1"/>
  <c r="AH32" i="1"/>
  <c r="AG32" i="1"/>
  <c r="AF32" i="1"/>
  <c r="AS32" i="1" s="1"/>
  <c r="AE32" i="1"/>
  <c r="AD32" i="1"/>
  <c r="AC32" i="1"/>
  <c r="Z32" i="1"/>
  <c r="Y32" i="1"/>
  <c r="AA32" i="1" s="1"/>
  <c r="AB32" i="1" s="1"/>
  <c r="AT31" i="1"/>
  <c r="AN31" i="1"/>
  <c r="AM31" i="1"/>
  <c r="AL31" i="1"/>
  <c r="AK31" i="1"/>
  <c r="AJ31" i="1"/>
  <c r="AI31" i="1"/>
  <c r="AH31" i="1"/>
  <c r="AG31" i="1"/>
  <c r="AF31" i="1"/>
  <c r="AE31" i="1"/>
  <c r="AP31" i="1" s="1"/>
  <c r="AD31" i="1"/>
  <c r="AC31" i="1"/>
  <c r="AO31" i="1" s="1"/>
  <c r="AB31" i="1"/>
  <c r="Z31" i="1"/>
  <c r="Y31" i="1"/>
  <c r="AA31" i="1" s="1"/>
  <c r="AP30" i="1"/>
  <c r="AN30" i="1"/>
  <c r="AT30" i="1" s="1"/>
  <c r="AM30" i="1"/>
  <c r="AL30" i="1"/>
  <c r="AK30" i="1"/>
  <c r="AJ30" i="1"/>
  <c r="AO30" i="1" s="1"/>
  <c r="AI30" i="1"/>
  <c r="AH30" i="1"/>
  <c r="AG30" i="1"/>
  <c r="AF30" i="1"/>
  <c r="AE30" i="1"/>
  <c r="AS30" i="1" s="1"/>
  <c r="AU30" i="1" s="1"/>
  <c r="AD30" i="1"/>
  <c r="AC30" i="1"/>
  <c r="Z30" i="1"/>
  <c r="Y30" i="1"/>
  <c r="AA30" i="1" s="1"/>
  <c r="AB30" i="1" s="1"/>
  <c r="AN29" i="1"/>
  <c r="AM29" i="1"/>
  <c r="AL29" i="1"/>
  <c r="AO29" i="1" s="1"/>
  <c r="AK29" i="1"/>
  <c r="AJ29" i="1"/>
  <c r="AI29" i="1"/>
  <c r="AH29" i="1"/>
  <c r="AG29" i="1"/>
  <c r="AF29" i="1"/>
  <c r="AE29" i="1"/>
  <c r="AP29" i="1" s="1"/>
  <c r="AQ29" i="1" s="1"/>
  <c r="AR29" i="1" s="1"/>
  <c r="AD29" i="1"/>
  <c r="AC29" i="1"/>
  <c r="AB29" i="1"/>
  <c r="AA29" i="1"/>
  <c r="Z29" i="1"/>
  <c r="Y29" i="1"/>
  <c r="AN28" i="1"/>
  <c r="AM28" i="1"/>
  <c r="AL28" i="1"/>
  <c r="AK28" i="1"/>
  <c r="AO28" i="1" s="1"/>
  <c r="AJ28" i="1"/>
  <c r="AI28" i="1"/>
  <c r="AH28" i="1"/>
  <c r="AG28" i="1"/>
  <c r="AF28" i="1"/>
  <c r="AE28" i="1"/>
  <c r="AY28" i="1" s="1"/>
  <c r="AW28" i="1" s="1"/>
  <c r="AX28" i="1" s="1"/>
  <c r="AD28" i="1"/>
  <c r="AC28" i="1"/>
  <c r="Z28" i="1"/>
  <c r="Y28" i="1"/>
  <c r="AT27" i="1"/>
  <c r="AP27" i="1"/>
  <c r="AN27" i="1"/>
  <c r="AM27" i="1"/>
  <c r="AL27" i="1"/>
  <c r="AK27" i="1"/>
  <c r="AO27" i="1" s="1"/>
  <c r="AQ27" i="1" s="1"/>
  <c r="AR27" i="1" s="1"/>
  <c r="AJ27" i="1"/>
  <c r="AI27" i="1"/>
  <c r="AH27" i="1"/>
  <c r="AG27" i="1"/>
  <c r="AF27" i="1"/>
  <c r="AE27" i="1"/>
  <c r="AD27" i="1"/>
  <c r="AC27" i="1"/>
  <c r="AA27" i="1"/>
  <c r="AB27" i="1" s="1"/>
  <c r="Z27" i="1"/>
  <c r="Y27" i="1"/>
  <c r="AN26" i="1"/>
  <c r="AM26" i="1"/>
  <c r="AL26" i="1"/>
  <c r="AK26" i="1"/>
  <c r="AT26" i="1" s="1"/>
  <c r="AJ26" i="1"/>
  <c r="AO26" i="1" s="1"/>
  <c r="AI26" i="1"/>
  <c r="AH26" i="1"/>
  <c r="AG26" i="1"/>
  <c r="AF26" i="1"/>
  <c r="AS26" i="1" s="1"/>
  <c r="AU26" i="1" s="1"/>
  <c r="AE26" i="1"/>
  <c r="AD26" i="1"/>
  <c r="AY26" i="1" s="1"/>
  <c r="AW26" i="1" s="1"/>
  <c r="AX26" i="1" s="1"/>
  <c r="AC26" i="1"/>
  <c r="Z26" i="1"/>
  <c r="Y26" i="1"/>
  <c r="AA26" i="1" s="1"/>
  <c r="AB26" i="1" s="1"/>
  <c r="AT25" i="1"/>
  <c r="AS25" i="1"/>
  <c r="AU25" i="1" s="1"/>
  <c r="AN25" i="1"/>
  <c r="AM25" i="1"/>
  <c r="AL25" i="1"/>
  <c r="AO25" i="1" s="1"/>
  <c r="AK25" i="1"/>
  <c r="AJ25" i="1"/>
  <c r="AI25" i="1"/>
  <c r="AH25" i="1"/>
  <c r="AG25" i="1"/>
  <c r="AF25" i="1"/>
  <c r="AE25" i="1"/>
  <c r="AD25" i="1"/>
  <c r="AC25" i="1"/>
  <c r="AA25" i="1"/>
  <c r="AB25" i="1" s="1"/>
  <c r="Z25" i="1"/>
  <c r="Y25" i="1"/>
  <c r="AP24" i="1"/>
  <c r="AN24" i="1"/>
  <c r="AM24" i="1"/>
  <c r="AL24" i="1"/>
  <c r="AK24" i="1"/>
  <c r="AJ24" i="1"/>
  <c r="AO24" i="1" s="1"/>
  <c r="AI24" i="1"/>
  <c r="AH24" i="1"/>
  <c r="AG24" i="1"/>
  <c r="AF24" i="1"/>
  <c r="AE24" i="1"/>
  <c r="AY24" i="1" s="1"/>
  <c r="AW24" i="1" s="1"/>
  <c r="AX24" i="1" s="1"/>
  <c r="AD24" i="1"/>
  <c r="AC24" i="1"/>
  <c r="Z24" i="1"/>
  <c r="Y24" i="1"/>
  <c r="AA24" i="1" s="1"/>
  <c r="AB24" i="1" s="1"/>
  <c r="AT23" i="1"/>
  <c r="AS23" i="1"/>
  <c r="AU23" i="1" s="1"/>
  <c r="AN23" i="1"/>
  <c r="AO23" i="1" s="1"/>
  <c r="AM23" i="1"/>
  <c r="AL23" i="1"/>
  <c r="AK23" i="1"/>
  <c r="AJ23" i="1"/>
  <c r="AI23" i="1"/>
  <c r="AH23" i="1"/>
  <c r="AG23" i="1"/>
  <c r="AF23" i="1"/>
  <c r="AE23" i="1"/>
  <c r="AP23" i="1" s="1"/>
  <c r="AD23" i="1"/>
  <c r="AY23" i="1" s="1"/>
  <c r="AW23" i="1" s="1"/>
  <c r="AX23" i="1" s="1"/>
  <c r="AC23" i="1"/>
  <c r="Z23" i="1"/>
  <c r="Y23" i="1"/>
  <c r="AA23" i="1" s="1"/>
  <c r="AB23" i="1" s="1"/>
  <c r="AP22" i="1"/>
  <c r="AN22" i="1"/>
  <c r="AT22" i="1" s="1"/>
  <c r="AM22" i="1"/>
  <c r="AL22" i="1"/>
  <c r="AK22" i="1"/>
  <c r="AJ22" i="1"/>
  <c r="AI22" i="1"/>
  <c r="AH22" i="1"/>
  <c r="AY22" i="1" s="1"/>
  <c r="AW22" i="1" s="1"/>
  <c r="AX22" i="1" s="1"/>
  <c r="AG22" i="1"/>
  <c r="AF22" i="1"/>
  <c r="AE22" i="1"/>
  <c r="AD22" i="1"/>
  <c r="AC22" i="1"/>
  <c r="Z22" i="1"/>
  <c r="AA22" i="1" s="1"/>
  <c r="AB22" i="1" s="1"/>
  <c r="Y22" i="1"/>
  <c r="AN21" i="1"/>
  <c r="AM21" i="1"/>
  <c r="AL21" i="1"/>
  <c r="AK21" i="1"/>
  <c r="AT21" i="1" s="1"/>
  <c r="AJ21" i="1"/>
  <c r="AI21" i="1"/>
  <c r="AY21" i="1" s="1"/>
  <c r="AW21" i="1" s="1"/>
  <c r="AX21" i="1" s="1"/>
  <c r="AH21" i="1"/>
  <c r="AS21" i="1" s="1"/>
  <c r="AG21" i="1"/>
  <c r="AF21" i="1"/>
  <c r="AE21" i="1"/>
  <c r="AP21" i="1" s="1"/>
  <c r="AD21" i="1"/>
  <c r="AC21" i="1"/>
  <c r="Z21" i="1"/>
  <c r="Y21" i="1"/>
  <c r="AA21" i="1" s="1"/>
  <c r="AB21" i="1" s="1"/>
  <c r="AT20" i="1"/>
  <c r="AS20" i="1"/>
  <c r="AU20" i="1" s="1"/>
  <c r="AN20" i="1"/>
  <c r="AO20" i="1" s="1"/>
  <c r="AM20" i="1"/>
  <c r="AL20" i="1"/>
  <c r="AK20" i="1"/>
  <c r="AJ20" i="1"/>
  <c r="AI20" i="1"/>
  <c r="AH20" i="1"/>
  <c r="AG20" i="1"/>
  <c r="AF20" i="1"/>
  <c r="AE20" i="1"/>
  <c r="AD20" i="1"/>
  <c r="AC20" i="1"/>
  <c r="Z20" i="1"/>
  <c r="Y20" i="1"/>
  <c r="AA20" i="1" s="1"/>
  <c r="AB20" i="1" s="1"/>
  <c r="AP19" i="1"/>
  <c r="AN19" i="1"/>
  <c r="AM19" i="1"/>
  <c r="AO19" i="1" s="1"/>
  <c r="AL19" i="1"/>
  <c r="AK19" i="1"/>
  <c r="AJ19" i="1"/>
  <c r="AI19" i="1"/>
  <c r="AH19" i="1"/>
  <c r="AY19" i="1" s="1"/>
  <c r="AW19" i="1" s="1"/>
  <c r="AX19" i="1" s="1"/>
  <c r="AG19" i="1"/>
  <c r="AS19" i="1" s="1"/>
  <c r="AF19" i="1"/>
  <c r="AE19" i="1"/>
  <c r="AD19" i="1"/>
  <c r="AC19" i="1"/>
  <c r="Z19" i="1"/>
  <c r="Y19" i="1"/>
  <c r="AA19" i="1" s="1"/>
  <c r="AB19" i="1" s="1"/>
  <c r="AN18" i="1"/>
  <c r="AM18" i="1"/>
  <c r="AL18" i="1"/>
  <c r="AK18" i="1"/>
  <c r="AY18" i="1" s="1"/>
  <c r="AW18" i="1" s="1"/>
  <c r="AX18" i="1" s="1"/>
  <c r="AJ18" i="1"/>
  <c r="AI18" i="1"/>
  <c r="AH18" i="1"/>
  <c r="AG18" i="1"/>
  <c r="AF18" i="1"/>
  <c r="AS18" i="1" s="1"/>
  <c r="AE18" i="1"/>
  <c r="AD18" i="1"/>
  <c r="AC18" i="1"/>
  <c r="AA18" i="1"/>
  <c r="AB18" i="1" s="1"/>
  <c r="Z18" i="1"/>
  <c r="Y18" i="1"/>
  <c r="AT17" i="1"/>
  <c r="AN17" i="1"/>
  <c r="AM17" i="1"/>
  <c r="AL17" i="1"/>
  <c r="AO17" i="1" s="1"/>
  <c r="AK17" i="1"/>
  <c r="AJ17" i="1"/>
  <c r="AI17" i="1"/>
  <c r="AH17" i="1"/>
  <c r="AG17" i="1"/>
  <c r="AF17" i="1"/>
  <c r="AE17" i="1"/>
  <c r="AP17" i="1" s="1"/>
  <c r="AD17" i="1"/>
  <c r="AC17" i="1"/>
  <c r="AB17" i="1"/>
  <c r="AA17" i="1"/>
  <c r="Z17" i="1"/>
  <c r="Y17" i="1"/>
  <c r="AP16" i="1"/>
  <c r="AN16" i="1"/>
  <c r="AM16" i="1"/>
  <c r="AL16" i="1"/>
  <c r="AK16" i="1"/>
  <c r="AY16" i="1" s="1"/>
  <c r="AW16" i="1" s="1"/>
  <c r="AX16" i="1" s="1"/>
  <c r="AJ16" i="1"/>
  <c r="AI16" i="1"/>
  <c r="AH16" i="1"/>
  <c r="AG16" i="1"/>
  <c r="AF16" i="1"/>
  <c r="AS16" i="1" s="1"/>
  <c r="AE16" i="1"/>
  <c r="AD16" i="1"/>
  <c r="AC16" i="1"/>
  <c r="Z16" i="1"/>
  <c r="Y16" i="1"/>
  <c r="AA16" i="1" s="1"/>
  <c r="AB16" i="1" s="1"/>
  <c r="AN15" i="1"/>
  <c r="AM15" i="1"/>
  <c r="AL15" i="1"/>
  <c r="AK15" i="1"/>
  <c r="AT15" i="1" s="1"/>
  <c r="AJ15" i="1"/>
  <c r="AI15" i="1"/>
  <c r="AH15" i="1"/>
  <c r="AG15" i="1"/>
  <c r="AF15" i="1"/>
  <c r="AY15" i="1" s="1"/>
  <c r="AW15" i="1" s="1"/>
  <c r="AX15" i="1" s="1"/>
  <c r="AE15" i="1"/>
  <c r="AD15" i="1"/>
  <c r="AC15" i="1"/>
  <c r="AA15" i="1"/>
  <c r="AB15" i="1" s="1"/>
  <c r="Z15" i="1"/>
  <c r="Y15" i="1"/>
  <c r="AT14" i="1"/>
  <c r="AS14" i="1"/>
  <c r="AU14" i="1" s="1"/>
  <c r="AV14" i="1" s="1"/>
  <c r="AP14" i="1"/>
  <c r="AN14" i="1"/>
  <c r="AM14" i="1"/>
  <c r="AL14" i="1"/>
  <c r="AK14" i="1"/>
  <c r="AJ14" i="1"/>
  <c r="AO14" i="1" s="1"/>
  <c r="AQ14" i="1" s="1"/>
  <c r="AR14" i="1" s="1"/>
  <c r="AI14" i="1"/>
  <c r="AH14" i="1"/>
  <c r="AG14" i="1"/>
  <c r="AF14" i="1"/>
  <c r="AE14" i="1"/>
  <c r="AY14" i="1" s="1"/>
  <c r="AW14" i="1" s="1"/>
  <c r="AX14" i="1" s="1"/>
  <c r="AD14" i="1"/>
  <c r="AC14" i="1"/>
  <c r="AA14" i="1"/>
  <c r="AB14" i="1" s="1"/>
  <c r="Z14" i="1"/>
  <c r="Y14" i="1"/>
  <c r="AP13" i="1"/>
  <c r="AN13" i="1"/>
  <c r="AM13" i="1"/>
  <c r="AL13" i="1"/>
  <c r="AK13" i="1"/>
  <c r="AT13" i="1" s="1"/>
  <c r="AJ13" i="1"/>
  <c r="AI13" i="1"/>
  <c r="AH13" i="1"/>
  <c r="AG13" i="1"/>
  <c r="AF13" i="1"/>
  <c r="AE13" i="1"/>
  <c r="AY13" i="1" s="1"/>
  <c r="AW13" i="1" s="1"/>
  <c r="AX13" i="1" s="1"/>
  <c r="AD13" i="1"/>
  <c r="AC13" i="1"/>
  <c r="Z13" i="1"/>
  <c r="Y13" i="1"/>
  <c r="AA13" i="1" s="1"/>
  <c r="AB13" i="1" s="1"/>
  <c r="AN12" i="1"/>
  <c r="AM12" i="1"/>
  <c r="AL12" i="1"/>
  <c r="AK12" i="1"/>
  <c r="AT12" i="1" s="1"/>
  <c r="AJ12" i="1"/>
  <c r="AO12" i="1" s="1"/>
  <c r="AI12" i="1"/>
  <c r="AH12" i="1"/>
  <c r="AG12" i="1"/>
  <c r="AF12" i="1"/>
  <c r="AE12" i="1"/>
  <c r="AS12" i="1" s="1"/>
  <c r="AD12" i="1"/>
  <c r="AC12" i="1"/>
  <c r="Z12" i="1"/>
  <c r="Y12" i="1"/>
  <c r="AS11" i="1"/>
  <c r="AO11" i="1"/>
  <c r="AN11" i="1"/>
  <c r="AT11" i="1" s="1"/>
  <c r="AM11" i="1"/>
  <c r="AL11" i="1"/>
  <c r="AK11" i="1"/>
  <c r="AJ11" i="1"/>
  <c r="AI11" i="1"/>
  <c r="AP11" i="1" s="1"/>
  <c r="AQ11" i="1" s="1"/>
  <c r="AR11" i="1" s="1"/>
  <c r="AH11" i="1"/>
  <c r="AG11" i="1"/>
  <c r="AF11" i="1"/>
  <c r="AE11" i="1"/>
  <c r="AD11" i="1"/>
  <c r="AY11" i="1" s="1"/>
  <c r="AW11" i="1" s="1"/>
  <c r="AX11" i="1" s="1"/>
  <c r="AC11" i="1"/>
  <c r="Z11" i="1"/>
  <c r="Y11" i="1"/>
  <c r="AA11" i="1" s="1"/>
  <c r="AB11" i="1" s="1"/>
  <c r="AN10" i="1"/>
  <c r="AM10" i="1"/>
  <c r="AL10" i="1"/>
  <c r="AK10" i="1"/>
  <c r="AT10" i="1" s="1"/>
  <c r="AJ10" i="1"/>
  <c r="AI10" i="1"/>
  <c r="AH10" i="1"/>
  <c r="AS10" i="1" s="1"/>
  <c r="AG10" i="1"/>
  <c r="AF10" i="1"/>
  <c r="AE10" i="1"/>
  <c r="AP10" i="1" s="1"/>
  <c r="AD10" i="1"/>
  <c r="AC10" i="1"/>
  <c r="Z10" i="1"/>
  <c r="Y10" i="1"/>
  <c r="AA10" i="1" s="1"/>
  <c r="AB10" i="1" s="1"/>
  <c r="AT9" i="1"/>
  <c r="AN9" i="1"/>
  <c r="AM9" i="1"/>
  <c r="AL9" i="1"/>
  <c r="AK9" i="1"/>
  <c r="AJ9" i="1"/>
  <c r="AI9" i="1"/>
  <c r="AH9" i="1"/>
  <c r="AG9" i="1"/>
  <c r="AF9" i="1"/>
  <c r="AE9" i="1"/>
  <c r="AP9" i="1" s="1"/>
  <c r="AD9" i="1"/>
  <c r="AC9" i="1"/>
  <c r="AO9" i="1" s="1"/>
  <c r="AA9" i="1"/>
  <c r="AB9" i="1" s="1"/>
  <c r="Z9" i="1"/>
  <c r="Y9" i="1"/>
  <c r="AP8" i="1"/>
  <c r="AQ8" i="1" s="1"/>
  <c r="AR8" i="1" s="1"/>
  <c r="AO8" i="1"/>
  <c r="AN8" i="1"/>
  <c r="AM8" i="1"/>
  <c r="AL8" i="1"/>
  <c r="AT8" i="1" s="1"/>
  <c r="AK8" i="1"/>
  <c r="AJ8" i="1"/>
  <c r="AI8" i="1"/>
  <c r="AH8" i="1"/>
  <c r="AG8" i="1"/>
  <c r="AY8" i="1" s="1"/>
  <c r="AW8" i="1" s="1"/>
  <c r="AX8" i="1" s="1"/>
  <c r="AF8" i="1"/>
  <c r="AE8" i="1"/>
  <c r="AD8" i="1"/>
  <c r="AC8" i="1"/>
  <c r="Z8" i="1"/>
  <c r="Y8" i="1"/>
  <c r="AA8" i="1" s="1"/>
  <c r="AB8" i="1" s="1"/>
  <c r="AN7" i="1"/>
  <c r="AM7" i="1"/>
  <c r="AL7" i="1"/>
  <c r="AK7" i="1"/>
  <c r="AT7" i="1" s="1"/>
  <c r="AJ7" i="1"/>
  <c r="AI7" i="1"/>
  <c r="AH7" i="1"/>
  <c r="AG7" i="1"/>
  <c r="AS7" i="1" s="1"/>
  <c r="AF7" i="1"/>
  <c r="AE7" i="1"/>
  <c r="AP7" i="1" s="1"/>
  <c r="AD7" i="1"/>
  <c r="AC7" i="1"/>
  <c r="Z7" i="1"/>
  <c r="AA7" i="1" s="1"/>
  <c r="AB7" i="1" s="1"/>
  <c r="Y7" i="1"/>
  <c r="AT6" i="1"/>
  <c r="AS6" i="1"/>
  <c r="AU6" i="1" s="1"/>
  <c r="AN6" i="1"/>
  <c r="AM6" i="1"/>
  <c r="AL6" i="1"/>
  <c r="AK6" i="1"/>
  <c r="AJ6" i="1"/>
  <c r="AI6" i="1"/>
  <c r="AH6" i="1"/>
  <c r="AG6" i="1"/>
  <c r="AF6" i="1"/>
  <c r="AE6" i="1"/>
  <c r="AP6" i="1" s="1"/>
  <c r="AD6" i="1"/>
  <c r="AC6" i="1"/>
  <c r="AO6" i="1" s="1"/>
  <c r="Z6" i="1"/>
  <c r="Y6" i="1"/>
  <c r="AA6" i="1" s="1"/>
  <c r="AB6" i="1" s="1"/>
  <c r="AS5" i="1"/>
  <c r="AP5" i="1"/>
  <c r="AQ5" i="1" s="1"/>
  <c r="AR5" i="1" s="1"/>
  <c r="AN5" i="1"/>
  <c r="AO5" i="1" s="1"/>
  <c r="AM5" i="1"/>
  <c r="AL5" i="1"/>
  <c r="AK5" i="1"/>
  <c r="AT5" i="1" s="1"/>
  <c r="AJ5" i="1"/>
  <c r="AI5" i="1"/>
  <c r="AH5" i="1"/>
  <c r="AG5" i="1"/>
  <c r="AF5" i="1"/>
  <c r="AE5" i="1"/>
  <c r="AD5" i="1"/>
  <c r="AC5" i="1"/>
  <c r="AY5" i="1" s="1"/>
  <c r="AW5" i="1" s="1"/>
  <c r="AX5" i="1" s="1"/>
  <c r="Z5" i="1"/>
  <c r="AA5" i="1" s="1"/>
  <c r="AB5" i="1" s="1"/>
  <c r="Y5" i="1"/>
  <c r="AQ9" i="1" l="1"/>
  <c r="AR9" i="1" s="1"/>
  <c r="AQ24" i="1"/>
  <c r="AR24" i="1" s="1"/>
  <c r="AQ6" i="1"/>
  <c r="AR6" i="1" s="1"/>
  <c r="AU10" i="1"/>
  <c r="AU37" i="1"/>
  <c r="AV37" i="1" s="1"/>
  <c r="AU7" i="1"/>
  <c r="AV30" i="1"/>
  <c r="AQ19" i="1"/>
  <c r="AR19" i="1" s="1"/>
  <c r="AQ42" i="1"/>
  <c r="AR42" i="1" s="1"/>
  <c r="AQ23" i="1"/>
  <c r="AR23" i="1" s="1"/>
  <c r="AU11" i="1"/>
  <c r="AV11" i="1" s="1"/>
  <c r="AV6" i="1"/>
  <c r="AU5" i="1"/>
  <c r="AV5" i="1" s="1"/>
  <c r="AQ17" i="1"/>
  <c r="AR17" i="1" s="1"/>
  <c r="AU21" i="1"/>
  <c r="AU12" i="1"/>
  <c r="AQ30" i="1"/>
  <c r="AR30" i="1" s="1"/>
  <c r="AS9" i="1"/>
  <c r="AU9" i="1" s="1"/>
  <c r="AV9" i="1" s="1"/>
  <c r="AY10" i="1"/>
  <c r="AW10" i="1" s="1"/>
  <c r="AX10" i="1" s="1"/>
  <c r="AP15" i="1"/>
  <c r="AQ45" i="1"/>
  <c r="AR45" i="1" s="1"/>
  <c r="AS51" i="1"/>
  <c r="AU51" i="1" s="1"/>
  <c r="AP51" i="1"/>
  <c r="AQ51" i="1" s="1"/>
  <c r="AR51" i="1" s="1"/>
  <c r="AY51" i="1"/>
  <c r="AW51" i="1" s="1"/>
  <c r="AX51" i="1" s="1"/>
  <c r="AT58" i="1"/>
  <c r="AO58" i="1"/>
  <c r="AS61" i="1"/>
  <c r="AU61" i="1" s="1"/>
  <c r="AP61" i="1"/>
  <c r="AP66" i="1"/>
  <c r="AQ66" i="1" s="1"/>
  <c r="AR66" i="1" s="1"/>
  <c r="AY66" i="1"/>
  <c r="AW66" i="1" s="1"/>
  <c r="AX66" i="1" s="1"/>
  <c r="AA91" i="1"/>
  <c r="AB91" i="1" s="1"/>
  <c r="AA97" i="1"/>
  <c r="AB97" i="1" s="1"/>
  <c r="AT145" i="1"/>
  <c r="AO145" i="1"/>
  <c r="AY7" i="1"/>
  <c r="AW7" i="1" s="1"/>
  <c r="AX7" i="1" s="1"/>
  <c r="AS17" i="1"/>
  <c r="AU17" i="1" s="1"/>
  <c r="AO22" i="1"/>
  <c r="AQ22" i="1" s="1"/>
  <c r="AR22" i="1" s="1"/>
  <c r="AT24" i="1"/>
  <c r="AS29" i="1"/>
  <c r="AO36" i="1"/>
  <c r="AP44" i="1"/>
  <c r="AA49" i="1"/>
  <c r="AB49" i="1" s="1"/>
  <c r="AV56" i="1"/>
  <c r="AO61" i="1"/>
  <c r="AP64" i="1"/>
  <c r="AS70" i="1"/>
  <c r="AU70" i="1" s="1"/>
  <c r="AY72" i="1"/>
  <c r="AW72" i="1" s="1"/>
  <c r="AX72" i="1" s="1"/>
  <c r="AP85" i="1"/>
  <c r="AQ85" i="1" s="1"/>
  <c r="AR85" i="1" s="1"/>
  <c r="AY85" i="1"/>
  <c r="AW85" i="1" s="1"/>
  <c r="AX85" i="1" s="1"/>
  <c r="AV104" i="1"/>
  <c r="AA107" i="1"/>
  <c r="AB107" i="1" s="1"/>
  <c r="AA110" i="1"/>
  <c r="AB110" i="1" s="1"/>
  <c r="AT142" i="1"/>
  <c r="AO142" i="1"/>
  <c r="AY20" i="1"/>
  <c r="AW20" i="1" s="1"/>
  <c r="AX20" i="1" s="1"/>
  <c r="AQ31" i="1"/>
  <c r="AR31" i="1" s="1"/>
  <c r="AS35" i="1"/>
  <c r="AP35" i="1"/>
  <c r="AQ35" i="1" s="1"/>
  <c r="AR35" i="1" s="1"/>
  <c r="AS67" i="1"/>
  <c r="AU67" i="1" s="1"/>
  <c r="AP67" i="1"/>
  <c r="AQ67" i="1" s="1"/>
  <c r="AR67" i="1" s="1"/>
  <c r="AY67" i="1"/>
  <c r="AW67" i="1" s="1"/>
  <c r="AX67" i="1" s="1"/>
  <c r="AP82" i="1"/>
  <c r="AY82" i="1"/>
  <c r="AW82" i="1" s="1"/>
  <c r="AX82" i="1" s="1"/>
  <c r="AY88" i="1"/>
  <c r="AW88" i="1" s="1"/>
  <c r="AX88" i="1" s="1"/>
  <c r="AP69" i="1"/>
  <c r="AQ69" i="1" s="1"/>
  <c r="AR69" i="1" s="1"/>
  <c r="AY69" i="1"/>
  <c r="AW69" i="1" s="1"/>
  <c r="AX69" i="1" s="1"/>
  <c r="AY12" i="1"/>
  <c r="AW12" i="1" s="1"/>
  <c r="AX12" i="1" s="1"/>
  <c r="AO16" i="1"/>
  <c r="AQ16" i="1" s="1"/>
  <c r="AR16" i="1" s="1"/>
  <c r="AP25" i="1"/>
  <c r="AQ25" i="1" s="1"/>
  <c r="AR25" i="1" s="1"/>
  <c r="AY25" i="1"/>
  <c r="AW25" i="1" s="1"/>
  <c r="AX25" i="1" s="1"/>
  <c r="AY31" i="1"/>
  <c r="AW31" i="1" s="1"/>
  <c r="AX31" i="1" s="1"/>
  <c r="AO47" i="1"/>
  <c r="AS48" i="1"/>
  <c r="AS54" i="1"/>
  <c r="AU54" i="1" s="1"/>
  <c r="AP54" i="1"/>
  <c r="AY58" i="1"/>
  <c r="AW58" i="1" s="1"/>
  <c r="AX58" i="1" s="1"/>
  <c r="AO59" i="1"/>
  <c r="AQ59" i="1" s="1"/>
  <c r="AR59" i="1" s="1"/>
  <c r="AU75" i="1"/>
  <c r="AV75" i="1" s="1"/>
  <c r="AS76" i="1"/>
  <c r="AU76" i="1" s="1"/>
  <c r="AV76" i="1" s="1"/>
  <c r="AP76" i="1"/>
  <c r="AQ76" i="1" s="1"/>
  <c r="AR76" i="1" s="1"/>
  <c r="AY76" i="1"/>
  <c r="AW76" i="1" s="1"/>
  <c r="AX76" i="1" s="1"/>
  <c r="AP79" i="1"/>
  <c r="AQ79" i="1" s="1"/>
  <c r="AR79" i="1" s="1"/>
  <c r="AS89" i="1"/>
  <c r="AU89" i="1" s="1"/>
  <c r="AY95" i="1"/>
  <c r="AW95" i="1" s="1"/>
  <c r="AX95" i="1" s="1"/>
  <c r="AP101" i="1"/>
  <c r="AQ101" i="1" s="1"/>
  <c r="AR101" i="1" s="1"/>
  <c r="AY101" i="1"/>
  <c r="AW101" i="1" s="1"/>
  <c r="AX101" i="1" s="1"/>
  <c r="AT39" i="1"/>
  <c r="AO39" i="1"/>
  <c r="AQ39" i="1" s="1"/>
  <c r="AR39" i="1" s="1"/>
  <c r="AO13" i="1"/>
  <c r="AQ13" i="1" s="1"/>
  <c r="AR13" i="1" s="1"/>
  <c r="AO18" i="1"/>
  <c r="AS27" i="1"/>
  <c r="AU27" i="1" s="1"/>
  <c r="AV27" i="1" s="1"/>
  <c r="AY29" i="1"/>
  <c r="AW29" i="1" s="1"/>
  <c r="AX29" i="1" s="1"/>
  <c r="AO32" i="1"/>
  <c r="AQ32" i="1" s="1"/>
  <c r="AR32" i="1" s="1"/>
  <c r="AU36" i="1"/>
  <c r="AS38" i="1"/>
  <c r="AS41" i="1"/>
  <c r="AU41" i="1" s="1"/>
  <c r="AV41" i="1" s="1"/>
  <c r="AP41" i="1"/>
  <c r="AQ41" i="1" s="1"/>
  <c r="AR41" i="1" s="1"/>
  <c r="AY41" i="1"/>
  <c r="AW41" i="1" s="1"/>
  <c r="AX41" i="1" s="1"/>
  <c r="AP48" i="1"/>
  <c r="AQ48" i="1" s="1"/>
  <c r="AR48" i="1" s="1"/>
  <c r="AY56" i="1"/>
  <c r="AW56" i="1" s="1"/>
  <c r="AX56" i="1" s="1"/>
  <c r="AS92" i="1"/>
  <c r="AU92" i="1" s="1"/>
  <c r="AP92" i="1"/>
  <c r="AQ92" i="1" s="1"/>
  <c r="AR92" i="1" s="1"/>
  <c r="AY92" i="1"/>
  <c r="AW92" i="1" s="1"/>
  <c r="AX92" i="1" s="1"/>
  <c r="AP95" i="1"/>
  <c r="AQ95" i="1" s="1"/>
  <c r="AR95" i="1" s="1"/>
  <c r="AP98" i="1"/>
  <c r="AY98" i="1"/>
  <c r="AW98" i="1" s="1"/>
  <c r="AX98" i="1" s="1"/>
  <c r="AY9" i="1"/>
  <c r="AW9" i="1" s="1"/>
  <c r="AX9" i="1" s="1"/>
  <c r="AT64" i="1"/>
  <c r="AU64" i="1" s="1"/>
  <c r="AO64" i="1"/>
  <c r="AV101" i="1"/>
  <c r="AV45" i="1"/>
  <c r="AY6" i="1"/>
  <c r="AW6" i="1" s="1"/>
  <c r="AX6" i="1" s="1"/>
  <c r="AS8" i="1"/>
  <c r="AU8" i="1" s="1"/>
  <c r="AV8" i="1" s="1"/>
  <c r="AO10" i="1"/>
  <c r="AQ10" i="1" s="1"/>
  <c r="AR10" i="1" s="1"/>
  <c r="AO21" i="1"/>
  <c r="AQ21" i="1" s="1"/>
  <c r="AR21" i="1" s="1"/>
  <c r="AP26" i="1"/>
  <c r="AQ26" i="1" s="1"/>
  <c r="AR26" i="1" s="1"/>
  <c r="AP28" i="1"/>
  <c r="AQ28" i="1" s="1"/>
  <c r="AR28" i="1" s="1"/>
  <c r="AS34" i="1"/>
  <c r="AU34" i="1" s="1"/>
  <c r="AV34" i="1" s="1"/>
  <c r="AO43" i="1"/>
  <c r="AY49" i="1"/>
  <c r="AW49" i="1" s="1"/>
  <c r="AX49" i="1" s="1"/>
  <c r="AS50" i="1"/>
  <c r="AU50" i="1" s="1"/>
  <c r="AV50" i="1" s="1"/>
  <c r="AS57" i="1"/>
  <c r="AU57" i="1" s="1"/>
  <c r="AP57" i="1"/>
  <c r="AQ57" i="1" s="1"/>
  <c r="AR57" i="1" s="1"/>
  <c r="AY57" i="1"/>
  <c r="AW57" i="1" s="1"/>
  <c r="AX57" i="1" s="1"/>
  <c r="AT65" i="1"/>
  <c r="AU65" i="1" s="1"/>
  <c r="AV65" i="1" s="1"/>
  <c r="AO65" i="1"/>
  <c r="AU78" i="1"/>
  <c r="AV78" i="1" s="1"/>
  <c r="AQ96" i="1"/>
  <c r="AR96" i="1" s="1"/>
  <c r="AU99" i="1"/>
  <c r="AS108" i="1"/>
  <c r="AU108" i="1" s="1"/>
  <c r="AV108" i="1" s="1"/>
  <c r="AP108" i="1"/>
  <c r="AQ108" i="1" s="1"/>
  <c r="AR108" i="1" s="1"/>
  <c r="AY108" i="1"/>
  <c r="AW108" i="1" s="1"/>
  <c r="AX108" i="1" s="1"/>
  <c r="AU110" i="1"/>
  <c r="AY182" i="1"/>
  <c r="AW182" i="1" s="1"/>
  <c r="AX182" i="1" s="1"/>
  <c r="AS182" i="1"/>
  <c r="AO7" i="1"/>
  <c r="AQ7" i="1" s="1"/>
  <c r="AR7" i="1" s="1"/>
  <c r="AY17" i="1"/>
  <c r="AW17" i="1" s="1"/>
  <c r="AX17" i="1" s="1"/>
  <c r="AS22" i="1"/>
  <c r="AU22" i="1" s="1"/>
  <c r="AY27" i="1"/>
  <c r="AW27" i="1" s="1"/>
  <c r="AX27" i="1" s="1"/>
  <c r="AS28" i="1"/>
  <c r="AT35" i="1"/>
  <c r="AY36" i="1"/>
  <c r="AW36" i="1" s="1"/>
  <c r="AX36" i="1" s="1"/>
  <c r="AP37" i="1"/>
  <c r="AQ37" i="1" s="1"/>
  <c r="AR37" i="1" s="1"/>
  <c r="AA43" i="1"/>
  <c r="AB43" i="1" s="1"/>
  <c r="AP43" i="1"/>
  <c r="AQ43" i="1" s="1"/>
  <c r="AR43" i="1" s="1"/>
  <c r="AO44" i="1"/>
  <c r="AY61" i="1"/>
  <c r="AW61" i="1" s="1"/>
  <c r="AX61" i="1" s="1"/>
  <c r="AU77" i="1"/>
  <c r="AS13" i="1"/>
  <c r="AU13" i="1" s="1"/>
  <c r="AT16" i="1"/>
  <c r="AU16" i="1" s="1"/>
  <c r="AV16" i="1" s="1"/>
  <c r="AP18" i="1"/>
  <c r="AQ18" i="1" s="1"/>
  <c r="AR18" i="1" s="1"/>
  <c r="AS24" i="1"/>
  <c r="AU24" i="1" s="1"/>
  <c r="AV24" i="1" s="1"/>
  <c r="AA28" i="1"/>
  <c r="AB28" i="1" s="1"/>
  <c r="AT28" i="1"/>
  <c r="AT32" i="1"/>
  <c r="AU32" i="1" s="1"/>
  <c r="AV32" i="1" s="1"/>
  <c r="AY46" i="1"/>
  <c r="AW46" i="1" s="1"/>
  <c r="AX46" i="1" s="1"/>
  <c r="AP46" i="1"/>
  <c r="AQ46" i="1" s="1"/>
  <c r="AR46" i="1" s="1"/>
  <c r="AT48" i="1"/>
  <c r="AU49" i="1"/>
  <c r="AY50" i="1"/>
  <c r="AW50" i="1" s="1"/>
  <c r="AX50" i="1" s="1"/>
  <c r="AT71" i="1"/>
  <c r="AO82" i="1"/>
  <c r="AU93" i="1"/>
  <c r="AO15" i="1"/>
  <c r="AT29" i="1"/>
  <c r="AP40" i="1"/>
  <c r="AQ40" i="1" s="1"/>
  <c r="AR40" i="1" s="1"/>
  <c r="AU42" i="1"/>
  <c r="AV42" i="1" s="1"/>
  <c r="AO52" i="1"/>
  <c r="AU59" i="1"/>
  <c r="AQ65" i="1"/>
  <c r="AR65" i="1" s="1"/>
  <c r="AO77" i="1"/>
  <c r="AT80" i="1"/>
  <c r="AU80" i="1" s="1"/>
  <c r="AO80" i="1"/>
  <c r="AQ80" i="1" s="1"/>
  <c r="AR80" i="1" s="1"/>
  <c r="AT81" i="1"/>
  <c r="AU81" i="1" s="1"/>
  <c r="AV81" i="1" s="1"/>
  <c r="AT87" i="1"/>
  <c r="AS175" i="1"/>
  <c r="AU175" i="1" s="1"/>
  <c r="AY175" i="1"/>
  <c r="AW175" i="1" s="1"/>
  <c r="AX175" i="1" s="1"/>
  <c r="AY30" i="1"/>
  <c r="AW30" i="1" s="1"/>
  <c r="AX30" i="1" s="1"/>
  <c r="AT38" i="1"/>
  <c r="AO38" i="1"/>
  <c r="AY39" i="1"/>
  <c r="AW39" i="1" s="1"/>
  <c r="AX39" i="1" s="1"/>
  <c r="AS39" i="1"/>
  <c r="AU39" i="1" s="1"/>
  <c r="AV39" i="1" s="1"/>
  <c r="AU52" i="1"/>
  <c r="AU58" i="1"/>
  <c r="AY59" i="1"/>
  <c r="AW59" i="1" s="1"/>
  <c r="AX59" i="1" s="1"/>
  <c r="AP60" i="1"/>
  <c r="AQ60" i="1" s="1"/>
  <c r="AR60" i="1" s="1"/>
  <c r="AY60" i="1"/>
  <c r="AW60" i="1" s="1"/>
  <c r="AX60" i="1" s="1"/>
  <c r="AY64" i="1"/>
  <c r="AW64" i="1" s="1"/>
  <c r="AX64" i="1" s="1"/>
  <c r="AS66" i="1"/>
  <c r="AU66" i="1" s="1"/>
  <c r="AV66" i="1" s="1"/>
  <c r="AY74" i="1"/>
  <c r="AW74" i="1" s="1"/>
  <c r="AX74" i="1" s="1"/>
  <c r="AT74" i="1"/>
  <c r="AU74" i="1" s="1"/>
  <c r="AO74" i="1"/>
  <c r="AQ74" i="1" s="1"/>
  <c r="AR74" i="1" s="1"/>
  <c r="AT96" i="1"/>
  <c r="AU96" i="1" s="1"/>
  <c r="AV96" i="1" s="1"/>
  <c r="AO96" i="1"/>
  <c r="AO98" i="1"/>
  <c r="AT119" i="1"/>
  <c r="AO119" i="1"/>
  <c r="AY119" i="1"/>
  <c r="AW119" i="1" s="1"/>
  <c r="AX119" i="1" s="1"/>
  <c r="AO126" i="1"/>
  <c r="AT126" i="1"/>
  <c r="AP173" i="1"/>
  <c r="AQ173" i="1" s="1"/>
  <c r="AR173" i="1" s="1"/>
  <c r="AY173" i="1"/>
  <c r="AW173" i="1" s="1"/>
  <c r="AX173" i="1" s="1"/>
  <c r="AA12" i="1"/>
  <c r="AB12" i="1" s="1"/>
  <c r="AP12" i="1"/>
  <c r="AQ12" i="1" s="1"/>
  <c r="AR12" i="1" s="1"/>
  <c r="AY34" i="1"/>
  <c r="AW34" i="1" s="1"/>
  <c r="AX34" i="1" s="1"/>
  <c r="AT37" i="1"/>
  <c r="AS44" i="1"/>
  <c r="AU44" i="1" s="1"/>
  <c r="AP53" i="1"/>
  <c r="AQ53" i="1" s="1"/>
  <c r="AR53" i="1" s="1"/>
  <c r="AT55" i="1"/>
  <c r="AO55" i="1"/>
  <c r="AA65" i="1"/>
  <c r="AB65" i="1" s="1"/>
  <c r="AY90" i="1"/>
  <c r="AW90" i="1" s="1"/>
  <c r="AX90" i="1" s="1"/>
  <c r="AT90" i="1"/>
  <c r="AU90" i="1" s="1"/>
  <c r="AO90" i="1"/>
  <c r="AQ90" i="1" s="1"/>
  <c r="AR90" i="1" s="1"/>
  <c r="AQ106" i="1"/>
  <c r="AR106" i="1" s="1"/>
  <c r="AQ49" i="1"/>
  <c r="AR49" i="1" s="1"/>
  <c r="AS15" i="1"/>
  <c r="AU15" i="1" s="1"/>
  <c r="AT18" i="1"/>
  <c r="AU18" i="1" s="1"/>
  <c r="AV18" i="1" s="1"/>
  <c r="AP33" i="1"/>
  <c r="AQ33" i="1" s="1"/>
  <c r="AR33" i="1" s="1"/>
  <c r="AY43" i="1"/>
  <c r="AW43" i="1" s="1"/>
  <c r="AX43" i="1" s="1"/>
  <c r="AS82" i="1"/>
  <c r="AU82" i="1" s="1"/>
  <c r="AP20" i="1"/>
  <c r="AQ20" i="1" s="1"/>
  <c r="AR20" i="1" s="1"/>
  <c r="AP47" i="1"/>
  <c r="AQ47" i="1" s="1"/>
  <c r="AR47" i="1" s="1"/>
  <c r="AO49" i="1"/>
  <c r="AQ58" i="1"/>
  <c r="AR58" i="1" s="1"/>
  <c r="AY63" i="1"/>
  <c r="AW63" i="1" s="1"/>
  <c r="AX63" i="1" s="1"/>
  <c r="AV72" i="1"/>
  <c r="AQ75" i="1"/>
  <c r="AR75" i="1" s="1"/>
  <c r="AY80" i="1"/>
  <c r="AW80" i="1" s="1"/>
  <c r="AX80" i="1" s="1"/>
  <c r="AY106" i="1"/>
  <c r="AW106" i="1" s="1"/>
  <c r="AX106" i="1" s="1"/>
  <c r="AT106" i="1"/>
  <c r="AU106" i="1" s="1"/>
  <c r="AV106" i="1" s="1"/>
  <c r="AO106" i="1"/>
  <c r="AT19" i="1"/>
  <c r="AU19" i="1" s="1"/>
  <c r="AV19" i="1" s="1"/>
  <c r="AS31" i="1"/>
  <c r="AU31" i="1" s="1"/>
  <c r="AV31" i="1" s="1"/>
  <c r="AP38" i="1"/>
  <c r="AY40" i="1"/>
  <c r="AW40" i="1" s="1"/>
  <c r="AX40" i="1" s="1"/>
  <c r="AP63" i="1"/>
  <c r="AQ63" i="1" s="1"/>
  <c r="AR63" i="1" s="1"/>
  <c r="AA75" i="1"/>
  <c r="AB75" i="1" s="1"/>
  <c r="AA81" i="1"/>
  <c r="AB81" i="1" s="1"/>
  <c r="AU88" i="1"/>
  <c r="AV88" i="1" s="1"/>
  <c r="AQ91" i="1"/>
  <c r="AR91" i="1" s="1"/>
  <c r="AY96" i="1"/>
  <c r="AW96" i="1" s="1"/>
  <c r="AX96" i="1" s="1"/>
  <c r="AU97" i="1"/>
  <c r="AS98" i="1"/>
  <c r="AU98" i="1" s="1"/>
  <c r="AO75" i="1"/>
  <c r="AY77" i="1"/>
  <c r="AW77" i="1" s="1"/>
  <c r="AX77" i="1" s="1"/>
  <c r="AO91" i="1"/>
  <c r="AY93" i="1"/>
  <c r="AW93" i="1" s="1"/>
  <c r="AX93" i="1" s="1"/>
  <c r="AO107" i="1"/>
  <c r="AQ107" i="1" s="1"/>
  <c r="AR107" i="1" s="1"/>
  <c r="AO110" i="1"/>
  <c r="AQ110" i="1" s="1"/>
  <c r="AR110" i="1" s="1"/>
  <c r="AT132" i="1"/>
  <c r="AO132" i="1"/>
  <c r="AV159" i="1"/>
  <c r="AY164" i="1"/>
  <c r="AW164" i="1" s="1"/>
  <c r="AX164" i="1" s="1"/>
  <c r="AT164" i="1"/>
  <c r="AU164" i="1" s="1"/>
  <c r="AO164" i="1"/>
  <c r="AQ164" i="1" s="1"/>
  <c r="AR164" i="1" s="1"/>
  <c r="AP62" i="1"/>
  <c r="AQ62" i="1" s="1"/>
  <c r="AR62" i="1" s="1"/>
  <c r="AP78" i="1"/>
  <c r="AQ78" i="1" s="1"/>
  <c r="AR78" i="1" s="1"/>
  <c r="AO81" i="1"/>
  <c r="AQ81" i="1" s="1"/>
  <c r="AR81" i="1" s="1"/>
  <c r="AY83" i="1"/>
  <c r="AW83" i="1" s="1"/>
  <c r="AX83" i="1" s="1"/>
  <c r="AP94" i="1"/>
  <c r="AQ94" i="1" s="1"/>
  <c r="AR94" i="1" s="1"/>
  <c r="AO97" i="1"/>
  <c r="AQ97" i="1" s="1"/>
  <c r="AR97" i="1" s="1"/>
  <c r="AY99" i="1"/>
  <c r="AW99" i="1" s="1"/>
  <c r="AX99" i="1" s="1"/>
  <c r="AY116" i="1"/>
  <c r="AW116" i="1" s="1"/>
  <c r="AX116" i="1" s="1"/>
  <c r="AU124" i="1"/>
  <c r="AO125" i="1"/>
  <c r="AP175" i="1"/>
  <c r="AP36" i="1"/>
  <c r="AQ36" i="1" s="1"/>
  <c r="AR36" i="1" s="1"/>
  <c r="AP52" i="1"/>
  <c r="AP68" i="1"/>
  <c r="AQ68" i="1" s="1"/>
  <c r="AR68" i="1" s="1"/>
  <c r="AO71" i="1"/>
  <c r="AY73" i="1"/>
  <c r="AW73" i="1" s="1"/>
  <c r="AX73" i="1" s="1"/>
  <c r="AP84" i="1"/>
  <c r="AQ84" i="1" s="1"/>
  <c r="AR84" i="1" s="1"/>
  <c r="AO87" i="1"/>
  <c r="AY89" i="1"/>
  <c r="AW89" i="1" s="1"/>
  <c r="AX89" i="1" s="1"/>
  <c r="AS91" i="1"/>
  <c r="AU91" i="1" s="1"/>
  <c r="AP100" i="1"/>
  <c r="AQ100" i="1" s="1"/>
  <c r="AR100" i="1" s="1"/>
  <c r="AO103" i="1"/>
  <c r="AQ103" i="1" s="1"/>
  <c r="AR103" i="1" s="1"/>
  <c r="AY105" i="1"/>
  <c r="AW105" i="1" s="1"/>
  <c r="AX105" i="1" s="1"/>
  <c r="AS107" i="1"/>
  <c r="AU107" i="1" s="1"/>
  <c r="AO111" i="1"/>
  <c r="AT115" i="1"/>
  <c r="AY117" i="1"/>
  <c r="AW117" i="1" s="1"/>
  <c r="AX117" i="1" s="1"/>
  <c r="AU122" i="1"/>
  <c r="AV122" i="1" s="1"/>
  <c r="AS123" i="1"/>
  <c r="AU123" i="1" s="1"/>
  <c r="AV123" i="1" s="1"/>
  <c r="AP123" i="1"/>
  <c r="AQ123" i="1" s="1"/>
  <c r="AR123" i="1" s="1"/>
  <c r="AO127" i="1"/>
  <c r="AQ133" i="1"/>
  <c r="AR133" i="1" s="1"/>
  <c r="AU165" i="1"/>
  <c r="AU170" i="1"/>
  <c r="AP55" i="1"/>
  <c r="AS62" i="1"/>
  <c r="AU62" i="1" s="1"/>
  <c r="AP71" i="1"/>
  <c r="AT75" i="1"/>
  <c r="AP87" i="1"/>
  <c r="AT113" i="1"/>
  <c r="AU113" i="1" s="1"/>
  <c r="AV113" i="1" s="1"/>
  <c r="AA133" i="1"/>
  <c r="AB133" i="1" s="1"/>
  <c r="AA134" i="1"/>
  <c r="AB134" i="1" s="1"/>
  <c r="AQ146" i="1"/>
  <c r="AR146" i="1" s="1"/>
  <c r="AV172" i="1"/>
  <c r="AY110" i="1"/>
  <c r="AW110" i="1" s="1"/>
  <c r="AX110" i="1" s="1"/>
  <c r="AY124" i="1"/>
  <c r="AW124" i="1" s="1"/>
  <c r="AX124" i="1" s="1"/>
  <c r="AQ136" i="1"/>
  <c r="AR136" i="1" s="1"/>
  <c r="AY139" i="1"/>
  <c r="AW139" i="1" s="1"/>
  <c r="AX139" i="1" s="1"/>
  <c r="AT139" i="1"/>
  <c r="AO139" i="1"/>
  <c r="AV143" i="1"/>
  <c r="AU155" i="1"/>
  <c r="AU168" i="1"/>
  <c r="AV168" i="1" s="1"/>
  <c r="AV184" i="1"/>
  <c r="AP77" i="1"/>
  <c r="AQ77" i="1" s="1"/>
  <c r="AR77" i="1" s="1"/>
  <c r="AP93" i="1"/>
  <c r="AQ93" i="1" s="1"/>
  <c r="AR93" i="1" s="1"/>
  <c r="AP109" i="1"/>
  <c r="AQ109" i="1" s="1"/>
  <c r="AR109" i="1" s="1"/>
  <c r="AS118" i="1"/>
  <c r="AU118" i="1" s="1"/>
  <c r="AQ120" i="1"/>
  <c r="AR120" i="1" s="1"/>
  <c r="AP124" i="1"/>
  <c r="AQ124" i="1" s="1"/>
  <c r="AR124" i="1" s="1"/>
  <c r="AS129" i="1"/>
  <c r="AU129" i="1" s="1"/>
  <c r="AP129" i="1"/>
  <c r="AU140" i="1"/>
  <c r="AY152" i="1"/>
  <c r="AW152" i="1" s="1"/>
  <c r="AX152" i="1" s="1"/>
  <c r="AU169" i="1"/>
  <c r="AT179" i="1"/>
  <c r="AO179" i="1"/>
  <c r="AY198" i="1"/>
  <c r="AW198" i="1" s="1"/>
  <c r="AX198" i="1" s="1"/>
  <c r="AS55" i="1"/>
  <c r="AU55" i="1" s="1"/>
  <c r="AS71" i="1"/>
  <c r="AU71" i="1" s="1"/>
  <c r="AS87" i="1"/>
  <c r="AU87" i="1" s="1"/>
  <c r="AS103" i="1"/>
  <c r="AU103" i="1" s="1"/>
  <c r="AV103" i="1" s="1"/>
  <c r="AS112" i="1"/>
  <c r="AU112" i="1" s="1"/>
  <c r="AU120" i="1"/>
  <c r="AV120" i="1" s="1"/>
  <c r="AS131" i="1"/>
  <c r="AU131" i="1" s="1"/>
  <c r="AP131" i="1"/>
  <c r="AY131" i="1"/>
  <c r="AW131" i="1" s="1"/>
  <c r="AX131" i="1" s="1"/>
  <c r="AU150" i="1"/>
  <c r="AU152" i="1"/>
  <c r="AU157" i="1"/>
  <c r="AV157" i="1" s="1"/>
  <c r="AS160" i="1"/>
  <c r="AU160" i="1" s="1"/>
  <c r="AY167" i="1"/>
  <c r="AW167" i="1" s="1"/>
  <c r="AX167" i="1" s="1"/>
  <c r="AQ222" i="1"/>
  <c r="AR222" i="1" s="1"/>
  <c r="AO54" i="1"/>
  <c r="AO70" i="1"/>
  <c r="AP83" i="1"/>
  <c r="AQ83" i="1" s="1"/>
  <c r="AR83" i="1" s="1"/>
  <c r="AO86" i="1"/>
  <c r="AP99" i="1"/>
  <c r="AQ99" i="1" s="1"/>
  <c r="AR99" i="1" s="1"/>
  <c r="AO102" i="1"/>
  <c r="AO113" i="1"/>
  <c r="AY133" i="1"/>
  <c r="AW133" i="1" s="1"/>
  <c r="AX133" i="1" s="1"/>
  <c r="AS134" i="1"/>
  <c r="AU134" i="1" s="1"/>
  <c r="AV134" i="1" s="1"/>
  <c r="AY134" i="1"/>
  <c r="AW134" i="1" s="1"/>
  <c r="AX134" i="1" s="1"/>
  <c r="AS154" i="1"/>
  <c r="AU154" i="1" s="1"/>
  <c r="AP154" i="1"/>
  <c r="AQ154" i="1" s="1"/>
  <c r="AR154" i="1" s="1"/>
  <c r="AP163" i="1"/>
  <c r="AQ165" i="1"/>
  <c r="AR165" i="1" s="1"/>
  <c r="AS166" i="1"/>
  <c r="AU166" i="1" s="1"/>
  <c r="AU167" i="1"/>
  <c r="AP70" i="1"/>
  <c r="AP86" i="1"/>
  <c r="AP102" i="1"/>
  <c r="AP113" i="1"/>
  <c r="AQ113" i="1" s="1"/>
  <c r="AR113" i="1" s="1"/>
  <c r="AQ125" i="1"/>
  <c r="AR125" i="1" s="1"/>
  <c r="AY132" i="1"/>
  <c r="AW132" i="1" s="1"/>
  <c r="AX132" i="1" s="1"/>
  <c r="AU133" i="1"/>
  <c r="AV133" i="1" s="1"/>
  <c r="AV149" i="1"/>
  <c r="AP73" i="1"/>
  <c r="AQ73" i="1" s="1"/>
  <c r="AR73" i="1" s="1"/>
  <c r="AP89" i="1"/>
  <c r="AQ89" i="1" s="1"/>
  <c r="AR89" i="1" s="1"/>
  <c r="AP105" i="1"/>
  <c r="AQ105" i="1" s="1"/>
  <c r="AS119" i="1"/>
  <c r="AU119" i="1" s="1"/>
  <c r="AP119" i="1"/>
  <c r="AQ119" i="1" s="1"/>
  <c r="AR119" i="1" s="1"/>
  <c r="AP122" i="1"/>
  <c r="AQ122" i="1" s="1"/>
  <c r="AR122" i="1" s="1"/>
  <c r="AT129" i="1"/>
  <c r="AO129" i="1"/>
  <c r="AS135" i="1"/>
  <c r="AU135" i="1" s="1"/>
  <c r="AP135" i="1"/>
  <c r="AP137" i="1"/>
  <c r="AQ137" i="1" s="1"/>
  <c r="AR137" i="1" s="1"/>
  <c r="AS147" i="1"/>
  <c r="AU147" i="1" s="1"/>
  <c r="AP147" i="1"/>
  <c r="AY147" i="1"/>
  <c r="AW147" i="1" s="1"/>
  <c r="AX147" i="1" s="1"/>
  <c r="AO116" i="1"/>
  <c r="AY120" i="1"/>
  <c r="AW120" i="1" s="1"/>
  <c r="AX120" i="1" s="1"/>
  <c r="AY126" i="1"/>
  <c r="AW126" i="1" s="1"/>
  <c r="AX126" i="1" s="1"/>
  <c r="AV136" i="1"/>
  <c r="AQ140" i="1"/>
  <c r="AR140" i="1" s="1"/>
  <c r="AY142" i="1"/>
  <c r="AW142" i="1" s="1"/>
  <c r="AX142" i="1" s="1"/>
  <c r="AO152" i="1"/>
  <c r="AQ152" i="1" s="1"/>
  <c r="AR152" i="1" s="1"/>
  <c r="AO118" i="1"/>
  <c r="AQ118" i="1" s="1"/>
  <c r="AR118" i="1" s="1"/>
  <c r="AA122" i="1"/>
  <c r="AB122" i="1" s="1"/>
  <c r="AO124" i="1"/>
  <c r="AU139" i="1"/>
  <c r="AY145" i="1"/>
  <c r="AW145" i="1" s="1"/>
  <c r="AX145" i="1" s="1"/>
  <c r="AT158" i="1"/>
  <c r="AU158" i="1" s="1"/>
  <c r="AV158" i="1" s="1"/>
  <c r="AO158" i="1"/>
  <c r="AQ158" i="1" s="1"/>
  <c r="AR158" i="1" s="1"/>
  <c r="AT161" i="1"/>
  <c r="AU161" i="1" s="1"/>
  <c r="AO161" i="1"/>
  <c r="AO167" i="1"/>
  <c r="AU177" i="1"/>
  <c r="AV177" i="1" s="1"/>
  <c r="AQ183" i="1"/>
  <c r="AR183" i="1" s="1"/>
  <c r="AT112" i="1"/>
  <c r="AY113" i="1"/>
  <c r="AW113" i="1" s="1"/>
  <c r="AX113" i="1" s="1"/>
  <c r="AS115" i="1"/>
  <c r="AU115" i="1" s="1"/>
  <c r="AP115" i="1"/>
  <c r="AY115" i="1"/>
  <c r="AW115" i="1" s="1"/>
  <c r="AX115" i="1" s="1"/>
  <c r="AP121" i="1"/>
  <c r="AQ121" i="1" s="1"/>
  <c r="AR121" i="1" s="1"/>
  <c r="AY121" i="1"/>
  <c r="AW121" i="1" s="1"/>
  <c r="AX121" i="1" s="1"/>
  <c r="AP127" i="1"/>
  <c r="AQ127" i="1" s="1"/>
  <c r="AR127" i="1" s="1"/>
  <c r="AS141" i="1"/>
  <c r="AU141" i="1" s="1"/>
  <c r="AV141" i="1" s="1"/>
  <c r="AP141" i="1"/>
  <c r="AQ141" i="1" s="1"/>
  <c r="AR141" i="1" s="1"/>
  <c r="AS144" i="1"/>
  <c r="AU144" i="1" s="1"/>
  <c r="AQ170" i="1"/>
  <c r="AR170" i="1" s="1"/>
  <c r="AQ215" i="1"/>
  <c r="AR215" i="1" s="1"/>
  <c r="AT224" i="1"/>
  <c r="AO224" i="1"/>
  <c r="AY224" i="1"/>
  <c r="AW224" i="1" s="1"/>
  <c r="AX224" i="1" s="1"/>
  <c r="AP111" i="1"/>
  <c r="AQ111" i="1" s="1"/>
  <c r="AR111" i="1" s="1"/>
  <c r="AS126" i="1"/>
  <c r="AU126" i="1" s="1"/>
  <c r="AV126" i="1" s="1"/>
  <c r="AP126" i="1"/>
  <c r="AQ126" i="1" s="1"/>
  <c r="AR126" i="1" s="1"/>
  <c r="AS138" i="1"/>
  <c r="AU138" i="1" s="1"/>
  <c r="AP138" i="1"/>
  <c r="AQ138" i="1" s="1"/>
  <c r="AR138" i="1" s="1"/>
  <c r="AU142" i="1"/>
  <c r="AV142" i="1" s="1"/>
  <c r="AU145" i="1"/>
  <c r="AV145" i="1" s="1"/>
  <c r="AV183" i="1"/>
  <c r="AQ200" i="1"/>
  <c r="AR200" i="1" s="1"/>
  <c r="AP191" i="1"/>
  <c r="AQ191" i="1" s="1"/>
  <c r="AR191" i="1" s="1"/>
  <c r="AP207" i="1"/>
  <c r="AQ207" i="1" s="1"/>
  <c r="AR207" i="1" s="1"/>
  <c r="AT211" i="1"/>
  <c r="AO211" i="1"/>
  <c r="AY211" i="1"/>
  <c r="AW211" i="1" s="1"/>
  <c r="AX211" i="1" s="1"/>
  <c r="AT218" i="1"/>
  <c r="AO218" i="1"/>
  <c r="AY141" i="1"/>
  <c r="AW141" i="1" s="1"/>
  <c r="AX141" i="1" s="1"/>
  <c r="AO155" i="1"/>
  <c r="AY157" i="1"/>
  <c r="AW157" i="1" s="1"/>
  <c r="AX157" i="1" s="1"/>
  <c r="AP167" i="1"/>
  <c r="AQ167" i="1" s="1"/>
  <c r="AR167" i="1" s="1"/>
  <c r="AU173" i="1"/>
  <c r="AV173" i="1" s="1"/>
  <c r="AO174" i="1"/>
  <c r="AP178" i="1"/>
  <c r="AQ178" i="1" s="1"/>
  <c r="AR178" i="1" s="1"/>
  <c r="AU180" i="1"/>
  <c r="AY183" i="1"/>
  <c r="AW183" i="1" s="1"/>
  <c r="AX183" i="1" s="1"/>
  <c r="AS201" i="1"/>
  <c r="AU201" i="1" s="1"/>
  <c r="AV201" i="1" s="1"/>
  <c r="AP201" i="1"/>
  <c r="AQ201" i="1" s="1"/>
  <c r="AR201" i="1" s="1"/>
  <c r="AU207" i="1"/>
  <c r="AV207" i="1" s="1"/>
  <c r="AS214" i="1"/>
  <c r="AU214" i="1" s="1"/>
  <c r="AP214" i="1"/>
  <c r="AT225" i="1"/>
  <c r="AO225" i="1"/>
  <c r="AQ225" i="1" s="1"/>
  <c r="AR225" i="1" s="1"/>
  <c r="AS227" i="1"/>
  <c r="AP227" i="1"/>
  <c r="AY228" i="1"/>
  <c r="AW228" i="1" s="1"/>
  <c r="AX228" i="1" s="1"/>
  <c r="AY239" i="1"/>
  <c r="AW239" i="1" s="1"/>
  <c r="AX239" i="1" s="1"/>
  <c r="AP278" i="1"/>
  <c r="AQ278" i="1" s="1"/>
  <c r="AR278" i="1" s="1"/>
  <c r="AY278" i="1"/>
  <c r="AW278" i="1" s="1"/>
  <c r="AX278" i="1" s="1"/>
  <c r="AS278" i="1"/>
  <c r="AU278" i="1" s="1"/>
  <c r="AY128" i="1"/>
  <c r="AW128" i="1" s="1"/>
  <c r="AX128" i="1" s="1"/>
  <c r="AS130" i="1"/>
  <c r="AU130" i="1" s="1"/>
  <c r="AV130" i="1" s="1"/>
  <c r="AP139" i="1"/>
  <c r="AQ139" i="1" s="1"/>
  <c r="AR139" i="1" s="1"/>
  <c r="AY144" i="1"/>
  <c r="AW144" i="1" s="1"/>
  <c r="AX144" i="1" s="1"/>
  <c r="AS146" i="1"/>
  <c r="AU146" i="1" s="1"/>
  <c r="AV146" i="1" s="1"/>
  <c r="AP155" i="1"/>
  <c r="AQ155" i="1" s="1"/>
  <c r="AR155" i="1" s="1"/>
  <c r="AY160" i="1"/>
  <c r="AW160" i="1" s="1"/>
  <c r="AX160" i="1" s="1"/>
  <c r="AP174" i="1"/>
  <c r="AT182" i="1"/>
  <c r="AU196" i="1"/>
  <c r="AU221" i="1"/>
  <c r="AS117" i="1"/>
  <c r="AU117" i="1" s="1"/>
  <c r="AV117" i="1" s="1"/>
  <c r="AP142" i="1"/>
  <c r="AQ142" i="1" s="1"/>
  <c r="AR142" i="1" s="1"/>
  <c r="AY178" i="1"/>
  <c r="AW178" i="1" s="1"/>
  <c r="AX178" i="1" s="1"/>
  <c r="AY187" i="1"/>
  <c r="AW187" i="1" s="1"/>
  <c r="AX187" i="1" s="1"/>
  <c r="AY197" i="1"/>
  <c r="AW197" i="1" s="1"/>
  <c r="AX197" i="1" s="1"/>
  <c r="AS197" i="1"/>
  <c r="AU197" i="1" s="1"/>
  <c r="AY222" i="1"/>
  <c r="AW222" i="1" s="1"/>
  <c r="AX222" i="1" s="1"/>
  <c r="AS239" i="1"/>
  <c r="AU239" i="1" s="1"/>
  <c r="AV239" i="1" s="1"/>
  <c r="AP239" i="1"/>
  <c r="AQ239" i="1" s="1"/>
  <c r="AR239" i="1" s="1"/>
  <c r="AP145" i="1"/>
  <c r="AQ145" i="1" s="1"/>
  <c r="AR145" i="1" s="1"/>
  <c r="AO148" i="1"/>
  <c r="AY150" i="1"/>
  <c r="AW150" i="1" s="1"/>
  <c r="AX150" i="1" s="1"/>
  <c r="AP161" i="1"/>
  <c r="AY168" i="1"/>
  <c r="AW168" i="1" s="1"/>
  <c r="AX168" i="1" s="1"/>
  <c r="AO169" i="1"/>
  <c r="AO175" i="1"/>
  <c r="AS192" i="1"/>
  <c r="AT195" i="1"/>
  <c r="AO195" i="1"/>
  <c r="AQ195" i="1" s="1"/>
  <c r="AR195" i="1" s="1"/>
  <c r="AY209" i="1"/>
  <c r="AW209" i="1" s="1"/>
  <c r="AX209" i="1" s="1"/>
  <c r="AQ218" i="1"/>
  <c r="AR218" i="1" s="1"/>
  <c r="AO220" i="1"/>
  <c r="AY223" i="1"/>
  <c r="AW223" i="1" s="1"/>
  <c r="AX223" i="1" s="1"/>
  <c r="AS229" i="1"/>
  <c r="AU229" i="1" s="1"/>
  <c r="AV229" i="1" s="1"/>
  <c r="AP229" i="1"/>
  <c r="AQ229" i="1" s="1"/>
  <c r="AR229" i="1" s="1"/>
  <c r="AY241" i="1"/>
  <c r="AW241" i="1" s="1"/>
  <c r="AX241" i="1" s="1"/>
  <c r="AS241" i="1"/>
  <c r="AU241" i="1" s="1"/>
  <c r="AP241" i="1"/>
  <c r="AP116" i="1"/>
  <c r="AQ116" i="1" s="1"/>
  <c r="AR116" i="1" s="1"/>
  <c r="AP132" i="1"/>
  <c r="AQ132" i="1" s="1"/>
  <c r="AR132" i="1" s="1"/>
  <c r="AO135" i="1"/>
  <c r="AY137" i="1"/>
  <c r="AW137" i="1" s="1"/>
  <c r="AX137" i="1" s="1"/>
  <c r="AP148" i="1"/>
  <c r="AQ148" i="1" s="1"/>
  <c r="AR148" i="1" s="1"/>
  <c r="AO151" i="1"/>
  <c r="AY153" i="1"/>
  <c r="AW153" i="1" s="1"/>
  <c r="AX153" i="1" s="1"/>
  <c r="AA169" i="1"/>
  <c r="AB169" i="1" s="1"/>
  <c r="AP169" i="1"/>
  <c r="AQ169" i="1" s="1"/>
  <c r="AR169" i="1" s="1"/>
  <c r="AY184" i="1"/>
  <c r="AW184" i="1" s="1"/>
  <c r="AX184" i="1" s="1"/>
  <c r="AO199" i="1"/>
  <c r="AQ199" i="1" s="1"/>
  <c r="AR199" i="1" s="1"/>
  <c r="AY203" i="1"/>
  <c r="AW203" i="1" s="1"/>
  <c r="AX203" i="1" s="1"/>
  <c r="AP208" i="1"/>
  <c r="AO212" i="1"/>
  <c r="AY216" i="1"/>
  <c r="AW216" i="1" s="1"/>
  <c r="AX216" i="1" s="1"/>
  <c r="AY218" i="1"/>
  <c r="AW218" i="1" s="1"/>
  <c r="AX218" i="1" s="1"/>
  <c r="AP219" i="1"/>
  <c r="AQ219" i="1" s="1"/>
  <c r="AR219" i="1" s="1"/>
  <c r="AT235" i="1"/>
  <c r="AO235" i="1"/>
  <c r="AY240" i="1"/>
  <c r="AW240" i="1" s="1"/>
  <c r="AX240" i="1" s="1"/>
  <c r="AY140" i="1"/>
  <c r="AW140" i="1" s="1"/>
  <c r="AX140" i="1" s="1"/>
  <c r="AP151" i="1"/>
  <c r="AQ151" i="1" s="1"/>
  <c r="AR151" i="1" s="1"/>
  <c r="AY156" i="1"/>
  <c r="AW156" i="1" s="1"/>
  <c r="AX156" i="1" s="1"/>
  <c r="AY165" i="1"/>
  <c r="AW165" i="1" s="1"/>
  <c r="AX165" i="1" s="1"/>
  <c r="AO166" i="1"/>
  <c r="AQ166" i="1" s="1"/>
  <c r="AR166" i="1" s="1"/>
  <c r="AP192" i="1"/>
  <c r="AY193" i="1"/>
  <c r="AW193" i="1" s="1"/>
  <c r="AX193" i="1" s="1"/>
  <c r="AT196" i="1"/>
  <c r="AP210" i="1"/>
  <c r="AQ210" i="1" s="1"/>
  <c r="AR210" i="1" s="1"/>
  <c r="AY210" i="1"/>
  <c r="AW210" i="1" s="1"/>
  <c r="AX210" i="1" s="1"/>
  <c r="AA212" i="1"/>
  <c r="AB212" i="1" s="1"/>
  <c r="AQ212" i="1"/>
  <c r="AR212" i="1" s="1"/>
  <c r="AP216" i="1"/>
  <c r="AQ216" i="1" s="1"/>
  <c r="AR216" i="1" s="1"/>
  <c r="AA219" i="1"/>
  <c r="AB219" i="1" s="1"/>
  <c r="AP223" i="1"/>
  <c r="AQ223" i="1" s="1"/>
  <c r="AR223" i="1" s="1"/>
  <c r="AU225" i="1"/>
  <c r="AT227" i="1"/>
  <c r="AO227" i="1"/>
  <c r="AY227" i="1"/>
  <c r="AW227" i="1" s="1"/>
  <c r="AX227" i="1" s="1"/>
  <c r="AP293" i="1"/>
  <c r="AQ293" i="1" s="1"/>
  <c r="AR293" i="1" s="1"/>
  <c r="AP172" i="1"/>
  <c r="AQ172" i="1" s="1"/>
  <c r="AR172" i="1" s="1"/>
  <c r="AT186" i="1"/>
  <c r="AU186" i="1" s="1"/>
  <c r="AV186" i="1" s="1"/>
  <c r="AO186" i="1"/>
  <c r="AP188" i="1"/>
  <c r="AY188" i="1"/>
  <c r="AW188" i="1" s="1"/>
  <c r="AX188" i="1" s="1"/>
  <c r="AS219" i="1"/>
  <c r="AU219" i="1" s="1"/>
  <c r="AV219" i="1" s="1"/>
  <c r="AY260" i="1"/>
  <c r="AW260" i="1" s="1"/>
  <c r="AX260" i="1" s="1"/>
  <c r="AT260" i="1"/>
  <c r="AO260" i="1"/>
  <c r="AS116" i="1"/>
  <c r="AU116" i="1" s="1"/>
  <c r="AV116" i="1" s="1"/>
  <c r="AO128" i="1"/>
  <c r="AS132" i="1"/>
  <c r="AU132" i="1" s="1"/>
  <c r="AV132" i="1" s="1"/>
  <c r="AO144" i="1"/>
  <c r="AQ144" i="1" s="1"/>
  <c r="AR144" i="1" s="1"/>
  <c r="AS148" i="1"/>
  <c r="AU148" i="1" s="1"/>
  <c r="AV148" i="1" s="1"/>
  <c r="AO160" i="1"/>
  <c r="AO163" i="1"/>
  <c r="AY174" i="1"/>
  <c r="AW174" i="1" s="1"/>
  <c r="AX174" i="1" s="1"/>
  <c r="AS198" i="1"/>
  <c r="AP198" i="1"/>
  <c r="AP204" i="1"/>
  <c r="AQ204" i="1" s="1"/>
  <c r="AR204" i="1" s="1"/>
  <c r="AY204" i="1"/>
  <c r="AW204" i="1" s="1"/>
  <c r="AX204" i="1" s="1"/>
  <c r="AS217" i="1"/>
  <c r="AU217" i="1" s="1"/>
  <c r="AO238" i="1"/>
  <c r="AO242" i="1"/>
  <c r="AY261" i="1"/>
  <c r="AW261" i="1" s="1"/>
  <c r="AX261" i="1" s="1"/>
  <c r="AP112" i="1"/>
  <c r="AQ112" i="1" s="1"/>
  <c r="AR112" i="1" s="1"/>
  <c r="AO115" i="1"/>
  <c r="AP128" i="1"/>
  <c r="AO131" i="1"/>
  <c r="AO147" i="1"/>
  <c r="AP160" i="1"/>
  <c r="AY161" i="1"/>
  <c r="AW161" i="1" s="1"/>
  <c r="AX161" i="1" s="1"/>
  <c r="AP171" i="1"/>
  <c r="AQ171" i="1" s="1"/>
  <c r="AY172" i="1"/>
  <c r="AW172" i="1" s="1"/>
  <c r="AX172" i="1" s="1"/>
  <c r="AS179" i="1"/>
  <c r="AU179" i="1" s="1"/>
  <c r="AV179" i="1" s="1"/>
  <c r="AO180" i="1"/>
  <c r="AP194" i="1"/>
  <c r="AQ194" i="1" s="1"/>
  <c r="AR194" i="1" s="1"/>
  <c r="AY194" i="1"/>
  <c r="AW194" i="1" s="1"/>
  <c r="AX194" i="1" s="1"/>
  <c r="AT208" i="1"/>
  <c r="AU208" i="1" s="1"/>
  <c r="AO208" i="1"/>
  <c r="AT215" i="1"/>
  <c r="AU215" i="1" s="1"/>
  <c r="AV215" i="1" s="1"/>
  <c r="AS224" i="1"/>
  <c r="AU224" i="1" s="1"/>
  <c r="AO229" i="1"/>
  <c r="AQ289" i="1"/>
  <c r="AR289" i="1" s="1"/>
  <c r="AT176" i="1"/>
  <c r="AU176" i="1" s="1"/>
  <c r="AV176" i="1" s="1"/>
  <c r="AY177" i="1"/>
  <c r="AW177" i="1" s="1"/>
  <c r="AX177" i="1" s="1"/>
  <c r="AP179" i="1"/>
  <c r="AQ179" i="1" s="1"/>
  <c r="AR179" i="1" s="1"/>
  <c r="AA180" i="1"/>
  <c r="AB180" i="1" s="1"/>
  <c r="AP180" i="1"/>
  <c r="AQ180" i="1" s="1"/>
  <c r="AR180" i="1" s="1"/>
  <c r="AT192" i="1"/>
  <c r="AO192" i="1"/>
  <c r="AU200" i="1"/>
  <c r="AV200" i="1" s="1"/>
  <c r="AT202" i="1"/>
  <c r="AU202" i="1" s="1"/>
  <c r="AV202" i="1" s="1"/>
  <c r="AO202" i="1"/>
  <c r="AQ202" i="1" s="1"/>
  <c r="AR202" i="1" s="1"/>
  <c r="AS211" i="1"/>
  <c r="AU211" i="1" s="1"/>
  <c r="AV211" i="1" s="1"/>
  <c r="AY212" i="1"/>
  <c r="AW212" i="1" s="1"/>
  <c r="AX212" i="1" s="1"/>
  <c r="AU218" i="1"/>
  <c r="AY225" i="1"/>
  <c r="AW225" i="1" s="1"/>
  <c r="AX225" i="1" s="1"/>
  <c r="AP150" i="1"/>
  <c r="AQ150" i="1" s="1"/>
  <c r="AR150" i="1" s="1"/>
  <c r="AQ186" i="1"/>
  <c r="AR186" i="1" s="1"/>
  <c r="AQ196" i="1"/>
  <c r="AR196" i="1" s="1"/>
  <c r="AT209" i="1"/>
  <c r="AU209" i="1" s="1"/>
  <c r="AV209" i="1" s="1"/>
  <c r="AO209" i="1"/>
  <c r="AQ209" i="1" s="1"/>
  <c r="AR209" i="1" s="1"/>
  <c r="AQ211" i="1"/>
  <c r="AR211" i="1" s="1"/>
  <c r="AQ224" i="1"/>
  <c r="AR224" i="1" s="1"/>
  <c r="AO240" i="1"/>
  <c r="AT240" i="1"/>
  <c r="AP182" i="1"/>
  <c r="AS185" i="1"/>
  <c r="AU185" i="1" s="1"/>
  <c r="AV185" i="1" s="1"/>
  <c r="AP185" i="1"/>
  <c r="AQ185" i="1" s="1"/>
  <c r="AR185" i="1" s="1"/>
  <c r="AO188" i="1"/>
  <c r="AY190" i="1"/>
  <c r="AW190" i="1" s="1"/>
  <c r="AX190" i="1" s="1"/>
  <c r="AU205" i="1"/>
  <c r="AP226" i="1"/>
  <c r="AQ226" i="1" s="1"/>
  <c r="AR226" i="1" s="1"/>
  <c r="AY226" i="1"/>
  <c r="AW226" i="1" s="1"/>
  <c r="AX226" i="1" s="1"/>
  <c r="AQ228" i="1"/>
  <c r="AR228" i="1" s="1"/>
  <c r="AY232" i="1"/>
  <c r="AW232" i="1" s="1"/>
  <c r="AX232" i="1" s="1"/>
  <c r="AY233" i="1"/>
  <c r="AW233" i="1" s="1"/>
  <c r="AX233" i="1" s="1"/>
  <c r="AS233" i="1"/>
  <c r="AU233" i="1" s="1"/>
  <c r="AP233" i="1"/>
  <c r="AQ233" i="1" s="1"/>
  <c r="AR233" i="1" s="1"/>
  <c r="AV268" i="1"/>
  <c r="AY186" i="1"/>
  <c r="AW186" i="1" s="1"/>
  <c r="AX186" i="1" s="1"/>
  <c r="AU190" i="1"/>
  <c r="AV190" i="1" s="1"/>
  <c r="AT193" i="1"/>
  <c r="AU193" i="1" s="1"/>
  <c r="AV193" i="1" s="1"/>
  <c r="AO193" i="1"/>
  <c r="AQ193" i="1" s="1"/>
  <c r="AR193" i="1" s="1"/>
  <c r="AY195" i="1"/>
  <c r="AW195" i="1" s="1"/>
  <c r="AX195" i="1" s="1"/>
  <c r="AP197" i="1"/>
  <c r="AQ197" i="1" s="1"/>
  <c r="AR197" i="1" s="1"/>
  <c r="AY200" i="1"/>
  <c r="AW200" i="1" s="1"/>
  <c r="AX200" i="1" s="1"/>
  <c r="AO204" i="1"/>
  <c r="AY206" i="1"/>
  <c r="AW206" i="1" s="1"/>
  <c r="AX206" i="1" s="1"/>
  <c r="AU212" i="1"/>
  <c r="AV212" i="1" s="1"/>
  <c r="AY213" i="1"/>
  <c r="AW213" i="1" s="1"/>
  <c r="AX213" i="1" s="1"/>
  <c r="AS213" i="1"/>
  <c r="AU213" i="1" s="1"/>
  <c r="AV213" i="1" s="1"/>
  <c r="AY214" i="1"/>
  <c r="AW214" i="1" s="1"/>
  <c r="AX214" i="1" s="1"/>
  <c r="AT230" i="1"/>
  <c r="AU230" i="1" s="1"/>
  <c r="AV230" i="1" s="1"/>
  <c r="AT274" i="1"/>
  <c r="AO274" i="1"/>
  <c r="AS163" i="1"/>
  <c r="AU163" i="1" s="1"/>
  <c r="AY171" i="1"/>
  <c r="AW171" i="1" s="1"/>
  <c r="AX171" i="1" s="1"/>
  <c r="AO176" i="1"/>
  <c r="AQ176" i="1" s="1"/>
  <c r="AR176" i="1" s="1"/>
  <c r="AS178" i="1"/>
  <c r="AU178" i="1" s="1"/>
  <c r="AV178" i="1" s="1"/>
  <c r="AA187" i="1"/>
  <c r="AB187" i="1" s="1"/>
  <c r="AP187" i="1"/>
  <c r="AQ187" i="1" s="1"/>
  <c r="AR187" i="1" s="1"/>
  <c r="AP190" i="1"/>
  <c r="AQ190" i="1" s="1"/>
  <c r="AR190" i="1" s="1"/>
  <c r="AO194" i="1"/>
  <c r="AS195" i="1"/>
  <c r="AU195" i="1" s="1"/>
  <c r="AT198" i="1"/>
  <c r="AO203" i="1"/>
  <c r="AQ203" i="1" s="1"/>
  <c r="AY205" i="1"/>
  <c r="AW205" i="1" s="1"/>
  <c r="AX205" i="1" s="1"/>
  <c r="AP206" i="1"/>
  <c r="AQ206" i="1" s="1"/>
  <c r="AR206" i="1" s="1"/>
  <c r="AY208" i="1"/>
  <c r="AW208" i="1" s="1"/>
  <c r="AX208" i="1" s="1"/>
  <c r="AP220" i="1"/>
  <c r="AQ220" i="1" s="1"/>
  <c r="AR220" i="1" s="1"/>
  <c r="AY220" i="1"/>
  <c r="AW220" i="1" s="1"/>
  <c r="AX220" i="1" s="1"/>
  <c r="AU228" i="1"/>
  <c r="AV228" i="1" s="1"/>
  <c r="AY246" i="1"/>
  <c r="AW246" i="1" s="1"/>
  <c r="AX246" i="1" s="1"/>
  <c r="AO246" i="1"/>
  <c r="AO282" i="1"/>
  <c r="AY284" i="1"/>
  <c r="AW284" i="1" s="1"/>
  <c r="AX284" i="1" s="1"/>
  <c r="AO288" i="1"/>
  <c r="AQ288" i="1" s="1"/>
  <c r="AR288" i="1" s="1"/>
  <c r="AT288" i="1"/>
  <c r="AS318" i="1"/>
  <c r="AO234" i="1"/>
  <c r="AQ234" i="1" s="1"/>
  <c r="AR234" i="1" s="1"/>
  <c r="AY235" i="1"/>
  <c r="AW235" i="1" s="1"/>
  <c r="AX235" i="1" s="1"/>
  <c r="AS235" i="1"/>
  <c r="AU235" i="1" s="1"/>
  <c r="AA239" i="1"/>
  <c r="AB239" i="1" s="1"/>
  <c r="AO245" i="1"/>
  <c r="AQ245" i="1" s="1"/>
  <c r="AR245" i="1" s="1"/>
  <c r="AO252" i="1"/>
  <c r="AP254" i="1"/>
  <c r="AS269" i="1"/>
  <c r="AU269" i="1" s="1"/>
  <c r="AA271" i="1"/>
  <c r="AB271" i="1" s="1"/>
  <c r="AU277" i="1"/>
  <c r="AV277" i="1" s="1"/>
  <c r="AO281" i="1"/>
  <c r="AY283" i="1"/>
  <c r="AW283" i="1" s="1"/>
  <c r="AX283" i="1" s="1"/>
  <c r="AS292" i="1"/>
  <c r="AU292" i="1" s="1"/>
  <c r="AP292" i="1"/>
  <c r="AY294" i="1"/>
  <c r="AW294" i="1" s="1"/>
  <c r="AX294" i="1" s="1"/>
  <c r="AU295" i="1"/>
  <c r="AS299" i="1"/>
  <c r="AU299" i="1" s="1"/>
  <c r="AT303" i="1"/>
  <c r="AO303" i="1"/>
  <c r="AQ303" i="1" s="1"/>
  <c r="AR303" i="1" s="1"/>
  <c r="AY306" i="1"/>
  <c r="AW306" i="1" s="1"/>
  <c r="AX306" i="1" s="1"/>
  <c r="AS306" i="1"/>
  <c r="AU306" i="1" s="1"/>
  <c r="AP306" i="1"/>
  <c r="AP320" i="1"/>
  <c r="AQ320" i="1" s="1"/>
  <c r="AR320" i="1" s="1"/>
  <c r="AY320" i="1"/>
  <c r="AW320" i="1" s="1"/>
  <c r="AX320" i="1" s="1"/>
  <c r="AS320" i="1"/>
  <c r="AY323" i="1"/>
  <c r="AW323" i="1" s="1"/>
  <c r="AX323" i="1" s="1"/>
  <c r="AA243" i="1"/>
  <c r="AB243" i="1" s="1"/>
  <c r="AP248" i="1"/>
  <c r="AO253" i="1"/>
  <c r="AO267" i="1"/>
  <c r="AT281" i="1"/>
  <c r="AP285" i="1"/>
  <c r="AA287" i="1"/>
  <c r="AB287" i="1" s="1"/>
  <c r="AU293" i="1"/>
  <c r="AV293" i="1" s="1"/>
  <c r="AO298" i="1"/>
  <c r="AY300" i="1"/>
  <c r="AW300" i="1" s="1"/>
  <c r="AX300" i="1" s="1"/>
  <c r="AO304" i="1"/>
  <c r="AQ304" i="1" s="1"/>
  <c r="AR304" i="1" s="1"/>
  <c r="AT304" i="1"/>
  <c r="AT313" i="1"/>
  <c r="AO315" i="1"/>
  <c r="AP326" i="1"/>
  <c r="AQ326" i="1" s="1"/>
  <c r="AR326" i="1" s="1"/>
  <c r="AY326" i="1"/>
  <c r="AW326" i="1" s="1"/>
  <c r="AX326" i="1" s="1"/>
  <c r="AY242" i="1"/>
  <c r="AW242" i="1" s="1"/>
  <c r="AX242" i="1" s="1"/>
  <c r="AS242" i="1"/>
  <c r="AU242" i="1" s="1"/>
  <c r="AP242" i="1"/>
  <c r="AY249" i="1"/>
  <c r="AW249" i="1" s="1"/>
  <c r="AX249" i="1" s="1"/>
  <c r="AT253" i="1"/>
  <c r="AO261" i="1"/>
  <c r="AQ261" i="1" s="1"/>
  <c r="AR261" i="1" s="1"/>
  <c r="AO268" i="1"/>
  <c r="AP270" i="1"/>
  <c r="AQ270" i="1" s="1"/>
  <c r="AR270" i="1" s="1"/>
  <c r="AQ273" i="1"/>
  <c r="AR273" i="1" s="1"/>
  <c r="AP279" i="1"/>
  <c r="AT283" i="1"/>
  <c r="AS285" i="1"/>
  <c r="AU285" i="1" s="1"/>
  <c r="AY285" i="1"/>
  <c r="AW285" i="1" s="1"/>
  <c r="AX285" i="1" s="1"/>
  <c r="AQ294" i="1"/>
  <c r="AR294" i="1" s="1"/>
  <c r="AS308" i="1"/>
  <c r="AP308" i="1"/>
  <c r="AQ308" i="1" s="1"/>
  <c r="AR308" i="1" s="1"/>
  <c r="AS324" i="1"/>
  <c r="AP324" i="1"/>
  <c r="AQ327" i="1"/>
  <c r="AR327" i="1" s="1"/>
  <c r="AY256" i="1"/>
  <c r="AW256" i="1" s="1"/>
  <c r="AX256" i="1" s="1"/>
  <c r="AS256" i="1"/>
  <c r="AU270" i="1"/>
  <c r="AV270" i="1" s="1"/>
  <c r="AP310" i="1"/>
  <c r="AQ310" i="1" s="1"/>
  <c r="AR310" i="1" s="1"/>
  <c r="AY310" i="1"/>
  <c r="AW310" i="1" s="1"/>
  <c r="AX310" i="1" s="1"/>
  <c r="AV330" i="1"/>
  <c r="AS206" i="1"/>
  <c r="AU206" i="1" s="1"/>
  <c r="AV206" i="1" s="1"/>
  <c r="AS222" i="1"/>
  <c r="AU222" i="1" s="1"/>
  <c r="AV222" i="1" s="1"/>
  <c r="AY231" i="1"/>
  <c r="AW231" i="1" s="1"/>
  <c r="AX231" i="1" s="1"/>
  <c r="AY236" i="1"/>
  <c r="AW236" i="1" s="1"/>
  <c r="AX236" i="1" s="1"/>
  <c r="AP240" i="1"/>
  <c r="AO241" i="1"/>
  <c r="AU252" i="1"/>
  <c r="AV252" i="1" s="1"/>
  <c r="AA259" i="1"/>
  <c r="AB259" i="1" s="1"/>
  <c r="AP264" i="1"/>
  <c r="AQ264" i="1" s="1"/>
  <c r="AR264" i="1" s="1"/>
  <c r="AO269" i="1"/>
  <c r="AO284" i="1"/>
  <c r="AS286" i="1"/>
  <c r="AT297" i="1"/>
  <c r="AP301" i="1"/>
  <c r="AA303" i="1"/>
  <c r="AB303" i="1" s="1"/>
  <c r="AP311" i="1"/>
  <c r="AQ311" i="1" s="1"/>
  <c r="AR311" i="1" s="1"/>
  <c r="AT318" i="1"/>
  <c r="AO318" i="1"/>
  <c r="AT319" i="1"/>
  <c r="AU319" i="1" s="1"/>
  <c r="AV319" i="1" s="1"/>
  <c r="AT254" i="1"/>
  <c r="AU254" i="1" s="1"/>
  <c r="AO254" i="1"/>
  <c r="AS257" i="1"/>
  <c r="AU257" i="1" s="1"/>
  <c r="AY257" i="1"/>
  <c r="AW257" i="1" s="1"/>
  <c r="AX257" i="1" s="1"/>
  <c r="AV259" i="1"/>
  <c r="AY265" i="1"/>
  <c r="AW265" i="1" s="1"/>
  <c r="AX265" i="1" s="1"/>
  <c r="AS301" i="1"/>
  <c r="AU301" i="1" s="1"/>
  <c r="AY301" i="1"/>
  <c r="AW301" i="1" s="1"/>
  <c r="AX301" i="1" s="1"/>
  <c r="AV316" i="1"/>
  <c r="AP189" i="1"/>
  <c r="AQ189" i="1" s="1"/>
  <c r="AR189" i="1" s="1"/>
  <c r="AP205" i="1"/>
  <c r="AQ205" i="1" s="1"/>
  <c r="AR205" i="1" s="1"/>
  <c r="AP221" i="1"/>
  <c r="AQ221" i="1" s="1"/>
  <c r="AR221" i="1" s="1"/>
  <c r="AA230" i="1"/>
  <c r="AB230" i="1" s="1"/>
  <c r="AP230" i="1"/>
  <c r="AQ230" i="1" s="1"/>
  <c r="AR230" i="1" s="1"/>
  <c r="AP232" i="1"/>
  <c r="AQ232" i="1" s="1"/>
  <c r="AR232" i="1" s="1"/>
  <c r="AT234" i="1"/>
  <c r="AU234" i="1" s="1"/>
  <c r="AS243" i="1"/>
  <c r="AU243" i="1" s="1"/>
  <c r="AV243" i="1" s="1"/>
  <c r="AO263" i="1"/>
  <c r="AQ263" i="1" s="1"/>
  <c r="AY272" i="1"/>
  <c r="AW272" i="1" s="1"/>
  <c r="AX272" i="1" s="1"/>
  <c r="AS272" i="1"/>
  <c r="AQ275" i="1"/>
  <c r="AR275" i="1" s="1"/>
  <c r="AP280" i="1"/>
  <c r="AQ280" i="1" s="1"/>
  <c r="AR280" i="1" s="1"/>
  <c r="AY281" i="1"/>
  <c r="AW281" i="1" s="1"/>
  <c r="AX281" i="1" s="1"/>
  <c r="AO285" i="1"/>
  <c r="AO290" i="1"/>
  <c r="AO299" i="1"/>
  <c r="AY313" i="1"/>
  <c r="AW313" i="1" s="1"/>
  <c r="AX313" i="1" s="1"/>
  <c r="AS244" i="1"/>
  <c r="AU244" i="1" s="1"/>
  <c r="AV244" i="1" s="1"/>
  <c r="AP244" i="1"/>
  <c r="AQ244" i="1" s="1"/>
  <c r="AR244" i="1" s="1"/>
  <c r="AY251" i="1"/>
  <c r="AW251" i="1" s="1"/>
  <c r="AX251" i="1" s="1"/>
  <c r="AT255" i="1"/>
  <c r="AU255" i="1" s="1"/>
  <c r="AV255" i="1" s="1"/>
  <c r="AO255" i="1"/>
  <c r="AY258" i="1"/>
  <c r="AW258" i="1" s="1"/>
  <c r="AX258" i="1" s="1"/>
  <c r="AS258" i="1"/>
  <c r="AU258" i="1" s="1"/>
  <c r="AV258" i="1" s="1"/>
  <c r="AP258" i="1"/>
  <c r="AQ258" i="1" s="1"/>
  <c r="AR258" i="1" s="1"/>
  <c r="AT261" i="1"/>
  <c r="AO262" i="1"/>
  <c r="AO276" i="1"/>
  <c r="AO300" i="1"/>
  <c r="AU311" i="1"/>
  <c r="AO182" i="1"/>
  <c r="AO198" i="1"/>
  <c r="AO214" i="1"/>
  <c r="AS232" i="1"/>
  <c r="AU232" i="1" s="1"/>
  <c r="AO248" i="1"/>
  <c r="AO249" i="1"/>
  <c r="AY259" i="1"/>
  <c r="AW259" i="1" s="1"/>
  <c r="AX259" i="1" s="1"/>
  <c r="AT270" i="1"/>
  <c r="AO270" i="1"/>
  <c r="AS273" i="1"/>
  <c r="AU273" i="1" s="1"/>
  <c r="AV273" i="1" s="1"/>
  <c r="AY273" i="1"/>
  <c r="AW273" i="1" s="1"/>
  <c r="AX273" i="1" s="1"/>
  <c r="AO279" i="1"/>
  <c r="AY288" i="1"/>
  <c r="AW288" i="1" s="1"/>
  <c r="AX288" i="1" s="1"/>
  <c r="AS288" i="1"/>
  <c r="AU288" i="1" s="1"/>
  <c r="AV288" i="1" s="1"/>
  <c r="AP291" i="1"/>
  <c r="AQ291" i="1" s="1"/>
  <c r="AR291" i="1" s="1"/>
  <c r="AY303" i="1"/>
  <c r="AW303" i="1" s="1"/>
  <c r="AX303" i="1" s="1"/>
  <c r="AQ314" i="1"/>
  <c r="AR314" i="1" s="1"/>
  <c r="AQ319" i="1"/>
  <c r="AR319" i="1" s="1"/>
  <c r="AT324" i="1"/>
  <c r="AO324" i="1"/>
  <c r="AO325" i="1"/>
  <c r="AO327" i="1"/>
  <c r="AU245" i="1"/>
  <c r="AS248" i="1"/>
  <c r="AU248" i="1" s="1"/>
  <c r="AY252" i="1"/>
  <c r="AW252" i="1" s="1"/>
  <c r="AX252" i="1" s="1"/>
  <c r="AO256" i="1"/>
  <c r="AT256" i="1"/>
  <c r="AP282" i="1"/>
  <c r="AQ282" i="1" s="1"/>
  <c r="AR282" i="1" s="1"/>
  <c r="AA291" i="1"/>
  <c r="AB291" i="1" s="1"/>
  <c r="AO292" i="1"/>
  <c r="AP296" i="1"/>
  <c r="AQ296" i="1" s="1"/>
  <c r="AR296" i="1" s="1"/>
  <c r="AY297" i="1"/>
  <c r="AW297" i="1" s="1"/>
  <c r="AX297" i="1" s="1"/>
  <c r="AO301" i="1"/>
  <c r="AO306" i="1"/>
  <c r="AO309" i="1"/>
  <c r="AQ309" i="1" s="1"/>
  <c r="AY316" i="1"/>
  <c r="AW316" i="1" s="1"/>
  <c r="AX316" i="1" s="1"/>
  <c r="AP217" i="1"/>
  <c r="AQ217" i="1" s="1"/>
  <c r="AR217" i="1" s="1"/>
  <c r="AO231" i="1"/>
  <c r="AQ231" i="1" s="1"/>
  <c r="AP235" i="1"/>
  <c r="AQ235" i="1" s="1"/>
  <c r="AR235" i="1" s="1"/>
  <c r="AO236" i="1"/>
  <c r="AQ236" i="1" s="1"/>
  <c r="AS237" i="1"/>
  <c r="AU237" i="1" s="1"/>
  <c r="AV237" i="1" s="1"/>
  <c r="AP237" i="1"/>
  <c r="AQ237" i="1" s="1"/>
  <c r="AR237" i="1" s="1"/>
  <c r="AY237" i="1"/>
  <c r="AW237" i="1" s="1"/>
  <c r="AX237" i="1" s="1"/>
  <c r="AS240" i="1"/>
  <c r="AU240" i="1" s="1"/>
  <c r="AP246" i="1"/>
  <c r="AQ246" i="1" s="1"/>
  <c r="AR246" i="1" s="1"/>
  <c r="AS260" i="1"/>
  <c r="AU260" i="1" s="1"/>
  <c r="AV260" i="1" s="1"/>
  <c r="AP260" i="1"/>
  <c r="AQ260" i="1" s="1"/>
  <c r="AR260" i="1" s="1"/>
  <c r="AY267" i="1"/>
  <c r="AW267" i="1" s="1"/>
  <c r="AX267" i="1" s="1"/>
  <c r="AT271" i="1"/>
  <c r="AU271" i="1" s="1"/>
  <c r="AO271" i="1"/>
  <c r="AQ271" i="1" s="1"/>
  <c r="AR271" i="1" s="1"/>
  <c r="AY274" i="1"/>
  <c r="AW274" i="1" s="1"/>
  <c r="AX274" i="1" s="1"/>
  <c r="AS274" i="1"/>
  <c r="AP274" i="1"/>
  <c r="AQ274" i="1" s="1"/>
  <c r="AR274" i="1" s="1"/>
  <c r="AT286" i="1"/>
  <c r="AO286" i="1"/>
  <c r="AS289" i="1"/>
  <c r="AU289" i="1" s="1"/>
  <c r="AV289" i="1" s="1"/>
  <c r="AY289" i="1"/>
  <c r="AW289" i="1" s="1"/>
  <c r="AX289" i="1" s="1"/>
  <c r="AU303" i="1"/>
  <c r="AO311" i="1"/>
  <c r="AQ315" i="1"/>
  <c r="AR315" i="1" s="1"/>
  <c r="AO322" i="1"/>
  <c r="AP255" i="1"/>
  <c r="AQ255" i="1" s="1"/>
  <c r="AR255" i="1" s="1"/>
  <c r="AO257" i="1"/>
  <c r="AQ257" i="1" s="1"/>
  <c r="AR257" i="1" s="1"/>
  <c r="AO265" i="1"/>
  <c r="AY275" i="1"/>
  <c r="AW275" i="1" s="1"/>
  <c r="AX275" i="1" s="1"/>
  <c r="AO295" i="1"/>
  <c r="AQ295" i="1" s="1"/>
  <c r="AR295" i="1" s="1"/>
  <c r="AY304" i="1"/>
  <c r="AW304" i="1" s="1"/>
  <c r="AX304" i="1" s="1"/>
  <c r="AS304" i="1"/>
  <c r="AU304" i="1" s="1"/>
  <c r="AP307" i="1"/>
  <c r="AQ307" i="1" s="1"/>
  <c r="AR307" i="1" s="1"/>
  <c r="AY325" i="1"/>
  <c r="AW325" i="1" s="1"/>
  <c r="AX325" i="1" s="1"/>
  <c r="AT325" i="1"/>
  <c r="AU325" i="1" s="1"/>
  <c r="AV325" i="1" s="1"/>
  <c r="AS253" i="1"/>
  <c r="AU253" i="1" s="1"/>
  <c r="AU261" i="1"/>
  <c r="AV264" i="1"/>
  <c r="AY268" i="1"/>
  <c r="AW268" i="1" s="1"/>
  <c r="AX268" i="1" s="1"/>
  <c r="AO272" i="1"/>
  <c r="AQ272" i="1" s="1"/>
  <c r="AR272" i="1" s="1"/>
  <c r="AT272" i="1"/>
  <c r="AU275" i="1"/>
  <c r="AV275" i="1" s="1"/>
  <c r="AS283" i="1"/>
  <c r="AU283" i="1" s="1"/>
  <c r="AV283" i="1" s="1"/>
  <c r="AT287" i="1"/>
  <c r="AU287" i="1" s="1"/>
  <c r="AO287" i="1"/>
  <c r="AQ287" i="1" s="1"/>
  <c r="AR287" i="1" s="1"/>
  <c r="AY290" i="1"/>
  <c r="AW290" i="1" s="1"/>
  <c r="AX290" i="1" s="1"/>
  <c r="AS290" i="1"/>
  <c r="AU290" i="1" s="1"/>
  <c r="AV290" i="1" s="1"/>
  <c r="AP290" i="1"/>
  <c r="AQ290" i="1" s="1"/>
  <c r="AR290" i="1" s="1"/>
  <c r="AY292" i="1"/>
  <c r="AW292" i="1" s="1"/>
  <c r="AX292" i="1" s="1"/>
  <c r="AP298" i="1"/>
  <c r="AQ298" i="1" s="1"/>
  <c r="AR298" i="1" s="1"/>
  <c r="AT308" i="1"/>
  <c r="AU315" i="1"/>
  <c r="AQ325" i="1"/>
  <c r="AR325" i="1" s="1"/>
  <c r="AS326" i="1"/>
  <c r="AU326" i="1" s="1"/>
  <c r="AV326" i="1" s="1"/>
  <c r="AP247" i="1"/>
  <c r="AQ247" i="1" s="1"/>
  <c r="AR247" i="1" s="1"/>
  <c r="AT251" i="1"/>
  <c r="AY253" i="1"/>
  <c r="AW253" i="1" s="1"/>
  <c r="AX253" i="1" s="1"/>
  <c r="AP256" i="1"/>
  <c r="AP262" i="1"/>
  <c r="AS276" i="1"/>
  <c r="AU276" i="1" s="1"/>
  <c r="AV276" i="1" s="1"/>
  <c r="AP276" i="1"/>
  <c r="AQ276" i="1" s="1"/>
  <c r="AR276" i="1" s="1"/>
  <c r="AY291" i="1"/>
  <c r="AW291" i="1" s="1"/>
  <c r="AX291" i="1" s="1"/>
  <c r="AS294" i="1"/>
  <c r="AU294" i="1" s="1"/>
  <c r="AT302" i="1"/>
  <c r="AU302" i="1" s="1"/>
  <c r="AV302" i="1" s="1"/>
  <c r="AO302" i="1"/>
  <c r="AS305" i="1"/>
  <c r="AU305" i="1" s="1"/>
  <c r="AY305" i="1"/>
  <c r="AW305" i="1" s="1"/>
  <c r="AX305" i="1" s="1"/>
  <c r="AO314" i="1"/>
  <c r="AY315" i="1"/>
  <c r="AW315" i="1" s="1"/>
  <c r="AX315" i="1" s="1"/>
  <c r="AS317" i="1"/>
  <c r="AU317" i="1" s="1"/>
  <c r="AV317" i="1" s="1"/>
  <c r="AP317" i="1"/>
  <c r="AQ317" i="1" s="1"/>
  <c r="AR317" i="1" s="1"/>
  <c r="AY317" i="1"/>
  <c r="AW317" i="1" s="1"/>
  <c r="AX317" i="1" s="1"/>
  <c r="AY324" i="1"/>
  <c r="AW324" i="1" s="1"/>
  <c r="AX324" i="1" s="1"/>
  <c r="AY238" i="1"/>
  <c r="AW238" i="1" s="1"/>
  <c r="AX238" i="1" s="1"/>
  <c r="AP249" i="1"/>
  <c r="AQ249" i="1" s="1"/>
  <c r="AR249" i="1" s="1"/>
  <c r="AY254" i="1"/>
  <c r="AW254" i="1" s="1"/>
  <c r="AX254" i="1" s="1"/>
  <c r="AP265" i="1"/>
  <c r="AY270" i="1"/>
  <c r="AW270" i="1" s="1"/>
  <c r="AX270" i="1" s="1"/>
  <c r="AP281" i="1"/>
  <c r="AQ281" i="1" s="1"/>
  <c r="AR281" i="1" s="1"/>
  <c r="AY286" i="1"/>
  <c r="AW286" i="1" s="1"/>
  <c r="AX286" i="1" s="1"/>
  <c r="AP297" i="1"/>
  <c r="AQ297" i="1" s="1"/>
  <c r="AR297" i="1" s="1"/>
  <c r="AY302" i="1"/>
  <c r="AW302" i="1" s="1"/>
  <c r="AX302" i="1" s="1"/>
  <c r="AP313" i="1"/>
  <c r="AQ313" i="1" s="1"/>
  <c r="AR313" i="1" s="1"/>
  <c r="AT317" i="1"/>
  <c r="AY318" i="1"/>
  <c r="AW318" i="1" s="1"/>
  <c r="AX318" i="1" s="1"/>
  <c r="AP329" i="1"/>
  <c r="AQ329" i="1" s="1"/>
  <c r="AR329" i="1" s="1"/>
  <c r="AP252" i="1"/>
  <c r="AQ252" i="1" s="1"/>
  <c r="AR252" i="1" s="1"/>
  <c r="AP268" i="1"/>
  <c r="AQ268" i="1" s="1"/>
  <c r="AR268" i="1" s="1"/>
  <c r="AP284" i="1"/>
  <c r="AQ284" i="1" s="1"/>
  <c r="AR284" i="1" s="1"/>
  <c r="AP300" i="1"/>
  <c r="AQ300" i="1" s="1"/>
  <c r="AR300" i="1" s="1"/>
  <c r="AO319" i="1"/>
  <c r="AT320" i="1"/>
  <c r="AY321" i="1"/>
  <c r="AW321" i="1" s="1"/>
  <c r="AX321" i="1" s="1"/>
  <c r="AS323" i="1"/>
  <c r="AU323" i="1" s="1"/>
  <c r="AV323" i="1" s="1"/>
  <c r="AY247" i="1"/>
  <c r="AW247" i="1" s="1"/>
  <c r="AX247" i="1" s="1"/>
  <c r="AS249" i="1"/>
  <c r="AU249" i="1" s="1"/>
  <c r="AV249" i="1" s="1"/>
  <c r="AY263" i="1"/>
  <c r="AW263" i="1" s="1"/>
  <c r="AX263" i="1" s="1"/>
  <c r="AS265" i="1"/>
  <c r="AU265" i="1" s="1"/>
  <c r="AY279" i="1"/>
  <c r="AW279" i="1" s="1"/>
  <c r="AX279" i="1" s="1"/>
  <c r="AS281" i="1"/>
  <c r="AU281" i="1" s="1"/>
  <c r="AY295" i="1"/>
  <c r="AW295" i="1" s="1"/>
  <c r="AX295" i="1" s="1"/>
  <c r="AS297" i="1"/>
  <c r="AU297" i="1" s="1"/>
  <c r="AV297" i="1" s="1"/>
  <c r="AY311" i="1"/>
  <c r="AW311" i="1" s="1"/>
  <c r="AX311" i="1" s="1"/>
  <c r="AS313" i="1"/>
  <c r="AU313" i="1" s="1"/>
  <c r="AV313" i="1" s="1"/>
  <c r="AP322" i="1"/>
  <c r="AQ322" i="1" s="1"/>
  <c r="AR322" i="1" s="1"/>
  <c r="AY327" i="1"/>
  <c r="AW327" i="1" s="1"/>
  <c r="AX327" i="1" s="1"/>
  <c r="AS329" i="1"/>
  <c r="AU329" i="1" s="1"/>
  <c r="AP312" i="1"/>
  <c r="AQ312" i="1" s="1"/>
  <c r="AR312" i="1" s="1"/>
  <c r="AP328" i="1"/>
  <c r="AQ328" i="1" s="1"/>
  <c r="AR328" i="1" s="1"/>
  <c r="AO331" i="1"/>
  <c r="AQ331" i="1" s="1"/>
  <c r="AP251" i="1"/>
  <c r="AQ251" i="1" s="1"/>
  <c r="AR251" i="1" s="1"/>
  <c r="AP267" i="1"/>
  <c r="AQ267" i="1" s="1"/>
  <c r="AR267" i="1" s="1"/>
  <c r="AP283" i="1"/>
  <c r="AQ283" i="1" s="1"/>
  <c r="AR283" i="1" s="1"/>
  <c r="AP299" i="1"/>
  <c r="AQ299" i="1" s="1"/>
  <c r="AR299" i="1" s="1"/>
  <c r="AS322" i="1"/>
  <c r="AU322" i="1" s="1"/>
  <c r="AP238" i="1"/>
  <c r="AQ238" i="1" s="1"/>
  <c r="AR238" i="1" s="1"/>
  <c r="AP286" i="1"/>
  <c r="AQ286" i="1" s="1"/>
  <c r="AR286" i="1" s="1"/>
  <c r="AP302" i="1"/>
  <c r="AQ302" i="1" s="1"/>
  <c r="AR302" i="1" s="1"/>
  <c r="AO305" i="1"/>
  <c r="AQ305" i="1" s="1"/>
  <c r="AR305" i="1" s="1"/>
  <c r="AP318" i="1"/>
  <c r="AQ318" i="1" s="1"/>
  <c r="AR318" i="1" s="1"/>
  <c r="AO321" i="1"/>
  <c r="AP321" i="1"/>
  <c r="AS251" i="1"/>
  <c r="AU251" i="1" s="1"/>
  <c r="AS267" i="1"/>
  <c r="AU267" i="1" s="1"/>
  <c r="AV267" i="1" s="1"/>
  <c r="AO250" i="1"/>
  <c r="AQ250" i="1" s="1"/>
  <c r="AO266" i="1"/>
  <c r="AQ266" i="1" s="1"/>
  <c r="AP330" i="1"/>
  <c r="AQ330" i="1" s="1"/>
  <c r="AR330" i="1" s="1"/>
  <c r="AP253" i="1"/>
  <c r="AQ253" i="1" s="1"/>
  <c r="AR253" i="1" s="1"/>
  <c r="AP269" i="1"/>
  <c r="AV164" i="1" l="1"/>
  <c r="AV74" i="1"/>
  <c r="AR231" i="1"/>
  <c r="AV231" i="1"/>
  <c r="AR203" i="1"/>
  <c r="AV203" i="1"/>
  <c r="AR309" i="1"/>
  <c r="AV309" i="1"/>
  <c r="AV80" i="1"/>
  <c r="AR266" i="1"/>
  <c r="AV266" i="1" s="1"/>
  <c r="AR250" i="1"/>
  <c r="AV250" i="1" s="1"/>
  <c r="AV271" i="1"/>
  <c r="AV287" i="1"/>
  <c r="AV90" i="1"/>
  <c r="AR263" i="1"/>
  <c r="AV263" i="1"/>
  <c r="AR331" i="1"/>
  <c r="AV331" i="1" s="1"/>
  <c r="AR236" i="1"/>
  <c r="AV236" i="1"/>
  <c r="AV234" i="1"/>
  <c r="AV167" i="1"/>
  <c r="AV118" i="1"/>
  <c r="AV294" i="1"/>
  <c r="AV232" i="1"/>
  <c r="AQ306" i="1"/>
  <c r="AR306" i="1" s="1"/>
  <c r="AQ182" i="1"/>
  <c r="AR182" i="1" s="1"/>
  <c r="AV307" i="1"/>
  <c r="AV221" i="1"/>
  <c r="AV144" i="1"/>
  <c r="AQ70" i="1"/>
  <c r="AR70" i="1" s="1"/>
  <c r="AV99" i="1"/>
  <c r="AU38" i="1"/>
  <c r="AU256" i="1"/>
  <c r="AV256" i="1" s="1"/>
  <c r="AV163" i="1"/>
  <c r="AV291" i="1"/>
  <c r="AV196" i="1"/>
  <c r="AV119" i="1"/>
  <c r="AV204" i="1"/>
  <c r="AV58" i="1"/>
  <c r="AV36" i="1"/>
  <c r="AU29" i="1"/>
  <c r="AV29" i="1" s="1"/>
  <c r="AV20" i="1"/>
  <c r="AQ265" i="1"/>
  <c r="AR265" i="1" s="1"/>
  <c r="AV296" i="1"/>
  <c r="AV247" i="1"/>
  <c r="AR105" i="1"/>
  <c r="AV105" i="1" s="1"/>
  <c r="AV112" i="1"/>
  <c r="AQ52" i="1"/>
  <c r="AR52" i="1" s="1"/>
  <c r="AV59" i="1"/>
  <c r="AQ98" i="1"/>
  <c r="AR98" i="1" s="1"/>
  <c r="AV51" i="1"/>
  <c r="AV7" i="1"/>
  <c r="AV251" i="1"/>
  <c r="AV329" i="1"/>
  <c r="AQ262" i="1"/>
  <c r="AV312" i="1"/>
  <c r="AV235" i="1"/>
  <c r="AQ174" i="1"/>
  <c r="AQ227" i="1"/>
  <c r="AR227" i="1" s="1"/>
  <c r="AV166" i="1"/>
  <c r="AU28" i="1"/>
  <c r="AV28" i="1" s="1"/>
  <c r="AV121" i="1"/>
  <c r="AV17" i="1"/>
  <c r="AQ15" i="1"/>
  <c r="AR15" i="1" s="1"/>
  <c r="AV95" i="1"/>
  <c r="AV10" i="1"/>
  <c r="AQ321" i="1"/>
  <c r="AQ256" i="1"/>
  <c r="AR256" i="1" s="1"/>
  <c r="AV311" i="1"/>
  <c r="AQ240" i="1"/>
  <c r="AR240" i="1" s="1"/>
  <c r="AQ324" i="1"/>
  <c r="AR324" i="1" s="1"/>
  <c r="AQ285" i="1"/>
  <c r="AR285" i="1" s="1"/>
  <c r="AV299" i="1"/>
  <c r="AV233" i="1"/>
  <c r="AV225" i="1"/>
  <c r="AU227" i="1"/>
  <c r="AV227" i="1" s="1"/>
  <c r="AV226" i="1"/>
  <c r="AV223" i="1"/>
  <c r="AV71" i="1"/>
  <c r="AV191" i="1"/>
  <c r="AV47" i="1"/>
  <c r="AV73" i="1"/>
  <c r="AU324" i="1"/>
  <c r="AV324" i="1" s="1"/>
  <c r="AV295" i="1"/>
  <c r="AV197" i="1"/>
  <c r="AV139" i="1"/>
  <c r="AQ163" i="1"/>
  <c r="AR163" i="1" s="1"/>
  <c r="AQ175" i="1"/>
  <c r="AR175" i="1" s="1"/>
  <c r="AV22" i="1"/>
  <c r="AV92" i="1"/>
  <c r="AQ54" i="1"/>
  <c r="AR54" i="1" s="1"/>
  <c r="AQ82" i="1"/>
  <c r="AR82" i="1" s="1"/>
  <c r="AV46" i="1"/>
  <c r="AV240" i="1"/>
  <c r="AV298" i="1"/>
  <c r="AV314" i="1"/>
  <c r="AQ242" i="1"/>
  <c r="AR242" i="1" s="1"/>
  <c r="AU318" i="1"/>
  <c r="AV318" i="1" s="1"/>
  <c r="AV138" i="1"/>
  <c r="AQ115" i="1"/>
  <c r="AR115" i="1" s="1"/>
  <c r="AV194" i="1"/>
  <c r="AV216" i="1"/>
  <c r="AV187" i="1"/>
  <c r="AV107" i="1"/>
  <c r="AQ38" i="1"/>
  <c r="AR38" i="1" s="1"/>
  <c r="AV100" i="1"/>
  <c r="AV83" i="1"/>
  <c r="AV54" i="1"/>
  <c r="AV69" i="1"/>
  <c r="AV33" i="1"/>
  <c r="AV257" i="1"/>
  <c r="AV242" i="1"/>
  <c r="AQ292" i="1"/>
  <c r="AR292" i="1" s="1"/>
  <c r="AR171" i="1"/>
  <c r="AV171" i="1" s="1"/>
  <c r="AV217" i="1"/>
  <c r="AU192" i="1"/>
  <c r="AQ214" i="1"/>
  <c r="AR214" i="1" s="1"/>
  <c r="AV115" i="1"/>
  <c r="AQ147" i="1"/>
  <c r="AR147" i="1" s="1"/>
  <c r="AQ87" i="1"/>
  <c r="AR87" i="1" s="1"/>
  <c r="AV124" i="1"/>
  <c r="AV13" i="1"/>
  <c r="AV57" i="1"/>
  <c r="AU48" i="1"/>
  <c r="AV48" i="1" s="1"/>
  <c r="AV68" i="1"/>
  <c r="AV40" i="1"/>
  <c r="AV303" i="1"/>
  <c r="AV328" i="1"/>
  <c r="AU308" i="1"/>
  <c r="AV308" i="1" s="1"/>
  <c r="AQ248" i="1"/>
  <c r="AR248" i="1" s="1"/>
  <c r="AV195" i="1"/>
  <c r="AV214" i="1"/>
  <c r="AV147" i="1"/>
  <c r="AV175" i="1"/>
  <c r="AV93" i="1"/>
  <c r="AU182" i="1"/>
  <c r="AV182" i="1" s="1"/>
  <c r="AV70" i="1"/>
  <c r="AV60" i="1"/>
  <c r="AV189" i="1"/>
  <c r="AQ160" i="1"/>
  <c r="AR160" i="1" s="1"/>
  <c r="AV199" i="1"/>
  <c r="AV220" i="1"/>
  <c r="AV154" i="1"/>
  <c r="AV155" i="1"/>
  <c r="AQ71" i="1"/>
  <c r="AR71" i="1" s="1"/>
  <c r="AV125" i="1"/>
  <c r="AV109" i="1"/>
  <c r="AV26" i="1"/>
  <c r="AV261" i="1"/>
  <c r="AV281" i="1"/>
  <c r="AV315" i="1"/>
  <c r="AV253" i="1"/>
  <c r="AV205" i="1"/>
  <c r="AQ198" i="1"/>
  <c r="AR198" i="1" s="1"/>
  <c r="AV246" i="1"/>
  <c r="AQ135" i="1"/>
  <c r="AR135" i="1" s="1"/>
  <c r="AV127" i="1"/>
  <c r="AV152" i="1"/>
  <c r="AV62" i="1"/>
  <c r="AV91" i="1"/>
  <c r="AV94" i="1"/>
  <c r="AV111" i="1"/>
  <c r="AV67" i="1"/>
  <c r="AQ64" i="1"/>
  <c r="AR64" i="1" s="1"/>
  <c r="AV12" i="1"/>
  <c r="AV25" i="1"/>
  <c r="AV322" i="1"/>
  <c r="AV248" i="1"/>
  <c r="AQ301" i="1"/>
  <c r="AR301" i="1" s="1"/>
  <c r="AV285" i="1"/>
  <c r="AU320" i="1"/>
  <c r="AV320" i="1" s="1"/>
  <c r="AV280" i="1"/>
  <c r="AU198" i="1"/>
  <c r="AV198" i="1" s="1"/>
  <c r="AQ188" i="1"/>
  <c r="AQ241" i="1"/>
  <c r="AR241" i="1" s="1"/>
  <c r="AQ161" i="1"/>
  <c r="AR161" i="1" s="1"/>
  <c r="AV151" i="1"/>
  <c r="AV169" i="1"/>
  <c r="AQ55" i="1"/>
  <c r="AR55" i="1" s="1"/>
  <c r="AV77" i="1"/>
  <c r="AV110" i="1"/>
  <c r="AV89" i="1"/>
  <c r="AV53" i="1"/>
  <c r="AQ61" i="1"/>
  <c r="AR61" i="1" s="1"/>
  <c r="AV79" i="1"/>
  <c r="AV265" i="1"/>
  <c r="AV305" i="1"/>
  <c r="AV245" i="1"/>
  <c r="AU272" i="1"/>
  <c r="AV272" i="1" s="1"/>
  <c r="AV310" i="1"/>
  <c r="AQ128" i="1"/>
  <c r="AV241" i="1"/>
  <c r="AV300" i="1"/>
  <c r="AV150" i="1"/>
  <c r="AV170" i="1"/>
  <c r="AV85" i="1"/>
  <c r="AV61" i="1"/>
  <c r="AV63" i="1"/>
  <c r="AV23" i="1"/>
  <c r="AV327" i="1"/>
  <c r="AQ269" i="1"/>
  <c r="AR269" i="1" s="1"/>
  <c r="AU286" i="1"/>
  <c r="AV286" i="1" s="1"/>
  <c r="AQ279" i="1"/>
  <c r="AV284" i="1"/>
  <c r="AV218" i="1"/>
  <c r="AQ208" i="1"/>
  <c r="AR208" i="1" s="1"/>
  <c r="AV278" i="1"/>
  <c r="AQ102" i="1"/>
  <c r="AV140" i="1"/>
  <c r="AV165" i="1"/>
  <c r="AV98" i="1"/>
  <c r="AV49" i="1"/>
  <c r="AV210" i="1"/>
  <c r="AV84" i="1"/>
  <c r="AU35" i="1"/>
  <c r="AV35" i="1" s="1"/>
  <c r="AV304" i="1"/>
  <c r="AU274" i="1"/>
  <c r="AV274" i="1" s="1"/>
  <c r="AV282" i="1"/>
  <c r="AQ254" i="1"/>
  <c r="AR254" i="1" s="1"/>
  <c r="AV224" i="1"/>
  <c r="AQ192" i="1"/>
  <c r="AR192" i="1" s="1"/>
  <c r="AV238" i="1"/>
  <c r="AV180" i="1"/>
  <c r="AQ86" i="1"/>
  <c r="AQ131" i="1"/>
  <c r="AR131" i="1" s="1"/>
  <c r="AQ129" i="1"/>
  <c r="AR129" i="1" s="1"/>
  <c r="AV137" i="1"/>
  <c r="AV97" i="1"/>
  <c r="AQ44" i="1"/>
  <c r="AR44" i="1" s="1"/>
  <c r="AV21" i="1"/>
  <c r="AV43" i="1"/>
  <c r="AV52" i="1" l="1"/>
  <c r="AV64" i="1"/>
  <c r="AV87" i="1"/>
  <c r="AV38" i="1"/>
  <c r="AV306" i="1"/>
  <c r="AV15" i="1"/>
  <c r="AV44" i="1"/>
  <c r="AV254" i="1"/>
  <c r="AR86" i="1"/>
  <c r="AV86" i="1"/>
  <c r="AV82" i="1"/>
  <c r="AV160" i="1"/>
  <c r="AV129" i="1"/>
  <c r="AR102" i="1"/>
  <c r="AV102" i="1"/>
  <c r="AR174" i="1"/>
  <c r="AV174" i="1" s="1"/>
  <c r="AV131" i="1"/>
  <c r="AV55" i="1"/>
  <c r="AR128" i="1"/>
  <c r="AV128" i="1"/>
  <c r="AV135" i="1"/>
  <c r="AV292" i="1"/>
  <c r="AV192" i="1"/>
  <c r="AR262" i="1"/>
  <c r="AV262" i="1"/>
  <c r="AR279" i="1"/>
  <c r="AV279" i="1"/>
  <c r="AR321" i="1"/>
  <c r="AV321" i="1"/>
  <c r="AV301" i="1"/>
  <c r="AV161" i="1"/>
  <c r="AV269" i="1"/>
  <c r="AR188" i="1"/>
  <c r="AV188" i="1"/>
  <c r="AV208" i="1"/>
</calcChain>
</file>

<file path=xl/sharedStrings.xml><?xml version="1.0" encoding="utf-8"?>
<sst xmlns="http://schemas.openxmlformats.org/spreadsheetml/2006/main" count="1628" uniqueCount="847">
  <si>
    <t>East Troublesome Fire-Water Chemistry Masterfile</t>
  </si>
  <si>
    <t>USFS Rocky Mountain Research Biogeochemistry Laboratory</t>
  </si>
  <si>
    <t>SAMPLE</t>
  </si>
  <si>
    <t>MST</t>
  </si>
  <si>
    <t>Discharge</t>
  </si>
  <si>
    <t>mg/l</t>
  </si>
  <si>
    <t>uE/L</t>
  </si>
  <si>
    <t>uS/cm</t>
  </si>
  <si>
    <t>mg/L</t>
  </si>
  <si>
    <t>ueq/L</t>
  </si>
  <si>
    <t>SUM</t>
  </si>
  <si>
    <t>TOTAL</t>
  </si>
  <si>
    <t>%ION</t>
  </si>
  <si>
    <t>DIFF=</t>
  </si>
  <si>
    <t>FLAG</t>
  </si>
  <si>
    <t>% COND</t>
  </si>
  <si>
    <t>THEOR.</t>
  </si>
  <si>
    <t>Lab ID#</t>
  </si>
  <si>
    <t>Sample #</t>
  </si>
  <si>
    <t>Corrected Site ID</t>
  </si>
  <si>
    <t>Treatment</t>
  </si>
  <si>
    <t>DATE</t>
  </si>
  <si>
    <t>TIME</t>
  </si>
  <si>
    <t xml:space="preserve">Turb </t>
  </si>
  <si>
    <t>TSS</t>
  </si>
  <si>
    <t>l/s</t>
  </si>
  <si>
    <t>DOC</t>
  </si>
  <si>
    <t>TDN</t>
  </si>
  <si>
    <t>pH</t>
  </si>
  <si>
    <t>ANC</t>
  </si>
  <si>
    <t>EC</t>
  </si>
  <si>
    <t>Na</t>
  </si>
  <si>
    <t>NH4</t>
  </si>
  <si>
    <t>K</t>
  </si>
  <si>
    <t>Mg</t>
  </si>
  <si>
    <t>Ca</t>
  </si>
  <si>
    <t>F</t>
  </si>
  <si>
    <t>Cl</t>
  </si>
  <si>
    <t>NO3</t>
  </si>
  <si>
    <t>PO4</t>
  </si>
  <si>
    <t>SO4</t>
  </si>
  <si>
    <t>NO3-N</t>
  </si>
  <si>
    <t>NH4-N</t>
  </si>
  <si>
    <t>DIN</t>
  </si>
  <si>
    <t>DON</t>
  </si>
  <si>
    <t>H+</t>
  </si>
  <si>
    <t>CL</t>
  </si>
  <si>
    <t>ANIONS</t>
  </si>
  <si>
    <t>CATIONS</t>
  </si>
  <si>
    <t>ION</t>
  </si>
  <si>
    <t>DIFF</t>
  </si>
  <si>
    <t>BASES</t>
  </si>
  <si>
    <t>ACIDS</t>
  </si>
  <si>
    <t>ALK</t>
  </si>
  <si>
    <t>COND</t>
  </si>
  <si>
    <t>COLLECTION NOTES</t>
  </si>
  <si>
    <t>LAB NOTES</t>
  </si>
  <si>
    <t>ET 1</t>
  </si>
  <si>
    <t>PASS CREEK 1</t>
  </si>
  <si>
    <t>0915</t>
  </si>
  <si>
    <t>No TSS + Turb</t>
  </si>
  <si>
    <t>ET 2</t>
  </si>
  <si>
    <t>PASS CREEK 2</t>
  </si>
  <si>
    <t>1010</t>
  </si>
  <si>
    <t>ET 3</t>
  </si>
  <si>
    <t>PASS CREEK 3</t>
  </si>
  <si>
    <t>1100</t>
  </si>
  <si>
    <t>ET 4</t>
  </si>
  <si>
    <t>HIGHER UNMULCH 1</t>
  </si>
  <si>
    <t>Unmulched</t>
  </si>
  <si>
    <t>0950</t>
  </si>
  <si>
    <t>ET 5</t>
  </si>
  <si>
    <t>HIGHER UNMULCH</t>
  </si>
  <si>
    <t>1045</t>
  </si>
  <si>
    <t>ET 6</t>
  </si>
  <si>
    <t>HIGHER UNMULCH 2</t>
  </si>
  <si>
    <t>1130</t>
  </si>
  <si>
    <t>ET 7</t>
  </si>
  <si>
    <t>HIGHER MULCH</t>
  </si>
  <si>
    <t>Mulched</t>
  </si>
  <si>
    <t>1200</t>
  </si>
  <si>
    <t>ET 8</t>
  </si>
  <si>
    <t>TRAIL CREEK</t>
  </si>
  <si>
    <t>1300</t>
  </si>
  <si>
    <t>ET 9</t>
  </si>
  <si>
    <t>DENVER CREEK</t>
  </si>
  <si>
    <t>ET 10</t>
  </si>
  <si>
    <t>KAUFFMAN CREEK</t>
  </si>
  <si>
    <t>Partially Mulched</t>
  </si>
  <si>
    <t>1315</t>
  </si>
  <si>
    <t>ET 11</t>
  </si>
  <si>
    <t>BEDROCK X 125</t>
  </si>
  <si>
    <t>1330</t>
  </si>
  <si>
    <t>ET 12</t>
  </si>
  <si>
    <t>MIDDLE UNBURNED</t>
  </si>
  <si>
    <t>Unburned Control</t>
  </si>
  <si>
    <t>ET 17</t>
  </si>
  <si>
    <t>0900</t>
  </si>
  <si>
    <t>ET 18</t>
  </si>
  <si>
    <t>0942</t>
  </si>
  <si>
    <t>ET 19</t>
  </si>
  <si>
    <t>1000</t>
  </si>
  <si>
    <t>ET 20</t>
  </si>
  <si>
    <t>ET 21</t>
  </si>
  <si>
    <t>1015</t>
  </si>
  <si>
    <t>ET 22</t>
  </si>
  <si>
    <t>BURN PILE MARSH WILLOW CK (BY PASS 3)</t>
  </si>
  <si>
    <t>1030</t>
  </si>
  <si>
    <t>ET 23</t>
  </si>
  <si>
    <t>1035</t>
  </si>
  <si>
    <t>ET 24</t>
  </si>
  <si>
    <t>ET 25</t>
  </si>
  <si>
    <t>1210</t>
  </si>
  <si>
    <t>ET 26</t>
  </si>
  <si>
    <t>WILLOW CREEK BELOW TRAIL</t>
  </si>
  <si>
    <t>Mainstem Willow</t>
  </si>
  <si>
    <t>1218</t>
  </si>
  <si>
    <t>ET 27</t>
  </si>
  <si>
    <t>1240</t>
  </si>
  <si>
    <t>ET 28</t>
  </si>
  <si>
    <t>WILLOW CREEK BELOW DENVER</t>
  </si>
  <si>
    <t>ET 29</t>
  </si>
  <si>
    <t>ET 30</t>
  </si>
  <si>
    <t>1345</t>
  </si>
  <si>
    <t>ET 31</t>
  </si>
  <si>
    <t>COVER MULCH 1 HALL CREEK</t>
  </si>
  <si>
    <t>1430</t>
  </si>
  <si>
    <t>ET 32</t>
  </si>
  <si>
    <t>LOWER WILLOW CREEK</t>
  </si>
  <si>
    <t>1440</t>
  </si>
  <si>
    <t>ET 33</t>
  </si>
  <si>
    <t>LOWER PARTIALLY MULCH</t>
  </si>
  <si>
    <t>1450</t>
  </si>
  <si>
    <t>ET 34</t>
  </si>
  <si>
    <t>LOWER MULCH 2</t>
  </si>
  <si>
    <t>1500</t>
  </si>
  <si>
    <t>ET 35</t>
  </si>
  <si>
    <t>LOWER UNMULCH</t>
  </si>
  <si>
    <t>ET 36</t>
  </si>
  <si>
    <t>PASS CREEK 4</t>
  </si>
  <si>
    <t>ET 37</t>
  </si>
  <si>
    <t>ET 38</t>
  </si>
  <si>
    <t>ET 39</t>
  </si>
  <si>
    <t>ET 40</t>
  </si>
  <si>
    <t>ET 41</t>
  </si>
  <si>
    <t>ET 42</t>
  </si>
  <si>
    <t>ET 43</t>
  </si>
  <si>
    <t>ET 44</t>
  </si>
  <si>
    <t>ET 45</t>
  </si>
  <si>
    <t>ET 46</t>
  </si>
  <si>
    <t>0.86</t>
  </si>
  <si>
    <t>0.94</t>
  </si>
  <si>
    <t>ET 47</t>
  </si>
  <si>
    <t>18.80</t>
  </si>
  <si>
    <t>27.78</t>
  </si>
  <si>
    <t>ET 48</t>
  </si>
  <si>
    <t xml:space="preserve">LOWER UNMULCH </t>
  </si>
  <si>
    <t>15.39</t>
  </si>
  <si>
    <t>19.42</t>
  </si>
  <si>
    <t>ET 49</t>
  </si>
  <si>
    <t>5.79</t>
  </si>
  <si>
    <t>5.23</t>
  </si>
  <si>
    <t>ET 50</t>
  </si>
  <si>
    <t>89.31</t>
  </si>
  <si>
    <t>82.59</t>
  </si>
  <si>
    <t>ET 51</t>
  </si>
  <si>
    <t>12.04</t>
  </si>
  <si>
    <t>219.25</t>
  </si>
  <si>
    <t>ET 52</t>
  </si>
  <si>
    <t>0.81</t>
  </si>
  <si>
    <t>0.38</t>
  </si>
  <si>
    <t>ET 53</t>
  </si>
  <si>
    <t>7.46</t>
  </si>
  <si>
    <t>13.52</t>
  </si>
  <si>
    <t>ET 54</t>
  </si>
  <si>
    <t>2.47</t>
  </si>
  <si>
    <t>8.85</t>
  </si>
  <si>
    <t>ET 55</t>
  </si>
  <si>
    <t>2.92</t>
  </si>
  <si>
    <t>7.92</t>
  </si>
  <si>
    <t>ET 56</t>
  </si>
  <si>
    <t>5.72</t>
  </si>
  <si>
    <t>29.41</t>
  </si>
  <si>
    <t>ET 57</t>
  </si>
  <si>
    <t>2.67</t>
  </si>
  <si>
    <t>0.75</t>
  </si>
  <si>
    <t>ET 58</t>
  </si>
  <si>
    <t>7.39</t>
  </si>
  <si>
    <t>8.15</t>
  </si>
  <si>
    <t>ET 59</t>
  </si>
  <si>
    <t>0.47</t>
  </si>
  <si>
    <t>5.28</t>
  </si>
  <si>
    <t>ET 60</t>
  </si>
  <si>
    <t>2.31</t>
  </si>
  <si>
    <t>3.50</t>
  </si>
  <si>
    <t>ET 61</t>
  </si>
  <si>
    <t>3.09</t>
  </si>
  <si>
    <t>ET 62</t>
  </si>
  <si>
    <t>14.31</t>
  </si>
  <si>
    <t>15.61</t>
  </si>
  <si>
    <t>ET 63</t>
  </si>
  <si>
    <t>2.89</t>
  </si>
  <si>
    <t>7.54</t>
  </si>
  <si>
    <t>ET 64</t>
  </si>
  <si>
    <t>6.09</t>
  </si>
  <si>
    <t>8.09</t>
  </si>
  <si>
    <t>ET 65</t>
  </si>
  <si>
    <t>4.31</t>
  </si>
  <si>
    <t>5.20</t>
  </si>
  <si>
    <t>ET 66</t>
  </si>
  <si>
    <t>3.49</t>
  </si>
  <si>
    <t>ET 67</t>
  </si>
  <si>
    <t>ET 68</t>
  </si>
  <si>
    <t>2.11</t>
  </si>
  <si>
    <t>3.21</t>
  </si>
  <si>
    <t>ET 69</t>
  </si>
  <si>
    <t>6.51</t>
  </si>
  <si>
    <t>7.20</t>
  </si>
  <si>
    <t>ET 70</t>
  </si>
  <si>
    <t>5.00</t>
  </si>
  <si>
    <t>ET 71</t>
  </si>
  <si>
    <t>ET 72</t>
  </si>
  <si>
    <t>6.71</t>
  </si>
  <si>
    <t>11.21</t>
  </si>
  <si>
    <t>ET 73</t>
  </si>
  <si>
    <t>6.55</t>
  </si>
  <si>
    <t>8.61</t>
  </si>
  <si>
    <t>ET 74</t>
  </si>
  <si>
    <t>ET 75</t>
  </si>
  <si>
    <t>3.41</t>
  </si>
  <si>
    <t>ET 76</t>
  </si>
  <si>
    <t>ET 77</t>
  </si>
  <si>
    <t>4.45</t>
  </si>
  <si>
    <t>5.70</t>
  </si>
  <si>
    <t>ET 78</t>
  </si>
  <si>
    <t>12.10</t>
  </si>
  <si>
    <t>22.31</t>
  </si>
  <si>
    <t>ET 79</t>
  </si>
  <si>
    <t>3.48</t>
  </si>
  <si>
    <t>4.34</t>
  </si>
  <si>
    <t>ET 80</t>
  </si>
  <si>
    <t>431.52</t>
  </si>
  <si>
    <t>647.40</t>
  </si>
  <si>
    <t>ET 81</t>
  </si>
  <si>
    <t>214.61</t>
  </si>
  <si>
    <t>235.60</t>
  </si>
  <si>
    <t>ET 82</t>
  </si>
  <si>
    <t>174.58</t>
  </si>
  <si>
    <t>368.60</t>
  </si>
  <si>
    <t>ET 83</t>
  </si>
  <si>
    <t>223.93</t>
  </si>
  <si>
    <t>227.00</t>
  </si>
  <si>
    <t>ET 84</t>
  </si>
  <si>
    <t>32.37</t>
  </si>
  <si>
    <t>43.40</t>
  </si>
  <si>
    <t>ET 85</t>
  </si>
  <si>
    <t>46.39</t>
  </si>
  <si>
    <t>144.00</t>
  </si>
  <si>
    <t>ET 86</t>
  </si>
  <si>
    <t>14.35</t>
  </si>
  <si>
    <t>14.60</t>
  </si>
  <si>
    <t>ET 87</t>
  </si>
  <si>
    <t>9.73</t>
  </si>
  <si>
    <t>11.73</t>
  </si>
  <si>
    <t>ET 88</t>
  </si>
  <si>
    <t>35.81</t>
  </si>
  <si>
    <t>26.14</t>
  </si>
  <si>
    <t>ET 89</t>
  </si>
  <si>
    <t>5.38</t>
  </si>
  <si>
    <t>26.80</t>
  </si>
  <si>
    <t>ET 90</t>
  </si>
  <si>
    <t>2.25</t>
  </si>
  <si>
    <t>3.60</t>
  </si>
  <si>
    <t>ET 91</t>
  </si>
  <si>
    <t>1.39</t>
  </si>
  <si>
    <t>2.88</t>
  </si>
  <si>
    <t>ET 92</t>
  </si>
  <si>
    <t>15.45</t>
  </si>
  <si>
    <t>71.00</t>
  </si>
  <si>
    <t>ET 93</t>
  </si>
  <si>
    <t>5.37</t>
  </si>
  <si>
    <t>10.73</t>
  </si>
  <si>
    <t>ET 94</t>
  </si>
  <si>
    <t>14.56</t>
  </si>
  <si>
    <t>19.81</t>
  </si>
  <si>
    <t>ET 95</t>
  </si>
  <si>
    <t>1.91</t>
  </si>
  <si>
    <t>0.20</t>
  </si>
  <si>
    <t>ET 96</t>
  </si>
  <si>
    <t>2.91</t>
  </si>
  <si>
    <t>4.82</t>
  </si>
  <si>
    <t>ET 97</t>
  </si>
  <si>
    <t>6.24</t>
  </si>
  <si>
    <t>2.20</t>
  </si>
  <si>
    <t>ET 98</t>
  </si>
  <si>
    <t>6.80</t>
  </si>
  <si>
    <t>ET 99</t>
  </si>
  <si>
    <t>1.49</t>
  </si>
  <si>
    <t>ET 100</t>
  </si>
  <si>
    <t>6.99</t>
  </si>
  <si>
    <t>6.20</t>
  </si>
  <si>
    <t>ET 101</t>
  </si>
  <si>
    <t>7.53</t>
  </si>
  <si>
    <t>9.00</t>
  </si>
  <si>
    <t>ET 102</t>
  </si>
  <si>
    <t>5.88</t>
  </si>
  <si>
    <t>7.80</t>
  </si>
  <si>
    <t>ET 103</t>
  </si>
  <si>
    <t>13.60</t>
  </si>
  <si>
    <t>ET 104</t>
  </si>
  <si>
    <t>7.16</t>
  </si>
  <si>
    <t>10.60</t>
  </si>
  <si>
    <t>ET 105</t>
  </si>
  <si>
    <t>3.20</t>
  </si>
  <si>
    <t>5.69</t>
  </si>
  <si>
    <t>ET 106</t>
  </si>
  <si>
    <t>4.56</t>
  </si>
  <si>
    <t>5.41</t>
  </si>
  <si>
    <t>ET 107</t>
  </si>
  <si>
    <t>2.34</t>
  </si>
  <si>
    <t>ET 108</t>
  </si>
  <si>
    <t>7.67</t>
  </si>
  <si>
    <t>ET 109</t>
  </si>
  <si>
    <t>4.81</t>
  </si>
  <si>
    <t>5.83</t>
  </si>
  <si>
    <t>ET 110</t>
  </si>
  <si>
    <t>22.30</t>
  </si>
  <si>
    <t>26.51</t>
  </si>
  <si>
    <t>ET 111</t>
  </si>
  <si>
    <t>3.10</t>
  </si>
  <si>
    <t>ET 112</t>
  </si>
  <si>
    <t>4.38</t>
  </si>
  <si>
    <t>ET 113</t>
  </si>
  <si>
    <t>2.00</t>
  </si>
  <si>
    <t>ET 114</t>
  </si>
  <si>
    <t>7.99</t>
  </si>
  <si>
    <t>9.81</t>
  </si>
  <si>
    <t>ET 115</t>
  </si>
  <si>
    <t>5.77</t>
  </si>
  <si>
    <t>ET 116</t>
  </si>
  <si>
    <t>2.38</t>
  </si>
  <si>
    <t>3.99</t>
  </si>
  <si>
    <t>ET 117</t>
  </si>
  <si>
    <t>5.48</t>
  </si>
  <si>
    <t>ET 118</t>
  </si>
  <si>
    <t>2.95</t>
  </si>
  <si>
    <t>ET 119</t>
  </si>
  <si>
    <t>12.31</t>
  </si>
  <si>
    <t>11.30</t>
  </si>
  <si>
    <t>ET 120</t>
  </si>
  <si>
    <t>8.71</t>
  </si>
  <si>
    <t>9.30</t>
  </si>
  <si>
    <t>ET 121</t>
  </si>
  <si>
    <t>5.49</t>
  </si>
  <si>
    <t>6.22</t>
  </si>
  <si>
    <t>ET 122</t>
  </si>
  <si>
    <t>5.87</t>
  </si>
  <si>
    <t>ET 123</t>
  </si>
  <si>
    <t>ET 124</t>
  </si>
  <si>
    <t>8.29</t>
  </si>
  <si>
    <t>ET 125</t>
  </si>
  <si>
    <t>61.61</t>
  </si>
  <si>
    <t>74.21</t>
  </si>
  <si>
    <t>ET 126</t>
  </si>
  <si>
    <t>7.74</t>
  </si>
  <si>
    <t>8.11</t>
  </si>
  <si>
    <t>ET 127</t>
  </si>
  <si>
    <t>13.76</t>
  </si>
  <si>
    <t>8.42</t>
  </si>
  <si>
    <t>ET 128</t>
  </si>
  <si>
    <t xml:space="preserve">PASS CREEK 4 </t>
  </si>
  <si>
    <t>10.83</t>
  </si>
  <si>
    <t>9.61</t>
  </si>
  <si>
    <t>ET 129</t>
  </si>
  <si>
    <t>18.50</t>
  </si>
  <si>
    <t>11.16</t>
  </si>
  <si>
    <t>ET 130</t>
  </si>
  <si>
    <t>28.38</t>
  </si>
  <si>
    <t>16.95</t>
  </si>
  <si>
    <t>ET 131</t>
  </si>
  <si>
    <t>19.79</t>
  </si>
  <si>
    <t>21.05</t>
  </si>
  <si>
    <t>ET 132</t>
  </si>
  <si>
    <t xml:space="preserve">HIGHER UNMULCH 2 </t>
  </si>
  <si>
    <t>142.15</t>
  </si>
  <si>
    <t>164.32</t>
  </si>
  <si>
    <t>ET 133</t>
  </si>
  <si>
    <t>66.49</t>
  </si>
  <si>
    <t>27.79</t>
  </si>
  <si>
    <t>ET 134</t>
  </si>
  <si>
    <t>55.63</t>
  </si>
  <si>
    <t>73.05</t>
  </si>
  <si>
    <t>ET 135</t>
  </si>
  <si>
    <t>38.89</t>
  </si>
  <si>
    <t>15.79</t>
  </si>
  <si>
    <t>Pass Creek 1 still snowed over with no flow</t>
  </si>
  <si>
    <t>ET 136</t>
  </si>
  <si>
    <t>18.10</t>
  </si>
  <si>
    <t>31.92</t>
  </si>
  <si>
    <t>ET 137</t>
  </si>
  <si>
    <t>8.99</t>
  </si>
  <si>
    <t>15.19</t>
  </si>
  <si>
    <t>ET 138</t>
  </si>
  <si>
    <t>155.22</t>
  </si>
  <si>
    <t>239.07</t>
  </si>
  <si>
    <t>ET 139</t>
  </si>
  <si>
    <t>28.52</t>
  </si>
  <si>
    <t>30.00</t>
  </si>
  <si>
    <t>ET 140</t>
  </si>
  <si>
    <t>12.08</t>
  </si>
  <si>
    <t>133.02</t>
  </si>
  <si>
    <t>ET 141</t>
  </si>
  <si>
    <t>155.13</t>
  </si>
  <si>
    <t>384.23</t>
  </si>
  <si>
    <t>ET 142</t>
  </si>
  <si>
    <t>93.06</t>
  </si>
  <si>
    <t>296.50</t>
  </si>
  <si>
    <t>ET 143</t>
  </si>
  <si>
    <t>17.18</t>
  </si>
  <si>
    <t>85.79</t>
  </si>
  <si>
    <t>ET 144</t>
  </si>
  <si>
    <t>51.73</t>
  </si>
  <si>
    <t>69.42</t>
  </si>
  <si>
    <t>ET 145</t>
  </si>
  <si>
    <t>50.37</t>
  </si>
  <si>
    <t>ET 146</t>
  </si>
  <si>
    <t>39.20</t>
  </si>
  <si>
    <t>126.48</t>
  </si>
  <si>
    <t>ET 147</t>
  </si>
  <si>
    <t>27.75</t>
  </si>
  <si>
    <t>42.78</t>
  </si>
  <si>
    <t>ET 148</t>
  </si>
  <si>
    <t>37.68</t>
  </si>
  <si>
    <t>82.22</t>
  </si>
  <si>
    <t>ET 149</t>
  </si>
  <si>
    <t>26.82</t>
  </si>
  <si>
    <t>43.21</t>
  </si>
  <si>
    <t>ET 150</t>
  </si>
  <si>
    <t>7.47</t>
  </si>
  <si>
    <t>10.94</t>
  </si>
  <si>
    <t>NO3 Confirmed</t>
  </si>
  <si>
    <t>ET 151</t>
  </si>
  <si>
    <t>21.99</t>
  </si>
  <si>
    <t>47.78</t>
  </si>
  <si>
    <t>ET 152</t>
  </si>
  <si>
    <t>4.07</t>
  </si>
  <si>
    <t>ET 153</t>
  </si>
  <si>
    <t>10.72</t>
  </si>
  <si>
    <t>15.80</t>
  </si>
  <si>
    <t>ET 154</t>
  </si>
  <si>
    <t>10.84</t>
  </si>
  <si>
    <t>ET 155</t>
  </si>
  <si>
    <t>25.94</t>
  </si>
  <si>
    <t>71.59</t>
  </si>
  <si>
    <t>ET 156</t>
  </si>
  <si>
    <t>14.68</t>
  </si>
  <si>
    <t>24.00</t>
  </si>
  <si>
    <t>ET 157</t>
  </si>
  <si>
    <t>13.55</t>
  </si>
  <si>
    <t>30.48</t>
  </si>
  <si>
    <t>ET 158</t>
  </si>
  <si>
    <t>40.96</t>
  </si>
  <si>
    <t>171.05</t>
  </si>
  <si>
    <t>ET 159</t>
  </si>
  <si>
    <t>3.56</t>
  </si>
  <si>
    <t>4.00</t>
  </si>
  <si>
    <t>ET 160</t>
  </si>
  <si>
    <t>3.53</t>
  </si>
  <si>
    <t>ET 161</t>
  </si>
  <si>
    <t>7.14</t>
  </si>
  <si>
    <t>8.60</t>
  </si>
  <si>
    <t>ET 162</t>
  </si>
  <si>
    <t>LOWER UNMULCH 2</t>
  </si>
  <si>
    <t>2.86</t>
  </si>
  <si>
    <t>ET 163</t>
  </si>
  <si>
    <t>8.54</t>
  </si>
  <si>
    <t>14.36</t>
  </si>
  <si>
    <t>ET 164</t>
  </si>
  <si>
    <t>47.54</t>
  </si>
  <si>
    <t>101.90</t>
  </si>
  <si>
    <t>ET 165</t>
  </si>
  <si>
    <t>84.51</t>
  </si>
  <si>
    <t>88.60</t>
  </si>
  <si>
    <t>ET 166</t>
  </si>
  <si>
    <t>73.80</t>
  </si>
  <si>
    <t>ET 167</t>
  </si>
  <si>
    <t>4.41</t>
  </si>
  <si>
    <t>2.77</t>
  </si>
  <si>
    <t>ET 168</t>
  </si>
  <si>
    <t>4.71</t>
  </si>
  <si>
    <t>1.67</t>
  </si>
  <si>
    <t>ET 169</t>
  </si>
  <si>
    <t>6.46</t>
  </si>
  <si>
    <t>ET 170</t>
  </si>
  <si>
    <t>3.67</t>
  </si>
  <si>
    <t>6.11</t>
  </si>
  <si>
    <t>ET 171</t>
  </si>
  <si>
    <t>7.63</t>
  </si>
  <si>
    <t>1.50</t>
  </si>
  <si>
    <t>ET 172</t>
  </si>
  <si>
    <t>4.63</t>
  </si>
  <si>
    <t>7.82</t>
  </si>
  <si>
    <t>ET 173</t>
  </si>
  <si>
    <t>5.86</t>
  </si>
  <si>
    <t>17.12</t>
  </si>
  <si>
    <t>ET 174</t>
  </si>
  <si>
    <t>3.65</t>
  </si>
  <si>
    <t>9.44</t>
  </si>
  <si>
    <t>ET 175</t>
  </si>
  <si>
    <t>21.11</t>
  </si>
  <si>
    <t>ET 176</t>
  </si>
  <si>
    <t>3.98</t>
  </si>
  <si>
    <t>ET 177</t>
  </si>
  <si>
    <t>6.42</t>
  </si>
  <si>
    <t>ET 178</t>
  </si>
  <si>
    <t>2.19</t>
  </si>
  <si>
    <t>5.56</t>
  </si>
  <si>
    <t>ET 179</t>
  </si>
  <si>
    <t>2.63</t>
  </si>
  <si>
    <t>5.53</t>
  </si>
  <si>
    <t>ET 180</t>
  </si>
  <si>
    <t>2.68</t>
  </si>
  <si>
    <t>6.67</t>
  </si>
  <si>
    <t>ET 181</t>
  </si>
  <si>
    <t>4.91</t>
  </si>
  <si>
    <t>ET 182</t>
  </si>
  <si>
    <t>4.42</t>
  </si>
  <si>
    <t>0.97</t>
  </si>
  <si>
    <t>ET 183</t>
  </si>
  <si>
    <t>2.96</t>
  </si>
  <si>
    <t>0.68</t>
  </si>
  <si>
    <t>Discharge from Shelby &amp; Brodie</t>
  </si>
  <si>
    <t>ET 184</t>
  </si>
  <si>
    <t>5.66</t>
  </si>
  <si>
    <t>4.85</t>
  </si>
  <si>
    <t>ET 185</t>
  </si>
  <si>
    <t>9.85</t>
  </si>
  <si>
    <t>8.89</t>
  </si>
  <si>
    <t>No discharge</t>
  </si>
  <si>
    <t>ET 186</t>
  </si>
  <si>
    <t>1.54</t>
  </si>
  <si>
    <t>ET 187</t>
  </si>
  <si>
    <t>1.03</t>
  </si>
  <si>
    <t>3.62</t>
  </si>
  <si>
    <t>ET 188</t>
  </si>
  <si>
    <t>2.73</t>
  </si>
  <si>
    <t>3.92</t>
  </si>
  <si>
    <t>ET 189</t>
  </si>
  <si>
    <t>3.81</t>
  </si>
  <si>
    <t>3.58</t>
  </si>
  <si>
    <t>ET 190</t>
  </si>
  <si>
    <t>7.31</t>
  </si>
  <si>
    <t>3.08</t>
  </si>
  <si>
    <t>ET 191</t>
  </si>
  <si>
    <t>1.29</t>
  </si>
  <si>
    <t>Discharge from Shelby &amp; Brodie, STRONG flow</t>
  </si>
  <si>
    <t>ET 192</t>
  </si>
  <si>
    <t>10.55</t>
  </si>
  <si>
    <t>7.81</t>
  </si>
  <si>
    <t>ET 193</t>
  </si>
  <si>
    <t>3.33</t>
  </si>
  <si>
    <t>ET 194</t>
  </si>
  <si>
    <t>10.00</t>
  </si>
  <si>
    <t>8.20</t>
  </si>
  <si>
    <t>Discharge from from Shelby &amp; Brodie</t>
  </si>
  <si>
    <t>ET195</t>
  </si>
  <si>
    <t>3.36</t>
  </si>
  <si>
    <t>3.89</t>
  </si>
  <si>
    <t>ET 196</t>
  </si>
  <si>
    <t>1.44</t>
  </si>
  <si>
    <t>ET 197</t>
  </si>
  <si>
    <t>3.45</t>
  </si>
  <si>
    <t>3.00</t>
  </si>
  <si>
    <t>ET 198</t>
  </si>
  <si>
    <t>5.33</t>
  </si>
  <si>
    <t>Dishcarge from Sheby &amp; Brodie</t>
  </si>
  <si>
    <t>ET 199</t>
  </si>
  <si>
    <t>4.40</t>
  </si>
  <si>
    <t>4.21</t>
  </si>
  <si>
    <t>5 gal bucket discharge collected</t>
  </si>
  <si>
    <t>ET 200</t>
  </si>
  <si>
    <t>4.88</t>
  </si>
  <si>
    <t>ET 201</t>
  </si>
  <si>
    <t>1.74</t>
  </si>
  <si>
    <t>2.32</t>
  </si>
  <si>
    <t>ET 202</t>
  </si>
  <si>
    <t>5.22</t>
  </si>
  <si>
    <t>4.30</t>
  </si>
  <si>
    <t>5 gal bucket discharge colleted</t>
  </si>
  <si>
    <t>ET 203</t>
  </si>
  <si>
    <t>4.51</t>
  </si>
  <si>
    <t>ET 204</t>
  </si>
  <si>
    <t>6.04</t>
  </si>
  <si>
    <t>7.23</t>
  </si>
  <si>
    <t>ET 205</t>
  </si>
  <si>
    <t>7.19</t>
  </si>
  <si>
    <t>6.31</t>
  </si>
  <si>
    <t>ET 206</t>
  </si>
  <si>
    <t>6.89</t>
  </si>
  <si>
    <t>7.22</t>
  </si>
  <si>
    <t>ET 207</t>
  </si>
  <si>
    <t>3.43</t>
  </si>
  <si>
    <t>ET 208</t>
  </si>
  <si>
    <t>5.04</t>
  </si>
  <si>
    <t>5.44</t>
  </si>
  <si>
    <t>ET 209</t>
  </si>
  <si>
    <t>6.05</t>
  </si>
  <si>
    <t>ET 210</t>
  </si>
  <si>
    <t>2.16</t>
  </si>
  <si>
    <t>1.99</t>
  </si>
  <si>
    <t>ET 211</t>
  </si>
  <si>
    <t>2.59</t>
  </si>
  <si>
    <t>ET 212</t>
  </si>
  <si>
    <t>8.66</t>
  </si>
  <si>
    <t>ET 213</t>
  </si>
  <si>
    <t>5.03</t>
  </si>
  <si>
    <t>6.78</t>
  </si>
  <si>
    <t>ET 214</t>
  </si>
  <si>
    <t>2.54</t>
  </si>
  <si>
    <t>3.87</t>
  </si>
  <si>
    <t>ET 215</t>
  </si>
  <si>
    <t>1.61</t>
  </si>
  <si>
    <t>ET 216</t>
  </si>
  <si>
    <t>ET 217</t>
  </si>
  <si>
    <t>2.26</t>
  </si>
  <si>
    <t>3.11</t>
  </si>
  <si>
    <t>ET 218</t>
  </si>
  <si>
    <t>3.24</t>
  </si>
  <si>
    <t>ET 219</t>
  </si>
  <si>
    <t>4.75</t>
  </si>
  <si>
    <t>4.22</t>
  </si>
  <si>
    <t>ET 220</t>
  </si>
  <si>
    <t>11.75</t>
  </si>
  <si>
    <t>13.41</t>
  </si>
  <si>
    <t>ET 221</t>
  </si>
  <si>
    <t>7.50</t>
  </si>
  <si>
    <t>ET 222</t>
  </si>
  <si>
    <t>6.86</t>
  </si>
  <si>
    <t>9.77</t>
  </si>
  <si>
    <t>ET 223</t>
  </si>
  <si>
    <t>6.07</t>
  </si>
  <si>
    <t>ET 224</t>
  </si>
  <si>
    <t>ET 225</t>
  </si>
  <si>
    <t>6.19</t>
  </si>
  <si>
    <t>ET 226</t>
  </si>
  <si>
    <t>ET 227</t>
  </si>
  <si>
    <t xml:space="preserve">HIGHER UNMULCH </t>
  </si>
  <si>
    <t>3.74</t>
  </si>
  <si>
    <t>ET 228</t>
  </si>
  <si>
    <t>5.58</t>
  </si>
  <si>
    <t>ET 229</t>
  </si>
  <si>
    <t>5.40</t>
  </si>
  <si>
    <t>ET 230</t>
  </si>
  <si>
    <t>4.27</t>
  </si>
  <si>
    <t>4.33</t>
  </si>
  <si>
    <t>ET 231</t>
  </si>
  <si>
    <t>6.75</t>
  </si>
  <si>
    <t>decrease in flow, LOTS of mulch has been washed down to road</t>
  </si>
  <si>
    <t>ET 232</t>
  </si>
  <si>
    <t>4.44</t>
  </si>
  <si>
    <t>lots of algae, channel has re-braided</t>
  </si>
  <si>
    <t>ET 233</t>
  </si>
  <si>
    <t>3.90</t>
  </si>
  <si>
    <t>2.85</t>
  </si>
  <si>
    <t>lots of algae, 5 gal bucket discharge collected</t>
  </si>
  <si>
    <t>ET 234</t>
  </si>
  <si>
    <t>5.43</t>
  </si>
  <si>
    <t>6.10</t>
  </si>
  <si>
    <t>decrease in flow, algage present</t>
  </si>
  <si>
    <t>ET 236</t>
  </si>
  <si>
    <t>5.97</t>
  </si>
  <si>
    <t>6.56</t>
  </si>
  <si>
    <t>no change in flow, 5 gal bucket discharve collected</t>
  </si>
  <si>
    <t>ET 237</t>
  </si>
  <si>
    <t>water appears more turbid</t>
  </si>
  <si>
    <t>ET 238</t>
  </si>
  <si>
    <t>7.21</t>
  </si>
  <si>
    <t>6.40</t>
  </si>
  <si>
    <t>no apparent flow change, outlet pipe flow too strong for 5 gal bucket discharge</t>
  </si>
  <si>
    <t>ET 239</t>
  </si>
  <si>
    <t>similar flow</t>
  </si>
  <si>
    <t>ET 240</t>
  </si>
  <si>
    <t>2.55</t>
  </si>
  <si>
    <t>3.12</t>
  </si>
  <si>
    <t>flow looks lower in most spots, outlet pipe too deep for 5 gal bucket discharge</t>
  </si>
  <si>
    <t>ET 241</t>
  </si>
  <si>
    <t>5.68</t>
  </si>
  <si>
    <t>7.93</t>
  </si>
  <si>
    <t>ET 242</t>
  </si>
  <si>
    <t>1.95</t>
  </si>
  <si>
    <t>2.10</t>
  </si>
  <si>
    <t>strong flow but narrow channel, 5 gal bucket discharge collected</t>
  </si>
  <si>
    <t>ET 243</t>
  </si>
  <si>
    <t>ET 244</t>
  </si>
  <si>
    <t>6.60</t>
  </si>
  <si>
    <t>8.22</t>
  </si>
  <si>
    <t>flow too strong to get 5 gal bucket discharge</t>
  </si>
  <si>
    <t>ET 245</t>
  </si>
  <si>
    <t>4.99</t>
  </si>
  <si>
    <t>lower flow at outlet pipe, more algae, 5 gal bucket discharge collected</t>
  </si>
  <si>
    <t>ET 246</t>
  </si>
  <si>
    <t>decreasing flow</t>
  </si>
  <si>
    <t>ET 247</t>
  </si>
  <si>
    <t>Shelby did salts for discharge</t>
  </si>
  <si>
    <t>ET 248</t>
  </si>
  <si>
    <t>7.70</t>
  </si>
  <si>
    <t>8.88</t>
  </si>
  <si>
    <t>Shelby &amp; Mark did flowmeter for discharge</t>
  </si>
  <si>
    <t>ET 249</t>
  </si>
  <si>
    <t>LOTS of algae, decreased flow, no discharge</t>
  </si>
  <si>
    <t>ET 250</t>
  </si>
  <si>
    <t>ET 251</t>
  </si>
  <si>
    <t>4.39</t>
  </si>
  <si>
    <t>Slower flow, creek is VERY deep</t>
  </si>
  <si>
    <t>ET 252</t>
  </si>
  <si>
    <t>2.60</t>
  </si>
  <si>
    <t>3.23</t>
  </si>
  <si>
    <t>ET 253</t>
  </si>
  <si>
    <t>6.13</t>
  </si>
  <si>
    <t>Shelby &amp; Mark did salts for discharge, VERY dense bank vegetation</t>
  </si>
  <si>
    <t>ET 254</t>
  </si>
  <si>
    <t>5.24</t>
  </si>
  <si>
    <t>Similar flow, lots of algae</t>
  </si>
  <si>
    <t>ET 255</t>
  </si>
  <si>
    <t>Shelby &amp; Mark did flowmeter for discharge, lots of algae</t>
  </si>
  <si>
    <t>ET 256</t>
  </si>
  <si>
    <t>5.67</t>
  </si>
  <si>
    <t>Lower flow, Shelby &amp; Mark did flowmeter for discharge</t>
  </si>
  <si>
    <t>ET 257</t>
  </si>
  <si>
    <t>4.55</t>
  </si>
  <si>
    <t>no discharge</t>
  </si>
  <si>
    <t>ET 258</t>
  </si>
  <si>
    <t>4.89</t>
  </si>
  <si>
    <t>no dishcarge</t>
  </si>
  <si>
    <t>ET 259</t>
  </si>
  <si>
    <t>4.12</t>
  </si>
  <si>
    <t>5.08</t>
  </si>
  <si>
    <t>ET 260</t>
  </si>
  <si>
    <t>2.99</t>
  </si>
  <si>
    <t>ET 261</t>
  </si>
  <si>
    <t>3.19</t>
  </si>
  <si>
    <t>LOWER MULCH IS DRY</t>
  </si>
  <si>
    <t>PO4 Confirmed</t>
  </si>
  <si>
    <t>ET 235</t>
  </si>
  <si>
    <t>7.32</t>
  </si>
  <si>
    <t>ET 262</t>
  </si>
  <si>
    <t>DID NOT FINISH DUE TO WEATHER</t>
  </si>
  <si>
    <t>ET 263</t>
  </si>
  <si>
    <t>ET 264</t>
  </si>
  <si>
    <t>ET 265</t>
  </si>
  <si>
    <t>ET 266</t>
  </si>
  <si>
    <t>ET 267</t>
  </si>
  <si>
    <t>ET 268</t>
  </si>
  <si>
    <t>ET 269</t>
  </si>
  <si>
    <t>ET 270</t>
  </si>
  <si>
    <t>ET 271</t>
  </si>
  <si>
    <t>ET 272</t>
  </si>
  <si>
    <t>ET 273</t>
  </si>
  <si>
    <t>Was solo this week, Shelby collected discharge, will get from her at end of the season</t>
  </si>
  <si>
    <t>ET 274</t>
  </si>
  <si>
    <t>ET 275</t>
  </si>
  <si>
    <t>ET 276</t>
  </si>
  <si>
    <t>ET 277</t>
  </si>
  <si>
    <t>ET 278</t>
  </si>
  <si>
    <t>ET 279</t>
  </si>
  <si>
    <t>ET 280</t>
  </si>
  <si>
    <t>ET 281</t>
  </si>
  <si>
    <t>ET 282</t>
  </si>
  <si>
    <t>ET 283</t>
  </si>
  <si>
    <t>ET 284</t>
  </si>
  <si>
    <t>ET 285</t>
  </si>
  <si>
    <t>ET 286</t>
  </si>
  <si>
    <t>ET 287</t>
  </si>
  <si>
    <t>ET 288</t>
  </si>
  <si>
    <t>Low flow, lots of algae</t>
  </si>
  <si>
    <t>ET 289</t>
  </si>
  <si>
    <t>Recent flooding evidence</t>
  </si>
  <si>
    <t>ET 290</t>
  </si>
  <si>
    <t>ET 291</t>
  </si>
  <si>
    <t>ET 292</t>
  </si>
  <si>
    <t>ET 293</t>
  </si>
  <si>
    <t>ET 294</t>
  </si>
  <si>
    <t>ET 295</t>
  </si>
  <si>
    <t>ET 296</t>
  </si>
  <si>
    <t>Much lower flow</t>
  </si>
  <si>
    <t>ET 297</t>
  </si>
  <si>
    <t>MAJOR recent flooding, creek rerouted, flooded over road, turbid water, stage meter gone</t>
  </si>
  <si>
    <t>ET 298</t>
  </si>
  <si>
    <t>MAJOR recent flooding, creek on road, lots of sediments and debris, drainage blown-out, no longer connects to Willow Creek, sediment has filled in 10-15ft worth of erosion from earlier in summer</t>
  </si>
  <si>
    <t>ET 299</t>
  </si>
  <si>
    <t>Campground flooded and about 3-5ft more sediment in areas than earlier in the summer</t>
  </si>
  <si>
    <t>ET 300</t>
  </si>
  <si>
    <t>Some recent flooding in willows</t>
  </si>
  <si>
    <t>ET 301</t>
  </si>
  <si>
    <t>Lots of algae</t>
  </si>
  <si>
    <t>High Ion concentrations confirmed</t>
  </si>
  <si>
    <t>ET 302</t>
  </si>
  <si>
    <t xml:space="preserve">Channel no longer braids </t>
  </si>
  <si>
    <t>ET 303</t>
  </si>
  <si>
    <t>ET 304</t>
  </si>
  <si>
    <t>5 gal bucket disharge collected</t>
  </si>
  <si>
    <t>ET 305</t>
  </si>
  <si>
    <t>ET 306</t>
  </si>
  <si>
    <t xml:space="preserve">Unmulched </t>
  </si>
  <si>
    <t>ET 307</t>
  </si>
  <si>
    <t>Flowmeter discharge</t>
  </si>
  <si>
    <t>ET 308</t>
  </si>
  <si>
    <t>ET 309</t>
  </si>
  <si>
    <t>ET 310</t>
  </si>
  <si>
    <t>No discharge, flow too low</t>
  </si>
  <si>
    <t>ET 311</t>
  </si>
  <si>
    <t>ET 312</t>
  </si>
  <si>
    <t>ET 313</t>
  </si>
  <si>
    <t>5 gal bucket discharge, CDOT redirecting creek along roadside &amp; it now drains into Willow Creek at lower campground, about .10 mi south of outlet pipe</t>
  </si>
  <si>
    <t>ET 314</t>
  </si>
  <si>
    <t>no discharge, similar flow</t>
  </si>
  <si>
    <t>ET 315</t>
  </si>
  <si>
    <t>similar flow, flowmeter discharge</t>
  </si>
  <si>
    <t>ET 316</t>
  </si>
  <si>
    <t>lower flow, LOTS of algae, 5 gal bucket discharge collected</t>
  </si>
  <si>
    <t>ET 317</t>
  </si>
  <si>
    <t>lower flow, no discharge, what I thought was algae is actually some type of worm or insect larvae???</t>
  </si>
  <si>
    <t>ET 318</t>
  </si>
  <si>
    <t>partially frozen</t>
  </si>
  <si>
    <t>ET 319</t>
  </si>
  <si>
    <t>mostly frozen, no flow collected</t>
  </si>
  <si>
    <t>ET 320</t>
  </si>
  <si>
    <t>ET 321</t>
  </si>
  <si>
    <t>ET 322</t>
  </si>
  <si>
    <t xml:space="preserve">partially frozen, denver creek is now partially connected to willow at the original drainage </t>
  </si>
  <si>
    <t>ET 323</t>
  </si>
  <si>
    <t xml:space="preserve">mostly frozen, no flow collected, LOTS of sediment in between ice layers </t>
  </si>
  <si>
    <t>Ions vAlues confirmed</t>
  </si>
  <si>
    <t>ET 324</t>
  </si>
  <si>
    <t>mostly frozen</t>
  </si>
  <si>
    <t>ET 325</t>
  </si>
  <si>
    <t>nearly frozen solid, no flow collected</t>
  </si>
  <si>
    <t>ET 326</t>
  </si>
  <si>
    <t>ET 327</t>
  </si>
  <si>
    <t>top half frozen but still flowing underneath ice</t>
  </si>
  <si>
    <t>ET 328</t>
  </si>
  <si>
    <t>ET 329</t>
  </si>
  <si>
    <t>more frozen tha pass 4</t>
  </si>
  <si>
    <t>ET 330</t>
  </si>
  <si>
    <t>mostly frozen solid</t>
  </si>
  <si>
    <t>ET 331</t>
  </si>
  <si>
    <t>mostly frozen solid *Pass 1 was frozen solid and under 3-4 inches of snow*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</si>
</sst>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0" fontId="2" fillId="0" borderId="0" xfId="0" applyNumberFormat="1" applyFont="1" applyAlignment="1">
      <alignment horizontal="center"/>
    </xf>
    <xf numFmtId="14" fontId="4" fillId="4" borderId="2" xfId="0" applyNumberFormat="1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1001"/>
  <sheetViews>
    <sheetView tabSelected="1" workbookViewId="0">
      <pane ySplit="4" topLeftCell="A5" activePane="bottomLeft" state="frozen"/>
      <selection pane="bottomLeft" activeCell="E12" sqref="E12"/>
    </sheetView>
  </sheetViews>
  <sheetFormatPr baseColWidth="10" defaultColWidth="14.5" defaultRowHeight="15" customHeight="1" x14ac:dyDescent="0.2"/>
  <cols>
    <col min="1" max="1" width="9.6640625" customWidth="1"/>
    <col min="2" max="2" width="15.1640625" customWidth="1"/>
    <col min="3" max="3" width="41.5" customWidth="1"/>
    <col min="4" max="4" width="26.6640625" customWidth="1"/>
    <col min="5" max="5" width="11.6640625" customWidth="1"/>
    <col min="6" max="6" width="10" customWidth="1"/>
    <col min="7" max="8" width="10" hidden="1" customWidth="1"/>
    <col min="9" max="12" width="7.5" customWidth="1"/>
    <col min="13" max="13" width="10.6640625" customWidth="1"/>
    <col min="14" max="19" width="7.5" customWidth="1"/>
    <col min="20" max="20" width="8.83203125" customWidth="1"/>
    <col min="21" max="22" width="7.5" customWidth="1"/>
    <col min="23" max="23" width="10.5" customWidth="1"/>
    <col min="24" max="24" width="7.5" customWidth="1"/>
    <col min="25" max="27" width="8.6640625" hidden="1" customWidth="1"/>
    <col min="28" max="28" width="9.1640625" customWidth="1"/>
    <col min="29" max="46" width="8.6640625" hidden="1" customWidth="1"/>
    <col min="47" max="51" width="9.1640625" customWidth="1"/>
    <col min="52" max="52" width="199.33203125" customWidth="1"/>
    <col min="53" max="53" width="17" customWidth="1"/>
  </cols>
  <sheetData>
    <row r="1" spans="1:53" ht="19" x14ac:dyDescent="0.25">
      <c r="A1" s="1" t="s">
        <v>0</v>
      </c>
      <c r="B1" s="1"/>
      <c r="C1" s="2"/>
      <c r="D1" s="3"/>
      <c r="E1" s="3"/>
      <c r="F1" s="4"/>
      <c r="G1" s="5"/>
      <c r="H1" s="5"/>
      <c r="I1" s="4"/>
      <c r="J1" s="4"/>
      <c r="K1" s="4"/>
      <c r="L1" s="4"/>
      <c r="M1" s="4"/>
      <c r="N1" s="6"/>
      <c r="O1" s="7"/>
      <c r="P1" s="7"/>
      <c r="Q1" s="7"/>
      <c r="R1" s="7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8"/>
      <c r="BA1" s="8"/>
    </row>
    <row r="2" spans="1:53" ht="19" x14ac:dyDescent="0.25">
      <c r="A2" s="1" t="s">
        <v>1</v>
      </c>
      <c r="B2" s="1"/>
      <c r="C2" s="2"/>
      <c r="D2" s="3"/>
      <c r="E2" s="3"/>
      <c r="F2" s="4"/>
      <c r="G2" s="5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8"/>
      <c r="BA2" s="8"/>
    </row>
    <row r="3" spans="1:53" x14ac:dyDescent="0.2">
      <c r="A3" s="4"/>
      <c r="B3" s="4"/>
      <c r="C3" s="2"/>
      <c r="D3" s="3"/>
      <c r="E3" s="3" t="s">
        <v>2</v>
      </c>
      <c r="F3" s="4" t="s">
        <v>3</v>
      </c>
      <c r="G3" s="5"/>
      <c r="H3" s="5"/>
      <c r="I3" s="4" t="s">
        <v>4</v>
      </c>
      <c r="J3" s="4" t="s">
        <v>5</v>
      </c>
      <c r="K3" s="4" t="s">
        <v>5</v>
      </c>
      <c r="L3" s="4"/>
      <c r="M3" s="4" t="s">
        <v>6</v>
      </c>
      <c r="N3" s="4" t="s">
        <v>7</v>
      </c>
      <c r="O3" s="4" t="s">
        <v>5</v>
      </c>
      <c r="P3" s="4" t="s">
        <v>5</v>
      </c>
      <c r="Q3" s="4" t="s">
        <v>5</v>
      </c>
      <c r="R3" s="4" t="s">
        <v>5</v>
      </c>
      <c r="S3" s="4" t="s">
        <v>5</v>
      </c>
      <c r="T3" s="4" t="s">
        <v>5</v>
      </c>
      <c r="U3" s="4" t="s">
        <v>5</v>
      </c>
      <c r="V3" s="4" t="s">
        <v>5</v>
      </c>
      <c r="W3" s="4" t="s">
        <v>5</v>
      </c>
      <c r="X3" s="4" t="s">
        <v>5</v>
      </c>
      <c r="Y3" s="4" t="s">
        <v>8</v>
      </c>
      <c r="Z3" s="4" t="s">
        <v>8</v>
      </c>
      <c r="AA3" s="4" t="s">
        <v>8</v>
      </c>
      <c r="AB3" s="4" t="s">
        <v>8</v>
      </c>
      <c r="AC3" s="4" t="s">
        <v>9</v>
      </c>
      <c r="AD3" s="4" t="s">
        <v>9</v>
      </c>
      <c r="AE3" s="4" t="s">
        <v>9</v>
      </c>
      <c r="AF3" s="4" t="s">
        <v>9</v>
      </c>
      <c r="AG3" s="4" t="s">
        <v>9</v>
      </c>
      <c r="AH3" s="4" t="s">
        <v>9</v>
      </c>
      <c r="AI3" s="4" t="s">
        <v>9</v>
      </c>
      <c r="AJ3" s="4" t="s">
        <v>9</v>
      </c>
      <c r="AK3" s="4" t="s">
        <v>9</v>
      </c>
      <c r="AL3" s="4" t="s">
        <v>9</v>
      </c>
      <c r="AM3" s="4" t="s">
        <v>9</v>
      </c>
      <c r="AN3" s="4" t="s">
        <v>9</v>
      </c>
      <c r="AO3" s="4" t="s">
        <v>10</v>
      </c>
      <c r="AP3" s="4" t="s">
        <v>10</v>
      </c>
      <c r="AQ3" s="4" t="s">
        <v>11</v>
      </c>
      <c r="AR3" s="4" t="s">
        <v>12</v>
      </c>
      <c r="AS3" s="4" t="s">
        <v>10</v>
      </c>
      <c r="AT3" s="4" t="s">
        <v>10</v>
      </c>
      <c r="AU3" s="4" t="s">
        <v>13</v>
      </c>
      <c r="AV3" s="4" t="s">
        <v>14</v>
      </c>
      <c r="AW3" s="4" t="s">
        <v>15</v>
      </c>
      <c r="AX3" s="4" t="s">
        <v>14</v>
      </c>
      <c r="AY3" s="4" t="s">
        <v>16</v>
      </c>
      <c r="AZ3" s="8"/>
      <c r="BA3" s="8"/>
    </row>
    <row r="4" spans="1:53" x14ac:dyDescent="0.2">
      <c r="A4" s="9" t="s">
        <v>17</v>
      </c>
      <c r="B4" s="9" t="s">
        <v>18</v>
      </c>
      <c r="C4" s="10" t="s">
        <v>19</v>
      </c>
      <c r="D4" s="9" t="s">
        <v>20</v>
      </c>
      <c r="E4" s="11" t="s">
        <v>21</v>
      </c>
      <c r="F4" s="9" t="s">
        <v>22</v>
      </c>
      <c r="G4" s="12" t="s">
        <v>23</v>
      </c>
      <c r="H4" s="12" t="s">
        <v>24</v>
      </c>
      <c r="I4" s="9" t="s">
        <v>25</v>
      </c>
      <c r="J4" s="9" t="s">
        <v>26</v>
      </c>
      <c r="K4" s="9" t="s">
        <v>27</v>
      </c>
      <c r="L4" s="9" t="s">
        <v>28</v>
      </c>
      <c r="M4" s="9" t="s">
        <v>29</v>
      </c>
      <c r="N4" s="9" t="s">
        <v>30</v>
      </c>
      <c r="O4" s="9" t="s">
        <v>31</v>
      </c>
      <c r="P4" s="9" t="s">
        <v>32</v>
      </c>
      <c r="Q4" s="9" t="s">
        <v>33</v>
      </c>
      <c r="R4" s="9" t="s">
        <v>34</v>
      </c>
      <c r="S4" s="9" t="s">
        <v>35</v>
      </c>
      <c r="T4" s="9" t="s">
        <v>36</v>
      </c>
      <c r="U4" s="9" t="s">
        <v>37</v>
      </c>
      <c r="V4" s="9" t="s">
        <v>38</v>
      </c>
      <c r="W4" s="9" t="s">
        <v>39</v>
      </c>
      <c r="X4" s="9" t="s">
        <v>40</v>
      </c>
      <c r="Y4" s="9" t="s">
        <v>41</v>
      </c>
      <c r="Z4" s="9" t="s">
        <v>42</v>
      </c>
      <c r="AA4" s="9" t="s">
        <v>43</v>
      </c>
      <c r="AB4" s="9" t="s">
        <v>44</v>
      </c>
      <c r="AC4" s="9" t="s">
        <v>29</v>
      </c>
      <c r="AD4" s="9" t="s">
        <v>45</v>
      </c>
      <c r="AE4" s="9" t="s">
        <v>35</v>
      </c>
      <c r="AF4" s="9" t="s">
        <v>34</v>
      </c>
      <c r="AG4" s="9" t="s">
        <v>31</v>
      </c>
      <c r="AH4" s="9" t="s">
        <v>33</v>
      </c>
      <c r="AI4" s="9" t="s">
        <v>32</v>
      </c>
      <c r="AJ4" s="9" t="s">
        <v>36</v>
      </c>
      <c r="AK4" s="9" t="s">
        <v>46</v>
      </c>
      <c r="AL4" s="9" t="s">
        <v>38</v>
      </c>
      <c r="AM4" s="9" t="s">
        <v>39</v>
      </c>
      <c r="AN4" s="9" t="s">
        <v>40</v>
      </c>
      <c r="AO4" s="9" t="s">
        <v>47</v>
      </c>
      <c r="AP4" s="9" t="s">
        <v>48</v>
      </c>
      <c r="AQ4" s="9" t="s">
        <v>49</v>
      </c>
      <c r="AR4" s="9" t="s">
        <v>50</v>
      </c>
      <c r="AS4" s="9" t="s">
        <v>51</v>
      </c>
      <c r="AT4" s="9" t="s">
        <v>52</v>
      </c>
      <c r="AU4" s="9" t="s">
        <v>53</v>
      </c>
      <c r="AV4" s="9" t="s">
        <v>12</v>
      </c>
      <c r="AW4" s="9" t="s">
        <v>50</v>
      </c>
      <c r="AX4" s="9" t="s">
        <v>15</v>
      </c>
      <c r="AY4" s="9" t="s">
        <v>54</v>
      </c>
      <c r="AZ4" s="10" t="s">
        <v>55</v>
      </c>
      <c r="BA4" s="6" t="s">
        <v>56</v>
      </c>
    </row>
    <row r="5" spans="1:53" x14ac:dyDescent="0.2">
      <c r="A5" s="13" t="s">
        <v>57</v>
      </c>
      <c r="B5" s="13">
        <v>1</v>
      </c>
      <c r="C5" s="14" t="s">
        <v>58</v>
      </c>
      <c r="D5" s="15"/>
      <c r="E5" s="3">
        <v>44714</v>
      </c>
      <c r="F5" s="16" t="s">
        <v>59</v>
      </c>
      <c r="G5" s="5"/>
      <c r="H5" s="5"/>
      <c r="I5" s="5"/>
      <c r="J5" s="5">
        <v>3.1934999999999998</v>
      </c>
      <c r="K5" s="5">
        <v>0.13100000000000001</v>
      </c>
      <c r="L5" s="5">
        <v>7.33</v>
      </c>
      <c r="M5" s="5">
        <v>435.036</v>
      </c>
      <c r="N5" s="5">
        <v>44.928000000000004</v>
      </c>
      <c r="O5" s="5">
        <v>1.4510000000000001</v>
      </c>
      <c r="P5" s="5">
        <v>0.01</v>
      </c>
      <c r="Q5" s="5">
        <v>0.48</v>
      </c>
      <c r="R5" s="5">
        <v>0.88660000000000005</v>
      </c>
      <c r="S5" s="5">
        <v>5.5739999999999998</v>
      </c>
      <c r="T5" s="5">
        <v>2.1000000000000001E-2</v>
      </c>
      <c r="U5" s="5">
        <v>0.19120000000000001</v>
      </c>
      <c r="V5" s="5">
        <v>2.23E-2</v>
      </c>
      <c r="W5" s="5">
        <v>0</v>
      </c>
      <c r="X5" s="5">
        <v>2.2286999999999999</v>
      </c>
      <c r="Y5" s="5">
        <f t="shared" ref="Y5:Y259" si="0">IF(V5&lt;&gt;"",V5*0.2259,"")</f>
        <v>5.0375699999999999E-3</v>
      </c>
      <c r="Z5" s="5">
        <f t="shared" ref="Z5:Z259" si="1">IF(P5&lt;&gt;"",P5*0.7765,"")</f>
        <v>7.7650000000000002E-3</v>
      </c>
      <c r="AA5" s="5">
        <f t="shared" ref="AA5:AA259" si="2">SUM(Y5:Z5)</f>
        <v>1.2802569999999999E-2</v>
      </c>
      <c r="AB5" s="5">
        <f t="shared" ref="AB5:AB259" si="3">IF(K5&lt;&gt;"",K5-AA5,"")</f>
        <v>0.11819743000000001</v>
      </c>
      <c r="AC5" s="17">
        <f t="shared" ref="AC5:AC259" si="4">IF(M5&lt;&gt;"",M5,"")</f>
        <v>435.036</v>
      </c>
      <c r="AD5" s="17">
        <f t="shared" ref="AD5:AD259" si="5">IF(L5&lt;&gt;"",10^-L5*1000000,"")</f>
        <v>4.6773514128719766E-2</v>
      </c>
      <c r="AE5" s="17">
        <f t="shared" ref="AE5:AE259" si="6">IF(S5&lt;&gt;"",S5/20.04*1000,"")</f>
        <v>278.14371257485033</v>
      </c>
      <c r="AF5" s="17">
        <f t="shared" ref="AF5:AF259" si="7">IF(R5&lt;&gt;"",R5/12.1525*1000,"")</f>
        <v>72.956181855585271</v>
      </c>
      <c r="AG5" s="17">
        <f t="shared" ref="AG5:AG259" si="8">IF(O5&lt;&gt;"",O5/22.98977*1000,"")</f>
        <v>63.115028988980747</v>
      </c>
      <c r="AH5" s="17">
        <f t="shared" ref="AH5:AH259" si="9">IF(Q5&lt;&gt;"",Q5/39.0983*1000,"")</f>
        <v>12.276748605438087</v>
      </c>
      <c r="AI5" s="17">
        <f t="shared" ref="AI5:AI259" si="10">IF(P5&lt;&gt;"",P5/18.0383*1000,"")</f>
        <v>0.55437596669309197</v>
      </c>
      <c r="AJ5" s="17">
        <f t="shared" ref="AJ5:AJ259" si="11">IF(T5&lt;&gt;"",T5/18.998403*1000,"")</f>
        <v>1.1053560659809143</v>
      </c>
      <c r="AK5" s="17">
        <f t="shared" ref="AK5:AK259" si="12">IF(U5&lt;&gt;"",U5/35.453*1000,"")</f>
        <v>5.3930555947310523</v>
      </c>
      <c r="AL5" s="17">
        <f t="shared" ref="AL5:AL259" si="13">IF(V5&lt;&gt;"",V5/62.0049*1000,"")</f>
        <v>0.35964899548261509</v>
      </c>
      <c r="AM5" s="17">
        <f t="shared" ref="AM5:AM259" si="14">IF(W5&lt;&gt;"",W5/94.971*1000,"")</f>
        <v>0</v>
      </c>
      <c r="AN5" s="17">
        <f t="shared" ref="AN5:AN259" si="15">IF(X5&lt;&gt;"",X5/48.0288*1000,"")</f>
        <v>46.403407955226861</v>
      </c>
      <c r="AO5" s="17">
        <f t="shared" ref="AO5:AO259" si="16">IF(AK5&lt;&gt;"",AJ5+AK5+AL5+AN5+AC5+AM5,"")</f>
        <v>488.29746861142144</v>
      </c>
      <c r="AP5" s="17">
        <f t="shared" ref="AP5:AP259" si="17">IF(AE5&lt;&gt;"",AE5+AF5+AG5+AH5+AI5+AD5,"")</f>
        <v>427.09282150567628</v>
      </c>
      <c r="AQ5" s="17">
        <f t="shared" ref="AQ5:AQ259" si="18">IF(AP5&lt;&gt;"",AO5+AP5,"")</f>
        <v>915.39029011709772</v>
      </c>
      <c r="AR5" s="17">
        <f t="shared" ref="AR5:AR259" si="19">IF(AQ5&lt;&gt;"",((AO5-AP5)/AQ5)*100,"")</f>
        <v>6.6861805031726727</v>
      </c>
      <c r="AS5" s="17">
        <f t="shared" ref="AS5:AS259" si="20">IF(AE5&lt;&gt;"",AE5+AF5+AG5+AH5,"")</f>
        <v>426.49167202485444</v>
      </c>
      <c r="AT5" s="17">
        <f t="shared" ref="AT5:AT259" si="21">IF(AK5&lt;&gt;"",AK5+AL5+AN5,"")</f>
        <v>52.156112545440529</v>
      </c>
      <c r="AU5" s="17">
        <f t="shared" ref="AU5:AU259" si="22">IF(AS5&lt;&gt;"",AS5-AT5,"")</f>
        <v>374.33555947941392</v>
      </c>
      <c r="AV5" s="5" t="str">
        <f t="shared" ref="AV5:AV259" si="23">IF(AU5&lt;&gt;"",IF(N5&lt;8, "OK",IF(AQ5&lt;50,IF(ABS(AR5)&gt;60,"Check","OK"),IF(AND(AQ5&gt;=50,AQ5&lt;100),IF(ABS(AR5)&gt;30,"Check","OK"),IF(ABS(AR5)&gt;30,"Check","OK")))),"")</f>
        <v>OK</v>
      </c>
      <c r="AW5" s="5">
        <f t="shared" ref="AW5:AW259" si="24">IF(AY5&lt;&gt;"",((AY5-N5)/N5)*100,"")</f>
        <v>-0.75392576966206692</v>
      </c>
      <c r="AX5" s="5" t="str">
        <f t="shared" ref="AX5:AX259" si="25">IF(AW5&lt;&gt;"",IF(N5&lt;8,"OK",IF(P5&lt;5,IF(ABS(AW5)&gt;50,"Check","OK"),IF(AND(P5&gt;=5,P5&lt;30),IF(ABS(AW5)&gt;30,"Check","OK"),IF(ABS(AW5)&gt;20,"Check","OK")))),"")</f>
        <v>OK</v>
      </c>
      <c r="AY5" s="5">
        <f t="shared" ref="AY5:AY259" si="26">IF(AE5&lt;&gt;"",(AD5*350+(AC5*43.6)+(AE5*52)+(AK5*75.9)+(AF5*46.6)+(AH5*72)+(AG5*48.9)+(AN5*71)+(AL5*73.9)+(AI5*74.5))/1000,"")</f>
        <v>44.589276230206231</v>
      </c>
      <c r="AZ5" s="8" t="s">
        <v>60</v>
      </c>
      <c r="BA5" s="8"/>
    </row>
    <row r="6" spans="1:53" x14ac:dyDescent="0.2">
      <c r="A6" s="13" t="s">
        <v>61</v>
      </c>
      <c r="B6" s="13">
        <v>2</v>
      </c>
      <c r="C6" s="14" t="s">
        <v>62</v>
      </c>
      <c r="D6" s="15"/>
      <c r="E6" s="3">
        <v>44714</v>
      </c>
      <c r="F6" s="16" t="s">
        <v>63</v>
      </c>
      <c r="G6" s="5"/>
      <c r="H6" s="5"/>
      <c r="I6" s="5"/>
      <c r="J6" s="5">
        <v>2.6635</v>
      </c>
      <c r="K6" s="5">
        <v>0.13780000000000001</v>
      </c>
      <c r="L6" s="5">
        <v>7.2909999999999995</v>
      </c>
      <c r="M6" s="5">
        <v>1188.9490000000001</v>
      </c>
      <c r="N6" s="5">
        <v>163.74160000000001</v>
      </c>
      <c r="O6" s="5">
        <v>12.246</v>
      </c>
      <c r="P6" s="5">
        <v>1.2E-2</v>
      </c>
      <c r="Q6" s="5">
        <v>0.60399999999999998</v>
      </c>
      <c r="R6" s="5">
        <v>3.2229000000000001</v>
      </c>
      <c r="S6" s="5">
        <v>17.21</v>
      </c>
      <c r="T6" s="5">
        <v>2.9000000000000001E-2</v>
      </c>
      <c r="U6" s="5">
        <v>1.3835</v>
      </c>
      <c r="V6" s="5">
        <v>6.4500000000000002E-2</v>
      </c>
      <c r="W6" s="5">
        <v>0</v>
      </c>
      <c r="X6" s="5">
        <v>19.690000000000001</v>
      </c>
      <c r="Y6" s="5">
        <f t="shared" si="0"/>
        <v>1.457055E-2</v>
      </c>
      <c r="Z6" s="5">
        <f t="shared" si="1"/>
        <v>9.3179999999999999E-3</v>
      </c>
      <c r="AA6" s="5">
        <f t="shared" si="2"/>
        <v>2.3888550000000001E-2</v>
      </c>
      <c r="AB6" s="5">
        <f t="shared" si="3"/>
        <v>0.11391145</v>
      </c>
      <c r="AC6" s="17">
        <f t="shared" si="4"/>
        <v>1188.9490000000001</v>
      </c>
      <c r="AD6" s="17">
        <f t="shared" si="5"/>
        <v>5.1168183554030668E-2</v>
      </c>
      <c r="AE6" s="17">
        <f t="shared" si="6"/>
        <v>858.78243512974063</v>
      </c>
      <c r="AF6" s="17">
        <f t="shared" si="7"/>
        <v>265.20469039292328</v>
      </c>
      <c r="AG6" s="17">
        <f t="shared" si="8"/>
        <v>532.67170571954387</v>
      </c>
      <c r="AH6" s="17">
        <f t="shared" si="9"/>
        <v>15.448241995176259</v>
      </c>
      <c r="AI6" s="17">
        <f t="shared" si="10"/>
        <v>0.66525116003171036</v>
      </c>
      <c r="AJ6" s="17">
        <f t="shared" si="11"/>
        <v>1.5264440911165007</v>
      </c>
      <c r="AK6" s="17">
        <f t="shared" si="12"/>
        <v>39.023495895974946</v>
      </c>
      <c r="AL6" s="17">
        <f t="shared" si="13"/>
        <v>1.0402403680999406</v>
      </c>
      <c r="AM6" s="17">
        <f t="shared" si="14"/>
        <v>0</v>
      </c>
      <c r="AN6" s="17">
        <f t="shared" si="15"/>
        <v>409.96235591978154</v>
      </c>
      <c r="AO6" s="17">
        <f t="shared" si="16"/>
        <v>1640.501536274973</v>
      </c>
      <c r="AP6" s="17">
        <f t="shared" si="17"/>
        <v>1672.8234925809695</v>
      </c>
      <c r="AQ6" s="17">
        <f t="shared" si="18"/>
        <v>3313.3250288559425</v>
      </c>
      <c r="AR6" s="17">
        <f t="shared" si="19"/>
        <v>-0.9755142047490879</v>
      </c>
      <c r="AS6" s="17">
        <f t="shared" si="20"/>
        <v>1672.1070732373839</v>
      </c>
      <c r="AT6" s="17">
        <f t="shared" si="21"/>
        <v>450.02609218385646</v>
      </c>
      <c r="AU6" s="17">
        <f t="shared" si="22"/>
        <v>1222.0809810535275</v>
      </c>
      <c r="AV6" s="5" t="str">
        <f t="shared" si="23"/>
        <v>OK</v>
      </c>
      <c r="AW6" s="5">
        <f t="shared" si="24"/>
        <v>2.739240290844235</v>
      </c>
      <c r="AX6" s="5" t="str">
        <f t="shared" si="25"/>
        <v>OK</v>
      </c>
      <c r="AY6" s="5">
        <f t="shared" si="26"/>
        <v>168.22687588007301</v>
      </c>
      <c r="AZ6" s="8" t="s">
        <v>60</v>
      </c>
      <c r="BA6" s="8"/>
    </row>
    <row r="7" spans="1:53" x14ac:dyDescent="0.2">
      <c r="A7" s="13" t="s">
        <v>64</v>
      </c>
      <c r="B7" s="13">
        <v>3</v>
      </c>
      <c r="C7" s="14" t="s">
        <v>65</v>
      </c>
      <c r="D7" s="15"/>
      <c r="E7" s="3">
        <v>44714</v>
      </c>
      <c r="F7" s="16" t="s">
        <v>66</v>
      </c>
      <c r="G7" s="5"/>
      <c r="H7" s="5"/>
      <c r="I7" s="5"/>
      <c r="J7" s="5">
        <v>2.7605</v>
      </c>
      <c r="K7" s="5">
        <v>0.43980000000000002</v>
      </c>
      <c r="L7" s="5">
        <v>7.3490000000000002</v>
      </c>
      <c r="M7" s="5">
        <v>1442.7059999999999</v>
      </c>
      <c r="N7" s="5">
        <v>225.934</v>
      </c>
      <c r="O7" s="5">
        <v>16.100000000000001</v>
      </c>
      <c r="P7" s="5">
        <v>0.22999999999999998</v>
      </c>
      <c r="Q7" s="5">
        <v>10.89</v>
      </c>
      <c r="R7" s="5">
        <v>3.1221999999999999</v>
      </c>
      <c r="S7" s="5">
        <v>20.2</v>
      </c>
      <c r="T7" s="5">
        <v>7.0999999999999994E-2</v>
      </c>
      <c r="U7" s="5">
        <v>5.1529999999999996</v>
      </c>
      <c r="V7" s="5">
        <v>0.88500000000000001</v>
      </c>
      <c r="W7" s="5">
        <v>0</v>
      </c>
      <c r="X7" s="5">
        <v>18.856000000000002</v>
      </c>
      <c r="Y7" s="5">
        <f t="shared" si="0"/>
        <v>0.1999215</v>
      </c>
      <c r="Z7" s="5">
        <f t="shared" si="1"/>
        <v>0.17859499999999998</v>
      </c>
      <c r="AA7" s="5">
        <f t="shared" si="2"/>
        <v>0.37851649999999998</v>
      </c>
      <c r="AB7" s="5">
        <f t="shared" si="3"/>
        <v>6.1283500000000046E-2</v>
      </c>
      <c r="AC7" s="17">
        <f t="shared" si="4"/>
        <v>1442.7059999999999</v>
      </c>
      <c r="AD7" s="17">
        <f t="shared" si="5"/>
        <v>4.4771330417636084E-2</v>
      </c>
      <c r="AE7" s="17">
        <f t="shared" si="6"/>
        <v>1007.9840319361277</v>
      </c>
      <c r="AF7" s="17">
        <f t="shared" si="7"/>
        <v>256.91832956181855</v>
      </c>
      <c r="AG7" s="17">
        <f t="shared" si="8"/>
        <v>700.31148636980708</v>
      </c>
      <c r="AH7" s="17">
        <f t="shared" si="9"/>
        <v>278.52873398587661</v>
      </c>
      <c r="AI7" s="17">
        <f t="shared" si="10"/>
        <v>12.750647233941113</v>
      </c>
      <c r="AJ7" s="17">
        <f t="shared" si="11"/>
        <v>3.7371562230783288</v>
      </c>
      <c r="AK7" s="17">
        <f t="shared" si="12"/>
        <v>145.34736129523591</v>
      </c>
      <c r="AL7" s="17">
        <f t="shared" si="13"/>
        <v>14.273065515789881</v>
      </c>
      <c r="AM7" s="17">
        <f t="shared" si="14"/>
        <v>0</v>
      </c>
      <c r="AN7" s="17">
        <f t="shared" si="15"/>
        <v>392.59777466853228</v>
      </c>
      <c r="AO7" s="17">
        <f t="shared" si="16"/>
        <v>1998.6613577026365</v>
      </c>
      <c r="AP7" s="17">
        <f t="shared" si="17"/>
        <v>2256.5380004179883</v>
      </c>
      <c r="AQ7" s="17">
        <f t="shared" si="18"/>
        <v>4255.1993581206243</v>
      </c>
      <c r="AR7" s="17">
        <f t="shared" si="19"/>
        <v>-6.0602717055599271</v>
      </c>
      <c r="AS7" s="17">
        <f t="shared" si="20"/>
        <v>2243.7425818536299</v>
      </c>
      <c r="AT7" s="17">
        <f t="shared" si="21"/>
        <v>552.21820147955805</v>
      </c>
      <c r="AU7" s="17">
        <f t="shared" si="22"/>
        <v>1691.5243803740718</v>
      </c>
      <c r="AV7" s="5" t="str">
        <f t="shared" si="23"/>
        <v>OK</v>
      </c>
      <c r="AW7" s="5">
        <f t="shared" si="24"/>
        <v>-1.5130412427116098</v>
      </c>
      <c r="AX7" s="5" t="str">
        <f t="shared" si="25"/>
        <v>OK</v>
      </c>
      <c r="AY7" s="5">
        <f t="shared" si="26"/>
        <v>222.51552539869195</v>
      </c>
      <c r="AZ7" s="8" t="s">
        <v>60</v>
      </c>
      <c r="BA7" s="8"/>
    </row>
    <row r="8" spans="1:53" x14ac:dyDescent="0.2">
      <c r="A8" s="13" t="s">
        <v>67</v>
      </c>
      <c r="B8" s="13">
        <v>4</v>
      </c>
      <c r="C8" s="14" t="s">
        <v>68</v>
      </c>
      <c r="D8" s="15" t="s">
        <v>69</v>
      </c>
      <c r="E8" s="3">
        <v>44714</v>
      </c>
      <c r="F8" s="16" t="s">
        <v>70</v>
      </c>
      <c r="G8" s="5"/>
      <c r="H8" s="5"/>
      <c r="I8" s="5"/>
      <c r="J8" s="5">
        <v>3.0840000000000001</v>
      </c>
      <c r="K8" s="5">
        <v>0.15939999999999999</v>
      </c>
      <c r="L8" s="5">
        <v>7.3570000000000002</v>
      </c>
      <c r="M8" s="5">
        <v>1000.842</v>
      </c>
      <c r="N8" s="5">
        <v>116.214</v>
      </c>
      <c r="O8" s="5">
        <v>20.8</v>
      </c>
      <c r="P8" s="5">
        <v>0.17</v>
      </c>
      <c r="Q8" s="5">
        <v>1.96</v>
      </c>
      <c r="R8" s="5">
        <v>1.6800000000000002</v>
      </c>
      <c r="S8" s="5">
        <v>6.4</v>
      </c>
      <c r="T8" s="5">
        <v>5.8000000000000003E-2</v>
      </c>
      <c r="U8" s="5">
        <v>4.2959999999999994</v>
      </c>
      <c r="V8" s="5">
        <v>8.9999999999999993E-3</v>
      </c>
      <c r="W8" s="5">
        <v>0</v>
      </c>
      <c r="X8" s="5">
        <v>2.9449999999999998</v>
      </c>
      <c r="Y8" s="5">
        <f t="shared" si="0"/>
        <v>2.0330999999999999E-3</v>
      </c>
      <c r="Z8" s="5">
        <f t="shared" si="1"/>
        <v>0.13200500000000001</v>
      </c>
      <c r="AA8" s="5">
        <f t="shared" si="2"/>
        <v>0.13403810000000002</v>
      </c>
      <c r="AB8" s="5">
        <f t="shared" si="3"/>
        <v>2.5361899999999965E-2</v>
      </c>
      <c r="AC8" s="17">
        <f t="shared" si="4"/>
        <v>1000.842</v>
      </c>
      <c r="AD8" s="17">
        <f t="shared" si="5"/>
        <v>4.3954161543782351E-2</v>
      </c>
      <c r="AE8" s="17">
        <f t="shared" si="6"/>
        <v>319.36127744510986</v>
      </c>
      <c r="AF8" s="17">
        <f t="shared" si="7"/>
        <v>138.24315984365359</v>
      </c>
      <c r="AG8" s="17">
        <f t="shared" si="8"/>
        <v>904.75024326037192</v>
      </c>
      <c r="AH8" s="17">
        <f t="shared" si="9"/>
        <v>50.130056805538857</v>
      </c>
      <c r="AI8" s="17">
        <f t="shared" si="10"/>
        <v>9.4243914337825636</v>
      </c>
      <c r="AJ8" s="17">
        <f t="shared" si="11"/>
        <v>3.0528881822330014</v>
      </c>
      <c r="AK8" s="17">
        <f t="shared" si="12"/>
        <v>121.17451273517048</v>
      </c>
      <c r="AL8" s="17">
        <f t="shared" si="13"/>
        <v>0.14514981880464284</v>
      </c>
      <c r="AM8" s="17">
        <f t="shared" si="14"/>
        <v>0</v>
      </c>
      <c r="AN8" s="17">
        <f t="shared" si="15"/>
        <v>61.317376240922115</v>
      </c>
      <c r="AO8" s="17">
        <f t="shared" si="16"/>
        <v>1186.5319269771303</v>
      </c>
      <c r="AP8" s="17">
        <f t="shared" si="17"/>
        <v>1421.9530829500004</v>
      </c>
      <c r="AQ8" s="17">
        <f t="shared" si="18"/>
        <v>2608.4850099271307</v>
      </c>
      <c r="AR8" s="17">
        <f t="shared" si="19"/>
        <v>-9.0252063966986995</v>
      </c>
      <c r="AS8" s="17">
        <f t="shared" si="20"/>
        <v>1412.4847373546741</v>
      </c>
      <c r="AT8" s="17">
        <f t="shared" si="21"/>
        <v>182.63703879489725</v>
      </c>
      <c r="AU8" s="17">
        <f t="shared" si="22"/>
        <v>1229.8476985597767</v>
      </c>
      <c r="AV8" s="5" t="str">
        <f t="shared" si="23"/>
        <v>OK</v>
      </c>
      <c r="AW8" s="5">
        <f t="shared" si="24"/>
        <v>10.84394890543534</v>
      </c>
      <c r="AX8" s="5" t="str">
        <f t="shared" si="25"/>
        <v>OK</v>
      </c>
      <c r="AY8" s="5">
        <f t="shared" si="26"/>
        <v>128.81618678096262</v>
      </c>
      <c r="AZ8" s="8" t="s">
        <v>60</v>
      </c>
      <c r="BA8" s="8"/>
    </row>
    <row r="9" spans="1:53" x14ac:dyDescent="0.2">
      <c r="A9" s="13" t="s">
        <v>71</v>
      </c>
      <c r="B9" s="13">
        <v>5</v>
      </c>
      <c r="C9" s="14" t="s">
        <v>72</v>
      </c>
      <c r="D9" s="15" t="s">
        <v>69</v>
      </c>
      <c r="E9" s="3">
        <v>44714</v>
      </c>
      <c r="F9" s="16" t="s">
        <v>73</v>
      </c>
      <c r="G9" s="5"/>
      <c r="H9" s="5"/>
      <c r="I9" s="5"/>
      <c r="J9" s="5">
        <v>2.6395</v>
      </c>
      <c r="K9" s="5">
        <v>0.81740000000000002</v>
      </c>
      <c r="L9" s="5">
        <v>7.46</v>
      </c>
      <c r="M9" s="5">
        <v>1213.434</v>
      </c>
      <c r="N9" s="5">
        <v>158.29920000000001</v>
      </c>
      <c r="O9" s="5">
        <v>19.34</v>
      </c>
      <c r="P9" s="5">
        <v>2.1000000000000001E-2</v>
      </c>
      <c r="Q9" s="5">
        <v>0.86999999999999988</v>
      </c>
      <c r="R9" s="5">
        <v>2.36</v>
      </c>
      <c r="S9" s="5">
        <v>12.3</v>
      </c>
      <c r="T9" s="5">
        <v>0.24</v>
      </c>
      <c r="U9" s="5">
        <v>4.7370000000000001</v>
      </c>
      <c r="V9" s="5">
        <v>2.84</v>
      </c>
      <c r="W9" s="5">
        <v>0</v>
      </c>
      <c r="X9" s="5">
        <v>7.056</v>
      </c>
      <c r="Y9" s="5">
        <f t="shared" si="0"/>
        <v>0.6415559999999999</v>
      </c>
      <c r="Z9" s="5">
        <f t="shared" si="1"/>
        <v>1.6306500000000002E-2</v>
      </c>
      <c r="AA9" s="5">
        <f t="shared" si="2"/>
        <v>0.65786249999999991</v>
      </c>
      <c r="AB9" s="5">
        <f t="shared" si="3"/>
        <v>0.15953750000000011</v>
      </c>
      <c r="AC9" s="17">
        <f t="shared" si="4"/>
        <v>1213.434</v>
      </c>
      <c r="AD9" s="17">
        <f t="shared" si="5"/>
        <v>3.4673685045253172E-2</v>
      </c>
      <c r="AE9" s="17">
        <f t="shared" si="6"/>
        <v>613.77245508982037</v>
      </c>
      <c r="AF9" s="17">
        <f t="shared" si="7"/>
        <v>194.19872454227524</v>
      </c>
      <c r="AG9" s="17">
        <f t="shared" si="8"/>
        <v>841.24373580074962</v>
      </c>
      <c r="AH9" s="17">
        <f t="shared" si="9"/>
        <v>22.251606847356534</v>
      </c>
      <c r="AI9" s="17">
        <f t="shared" si="10"/>
        <v>1.1641895300554932</v>
      </c>
      <c r="AJ9" s="17">
        <f t="shared" si="11"/>
        <v>12.632640754067593</v>
      </c>
      <c r="AK9" s="17">
        <f t="shared" si="12"/>
        <v>133.61351648661608</v>
      </c>
      <c r="AL9" s="17">
        <f t="shared" si="13"/>
        <v>45.802831711687304</v>
      </c>
      <c r="AM9" s="17">
        <f t="shared" si="14"/>
        <v>0</v>
      </c>
      <c r="AN9" s="17">
        <f t="shared" si="15"/>
        <v>146.91185288826705</v>
      </c>
      <c r="AO9" s="17">
        <f t="shared" si="16"/>
        <v>1552.394841840638</v>
      </c>
      <c r="AP9" s="17">
        <f t="shared" si="17"/>
        <v>1672.6653854953024</v>
      </c>
      <c r="AQ9" s="17">
        <f t="shared" si="18"/>
        <v>3225.0602273359405</v>
      </c>
      <c r="AR9" s="17">
        <f t="shared" si="19"/>
        <v>-3.7292495388222191</v>
      </c>
      <c r="AS9" s="17">
        <f t="shared" si="20"/>
        <v>1671.4665222802018</v>
      </c>
      <c r="AT9" s="17">
        <f t="shared" si="21"/>
        <v>326.3282010865704</v>
      </c>
      <c r="AU9" s="17">
        <f t="shared" si="22"/>
        <v>1345.1383211936313</v>
      </c>
      <c r="AV9" s="5" t="str">
        <f t="shared" si="23"/>
        <v>OK</v>
      </c>
      <c r="AW9" s="5">
        <f t="shared" si="24"/>
        <v>1.4952631672533991</v>
      </c>
      <c r="AX9" s="5" t="str">
        <f t="shared" si="25"/>
        <v>OK</v>
      </c>
      <c r="AY9" s="5">
        <f t="shared" si="26"/>
        <v>160.66618963165681</v>
      </c>
      <c r="AZ9" s="8" t="s">
        <v>60</v>
      </c>
      <c r="BA9" s="8"/>
    </row>
    <row r="10" spans="1:53" x14ac:dyDescent="0.2">
      <c r="A10" s="13" t="s">
        <v>74</v>
      </c>
      <c r="B10" s="13">
        <v>6</v>
      </c>
      <c r="C10" s="14" t="s">
        <v>75</v>
      </c>
      <c r="D10" s="15" t="s">
        <v>69</v>
      </c>
      <c r="E10" s="3">
        <v>44714</v>
      </c>
      <c r="F10" s="16" t="s">
        <v>76</v>
      </c>
      <c r="G10" s="5"/>
      <c r="H10" s="5"/>
      <c r="I10" s="5"/>
      <c r="J10" s="5">
        <v>3.7414999999999998</v>
      </c>
      <c r="K10" s="5">
        <v>0.2606</v>
      </c>
      <c r="L10" s="5">
        <v>7.5619999999999994</v>
      </c>
      <c r="M10" s="5">
        <v>1416.223</v>
      </c>
      <c r="N10" s="5">
        <v>161.1712</v>
      </c>
      <c r="O10" s="5">
        <v>19.84</v>
      </c>
      <c r="P10" s="5">
        <v>0.2</v>
      </c>
      <c r="Q10" s="5">
        <v>0.99</v>
      </c>
      <c r="R10" s="5">
        <v>2.92</v>
      </c>
      <c r="S10" s="5">
        <v>11.92</v>
      </c>
      <c r="T10" s="5">
        <v>5.8000000000000003E-2</v>
      </c>
      <c r="U10" s="5">
        <v>4.6429999999999998</v>
      </c>
      <c r="V10" s="5">
        <v>2.2210000000000001E-2</v>
      </c>
      <c r="W10" s="5">
        <v>0</v>
      </c>
      <c r="X10" s="5">
        <v>2.6319999999999997</v>
      </c>
      <c r="Y10" s="5">
        <f t="shared" si="0"/>
        <v>5.0172389999999997E-3</v>
      </c>
      <c r="Z10" s="5">
        <f t="shared" si="1"/>
        <v>0.15529999999999999</v>
      </c>
      <c r="AA10" s="5">
        <f t="shared" si="2"/>
        <v>0.160317239</v>
      </c>
      <c r="AB10" s="5">
        <f t="shared" si="3"/>
        <v>0.100282761</v>
      </c>
      <c r="AC10" s="17">
        <f t="shared" si="4"/>
        <v>1416.223</v>
      </c>
      <c r="AD10" s="17">
        <f t="shared" si="5"/>
        <v>2.7415741719278821E-2</v>
      </c>
      <c r="AE10" s="17">
        <f t="shared" si="6"/>
        <v>594.81037924151701</v>
      </c>
      <c r="AF10" s="17">
        <f t="shared" si="7"/>
        <v>240.27977782349311</v>
      </c>
      <c r="AG10" s="17">
        <f t="shared" si="8"/>
        <v>862.99253972527777</v>
      </c>
      <c r="AH10" s="17">
        <f t="shared" si="9"/>
        <v>25.320793998716056</v>
      </c>
      <c r="AI10" s="17">
        <f t="shared" si="10"/>
        <v>11.08751933386184</v>
      </c>
      <c r="AJ10" s="17">
        <f t="shared" si="11"/>
        <v>3.0528881822330014</v>
      </c>
      <c r="AK10" s="17">
        <f t="shared" si="12"/>
        <v>130.96211886159139</v>
      </c>
      <c r="AL10" s="17">
        <f t="shared" si="13"/>
        <v>0.35819749729456868</v>
      </c>
      <c r="AM10" s="17">
        <f t="shared" si="14"/>
        <v>0</v>
      </c>
      <c r="AN10" s="17">
        <f t="shared" si="15"/>
        <v>54.800453061496434</v>
      </c>
      <c r="AO10" s="17">
        <f t="shared" si="16"/>
        <v>1605.3966576026153</v>
      </c>
      <c r="AP10" s="17">
        <f t="shared" si="17"/>
        <v>1734.518425864585</v>
      </c>
      <c r="AQ10" s="17">
        <f t="shared" si="18"/>
        <v>3339.9150834672</v>
      </c>
      <c r="AR10" s="17">
        <f t="shared" si="19"/>
        <v>-3.8660194955593621</v>
      </c>
      <c r="AS10" s="17">
        <f t="shared" si="20"/>
        <v>1723.4034907890039</v>
      </c>
      <c r="AT10" s="17">
        <f t="shared" si="21"/>
        <v>186.12076942038237</v>
      </c>
      <c r="AU10" s="17">
        <f t="shared" si="22"/>
        <v>1537.2827213686214</v>
      </c>
      <c r="AV10" s="5" t="str">
        <f t="shared" si="23"/>
        <v>OK</v>
      </c>
      <c r="AW10" s="5">
        <f t="shared" si="24"/>
        <v>0.88084968753281234</v>
      </c>
      <c r="AX10" s="5" t="str">
        <f t="shared" si="25"/>
        <v>OK</v>
      </c>
      <c r="AY10" s="5">
        <f t="shared" si="26"/>
        <v>162.59087601159288</v>
      </c>
      <c r="AZ10" s="8" t="s">
        <v>60</v>
      </c>
      <c r="BA10" s="8"/>
    </row>
    <row r="11" spans="1:53" x14ac:dyDescent="0.2">
      <c r="A11" s="13" t="s">
        <v>77</v>
      </c>
      <c r="B11" s="13">
        <v>7</v>
      </c>
      <c r="C11" s="14" t="s">
        <v>78</v>
      </c>
      <c r="D11" s="15" t="s">
        <v>79</v>
      </c>
      <c r="E11" s="3">
        <v>44714</v>
      </c>
      <c r="F11" s="16" t="s">
        <v>80</v>
      </c>
      <c r="G11" s="5"/>
      <c r="H11" s="5"/>
      <c r="I11" s="5"/>
      <c r="J11" s="5">
        <v>3.109</v>
      </c>
      <c r="K11" s="5">
        <v>0.1731</v>
      </c>
      <c r="L11" s="5">
        <v>7.4550000000000001</v>
      </c>
      <c r="M11" s="5">
        <v>1475.7850000000001</v>
      </c>
      <c r="N11" s="5">
        <v>152.5204</v>
      </c>
      <c r="O11" s="5">
        <v>19.22</v>
      </c>
      <c r="P11" s="5">
        <v>2.8000000000000001E-2</v>
      </c>
      <c r="Q11" s="5">
        <v>0.78</v>
      </c>
      <c r="R11" s="5">
        <v>2.52</v>
      </c>
      <c r="S11" s="5">
        <v>13.540000000000001</v>
      </c>
      <c r="T11" s="5">
        <v>0.06</v>
      </c>
      <c r="U11" s="5">
        <v>4.5620000000000003</v>
      </c>
      <c r="V11" s="5">
        <v>4.0000000000000001E-3</v>
      </c>
      <c r="W11" s="5">
        <v>0</v>
      </c>
      <c r="X11" s="5">
        <v>2.5099999999999998</v>
      </c>
      <c r="Y11" s="5">
        <f t="shared" si="0"/>
        <v>9.0359999999999995E-4</v>
      </c>
      <c r="Z11" s="5">
        <f t="shared" si="1"/>
        <v>2.1742000000000001E-2</v>
      </c>
      <c r="AA11" s="5">
        <f t="shared" si="2"/>
        <v>2.2645600000000002E-2</v>
      </c>
      <c r="AB11" s="5">
        <f t="shared" si="3"/>
        <v>0.15045439999999999</v>
      </c>
      <c r="AC11" s="17">
        <f t="shared" si="4"/>
        <v>1475.7850000000001</v>
      </c>
      <c r="AD11" s="17">
        <f t="shared" si="5"/>
        <v>3.5075187395256682E-2</v>
      </c>
      <c r="AE11" s="17">
        <f t="shared" si="6"/>
        <v>675.64870259481052</v>
      </c>
      <c r="AF11" s="17">
        <f t="shared" si="7"/>
        <v>207.36473976548038</v>
      </c>
      <c r="AG11" s="17">
        <f t="shared" si="8"/>
        <v>836.02402285886274</v>
      </c>
      <c r="AH11" s="17">
        <f t="shared" si="9"/>
        <v>19.949716483836895</v>
      </c>
      <c r="AI11" s="17">
        <f t="shared" si="10"/>
        <v>1.5522527067406573</v>
      </c>
      <c r="AJ11" s="17">
        <f t="shared" si="11"/>
        <v>3.1581601885168982</v>
      </c>
      <c r="AK11" s="17">
        <f t="shared" si="12"/>
        <v>128.67740388683609</v>
      </c>
      <c r="AL11" s="17">
        <f t="shared" si="13"/>
        <v>6.4511030579841283E-2</v>
      </c>
      <c r="AM11" s="17">
        <f t="shared" si="14"/>
        <v>0</v>
      </c>
      <c r="AN11" s="17">
        <f t="shared" si="15"/>
        <v>52.260310480378436</v>
      </c>
      <c r="AO11" s="17">
        <f t="shared" si="16"/>
        <v>1659.9453855863112</v>
      </c>
      <c r="AP11" s="17">
        <f t="shared" si="17"/>
        <v>1740.5745095971263</v>
      </c>
      <c r="AQ11" s="17">
        <f t="shared" si="18"/>
        <v>3400.5198951834373</v>
      </c>
      <c r="AR11" s="17">
        <f t="shared" si="19"/>
        <v>-2.3710822608336959</v>
      </c>
      <c r="AS11" s="17">
        <f t="shared" si="20"/>
        <v>1738.9871817029905</v>
      </c>
      <c r="AT11" s="17">
        <f t="shared" si="21"/>
        <v>181.00222539779435</v>
      </c>
      <c r="AU11" s="17">
        <f t="shared" si="22"/>
        <v>1557.9849563051962</v>
      </c>
      <c r="AV11" s="5" t="str">
        <f t="shared" si="23"/>
        <v>OK</v>
      </c>
      <c r="AW11" s="5">
        <f t="shared" si="24"/>
        <v>8.2274195577472042</v>
      </c>
      <c r="AX11" s="5" t="str">
        <f t="shared" si="25"/>
        <v>OK</v>
      </c>
      <c r="AY11" s="5">
        <f t="shared" si="26"/>
        <v>165.06889321915426</v>
      </c>
      <c r="AZ11" s="8" t="s">
        <v>60</v>
      </c>
      <c r="BA11" s="8"/>
    </row>
    <row r="12" spans="1:53" x14ac:dyDescent="0.2">
      <c r="A12" s="13" t="s">
        <v>81</v>
      </c>
      <c r="B12" s="13">
        <v>8</v>
      </c>
      <c r="C12" s="14" t="s">
        <v>82</v>
      </c>
      <c r="D12" s="15" t="s">
        <v>69</v>
      </c>
      <c r="E12" s="3">
        <v>44714</v>
      </c>
      <c r="F12" s="16" t="s">
        <v>83</v>
      </c>
      <c r="G12" s="5"/>
      <c r="H12" s="5"/>
      <c r="I12" s="5"/>
      <c r="J12" s="5">
        <v>3.9885000000000002</v>
      </c>
      <c r="K12" s="5">
        <v>0.26540000000000002</v>
      </c>
      <c r="L12" s="5">
        <v>7.9249999999999998</v>
      </c>
      <c r="M12" s="5">
        <v>1698.2180000000001</v>
      </c>
      <c r="N12" s="5">
        <v>167.7268</v>
      </c>
      <c r="O12" s="5">
        <v>19.579999999999998</v>
      </c>
      <c r="P12" s="5">
        <v>2.3E-2</v>
      </c>
      <c r="Q12" s="5">
        <v>0.5</v>
      </c>
      <c r="R12" s="5">
        <v>2.82</v>
      </c>
      <c r="S12" s="5">
        <v>16.34</v>
      </c>
      <c r="T12" s="5">
        <v>0.16700000000000001</v>
      </c>
      <c r="U12" s="5">
        <v>4.5019999999999998</v>
      </c>
      <c r="V12" s="5">
        <v>0.112</v>
      </c>
      <c r="W12" s="5">
        <v>0</v>
      </c>
      <c r="X12" s="5">
        <v>3.4899999999999998</v>
      </c>
      <c r="Y12" s="5">
        <f t="shared" si="0"/>
        <v>2.5300799999999998E-2</v>
      </c>
      <c r="Z12" s="5">
        <f t="shared" si="1"/>
        <v>1.78595E-2</v>
      </c>
      <c r="AA12" s="5">
        <f t="shared" si="2"/>
        <v>4.3160299999999999E-2</v>
      </c>
      <c r="AB12" s="5">
        <f t="shared" si="3"/>
        <v>0.22223970000000004</v>
      </c>
      <c r="AC12" s="17">
        <f t="shared" si="4"/>
        <v>1698.2180000000001</v>
      </c>
      <c r="AD12" s="17">
        <f t="shared" si="5"/>
        <v>1.1885022274370155E-2</v>
      </c>
      <c r="AE12" s="17">
        <f t="shared" si="6"/>
        <v>815.36926147704594</v>
      </c>
      <c r="AF12" s="17">
        <f t="shared" si="7"/>
        <v>232.05101830898991</v>
      </c>
      <c r="AG12" s="17">
        <f t="shared" si="8"/>
        <v>851.68316168452304</v>
      </c>
      <c r="AH12" s="17">
        <f t="shared" si="9"/>
        <v>12.788279797331342</v>
      </c>
      <c r="AI12" s="17">
        <f t="shared" si="10"/>
        <v>1.2750647233941113</v>
      </c>
      <c r="AJ12" s="17">
        <f t="shared" si="11"/>
        <v>8.7902125247053657</v>
      </c>
      <c r="AK12" s="17">
        <f t="shared" si="12"/>
        <v>126.98502242405438</v>
      </c>
      <c r="AL12" s="17">
        <f t="shared" si="13"/>
        <v>1.8063088562355558</v>
      </c>
      <c r="AM12" s="17">
        <f t="shared" si="14"/>
        <v>0</v>
      </c>
      <c r="AN12" s="17">
        <f t="shared" si="15"/>
        <v>72.664734492637749</v>
      </c>
      <c r="AO12" s="17">
        <f t="shared" si="16"/>
        <v>1908.464278297633</v>
      </c>
      <c r="AP12" s="17">
        <f t="shared" si="17"/>
        <v>1913.1786710135584</v>
      </c>
      <c r="AQ12" s="17">
        <f t="shared" si="18"/>
        <v>3821.6429493111914</v>
      </c>
      <c r="AR12" s="17">
        <f t="shared" si="19"/>
        <v>-0.12336036564523012</v>
      </c>
      <c r="AS12" s="17">
        <f t="shared" si="20"/>
        <v>1911.89172126789</v>
      </c>
      <c r="AT12" s="17">
        <f t="shared" si="21"/>
        <v>201.45606577292767</v>
      </c>
      <c r="AU12" s="17">
        <f t="shared" si="22"/>
        <v>1710.4356554949622</v>
      </c>
      <c r="AV12" s="5" t="str">
        <f t="shared" si="23"/>
        <v>OK</v>
      </c>
      <c r="AW12" s="5">
        <f t="shared" si="24"/>
        <v>10.210857332825793</v>
      </c>
      <c r="AX12" s="5" t="str">
        <f t="shared" si="25"/>
        <v>OK</v>
      </c>
      <c r="AY12" s="5">
        <f t="shared" si="26"/>
        <v>184.85314425691405</v>
      </c>
      <c r="AZ12" s="8" t="s">
        <v>60</v>
      </c>
      <c r="BA12" s="8"/>
    </row>
    <row r="13" spans="1:53" x14ac:dyDescent="0.2">
      <c r="A13" s="13" t="s">
        <v>84</v>
      </c>
      <c r="B13" s="13">
        <v>9</v>
      </c>
      <c r="C13" s="14" t="s">
        <v>85</v>
      </c>
      <c r="D13" s="15" t="s">
        <v>79</v>
      </c>
      <c r="E13" s="3">
        <v>44714</v>
      </c>
      <c r="F13" s="16" t="s">
        <v>83</v>
      </c>
      <c r="G13" s="5"/>
      <c r="H13" s="5"/>
      <c r="I13" s="5"/>
      <c r="J13" s="5">
        <v>3.0815000000000001</v>
      </c>
      <c r="K13" s="5">
        <v>0.49790000000000001</v>
      </c>
      <c r="L13" s="5">
        <v>7.468</v>
      </c>
      <c r="M13" s="5">
        <v>1452.837</v>
      </c>
      <c r="N13" s="5">
        <v>158.38480000000001</v>
      </c>
      <c r="O13" s="5">
        <v>19.399999999999999</v>
      </c>
      <c r="P13" s="5">
        <v>4.4999999999999998E-2</v>
      </c>
      <c r="Q13" s="5">
        <v>2.33</v>
      </c>
      <c r="R13" s="5">
        <v>2.44</v>
      </c>
      <c r="S13" s="5">
        <v>12.96</v>
      </c>
      <c r="T13" s="5">
        <v>0.06</v>
      </c>
      <c r="U13" s="5">
        <v>6.7729999999999997</v>
      </c>
      <c r="V13" s="5">
        <v>2.0030000000000001</v>
      </c>
      <c r="W13" s="5">
        <v>0</v>
      </c>
      <c r="X13" s="5">
        <v>4.2629999999999999</v>
      </c>
      <c r="Y13" s="5">
        <f t="shared" si="0"/>
        <v>0.45247769999999998</v>
      </c>
      <c r="Z13" s="5">
        <f t="shared" si="1"/>
        <v>3.4942499999999994E-2</v>
      </c>
      <c r="AA13" s="5">
        <f t="shared" si="2"/>
        <v>0.48742019999999997</v>
      </c>
      <c r="AB13" s="5">
        <f t="shared" si="3"/>
        <v>1.0479800000000039E-2</v>
      </c>
      <c r="AC13" s="17">
        <f t="shared" si="4"/>
        <v>1452.837</v>
      </c>
      <c r="AD13" s="17">
        <f t="shared" si="5"/>
        <v>3.4040818970100029E-2</v>
      </c>
      <c r="AE13" s="17">
        <f t="shared" si="6"/>
        <v>646.70658682634746</v>
      </c>
      <c r="AF13" s="17">
        <f t="shared" si="7"/>
        <v>200.78173215387778</v>
      </c>
      <c r="AG13" s="17">
        <f t="shared" si="8"/>
        <v>843.85359227169295</v>
      </c>
      <c r="AH13" s="17">
        <f t="shared" si="9"/>
        <v>59.593383855564049</v>
      </c>
      <c r="AI13" s="17">
        <f t="shared" si="10"/>
        <v>2.4946918501189135</v>
      </c>
      <c r="AJ13" s="17">
        <f t="shared" si="11"/>
        <v>3.1581601885168982</v>
      </c>
      <c r="AK13" s="17">
        <f t="shared" si="12"/>
        <v>191.04166079034212</v>
      </c>
      <c r="AL13" s="17">
        <f t="shared" si="13"/>
        <v>32.303898562855515</v>
      </c>
      <c r="AM13" s="17">
        <f t="shared" si="14"/>
        <v>0</v>
      </c>
      <c r="AN13" s="17">
        <f t="shared" si="15"/>
        <v>88.759244453327995</v>
      </c>
      <c r="AO13" s="17">
        <f t="shared" si="16"/>
        <v>1768.0999639950426</v>
      </c>
      <c r="AP13" s="17">
        <f t="shared" si="17"/>
        <v>1753.4640277765714</v>
      </c>
      <c r="AQ13" s="17">
        <f t="shared" si="18"/>
        <v>3521.5639917716139</v>
      </c>
      <c r="AR13" s="17">
        <f t="shared" si="19"/>
        <v>0.4156089809149891</v>
      </c>
      <c r="AS13" s="17">
        <f t="shared" si="20"/>
        <v>1750.9352951074823</v>
      </c>
      <c r="AT13" s="17">
        <f t="shared" si="21"/>
        <v>312.10480380652564</v>
      </c>
      <c r="AU13" s="17">
        <f t="shared" si="22"/>
        <v>1438.8304913009565</v>
      </c>
      <c r="AV13" s="5" t="str">
        <f t="shared" si="23"/>
        <v>OK</v>
      </c>
      <c r="AW13" s="5">
        <f t="shared" si="24"/>
        <v>10.661518072737303</v>
      </c>
      <c r="AX13" s="5" t="str">
        <f t="shared" si="25"/>
        <v>OK</v>
      </c>
      <c r="AY13" s="5">
        <f t="shared" si="26"/>
        <v>175.27102407646885</v>
      </c>
      <c r="AZ13" s="8" t="s">
        <v>60</v>
      </c>
      <c r="BA13" s="8"/>
    </row>
    <row r="14" spans="1:53" x14ac:dyDescent="0.2">
      <c r="A14" s="13" t="s">
        <v>86</v>
      </c>
      <c r="B14" s="13">
        <v>10</v>
      </c>
      <c r="C14" s="14" t="s">
        <v>87</v>
      </c>
      <c r="D14" s="15" t="s">
        <v>88</v>
      </c>
      <c r="E14" s="3">
        <v>44714</v>
      </c>
      <c r="F14" s="16" t="s">
        <v>89</v>
      </c>
      <c r="G14" s="5"/>
      <c r="H14" s="5"/>
      <c r="I14" s="5"/>
      <c r="J14" s="5">
        <v>2.8725000000000001</v>
      </c>
      <c r="K14" s="5">
        <v>0.90810000000000002</v>
      </c>
      <c r="L14" s="5">
        <v>7.383</v>
      </c>
      <c r="M14" s="5">
        <v>1400.06</v>
      </c>
      <c r="N14" s="5">
        <v>154.48599999999999</v>
      </c>
      <c r="O14" s="5">
        <v>19.18</v>
      </c>
      <c r="P14" s="5">
        <v>2.7E-2</v>
      </c>
      <c r="Q14" s="5">
        <v>1.55</v>
      </c>
      <c r="R14" s="5">
        <v>2.2600000000000002</v>
      </c>
      <c r="S14" s="5">
        <v>11.98</v>
      </c>
      <c r="T14" s="5">
        <v>5.8999999999999997E-2</v>
      </c>
      <c r="U14" s="5">
        <v>4.798</v>
      </c>
      <c r="V14" s="5">
        <v>3.4079999999999999</v>
      </c>
      <c r="W14" s="5">
        <v>0</v>
      </c>
      <c r="X14" s="5">
        <v>2.6520000000000001</v>
      </c>
      <c r="Y14" s="5">
        <f t="shared" si="0"/>
        <v>0.76986719999999997</v>
      </c>
      <c r="Z14" s="5">
        <f t="shared" si="1"/>
        <v>2.0965499999999998E-2</v>
      </c>
      <c r="AA14" s="5">
        <f t="shared" si="2"/>
        <v>0.79083269999999994</v>
      </c>
      <c r="AB14" s="5">
        <f t="shared" si="3"/>
        <v>0.11726730000000007</v>
      </c>
      <c r="AC14" s="17">
        <f t="shared" si="4"/>
        <v>1400.06</v>
      </c>
      <c r="AD14" s="17">
        <f t="shared" si="5"/>
        <v>4.139996748197293E-2</v>
      </c>
      <c r="AE14" s="17">
        <f t="shared" si="6"/>
        <v>597.8043912175649</v>
      </c>
      <c r="AF14" s="17">
        <f t="shared" si="7"/>
        <v>185.96996502777208</v>
      </c>
      <c r="AG14" s="17">
        <f t="shared" si="8"/>
        <v>834.28411854490059</v>
      </c>
      <c r="AH14" s="17">
        <f t="shared" si="9"/>
        <v>39.643667371727155</v>
      </c>
      <c r="AI14" s="17">
        <f t="shared" si="10"/>
        <v>1.4968151100713483</v>
      </c>
      <c r="AJ14" s="17">
        <f t="shared" si="11"/>
        <v>3.1055241853749496</v>
      </c>
      <c r="AK14" s="17">
        <f t="shared" si="12"/>
        <v>135.33410430711081</v>
      </c>
      <c r="AL14" s="17">
        <f t="shared" si="13"/>
        <v>54.963398054024758</v>
      </c>
      <c r="AM14" s="17">
        <f t="shared" si="14"/>
        <v>0</v>
      </c>
      <c r="AN14" s="17">
        <f t="shared" si="15"/>
        <v>55.216869878073162</v>
      </c>
      <c r="AO14" s="17">
        <f t="shared" si="16"/>
        <v>1648.6798964245836</v>
      </c>
      <c r="AP14" s="17">
        <f t="shared" si="17"/>
        <v>1659.2403572395181</v>
      </c>
      <c r="AQ14" s="17">
        <f t="shared" si="18"/>
        <v>3307.9202536641014</v>
      </c>
      <c r="AR14" s="17">
        <f t="shared" si="19"/>
        <v>-0.31924774496110953</v>
      </c>
      <c r="AS14" s="17">
        <f t="shared" si="20"/>
        <v>1657.7021421619647</v>
      </c>
      <c r="AT14" s="17">
        <f t="shared" si="21"/>
        <v>245.51437223920874</v>
      </c>
      <c r="AU14" s="17">
        <f t="shared" si="22"/>
        <v>1412.1877699227559</v>
      </c>
      <c r="AV14" s="5" t="str">
        <f t="shared" si="23"/>
        <v>OK</v>
      </c>
      <c r="AW14" s="5">
        <f t="shared" si="24"/>
        <v>5.3982472651126265</v>
      </c>
      <c r="AX14" s="5" t="str">
        <f t="shared" si="25"/>
        <v>OK</v>
      </c>
      <c r="AY14" s="5">
        <f t="shared" si="26"/>
        <v>162.82553626998188</v>
      </c>
      <c r="AZ14" s="8" t="s">
        <v>60</v>
      </c>
      <c r="BA14" s="8"/>
    </row>
    <row r="15" spans="1:53" x14ac:dyDescent="0.2">
      <c r="A15" s="13" t="s">
        <v>90</v>
      </c>
      <c r="B15" s="13">
        <v>11</v>
      </c>
      <c r="C15" s="14" t="s">
        <v>91</v>
      </c>
      <c r="D15" s="15"/>
      <c r="E15" s="3">
        <v>44714</v>
      </c>
      <c r="F15" s="16" t="s">
        <v>92</v>
      </c>
      <c r="G15" s="5"/>
      <c r="H15" s="5"/>
      <c r="I15" s="5"/>
      <c r="J15" s="5">
        <v>4.8140000000000001</v>
      </c>
      <c r="K15" s="5">
        <v>0.27900000000000003</v>
      </c>
      <c r="L15" s="5">
        <v>7.8289999999999997</v>
      </c>
      <c r="M15" s="5">
        <v>1654.85</v>
      </c>
      <c r="N15" s="5">
        <v>188.54920000000001</v>
      </c>
      <c r="O15" s="5">
        <v>21.560000000000002</v>
      </c>
      <c r="P15" s="5">
        <v>3.1E-2</v>
      </c>
      <c r="Q15" s="5">
        <v>0.77</v>
      </c>
      <c r="R15" s="5">
        <v>2.72</v>
      </c>
      <c r="S15" s="5">
        <v>15.1</v>
      </c>
      <c r="T15" s="5">
        <v>6.3E-2</v>
      </c>
      <c r="U15" s="5">
        <v>4.8209999999999997</v>
      </c>
      <c r="V15" s="5">
        <v>2.5000000000000001E-2</v>
      </c>
      <c r="W15" s="5">
        <v>0</v>
      </c>
      <c r="X15" s="5">
        <v>7.9119999999999999</v>
      </c>
      <c r="Y15" s="5">
        <f t="shared" si="0"/>
        <v>5.6474999999999997E-3</v>
      </c>
      <c r="Z15" s="5">
        <f t="shared" si="1"/>
        <v>2.4071499999999999E-2</v>
      </c>
      <c r="AA15" s="5">
        <f t="shared" si="2"/>
        <v>2.9718999999999999E-2</v>
      </c>
      <c r="AB15" s="5">
        <f t="shared" si="3"/>
        <v>0.24928100000000003</v>
      </c>
      <c r="AC15" s="17">
        <f t="shared" si="4"/>
        <v>1654.85</v>
      </c>
      <c r="AD15" s="17">
        <f t="shared" si="5"/>
        <v>1.4825180851459495E-2</v>
      </c>
      <c r="AE15" s="17">
        <f t="shared" si="6"/>
        <v>753.49301397205591</v>
      </c>
      <c r="AF15" s="17">
        <f t="shared" si="7"/>
        <v>223.82225879448674</v>
      </c>
      <c r="AG15" s="17">
        <f t="shared" si="8"/>
        <v>937.80842522565479</v>
      </c>
      <c r="AH15" s="17">
        <f t="shared" si="9"/>
        <v>19.693950887890267</v>
      </c>
      <c r="AI15" s="17">
        <f t="shared" si="10"/>
        <v>1.7185654967485851</v>
      </c>
      <c r="AJ15" s="17">
        <f t="shared" si="11"/>
        <v>3.3160681979427431</v>
      </c>
      <c r="AK15" s="17">
        <f t="shared" si="12"/>
        <v>135.98285053451045</v>
      </c>
      <c r="AL15" s="17">
        <f t="shared" si="13"/>
        <v>0.40319394112400797</v>
      </c>
      <c r="AM15" s="17">
        <f t="shared" si="14"/>
        <v>0</v>
      </c>
      <c r="AN15" s="17">
        <f t="shared" si="15"/>
        <v>164.73449263775069</v>
      </c>
      <c r="AO15" s="17">
        <f t="shared" si="16"/>
        <v>1959.2866053113278</v>
      </c>
      <c r="AP15" s="17">
        <f t="shared" si="17"/>
        <v>1936.5510395576875</v>
      </c>
      <c r="AQ15" s="17">
        <f t="shared" si="18"/>
        <v>3895.8376448690151</v>
      </c>
      <c r="AR15" s="17">
        <f t="shared" si="19"/>
        <v>0.5835860686747032</v>
      </c>
      <c r="AS15" s="17">
        <f t="shared" si="20"/>
        <v>1934.8176488800875</v>
      </c>
      <c r="AT15" s="17">
        <f t="shared" si="21"/>
        <v>301.12053711338513</v>
      </c>
      <c r="AU15" s="17">
        <f t="shared" si="22"/>
        <v>1633.6971117667024</v>
      </c>
      <c r="AV15" s="5" t="str">
        <f t="shared" si="23"/>
        <v>OK</v>
      </c>
      <c r="AW15" s="5">
        <f t="shared" si="24"/>
        <v>1.4166465578942142</v>
      </c>
      <c r="AX15" s="5" t="str">
        <f t="shared" si="25"/>
        <v>OK</v>
      </c>
      <c r="AY15" s="5">
        <f t="shared" si="26"/>
        <v>191.22027575173709</v>
      </c>
      <c r="AZ15" s="8" t="s">
        <v>60</v>
      </c>
      <c r="BA15" s="8"/>
    </row>
    <row r="16" spans="1:53" x14ac:dyDescent="0.2">
      <c r="A16" s="13" t="s">
        <v>93</v>
      </c>
      <c r="B16" s="13">
        <v>12</v>
      </c>
      <c r="C16" s="14" t="s">
        <v>94</v>
      </c>
      <c r="D16" s="15" t="s">
        <v>95</v>
      </c>
      <c r="E16" s="3">
        <v>44714</v>
      </c>
      <c r="F16" s="16" t="s">
        <v>89</v>
      </c>
      <c r="G16" s="5"/>
      <c r="H16" s="5"/>
      <c r="I16" s="5"/>
      <c r="J16" s="5">
        <v>4.1150000000000002</v>
      </c>
      <c r="K16" s="5">
        <v>0.15409999999999999</v>
      </c>
      <c r="L16" s="5">
        <v>7.7549999999999999</v>
      </c>
      <c r="M16" s="5">
        <v>1720.269</v>
      </c>
      <c r="N16" s="5">
        <v>176.16159999999999</v>
      </c>
      <c r="O16" s="5">
        <v>21.16</v>
      </c>
      <c r="P16" s="5">
        <v>2.9000000000000001E-2</v>
      </c>
      <c r="Q16" s="5">
        <v>0.24</v>
      </c>
      <c r="R16" s="5">
        <v>2.56</v>
      </c>
      <c r="S16" s="5">
        <v>14.66</v>
      </c>
      <c r="T16" s="5">
        <v>6.0999999999999999E-2</v>
      </c>
      <c r="U16" s="5">
        <v>4.4509999999999996</v>
      </c>
      <c r="V16" s="5">
        <v>8.9999999999999993E-3</v>
      </c>
      <c r="W16" s="5">
        <v>0</v>
      </c>
      <c r="X16" s="5">
        <v>4.2990000000000004</v>
      </c>
      <c r="Y16" s="5">
        <f t="shared" si="0"/>
        <v>2.0330999999999999E-3</v>
      </c>
      <c r="Z16" s="5">
        <f t="shared" si="1"/>
        <v>2.25185E-2</v>
      </c>
      <c r="AA16" s="5">
        <f t="shared" si="2"/>
        <v>2.45516E-2</v>
      </c>
      <c r="AB16" s="5">
        <f t="shared" si="3"/>
        <v>0.12954839999999998</v>
      </c>
      <c r="AC16" s="17">
        <f t="shared" si="4"/>
        <v>1720.269</v>
      </c>
      <c r="AD16" s="17">
        <f t="shared" si="5"/>
        <v>1.7579236139586916E-2</v>
      </c>
      <c r="AE16" s="17">
        <f t="shared" si="6"/>
        <v>731.53692614770455</v>
      </c>
      <c r="AF16" s="17">
        <f t="shared" si="7"/>
        <v>210.65624357128164</v>
      </c>
      <c r="AG16" s="17">
        <f t="shared" si="8"/>
        <v>920.40938208603222</v>
      </c>
      <c r="AH16" s="17">
        <f t="shared" si="9"/>
        <v>6.1383743027190434</v>
      </c>
      <c r="AI16" s="17">
        <f t="shared" si="10"/>
        <v>1.6076903034099668</v>
      </c>
      <c r="AJ16" s="17">
        <f t="shared" si="11"/>
        <v>3.2107961916588459</v>
      </c>
      <c r="AK16" s="17">
        <f t="shared" si="12"/>
        <v>125.54649818068991</v>
      </c>
      <c r="AL16" s="17">
        <f t="shared" si="13"/>
        <v>0.14514981880464284</v>
      </c>
      <c r="AM16" s="17">
        <f t="shared" si="14"/>
        <v>0</v>
      </c>
      <c r="AN16" s="17">
        <f t="shared" si="15"/>
        <v>89.508794723166119</v>
      </c>
      <c r="AO16" s="17">
        <f t="shared" si="16"/>
        <v>1938.6802389143195</v>
      </c>
      <c r="AP16" s="17">
        <f t="shared" si="17"/>
        <v>1870.366195647287</v>
      </c>
      <c r="AQ16" s="17">
        <f t="shared" si="18"/>
        <v>3809.0464345616065</v>
      </c>
      <c r="AR16" s="17">
        <f t="shared" si="19"/>
        <v>1.7934683769455007</v>
      </c>
      <c r="AS16" s="17">
        <f t="shared" si="20"/>
        <v>1868.7409261077373</v>
      </c>
      <c r="AT16" s="17">
        <f t="shared" si="21"/>
        <v>215.20044272266068</v>
      </c>
      <c r="AU16" s="17">
        <f t="shared" si="22"/>
        <v>1653.5404833850766</v>
      </c>
      <c r="AV16" s="5" t="str">
        <f t="shared" si="23"/>
        <v>OK</v>
      </c>
      <c r="AW16" s="5">
        <f t="shared" si="24"/>
        <v>4.6374278577322317</v>
      </c>
      <c r="AX16" s="5" t="str">
        <f t="shared" si="25"/>
        <v>OK</v>
      </c>
      <c r="AY16" s="5">
        <f t="shared" si="26"/>
        <v>184.33096711302682</v>
      </c>
      <c r="AZ16" s="8" t="s">
        <v>60</v>
      </c>
      <c r="BA16" s="8"/>
    </row>
    <row r="17" spans="1:53" x14ac:dyDescent="0.2">
      <c r="A17" s="13" t="s">
        <v>96</v>
      </c>
      <c r="B17" s="13">
        <v>17</v>
      </c>
      <c r="C17" s="14" t="s">
        <v>58</v>
      </c>
      <c r="D17" s="15"/>
      <c r="E17" s="3">
        <v>44732</v>
      </c>
      <c r="F17" s="16" t="s">
        <v>97</v>
      </c>
      <c r="G17" s="5"/>
      <c r="H17" s="5"/>
      <c r="I17" s="5">
        <v>13.3</v>
      </c>
      <c r="J17" s="5">
        <v>2.6339999999999999</v>
      </c>
      <c r="K17" s="5">
        <v>0.1439</v>
      </c>
      <c r="L17" s="5">
        <v>7.2770000000000001</v>
      </c>
      <c r="M17" s="5">
        <v>497.34</v>
      </c>
      <c r="N17" s="5">
        <v>64.69</v>
      </c>
      <c r="O17" s="5">
        <v>1.76</v>
      </c>
      <c r="P17" s="5">
        <v>1.4E-2</v>
      </c>
      <c r="Q17" s="5">
        <v>0.58299999999999996</v>
      </c>
      <c r="R17" s="5">
        <v>2.04</v>
      </c>
      <c r="S17" s="5">
        <v>11</v>
      </c>
      <c r="T17" s="5">
        <v>6.0999999999999999E-2</v>
      </c>
      <c r="U17" s="5">
        <v>0.18659999999999999</v>
      </c>
      <c r="V17" s="5">
        <v>2.333E-2</v>
      </c>
      <c r="W17" s="5">
        <v>0</v>
      </c>
      <c r="X17" s="5">
        <v>2.7301000000000002</v>
      </c>
      <c r="Y17" s="5">
        <f t="shared" si="0"/>
        <v>5.2702469999999996E-3</v>
      </c>
      <c r="Z17" s="5">
        <f t="shared" si="1"/>
        <v>1.0871E-2</v>
      </c>
      <c r="AA17" s="5">
        <f t="shared" si="2"/>
        <v>1.6141247000000001E-2</v>
      </c>
      <c r="AB17" s="5">
        <f t="shared" si="3"/>
        <v>0.127758753</v>
      </c>
      <c r="AC17" s="17">
        <f t="shared" si="4"/>
        <v>497.34</v>
      </c>
      <c r="AD17" s="17">
        <f t="shared" si="5"/>
        <v>5.2844525177517879E-2</v>
      </c>
      <c r="AE17" s="17">
        <f t="shared" si="6"/>
        <v>548.90219560878245</v>
      </c>
      <c r="AF17" s="17">
        <f t="shared" si="7"/>
        <v>167.86669409586506</v>
      </c>
      <c r="AG17" s="17">
        <f t="shared" si="8"/>
        <v>76.555789814339164</v>
      </c>
      <c r="AH17" s="17">
        <f t="shared" si="9"/>
        <v>14.911134243688343</v>
      </c>
      <c r="AI17" s="17">
        <f t="shared" si="10"/>
        <v>0.77612635337032865</v>
      </c>
      <c r="AJ17" s="17">
        <f t="shared" si="11"/>
        <v>3.2107961916588459</v>
      </c>
      <c r="AK17" s="17">
        <f t="shared" si="12"/>
        <v>5.2633063492511205</v>
      </c>
      <c r="AL17" s="17">
        <f t="shared" si="13"/>
        <v>0.37626058585692423</v>
      </c>
      <c r="AM17" s="17">
        <f t="shared" si="14"/>
        <v>0</v>
      </c>
      <c r="AN17" s="17">
        <f t="shared" si="15"/>
        <v>56.842977546805258</v>
      </c>
      <c r="AO17" s="17">
        <f t="shared" si="16"/>
        <v>563.03334067357218</v>
      </c>
      <c r="AP17" s="17">
        <f t="shared" si="17"/>
        <v>809.0647846412229</v>
      </c>
      <c r="AQ17" s="17">
        <f t="shared" si="18"/>
        <v>1372.0981253147952</v>
      </c>
      <c r="AR17" s="17">
        <f t="shared" si="19"/>
        <v>-17.931038562654159</v>
      </c>
      <c r="AS17" s="17">
        <f t="shared" si="20"/>
        <v>808.23581376267509</v>
      </c>
      <c r="AT17" s="17">
        <f t="shared" si="21"/>
        <v>62.482544481913301</v>
      </c>
      <c r="AU17" s="17">
        <f t="shared" si="22"/>
        <v>745.75326928076174</v>
      </c>
      <c r="AV17" s="5" t="str">
        <f t="shared" si="23"/>
        <v>OK</v>
      </c>
      <c r="AW17" s="5">
        <f t="shared" si="24"/>
        <v>4.1987400156981556</v>
      </c>
      <c r="AX17" s="5" t="str">
        <f t="shared" si="25"/>
        <v>OK</v>
      </c>
      <c r="AY17" s="5">
        <f t="shared" si="26"/>
        <v>67.406164916155134</v>
      </c>
      <c r="AZ17" s="8" t="s">
        <v>60</v>
      </c>
      <c r="BA17" s="8"/>
    </row>
    <row r="18" spans="1:53" x14ac:dyDescent="0.2">
      <c r="A18" s="13" t="s">
        <v>98</v>
      </c>
      <c r="B18" s="13">
        <v>18</v>
      </c>
      <c r="C18" s="14" t="s">
        <v>68</v>
      </c>
      <c r="D18" s="15" t="s">
        <v>69</v>
      </c>
      <c r="E18" s="3">
        <v>44732</v>
      </c>
      <c r="F18" s="16" t="s">
        <v>99</v>
      </c>
      <c r="G18" s="5"/>
      <c r="H18" s="5"/>
      <c r="I18" s="5"/>
      <c r="J18" s="5">
        <v>3.3344999999999998</v>
      </c>
      <c r="K18" s="5">
        <v>0.1249</v>
      </c>
      <c r="L18" s="5">
        <v>7.4790000000000001</v>
      </c>
      <c r="M18" s="5">
        <v>1314.3209999999999</v>
      </c>
      <c r="N18" s="5">
        <v>156.06</v>
      </c>
      <c r="O18" s="5">
        <v>19.32</v>
      </c>
      <c r="P18" s="5">
        <v>4.2999999999999997E-2</v>
      </c>
      <c r="Q18" s="5">
        <v>0.89</v>
      </c>
      <c r="R18" s="5">
        <v>2.88</v>
      </c>
      <c r="S18" s="5">
        <v>12.04</v>
      </c>
      <c r="T18" s="5">
        <v>7.0000000000000007E-2</v>
      </c>
      <c r="U18" s="5">
        <v>4.3285</v>
      </c>
      <c r="V18" s="5">
        <v>5.0000000000000001E-3</v>
      </c>
      <c r="W18" s="5">
        <v>0</v>
      </c>
      <c r="X18" s="5">
        <v>5.3117000000000001</v>
      </c>
      <c r="Y18" s="5">
        <f t="shared" si="0"/>
        <v>1.1295000000000001E-3</v>
      </c>
      <c r="Z18" s="5">
        <f t="shared" si="1"/>
        <v>3.3389499999999996E-2</v>
      </c>
      <c r="AA18" s="5">
        <f t="shared" si="2"/>
        <v>3.4518999999999994E-2</v>
      </c>
      <c r="AB18" s="5">
        <f t="shared" si="3"/>
        <v>9.0381000000000003E-2</v>
      </c>
      <c r="AC18" s="17">
        <f t="shared" si="4"/>
        <v>1314.3209999999999</v>
      </c>
      <c r="AD18" s="17">
        <f t="shared" si="5"/>
        <v>3.3189445755260956E-2</v>
      </c>
      <c r="AE18" s="17">
        <f t="shared" si="6"/>
        <v>600.79840319361278</v>
      </c>
      <c r="AF18" s="17">
        <f t="shared" si="7"/>
        <v>236.98827401769182</v>
      </c>
      <c r="AG18" s="17">
        <f t="shared" si="8"/>
        <v>840.37378364376843</v>
      </c>
      <c r="AH18" s="17">
        <f t="shared" si="9"/>
        <v>22.763138039249785</v>
      </c>
      <c r="AI18" s="17">
        <f t="shared" si="10"/>
        <v>2.383816656780295</v>
      </c>
      <c r="AJ18" s="17">
        <f t="shared" si="11"/>
        <v>3.6845202199363811</v>
      </c>
      <c r="AK18" s="17">
        <f t="shared" si="12"/>
        <v>122.09121936084392</v>
      </c>
      <c r="AL18" s="17">
        <f t="shared" si="13"/>
        <v>8.0638788224801583E-2</v>
      </c>
      <c r="AM18" s="17">
        <f t="shared" si="14"/>
        <v>0</v>
      </c>
      <c r="AN18" s="17">
        <f t="shared" si="15"/>
        <v>110.59406023052836</v>
      </c>
      <c r="AO18" s="17">
        <f t="shared" si="16"/>
        <v>1550.7714385995334</v>
      </c>
      <c r="AP18" s="17">
        <f t="shared" si="17"/>
        <v>1703.340604996858</v>
      </c>
      <c r="AQ18" s="17">
        <f t="shared" si="18"/>
        <v>3254.1120435963912</v>
      </c>
      <c r="AR18" s="17">
        <f t="shared" si="19"/>
        <v>-4.6885037870026025</v>
      </c>
      <c r="AS18" s="17">
        <f t="shared" si="20"/>
        <v>1700.9235988943226</v>
      </c>
      <c r="AT18" s="17">
        <f t="shared" si="21"/>
        <v>232.76591837959708</v>
      </c>
      <c r="AU18" s="17">
        <f t="shared" si="22"/>
        <v>1468.1576805147256</v>
      </c>
      <c r="AV18" s="5" t="str">
        <f t="shared" si="23"/>
        <v>OK</v>
      </c>
      <c r="AW18" s="5">
        <f t="shared" si="24"/>
        <v>2.2919785810255129</v>
      </c>
      <c r="AX18" s="5" t="str">
        <f t="shared" si="25"/>
        <v>OK</v>
      </c>
      <c r="AY18" s="5">
        <f t="shared" si="26"/>
        <v>159.63686177354842</v>
      </c>
      <c r="AZ18" s="8" t="s">
        <v>60</v>
      </c>
      <c r="BA18" s="8"/>
    </row>
    <row r="19" spans="1:53" x14ac:dyDescent="0.2">
      <c r="A19" s="13" t="s">
        <v>100</v>
      </c>
      <c r="B19" s="13">
        <v>19</v>
      </c>
      <c r="C19" s="14" t="s">
        <v>62</v>
      </c>
      <c r="D19" s="15"/>
      <c r="E19" s="3">
        <v>44732</v>
      </c>
      <c r="F19" s="16" t="s">
        <v>101</v>
      </c>
      <c r="G19" s="5"/>
      <c r="H19" s="5"/>
      <c r="I19" s="5"/>
      <c r="J19" s="5">
        <v>1.2335</v>
      </c>
      <c r="K19" s="5">
        <v>9.3329999999999996E-2</v>
      </c>
      <c r="L19" s="5">
        <v>7.024</v>
      </c>
      <c r="M19" s="5">
        <v>1217.2940000000001</v>
      </c>
      <c r="N19" s="5">
        <v>181.3</v>
      </c>
      <c r="O19" s="5">
        <v>17.02</v>
      </c>
      <c r="P19" s="5">
        <v>3.1E-2</v>
      </c>
      <c r="Q19" s="5">
        <v>0.56399999999999995</v>
      </c>
      <c r="R19" s="5">
        <v>3.54</v>
      </c>
      <c r="S19" s="5">
        <v>18.46</v>
      </c>
      <c r="T19" s="5">
        <v>4.5999999999999999E-2</v>
      </c>
      <c r="U19" s="5">
        <v>0.65339999999999998</v>
      </c>
      <c r="V19" s="5">
        <v>5.5599999999999997E-2</v>
      </c>
      <c r="W19" s="5">
        <v>0</v>
      </c>
      <c r="X19" s="5">
        <v>25.329499999999999</v>
      </c>
      <c r="Y19" s="5">
        <f t="shared" si="0"/>
        <v>1.2560039999999998E-2</v>
      </c>
      <c r="Z19" s="5">
        <f t="shared" si="1"/>
        <v>2.4071499999999999E-2</v>
      </c>
      <c r="AA19" s="5">
        <f t="shared" si="2"/>
        <v>3.6631539999999997E-2</v>
      </c>
      <c r="AB19" s="5">
        <f t="shared" si="3"/>
        <v>5.6698459999999999E-2</v>
      </c>
      <c r="AC19" s="17">
        <f t="shared" si="4"/>
        <v>1217.2940000000001</v>
      </c>
      <c r="AD19" s="17">
        <f t="shared" si="5"/>
        <v>9.4623716136578981E-2</v>
      </c>
      <c r="AE19" s="17">
        <f t="shared" si="6"/>
        <v>921.15768463073869</v>
      </c>
      <c r="AF19" s="17">
        <f t="shared" si="7"/>
        <v>291.29808681341291</v>
      </c>
      <c r="AG19" s="17">
        <f t="shared" si="8"/>
        <v>740.32928559093887</v>
      </c>
      <c r="AH19" s="17">
        <f t="shared" si="9"/>
        <v>14.425179611389751</v>
      </c>
      <c r="AI19" s="17">
        <f t="shared" si="10"/>
        <v>1.7185654967485851</v>
      </c>
      <c r="AJ19" s="17">
        <f t="shared" si="11"/>
        <v>2.4212561445296217</v>
      </c>
      <c r="AK19" s="17">
        <f t="shared" si="12"/>
        <v>18.430034129692832</v>
      </c>
      <c r="AL19" s="17">
        <f t="shared" si="13"/>
        <v>0.89670332505979367</v>
      </c>
      <c r="AM19" s="17">
        <f t="shared" si="14"/>
        <v>0</v>
      </c>
      <c r="AN19" s="17">
        <f t="shared" si="15"/>
        <v>527.38148777400227</v>
      </c>
      <c r="AO19" s="17">
        <f t="shared" si="16"/>
        <v>1766.4234813732846</v>
      </c>
      <c r="AP19" s="17">
        <f t="shared" si="17"/>
        <v>1969.0234258593655</v>
      </c>
      <c r="AQ19" s="17">
        <f t="shared" si="18"/>
        <v>3735.4469072326501</v>
      </c>
      <c r="AR19" s="17">
        <f t="shared" si="19"/>
        <v>-5.4237136684717058</v>
      </c>
      <c r="AS19" s="17">
        <f t="shared" si="20"/>
        <v>1967.2102366464803</v>
      </c>
      <c r="AT19" s="17">
        <f t="shared" si="21"/>
        <v>546.70822522875494</v>
      </c>
      <c r="AU19" s="17">
        <f t="shared" si="22"/>
        <v>1420.5020114177255</v>
      </c>
      <c r="AV19" s="5" t="str">
        <f t="shared" si="23"/>
        <v>OK</v>
      </c>
      <c r="AW19" s="5">
        <f t="shared" si="24"/>
        <v>5.272899543296071</v>
      </c>
      <c r="AX19" s="5" t="str">
        <f t="shared" si="25"/>
        <v>OK</v>
      </c>
      <c r="AY19" s="5">
        <f t="shared" si="26"/>
        <v>190.85976687199579</v>
      </c>
      <c r="AZ19" s="8" t="s">
        <v>60</v>
      </c>
      <c r="BA19" s="8"/>
    </row>
    <row r="20" spans="1:53" x14ac:dyDescent="0.2">
      <c r="A20" s="13" t="s">
        <v>102</v>
      </c>
      <c r="B20" s="13">
        <v>20</v>
      </c>
      <c r="C20" s="14" t="s">
        <v>62</v>
      </c>
      <c r="D20" s="15"/>
      <c r="E20" s="3">
        <v>44732</v>
      </c>
      <c r="F20" s="16" t="s">
        <v>101</v>
      </c>
      <c r="G20" s="5"/>
      <c r="H20" s="5"/>
      <c r="I20" s="5"/>
      <c r="J20" s="5">
        <v>1.3845000000000001</v>
      </c>
      <c r="K20" s="5">
        <v>0.1042</v>
      </c>
      <c r="L20" s="5">
        <v>7.048</v>
      </c>
      <c r="M20" s="5">
        <v>1239.8889999999999</v>
      </c>
      <c r="N20" s="5">
        <v>181.67</v>
      </c>
      <c r="O20" s="5">
        <v>14.86</v>
      </c>
      <c r="P20" s="5">
        <v>1.4999999999999999E-2</v>
      </c>
      <c r="Q20" s="5">
        <v>0.55300000000000005</v>
      </c>
      <c r="R20" s="5">
        <v>3.58</v>
      </c>
      <c r="S20" s="5">
        <v>19.579999999999998</v>
      </c>
      <c r="T20" s="5">
        <v>9.4E-2</v>
      </c>
      <c r="U20" s="5">
        <v>0.64180000000000004</v>
      </c>
      <c r="V20" s="5">
        <v>5.5500000000000001E-2</v>
      </c>
      <c r="W20" s="5">
        <v>0</v>
      </c>
      <c r="X20" s="5">
        <v>24.7057</v>
      </c>
      <c r="Y20" s="5">
        <f t="shared" si="0"/>
        <v>1.253745E-2</v>
      </c>
      <c r="Z20" s="5">
        <f t="shared" si="1"/>
        <v>1.16475E-2</v>
      </c>
      <c r="AA20" s="5">
        <f t="shared" si="2"/>
        <v>2.418495E-2</v>
      </c>
      <c r="AB20" s="5">
        <f t="shared" si="3"/>
        <v>8.0015050000000004E-2</v>
      </c>
      <c r="AC20" s="17">
        <f t="shared" si="4"/>
        <v>1239.8889999999999</v>
      </c>
      <c r="AD20" s="17">
        <f t="shared" si="5"/>
        <v>8.953647655495918E-2</v>
      </c>
      <c r="AE20" s="17">
        <f t="shared" si="6"/>
        <v>977.04590818363272</v>
      </c>
      <c r="AF20" s="17">
        <f t="shared" si="7"/>
        <v>294.58959061921416</v>
      </c>
      <c r="AG20" s="17">
        <f t="shared" si="8"/>
        <v>646.37445263697725</v>
      </c>
      <c r="AH20" s="17">
        <f t="shared" si="9"/>
        <v>14.143837455848464</v>
      </c>
      <c r="AI20" s="17">
        <f t="shared" si="10"/>
        <v>0.8315639500396379</v>
      </c>
      <c r="AJ20" s="17">
        <f t="shared" si="11"/>
        <v>4.9477842953431397</v>
      </c>
      <c r="AK20" s="17">
        <f t="shared" si="12"/>
        <v>18.1028403802217</v>
      </c>
      <c r="AL20" s="17">
        <f t="shared" si="13"/>
        <v>0.89509054929529774</v>
      </c>
      <c r="AM20" s="17">
        <f t="shared" si="14"/>
        <v>0</v>
      </c>
      <c r="AN20" s="17">
        <f t="shared" si="15"/>
        <v>514.39344726497438</v>
      </c>
      <c r="AO20" s="17">
        <f t="shared" si="16"/>
        <v>1778.2281624898344</v>
      </c>
      <c r="AP20" s="17">
        <f t="shared" si="17"/>
        <v>1933.0748893222674</v>
      </c>
      <c r="AQ20" s="17">
        <f t="shared" si="18"/>
        <v>3711.3030518121018</v>
      </c>
      <c r="AR20" s="17">
        <f t="shared" si="19"/>
        <v>-4.1723007976087167</v>
      </c>
      <c r="AS20" s="17">
        <f t="shared" si="20"/>
        <v>1932.1537888956727</v>
      </c>
      <c r="AT20" s="17">
        <f t="shared" si="21"/>
        <v>533.39137819449138</v>
      </c>
      <c r="AU20" s="17">
        <f t="shared" si="22"/>
        <v>1398.7624107011814</v>
      </c>
      <c r="AV20" s="5" t="str">
        <f t="shared" si="23"/>
        <v>OK</v>
      </c>
      <c r="AW20" s="5">
        <f t="shared" si="24"/>
        <v>4.1860881777457486</v>
      </c>
      <c r="AX20" s="5" t="str">
        <f t="shared" si="25"/>
        <v>OK</v>
      </c>
      <c r="AY20" s="5">
        <f t="shared" si="26"/>
        <v>189.27486639251069</v>
      </c>
      <c r="AZ20" s="8" t="s">
        <v>60</v>
      </c>
      <c r="BA20" s="8"/>
    </row>
    <row r="21" spans="1:53" x14ac:dyDescent="0.2">
      <c r="A21" s="13" t="s">
        <v>103</v>
      </c>
      <c r="B21" s="13">
        <v>21</v>
      </c>
      <c r="C21" s="14" t="s">
        <v>72</v>
      </c>
      <c r="D21" s="15" t="s">
        <v>69</v>
      </c>
      <c r="E21" s="3">
        <v>44732</v>
      </c>
      <c r="F21" s="16" t="s">
        <v>104</v>
      </c>
      <c r="G21" s="5"/>
      <c r="H21" s="5"/>
      <c r="I21" s="5">
        <v>112.6</v>
      </c>
      <c r="J21" s="5">
        <v>1.984</v>
      </c>
      <c r="K21" s="5">
        <v>0.4743</v>
      </c>
      <c r="L21" s="5">
        <v>7.4009999999999998</v>
      </c>
      <c r="M21" s="5">
        <v>1484.74</v>
      </c>
      <c r="N21" s="5">
        <v>164.76</v>
      </c>
      <c r="O21" s="5">
        <v>16.299999999999997</v>
      </c>
      <c r="P21" s="5">
        <v>1.7999999999999999E-2</v>
      </c>
      <c r="Q21" s="5">
        <v>0.32700000000000001</v>
      </c>
      <c r="R21" s="5">
        <v>2.52</v>
      </c>
      <c r="S21" s="5">
        <v>15.98</v>
      </c>
      <c r="T21" s="5">
        <v>6.8000000000000005E-2</v>
      </c>
      <c r="U21" s="5">
        <v>2.4194</v>
      </c>
      <c r="V21" s="5">
        <v>1.4518</v>
      </c>
      <c r="W21" s="5">
        <v>0</v>
      </c>
      <c r="X21" s="5">
        <v>9.5602</v>
      </c>
      <c r="Y21" s="5">
        <f t="shared" si="0"/>
        <v>0.32796161999999995</v>
      </c>
      <c r="Z21" s="5">
        <f t="shared" si="1"/>
        <v>1.3976999999999998E-2</v>
      </c>
      <c r="AA21" s="5">
        <f t="shared" si="2"/>
        <v>0.34193861999999997</v>
      </c>
      <c r="AB21" s="5">
        <f t="shared" si="3"/>
        <v>0.13236138000000003</v>
      </c>
      <c r="AC21" s="17">
        <f t="shared" si="4"/>
        <v>1484.74</v>
      </c>
      <c r="AD21" s="17">
        <f t="shared" si="5"/>
        <v>3.9719154946943988E-2</v>
      </c>
      <c r="AE21" s="17">
        <f t="shared" si="6"/>
        <v>797.40518962075862</v>
      </c>
      <c r="AF21" s="17">
        <f t="shared" si="7"/>
        <v>207.36473976548038</v>
      </c>
      <c r="AG21" s="17">
        <f t="shared" si="8"/>
        <v>709.01100793961825</v>
      </c>
      <c r="AH21" s="17">
        <f t="shared" si="9"/>
        <v>8.3635349874546971</v>
      </c>
      <c r="AI21" s="17">
        <f t="shared" si="10"/>
        <v>0.99787674004756532</v>
      </c>
      <c r="AJ21" s="17">
        <f t="shared" si="11"/>
        <v>3.5792482136524848</v>
      </c>
      <c r="AK21" s="17">
        <f t="shared" si="12"/>
        <v>68.242461850901194</v>
      </c>
      <c r="AL21" s="17">
        <f t="shared" si="13"/>
        <v>23.414278548953391</v>
      </c>
      <c r="AM21" s="17">
        <f t="shared" si="14"/>
        <v>0</v>
      </c>
      <c r="AN21" s="17">
        <f t="shared" si="15"/>
        <v>199.05140249183825</v>
      </c>
      <c r="AO21" s="17">
        <f t="shared" si="16"/>
        <v>1779.0273911053453</v>
      </c>
      <c r="AP21" s="17">
        <f t="shared" si="17"/>
        <v>1723.1820682083064</v>
      </c>
      <c r="AQ21" s="17">
        <f t="shared" si="18"/>
        <v>3502.2094593136517</v>
      </c>
      <c r="AR21" s="17">
        <f t="shared" si="19"/>
        <v>1.5945740409251015</v>
      </c>
      <c r="AS21" s="17">
        <f t="shared" si="20"/>
        <v>1722.144472313312</v>
      </c>
      <c r="AT21" s="17">
        <f t="shared" si="21"/>
        <v>290.70814289169283</v>
      </c>
      <c r="AU21" s="17">
        <f t="shared" si="22"/>
        <v>1431.4363294216191</v>
      </c>
      <c r="AV21" s="5" t="str">
        <f t="shared" si="23"/>
        <v>OK</v>
      </c>
      <c r="AW21" s="5">
        <f t="shared" si="24"/>
        <v>4.5560540654475918</v>
      </c>
      <c r="AX21" s="5" t="str">
        <f t="shared" si="25"/>
        <v>OK</v>
      </c>
      <c r="AY21" s="5">
        <f t="shared" si="26"/>
        <v>172.26655467823144</v>
      </c>
      <c r="AZ21" s="8" t="s">
        <v>60</v>
      </c>
      <c r="BA21" s="8"/>
    </row>
    <row r="22" spans="1:53" x14ac:dyDescent="0.2">
      <c r="A22" s="13" t="s">
        <v>105</v>
      </c>
      <c r="B22" s="13">
        <v>22</v>
      </c>
      <c r="C22" s="14" t="s">
        <v>106</v>
      </c>
      <c r="D22" s="15"/>
      <c r="E22" s="3">
        <v>44732</v>
      </c>
      <c r="F22" s="16" t="s">
        <v>107</v>
      </c>
      <c r="G22" s="5"/>
      <c r="H22" s="5"/>
      <c r="I22" s="5"/>
      <c r="J22" s="5">
        <v>8.5</v>
      </c>
      <c r="K22" s="5">
        <v>2.6150000000000002</v>
      </c>
      <c r="L22" s="5">
        <v>6.9980000000000002</v>
      </c>
      <c r="M22" s="5">
        <v>1733.021</v>
      </c>
      <c r="N22" s="5">
        <v>162.68</v>
      </c>
      <c r="O22" s="5">
        <v>18.18</v>
      </c>
      <c r="P22" s="5">
        <v>0.16300000000000001</v>
      </c>
      <c r="Q22" s="5">
        <v>0.79500000000000004</v>
      </c>
      <c r="R22" s="5">
        <v>2.2200000000000002</v>
      </c>
      <c r="S22" s="5">
        <v>14.86</v>
      </c>
      <c r="T22" s="5">
        <v>8.0000000000000002E-3</v>
      </c>
      <c r="U22" s="5">
        <v>4.1718000000000002</v>
      </c>
      <c r="V22" s="5">
        <v>3.5299999999999998E-2</v>
      </c>
      <c r="W22" s="5">
        <v>0.2306</v>
      </c>
      <c r="X22" s="5">
        <v>2.6053000000000002</v>
      </c>
      <c r="Y22" s="5">
        <f t="shared" si="0"/>
        <v>7.9742699999999986E-3</v>
      </c>
      <c r="Z22" s="5">
        <f t="shared" si="1"/>
        <v>0.1265695</v>
      </c>
      <c r="AA22" s="5">
        <f t="shared" si="2"/>
        <v>0.13454377000000001</v>
      </c>
      <c r="AB22" s="5">
        <f t="shared" si="3"/>
        <v>2.4804562300000002</v>
      </c>
      <c r="AC22" s="17">
        <f t="shared" si="4"/>
        <v>1733.021</v>
      </c>
      <c r="AD22" s="17">
        <f t="shared" si="5"/>
        <v>0.10046157902783923</v>
      </c>
      <c r="AE22" s="17">
        <f t="shared" si="6"/>
        <v>741.51696606786436</v>
      </c>
      <c r="AF22" s="17">
        <f t="shared" si="7"/>
        <v>182.67846122197082</v>
      </c>
      <c r="AG22" s="17">
        <f t="shared" si="8"/>
        <v>790.7865106958443</v>
      </c>
      <c r="AH22" s="17">
        <f t="shared" si="9"/>
        <v>20.333364877756832</v>
      </c>
      <c r="AI22" s="17">
        <f t="shared" si="10"/>
        <v>9.0363282570973986</v>
      </c>
      <c r="AJ22" s="17">
        <f t="shared" si="11"/>
        <v>0.42108802513558641</v>
      </c>
      <c r="AK22" s="17">
        <f t="shared" si="12"/>
        <v>117.67128310721236</v>
      </c>
      <c r="AL22" s="17">
        <f t="shared" si="13"/>
        <v>0.56930984486709924</v>
      </c>
      <c r="AM22" s="17">
        <f t="shared" si="14"/>
        <v>2.4281096334670584</v>
      </c>
      <c r="AN22" s="17">
        <f t="shared" si="15"/>
        <v>54.24453661136652</v>
      </c>
      <c r="AO22" s="17">
        <f t="shared" si="16"/>
        <v>1908.3553272220486</v>
      </c>
      <c r="AP22" s="17">
        <f t="shared" si="17"/>
        <v>1744.4520926995615</v>
      </c>
      <c r="AQ22" s="17">
        <f t="shared" si="18"/>
        <v>3652.8074199216098</v>
      </c>
      <c r="AR22" s="17">
        <f t="shared" si="19"/>
        <v>4.4870483351680361</v>
      </c>
      <c r="AS22" s="17">
        <f t="shared" si="20"/>
        <v>1735.3153028634363</v>
      </c>
      <c r="AT22" s="17">
        <f t="shared" si="21"/>
        <v>172.48512956344598</v>
      </c>
      <c r="AU22" s="17">
        <f t="shared" si="22"/>
        <v>1562.8301732999903</v>
      </c>
      <c r="AV22" s="5" t="str">
        <f t="shared" si="23"/>
        <v>OK</v>
      </c>
      <c r="AW22" s="5">
        <f t="shared" si="24"/>
        <v>8.3709916801645434</v>
      </c>
      <c r="AX22" s="5" t="str">
        <f t="shared" si="25"/>
        <v>OK</v>
      </c>
      <c r="AY22" s="5">
        <f t="shared" si="26"/>
        <v>176.29792926529169</v>
      </c>
      <c r="AZ22" s="8" t="s">
        <v>60</v>
      </c>
      <c r="BA22" s="8"/>
    </row>
    <row r="23" spans="1:53" x14ac:dyDescent="0.2">
      <c r="A23" s="13" t="s">
        <v>108</v>
      </c>
      <c r="B23" s="13">
        <v>23</v>
      </c>
      <c r="C23" s="14" t="s">
        <v>65</v>
      </c>
      <c r="D23" s="15"/>
      <c r="E23" s="3">
        <v>44732</v>
      </c>
      <c r="F23" s="16" t="s">
        <v>109</v>
      </c>
      <c r="G23" s="5"/>
      <c r="H23" s="5"/>
      <c r="I23" s="5"/>
      <c r="J23" s="5">
        <v>1.8220000000000001</v>
      </c>
      <c r="K23" s="5">
        <v>0.29670000000000002</v>
      </c>
      <c r="L23" s="5">
        <v>7.1989999999999998</v>
      </c>
      <c r="M23" s="5">
        <v>1345.742</v>
      </c>
      <c r="N23" s="5">
        <v>202.75</v>
      </c>
      <c r="O23" s="5">
        <v>17.420000000000002</v>
      </c>
      <c r="P23" s="5">
        <v>1.7999999999999999E-2</v>
      </c>
      <c r="Q23" s="5">
        <v>10.45</v>
      </c>
      <c r="R23" s="5">
        <v>2.46</v>
      </c>
      <c r="S23" s="5">
        <v>15.4</v>
      </c>
      <c r="T23" s="5">
        <v>7.8E-2</v>
      </c>
      <c r="U23" s="5">
        <v>4.6829999999999998</v>
      </c>
      <c r="V23" s="5">
        <v>0.43759999999999999</v>
      </c>
      <c r="W23" s="5">
        <v>0</v>
      </c>
      <c r="X23" s="5">
        <v>17.665500000000002</v>
      </c>
      <c r="Y23" s="5">
        <f t="shared" si="0"/>
        <v>9.8853839999999998E-2</v>
      </c>
      <c r="Z23" s="5">
        <f t="shared" si="1"/>
        <v>1.3976999999999998E-2</v>
      </c>
      <c r="AA23" s="5">
        <f t="shared" si="2"/>
        <v>0.11283084</v>
      </c>
      <c r="AB23" s="5">
        <f t="shared" si="3"/>
        <v>0.18386916000000003</v>
      </c>
      <c r="AC23" s="17">
        <f t="shared" si="4"/>
        <v>1345.742</v>
      </c>
      <c r="AD23" s="17">
        <f t="shared" si="5"/>
        <v>6.324118513762185E-2</v>
      </c>
      <c r="AE23" s="17">
        <f t="shared" si="6"/>
        <v>768.46307385229557</v>
      </c>
      <c r="AF23" s="17">
        <f t="shared" si="7"/>
        <v>202.42748405677844</v>
      </c>
      <c r="AG23" s="17">
        <f t="shared" si="8"/>
        <v>757.72832873056154</v>
      </c>
      <c r="AH23" s="17">
        <f t="shared" si="9"/>
        <v>267.27504776422501</v>
      </c>
      <c r="AI23" s="17">
        <f t="shared" si="10"/>
        <v>0.99787674004756532</v>
      </c>
      <c r="AJ23" s="17">
        <f t="shared" si="11"/>
        <v>4.1056082450719673</v>
      </c>
      <c r="AK23" s="17">
        <f t="shared" si="12"/>
        <v>132.09037317011251</v>
      </c>
      <c r="AL23" s="17">
        <f t="shared" si="13"/>
        <v>7.057506745434635</v>
      </c>
      <c r="AM23" s="17">
        <f t="shared" si="14"/>
        <v>0</v>
      </c>
      <c r="AN23" s="17">
        <f t="shared" si="15"/>
        <v>367.81056366180297</v>
      </c>
      <c r="AO23" s="17">
        <f t="shared" si="16"/>
        <v>1856.806051822422</v>
      </c>
      <c r="AP23" s="17">
        <f t="shared" si="17"/>
        <v>1996.9550523290459</v>
      </c>
      <c r="AQ23" s="17">
        <f t="shared" si="18"/>
        <v>3853.7611041514679</v>
      </c>
      <c r="AR23" s="17">
        <f t="shared" si="19"/>
        <v>-3.6366810686746582</v>
      </c>
      <c r="AS23" s="17">
        <f t="shared" si="20"/>
        <v>1995.8939344038606</v>
      </c>
      <c r="AT23" s="17">
        <f t="shared" si="21"/>
        <v>506.95844357735012</v>
      </c>
      <c r="AU23" s="17">
        <f t="shared" si="22"/>
        <v>1488.9354908265104</v>
      </c>
      <c r="AV23" s="5" t="str">
        <f t="shared" si="23"/>
        <v>OK</v>
      </c>
      <c r="AW23" s="5">
        <f t="shared" si="24"/>
        <v>-0.80270982227730725</v>
      </c>
      <c r="AX23" s="5" t="str">
        <f t="shared" si="25"/>
        <v>OK</v>
      </c>
      <c r="AY23" s="5">
        <f t="shared" si="26"/>
        <v>201.12250583533276</v>
      </c>
      <c r="AZ23" s="8" t="s">
        <v>60</v>
      </c>
      <c r="BA23" s="8"/>
    </row>
    <row r="24" spans="1:53" x14ac:dyDescent="0.2">
      <c r="A24" s="13" t="s">
        <v>110</v>
      </c>
      <c r="B24" s="13">
        <v>24</v>
      </c>
      <c r="C24" s="14" t="s">
        <v>75</v>
      </c>
      <c r="D24" s="4" t="s">
        <v>69</v>
      </c>
      <c r="E24" s="3">
        <v>44732</v>
      </c>
      <c r="F24" s="16" t="s">
        <v>66</v>
      </c>
      <c r="G24" s="5"/>
      <c r="H24" s="5"/>
      <c r="I24" s="5"/>
      <c r="J24" s="5">
        <v>4.1955</v>
      </c>
      <c r="K24" s="5">
        <v>0.1661</v>
      </c>
      <c r="L24" s="5">
        <v>7.5670000000000002</v>
      </c>
      <c r="M24" s="5">
        <v>1547.2829999999999</v>
      </c>
      <c r="N24" s="5">
        <v>171.68</v>
      </c>
      <c r="O24" s="5">
        <v>20.12</v>
      </c>
      <c r="P24" s="5">
        <v>0.02</v>
      </c>
      <c r="Q24" s="5">
        <v>0.91100000000000003</v>
      </c>
      <c r="R24" s="5">
        <v>3.3200000000000003</v>
      </c>
      <c r="S24" s="5">
        <v>14.7</v>
      </c>
      <c r="T24" s="5">
        <v>3.5999999999999997E-2</v>
      </c>
      <c r="U24" s="5">
        <v>4.4629000000000003</v>
      </c>
      <c r="V24" s="5">
        <v>2.0500000000000001E-2</v>
      </c>
      <c r="W24" s="5">
        <v>0</v>
      </c>
      <c r="X24" s="5">
        <v>4.1322000000000001</v>
      </c>
      <c r="Y24" s="5">
        <f t="shared" si="0"/>
        <v>4.63095E-3</v>
      </c>
      <c r="Z24" s="5">
        <f t="shared" si="1"/>
        <v>1.553E-2</v>
      </c>
      <c r="AA24" s="5">
        <f t="shared" si="2"/>
        <v>2.016095E-2</v>
      </c>
      <c r="AB24" s="5">
        <f t="shared" si="3"/>
        <v>0.14593904999999999</v>
      </c>
      <c r="AC24" s="17">
        <f t="shared" si="4"/>
        <v>1547.2829999999999</v>
      </c>
      <c r="AD24" s="17">
        <f t="shared" si="5"/>
        <v>2.7101916318908327E-2</v>
      </c>
      <c r="AE24" s="17">
        <f t="shared" si="6"/>
        <v>733.53293413173651</v>
      </c>
      <c r="AF24" s="17">
        <f t="shared" si="7"/>
        <v>273.19481588150592</v>
      </c>
      <c r="AG24" s="17">
        <f t="shared" si="8"/>
        <v>875.17186992301367</v>
      </c>
      <c r="AH24" s="17">
        <f t="shared" si="9"/>
        <v>23.300245790737705</v>
      </c>
      <c r="AI24" s="17">
        <f t="shared" si="10"/>
        <v>1.1087519333861839</v>
      </c>
      <c r="AJ24" s="17">
        <f t="shared" si="11"/>
        <v>1.8948961131101387</v>
      </c>
      <c r="AK24" s="17">
        <f t="shared" si="12"/>
        <v>125.88215383747497</v>
      </c>
      <c r="AL24" s="17">
        <f t="shared" si="13"/>
        <v>0.3306190317216865</v>
      </c>
      <c r="AM24" s="17">
        <f t="shared" si="14"/>
        <v>0</v>
      </c>
      <c r="AN24" s="17">
        <f t="shared" si="15"/>
        <v>86.035878472916252</v>
      </c>
      <c r="AO24" s="17">
        <f t="shared" si="16"/>
        <v>1761.426547455223</v>
      </c>
      <c r="AP24" s="17">
        <f t="shared" si="17"/>
        <v>1906.3357195766991</v>
      </c>
      <c r="AQ24" s="17">
        <f t="shared" si="18"/>
        <v>3667.7622670319224</v>
      </c>
      <c r="AR24" s="17">
        <f t="shared" si="19"/>
        <v>-3.9508878049160345</v>
      </c>
      <c r="AS24" s="17">
        <f t="shared" si="20"/>
        <v>1905.1998657269939</v>
      </c>
      <c r="AT24" s="17">
        <f t="shared" si="21"/>
        <v>212.24865134211291</v>
      </c>
      <c r="AU24" s="17">
        <f t="shared" si="22"/>
        <v>1692.951214384881</v>
      </c>
      <c r="AV24" s="5" t="str">
        <f t="shared" si="23"/>
        <v>OK</v>
      </c>
      <c r="AW24" s="5">
        <f t="shared" si="24"/>
        <v>4.0244496826255309</v>
      </c>
      <c r="AX24" s="5" t="str">
        <f t="shared" si="25"/>
        <v>OK</v>
      </c>
      <c r="AY24" s="5">
        <f t="shared" si="26"/>
        <v>178.58917521513152</v>
      </c>
      <c r="AZ24" s="8" t="s">
        <v>60</v>
      </c>
      <c r="BA24" s="8"/>
    </row>
    <row r="25" spans="1:53" x14ac:dyDescent="0.2">
      <c r="A25" s="13" t="s">
        <v>111</v>
      </c>
      <c r="B25" s="13">
        <v>25</v>
      </c>
      <c r="C25" s="14" t="s">
        <v>82</v>
      </c>
      <c r="D25" s="15" t="s">
        <v>69</v>
      </c>
      <c r="E25" s="3">
        <v>44732</v>
      </c>
      <c r="F25" s="16" t="s">
        <v>112</v>
      </c>
      <c r="G25" s="5"/>
      <c r="H25" s="5"/>
      <c r="I25" s="5">
        <v>25.1</v>
      </c>
      <c r="J25" s="5">
        <v>3.7985000000000002</v>
      </c>
      <c r="K25" s="5">
        <v>0.20519999999999999</v>
      </c>
      <c r="L25" s="5">
        <v>7.4260000000000002</v>
      </c>
      <c r="M25" s="5">
        <v>1826.143</v>
      </c>
      <c r="N25" s="5">
        <v>171.39</v>
      </c>
      <c r="O25" s="5">
        <v>21.02</v>
      </c>
      <c r="P25" s="5">
        <v>2.5000000000000001E-2</v>
      </c>
      <c r="Q25" s="5">
        <v>0.497</v>
      </c>
      <c r="R25" s="5">
        <v>2.86</v>
      </c>
      <c r="S25" s="5">
        <v>14.059999999999999</v>
      </c>
      <c r="T25" s="5">
        <v>0.114</v>
      </c>
      <c r="U25" s="5">
        <v>4.2308000000000003</v>
      </c>
      <c r="V25" s="5">
        <v>4.9299999999999997E-2</v>
      </c>
      <c r="W25" s="5">
        <v>0.1573</v>
      </c>
      <c r="X25" s="5">
        <v>3.3121999999999998</v>
      </c>
      <c r="Y25" s="5">
        <f t="shared" si="0"/>
        <v>1.1136869999999998E-2</v>
      </c>
      <c r="Z25" s="5">
        <f t="shared" si="1"/>
        <v>1.9412499999999999E-2</v>
      </c>
      <c r="AA25" s="5">
        <f t="shared" si="2"/>
        <v>3.0549369999999999E-2</v>
      </c>
      <c r="AB25" s="5">
        <f t="shared" si="3"/>
        <v>0.17465063</v>
      </c>
      <c r="AC25" s="17">
        <f t="shared" si="4"/>
        <v>1826.143</v>
      </c>
      <c r="AD25" s="17">
        <f t="shared" si="5"/>
        <v>3.7497300224548322E-2</v>
      </c>
      <c r="AE25" s="17">
        <f t="shared" si="6"/>
        <v>701.59680638722557</v>
      </c>
      <c r="AF25" s="17">
        <f t="shared" si="7"/>
        <v>235.34252211479117</v>
      </c>
      <c r="AG25" s="17">
        <f t="shared" si="8"/>
        <v>914.31971698716427</v>
      </c>
      <c r="AH25" s="17">
        <f t="shared" si="9"/>
        <v>12.711550118547352</v>
      </c>
      <c r="AI25" s="17">
        <f t="shared" si="10"/>
        <v>1.38593991673273</v>
      </c>
      <c r="AJ25" s="17">
        <f t="shared" si="11"/>
        <v>6.0005043581821065</v>
      </c>
      <c r="AK25" s="17">
        <f t="shared" si="12"/>
        <v>119.33545821228104</v>
      </c>
      <c r="AL25" s="17">
        <f t="shared" si="13"/>
        <v>0.7950984518965436</v>
      </c>
      <c r="AM25" s="17">
        <f t="shared" si="14"/>
        <v>1.6562950795505995</v>
      </c>
      <c r="AN25" s="17">
        <f t="shared" si="15"/>
        <v>68.962788993270692</v>
      </c>
      <c r="AO25" s="17">
        <f t="shared" si="16"/>
        <v>2022.8931450951809</v>
      </c>
      <c r="AP25" s="17">
        <f t="shared" si="17"/>
        <v>1865.3940328246856</v>
      </c>
      <c r="AQ25" s="17">
        <f t="shared" si="18"/>
        <v>3888.2871779198667</v>
      </c>
      <c r="AR25" s="17">
        <f t="shared" si="19"/>
        <v>4.0506039051043867</v>
      </c>
      <c r="AS25" s="17">
        <f t="shared" si="20"/>
        <v>1863.9705956077285</v>
      </c>
      <c r="AT25" s="17">
        <f t="shared" si="21"/>
        <v>189.09334565744828</v>
      </c>
      <c r="AU25" s="17">
        <f t="shared" si="22"/>
        <v>1674.8772499502802</v>
      </c>
      <c r="AV25" s="5" t="str">
        <f t="shared" si="23"/>
        <v>OK</v>
      </c>
      <c r="AW25" s="5">
        <f t="shared" si="24"/>
        <v>9.0053968628259433</v>
      </c>
      <c r="AX25" s="5" t="str">
        <f t="shared" si="25"/>
        <v>OK</v>
      </c>
      <c r="AY25" s="5">
        <f t="shared" si="26"/>
        <v>186.82434968319737</v>
      </c>
      <c r="AZ25" s="8" t="s">
        <v>60</v>
      </c>
      <c r="BA25" s="8"/>
    </row>
    <row r="26" spans="1:53" x14ac:dyDescent="0.2">
      <c r="A26" s="13" t="s">
        <v>113</v>
      </c>
      <c r="B26" s="13">
        <v>26</v>
      </c>
      <c r="C26" s="14" t="s">
        <v>114</v>
      </c>
      <c r="D26" s="15" t="s">
        <v>115</v>
      </c>
      <c r="E26" s="3">
        <v>44732</v>
      </c>
      <c r="F26" s="16" t="s">
        <v>116</v>
      </c>
      <c r="G26" s="5"/>
      <c r="H26" s="5"/>
      <c r="I26" s="5"/>
      <c r="J26" s="5">
        <v>2.9784999999999999</v>
      </c>
      <c r="K26" s="5">
        <v>0.25280000000000002</v>
      </c>
      <c r="L26" s="5">
        <v>7.2770000000000001</v>
      </c>
      <c r="M26" s="5">
        <v>1372.758</v>
      </c>
      <c r="N26" s="5">
        <v>161.63999999999999</v>
      </c>
      <c r="O26" s="5">
        <v>19.38</v>
      </c>
      <c r="P26" s="5">
        <v>5.6000000000000001E-2</v>
      </c>
      <c r="Q26" s="5">
        <v>0.53400000000000003</v>
      </c>
      <c r="R26" s="5">
        <v>2.86</v>
      </c>
      <c r="S26" s="5">
        <v>13.520000000000001</v>
      </c>
      <c r="T26" s="5">
        <v>4.2999999999999997E-2</v>
      </c>
      <c r="U26" s="5">
        <v>4.5838000000000001</v>
      </c>
      <c r="V26" s="5">
        <v>0.2354</v>
      </c>
      <c r="W26" s="5">
        <v>0</v>
      </c>
      <c r="X26" s="5">
        <v>6.9801000000000002</v>
      </c>
      <c r="Y26" s="5">
        <f t="shared" si="0"/>
        <v>5.3176859999999999E-2</v>
      </c>
      <c r="Z26" s="5">
        <f t="shared" si="1"/>
        <v>4.3484000000000002E-2</v>
      </c>
      <c r="AA26" s="5">
        <f t="shared" si="2"/>
        <v>9.6660860000000001E-2</v>
      </c>
      <c r="AB26" s="5">
        <f t="shared" si="3"/>
        <v>0.15613914000000001</v>
      </c>
      <c r="AC26" s="17">
        <f t="shared" si="4"/>
        <v>1372.758</v>
      </c>
      <c r="AD26" s="17">
        <f t="shared" si="5"/>
        <v>5.2844525177517879E-2</v>
      </c>
      <c r="AE26" s="17">
        <f t="shared" si="6"/>
        <v>674.65069860279448</v>
      </c>
      <c r="AF26" s="17">
        <f t="shared" si="7"/>
        <v>235.34252211479117</v>
      </c>
      <c r="AG26" s="17">
        <f t="shared" si="8"/>
        <v>842.98364011471187</v>
      </c>
      <c r="AH26" s="17">
        <f t="shared" si="9"/>
        <v>13.657882823549874</v>
      </c>
      <c r="AI26" s="17">
        <f t="shared" si="10"/>
        <v>3.1045054134813146</v>
      </c>
      <c r="AJ26" s="17">
        <f t="shared" si="11"/>
        <v>2.2633481351037767</v>
      </c>
      <c r="AK26" s="17">
        <f t="shared" si="12"/>
        <v>129.2923024849801</v>
      </c>
      <c r="AL26" s="17">
        <f t="shared" si="13"/>
        <v>3.7964741496236587</v>
      </c>
      <c r="AM26" s="17">
        <f t="shared" si="14"/>
        <v>0</v>
      </c>
      <c r="AN26" s="17">
        <f t="shared" si="15"/>
        <v>145.3315510693584</v>
      </c>
      <c r="AO26" s="17">
        <f t="shared" si="16"/>
        <v>1653.441675839066</v>
      </c>
      <c r="AP26" s="17">
        <f t="shared" si="17"/>
        <v>1769.7920935945062</v>
      </c>
      <c r="AQ26" s="17">
        <f t="shared" si="18"/>
        <v>3423.233769433572</v>
      </c>
      <c r="AR26" s="17">
        <f t="shared" si="19"/>
        <v>-3.3988452320827709</v>
      </c>
      <c r="AS26" s="17">
        <f t="shared" si="20"/>
        <v>1766.6347436558474</v>
      </c>
      <c r="AT26" s="17">
        <f t="shared" si="21"/>
        <v>278.42032770396213</v>
      </c>
      <c r="AU26" s="17">
        <f t="shared" si="22"/>
        <v>1488.2144159518853</v>
      </c>
      <c r="AV26" s="5" t="str">
        <f t="shared" si="23"/>
        <v>OK</v>
      </c>
      <c r="AW26" s="5">
        <f t="shared" si="24"/>
        <v>4.4100969958597647</v>
      </c>
      <c r="AX26" s="5" t="str">
        <f t="shared" si="25"/>
        <v>OK</v>
      </c>
      <c r="AY26" s="5">
        <f t="shared" si="26"/>
        <v>168.76848078410771</v>
      </c>
      <c r="AZ26" s="8" t="s">
        <v>60</v>
      </c>
      <c r="BA26" s="8"/>
    </row>
    <row r="27" spans="1:53" x14ac:dyDescent="0.2">
      <c r="A27" s="13" t="s">
        <v>117</v>
      </c>
      <c r="B27" s="13">
        <v>27</v>
      </c>
      <c r="C27" s="14" t="s">
        <v>87</v>
      </c>
      <c r="D27" s="15" t="s">
        <v>88</v>
      </c>
      <c r="E27" s="3">
        <v>44732</v>
      </c>
      <c r="F27" s="16" t="s">
        <v>118</v>
      </c>
      <c r="G27" s="5"/>
      <c r="H27" s="5"/>
      <c r="I27" s="5">
        <v>653.4</v>
      </c>
      <c r="J27" s="5">
        <v>2.65</v>
      </c>
      <c r="K27" s="5">
        <v>0.56659999999999999</v>
      </c>
      <c r="L27" s="5">
        <v>7.0960000000000001</v>
      </c>
      <c r="M27" s="5">
        <v>1367.4659999999999</v>
      </c>
      <c r="N27" s="5">
        <v>148.06</v>
      </c>
      <c r="O27" s="5">
        <v>19.46</v>
      </c>
      <c r="P27" s="5">
        <v>0.02</v>
      </c>
      <c r="Q27" s="5">
        <v>0.48799999999999999</v>
      </c>
      <c r="R27" s="5">
        <v>2.52</v>
      </c>
      <c r="S27" s="5">
        <v>12.1</v>
      </c>
      <c r="T27" s="5">
        <v>3.6999999999999998E-2</v>
      </c>
      <c r="U27" s="5">
        <v>4.5553999999999997</v>
      </c>
      <c r="V27" s="5">
        <v>1.5581</v>
      </c>
      <c r="W27" s="5">
        <v>0</v>
      </c>
      <c r="X27" s="5">
        <v>3.9405999999999999</v>
      </c>
      <c r="Y27" s="5">
        <f t="shared" si="0"/>
        <v>0.35197478999999998</v>
      </c>
      <c r="Z27" s="5">
        <f t="shared" si="1"/>
        <v>1.553E-2</v>
      </c>
      <c r="AA27" s="5">
        <f t="shared" si="2"/>
        <v>0.36750478999999997</v>
      </c>
      <c r="AB27" s="5">
        <f t="shared" si="3"/>
        <v>0.19909521000000002</v>
      </c>
      <c r="AC27" s="17">
        <f t="shared" si="4"/>
        <v>1367.4659999999999</v>
      </c>
      <c r="AD27" s="17">
        <f t="shared" si="5"/>
        <v>8.0167806338767883E-2</v>
      </c>
      <c r="AE27" s="17">
        <f t="shared" si="6"/>
        <v>603.79241516966067</v>
      </c>
      <c r="AF27" s="17">
        <f t="shared" si="7"/>
        <v>207.36473976548038</v>
      </c>
      <c r="AG27" s="17">
        <f t="shared" si="8"/>
        <v>846.4634487426365</v>
      </c>
      <c r="AH27" s="17">
        <f t="shared" si="9"/>
        <v>12.48136108219539</v>
      </c>
      <c r="AI27" s="17">
        <f t="shared" si="10"/>
        <v>1.1087519333861839</v>
      </c>
      <c r="AJ27" s="17">
        <f t="shared" si="11"/>
        <v>1.9475321162520871</v>
      </c>
      <c r="AK27" s="17">
        <f t="shared" si="12"/>
        <v>128.4912419259301</v>
      </c>
      <c r="AL27" s="17">
        <f t="shared" si="13"/>
        <v>25.128659186612669</v>
      </c>
      <c r="AM27" s="17">
        <f t="shared" si="14"/>
        <v>0</v>
      </c>
      <c r="AN27" s="17">
        <f t="shared" si="15"/>
        <v>82.046605370111266</v>
      </c>
      <c r="AO27" s="17">
        <f t="shared" si="16"/>
        <v>1605.080038598906</v>
      </c>
      <c r="AP27" s="17">
        <f t="shared" si="17"/>
        <v>1671.290884499698</v>
      </c>
      <c r="AQ27" s="17">
        <f t="shared" si="18"/>
        <v>3276.3709230986042</v>
      </c>
      <c r="AR27" s="17">
        <f t="shared" si="19"/>
        <v>-2.0208592816522009</v>
      </c>
      <c r="AS27" s="17">
        <f t="shared" si="20"/>
        <v>1670.101964759973</v>
      </c>
      <c r="AT27" s="17">
        <f t="shared" si="21"/>
        <v>235.66650648265403</v>
      </c>
      <c r="AU27" s="17">
        <f t="shared" si="22"/>
        <v>1434.435458277319</v>
      </c>
      <c r="AV27" s="5" t="str">
        <f t="shared" si="23"/>
        <v>OK</v>
      </c>
      <c r="AW27" s="5">
        <f t="shared" si="24"/>
        <v>8.4142264027618747</v>
      </c>
      <c r="AX27" s="5" t="str">
        <f t="shared" si="25"/>
        <v>OK</v>
      </c>
      <c r="AY27" s="5">
        <f t="shared" si="26"/>
        <v>160.51810361192923</v>
      </c>
      <c r="AZ27" s="8" t="s">
        <v>60</v>
      </c>
      <c r="BA27" s="8"/>
    </row>
    <row r="28" spans="1:53" x14ac:dyDescent="0.2">
      <c r="A28" s="13" t="s">
        <v>119</v>
      </c>
      <c r="B28" s="13">
        <v>28</v>
      </c>
      <c r="C28" s="14" t="s">
        <v>120</v>
      </c>
      <c r="D28" s="15" t="s">
        <v>115</v>
      </c>
      <c r="E28" s="3">
        <v>44732</v>
      </c>
      <c r="F28" s="16" t="s">
        <v>83</v>
      </c>
      <c r="G28" s="5"/>
      <c r="H28" s="5"/>
      <c r="I28" s="5"/>
      <c r="J28" s="5">
        <v>2.99</v>
      </c>
      <c r="K28" s="5">
        <v>0.2442</v>
      </c>
      <c r="L28" s="5">
        <v>7.2850000000000001</v>
      </c>
      <c r="M28" s="5">
        <v>1578.847</v>
      </c>
      <c r="N28" s="5">
        <v>158.97</v>
      </c>
      <c r="O28" s="5">
        <v>19.64</v>
      </c>
      <c r="P28" s="5">
        <v>2.7E-2</v>
      </c>
      <c r="Q28" s="5">
        <v>0.48899999999999999</v>
      </c>
      <c r="R28" s="5">
        <v>2.86</v>
      </c>
      <c r="S28" s="5">
        <v>12.24</v>
      </c>
      <c r="T28" s="5">
        <v>8.5999999999999993E-2</v>
      </c>
      <c r="U28" s="5">
        <v>4.5195999999999996</v>
      </c>
      <c r="V28" s="5">
        <v>0.23769999999999999</v>
      </c>
      <c r="W28" s="5">
        <v>0</v>
      </c>
      <c r="X28" s="5">
        <v>6.4291999999999998</v>
      </c>
      <c r="Y28" s="5">
        <f t="shared" si="0"/>
        <v>5.3696429999999996E-2</v>
      </c>
      <c r="Z28" s="5">
        <f t="shared" si="1"/>
        <v>2.0965499999999998E-2</v>
      </c>
      <c r="AA28" s="5">
        <f t="shared" si="2"/>
        <v>7.4661929999999987E-2</v>
      </c>
      <c r="AB28" s="5">
        <f t="shared" si="3"/>
        <v>0.16953807000000001</v>
      </c>
      <c r="AC28" s="17">
        <f t="shared" si="4"/>
        <v>1578.847</v>
      </c>
      <c r="AD28" s="17">
        <f t="shared" si="5"/>
        <v>5.1880003892896029E-2</v>
      </c>
      <c r="AE28" s="17">
        <f t="shared" si="6"/>
        <v>610.77844311377248</v>
      </c>
      <c r="AF28" s="17">
        <f t="shared" si="7"/>
        <v>235.34252211479117</v>
      </c>
      <c r="AG28" s="17">
        <f t="shared" si="8"/>
        <v>854.2930181554666</v>
      </c>
      <c r="AH28" s="17">
        <f t="shared" si="9"/>
        <v>12.506937641790051</v>
      </c>
      <c r="AI28" s="17">
        <f t="shared" si="10"/>
        <v>1.4968151100713483</v>
      </c>
      <c r="AJ28" s="17">
        <f t="shared" si="11"/>
        <v>4.5266962702075535</v>
      </c>
      <c r="AK28" s="17">
        <f t="shared" si="12"/>
        <v>127.48145431980365</v>
      </c>
      <c r="AL28" s="17">
        <f t="shared" si="13"/>
        <v>3.8335679922070671</v>
      </c>
      <c r="AM28" s="17">
        <f t="shared" si="14"/>
        <v>0</v>
      </c>
      <c r="AN28" s="17">
        <f t="shared" si="15"/>
        <v>133.86134985675264</v>
      </c>
      <c r="AO28" s="17">
        <f t="shared" si="16"/>
        <v>1848.5500684389708</v>
      </c>
      <c r="AP28" s="17">
        <f t="shared" si="17"/>
        <v>1714.4696161397844</v>
      </c>
      <c r="AQ28" s="17">
        <f t="shared" si="18"/>
        <v>3563.019684578755</v>
      </c>
      <c r="AR28" s="17">
        <f t="shared" si="19"/>
        <v>3.7631128696679741</v>
      </c>
      <c r="AS28" s="17">
        <f t="shared" si="20"/>
        <v>1712.9209210258202</v>
      </c>
      <c r="AT28" s="17">
        <f t="shared" si="21"/>
        <v>265.17637216876335</v>
      </c>
      <c r="AU28" s="17">
        <f t="shared" si="22"/>
        <v>1447.744548857057</v>
      </c>
      <c r="AV28" s="5" t="str">
        <f t="shared" si="23"/>
        <v>OK</v>
      </c>
      <c r="AW28" s="5">
        <f t="shared" si="24"/>
        <v>9.3499197929584952</v>
      </c>
      <c r="AX28" s="5" t="str">
        <f t="shared" si="25"/>
        <v>OK</v>
      </c>
      <c r="AY28" s="5">
        <f t="shared" si="26"/>
        <v>173.83356749486612</v>
      </c>
      <c r="AZ28" s="8" t="s">
        <v>60</v>
      </c>
      <c r="BA28" s="8"/>
    </row>
    <row r="29" spans="1:53" x14ac:dyDescent="0.2">
      <c r="A29" s="13" t="s">
        <v>121</v>
      </c>
      <c r="B29" s="13">
        <v>29</v>
      </c>
      <c r="C29" s="14" t="s">
        <v>85</v>
      </c>
      <c r="D29" s="15" t="s">
        <v>79</v>
      </c>
      <c r="E29" s="3">
        <v>44732</v>
      </c>
      <c r="F29" s="16" t="s">
        <v>89</v>
      </c>
      <c r="G29" s="5"/>
      <c r="H29" s="5"/>
      <c r="I29" s="5">
        <v>232.8</v>
      </c>
      <c r="J29" s="5">
        <v>3.109</v>
      </c>
      <c r="K29" s="5">
        <v>0.25290000000000001</v>
      </c>
      <c r="L29" s="5">
        <v>7.2729999999999997</v>
      </c>
      <c r="M29" s="5">
        <v>1595.7950000000001</v>
      </c>
      <c r="N29" s="5">
        <v>180.11</v>
      </c>
      <c r="O29" s="5">
        <v>20.240000000000002</v>
      </c>
      <c r="P29" s="5">
        <v>1.7999999999999999E-2</v>
      </c>
      <c r="Q29" s="5">
        <v>0.59</v>
      </c>
      <c r="R29" s="5">
        <v>2.7</v>
      </c>
      <c r="S29" s="5">
        <v>12.68</v>
      </c>
      <c r="T29" s="5">
        <v>9.1999999999999998E-2</v>
      </c>
      <c r="U29" s="5">
        <v>6.6805000000000003</v>
      </c>
      <c r="V29" s="5">
        <v>0.2155</v>
      </c>
      <c r="W29" s="5">
        <v>0.23380000000000001</v>
      </c>
      <c r="X29" s="5">
        <v>5.3634000000000004</v>
      </c>
      <c r="Y29" s="5">
        <f t="shared" si="0"/>
        <v>4.8681449999999994E-2</v>
      </c>
      <c r="Z29" s="5">
        <f t="shared" si="1"/>
        <v>1.3976999999999998E-2</v>
      </c>
      <c r="AA29" s="5">
        <f t="shared" si="2"/>
        <v>6.2658449999999991E-2</v>
      </c>
      <c r="AB29" s="5">
        <f t="shared" si="3"/>
        <v>0.19024155000000004</v>
      </c>
      <c r="AC29" s="17">
        <f t="shared" si="4"/>
        <v>1595.7950000000001</v>
      </c>
      <c r="AD29" s="17">
        <f t="shared" si="5"/>
        <v>5.3333489548762089E-2</v>
      </c>
      <c r="AE29" s="17">
        <f t="shared" si="6"/>
        <v>632.73453093812384</v>
      </c>
      <c r="AF29" s="17">
        <f t="shared" si="7"/>
        <v>222.17650689158611</v>
      </c>
      <c r="AG29" s="17">
        <f t="shared" si="8"/>
        <v>880.39158286490033</v>
      </c>
      <c r="AH29" s="17">
        <f t="shared" si="9"/>
        <v>15.090170160850981</v>
      </c>
      <c r="AI29" s="17">
        <f t="shared" si="10"/>
        <v>0.99787674004756532</v>
      </c>
      <c r="AJ29" s="17">
        <f t="shared" si="11"/>
        <v>4.8425122890592434</v>
      </c>
      <c r="AK29" s="17">
        <f t="shared" si="12"/>
        <v>188.43257270188698</v>
      </c>
      <c r="AL29" s="17">
        <f t="shared" si="13"/>
        <v>3.4755317724889481</v>
      </c>
      <c r="AM29" s="17">
        <f t="shared" si="14"/>
        <v>2.4618041296816924</v>
      </c>
      <c r="AN29" s="17">
        <f t="shared" si="15"/>
        <v>111.67049770137919</v>
      </c>
      <c r="AO29" s="17">
        <f t="shared" si="16"/>
        <v>1906.6779185944961</v>
      </c>
      <c r="AP29" s="17">
        <f t="shared" si="17"/>
        <v>1751.4440010850574</v>
      </c>
      <c r="AQ29" s="17">
        <f t="shared" si="18"/>
        <v>3658.1219196795537</v>
      </c>
      <c r="AR29" s="17">
        <f t="shared" si="19"/>
        <v>4.2435413831979929</v>
      </c>
      <c r="AS29" s="17">
        <f t="shared" si="20"/>
        <v>1750.392790855461</v>
      </c>
      <c r="AT29" s="17">
        <f t="shared" si="21"/>
        <v>303.57860217575512</v>
      </c>
      <c r="AU29" s="17">
        <f t="shared" si="22"/>
        <v>1446.8141886797059</v>
      </c>
      <c r="AV29" s="5" t="str">
        <f t="shared" si="23"/>
        <v>OK</v>
      </c>
      <c r="AW29" s="5">
        <f t="shared" si="24"/>
        <v>-0.31069267395539973</v>
      </c>
      <c r="AX29" s="5" t="str">
        <f t="shared" si="25"/>
        <v>OK</v>
      </c>
      <c r="AY29" s="5">
        <f t="shared" si="26"/>
        <v>179.55041142493894</v>
      </c>
      <c r="AZ29" s="8" t="s">
        <v>60</v>
      </c>
      <c r="BA29" s="8"/>
    </row>
    <row r="30" spans="1:53" x14ac:dyDescent="0.2">
      <c r="A30" s="13" t="s">
        <v>122</v>
      </c>
      <c r="B30" s="13">
        <v>30</v>
      </c>
      <c r="C30" s="14" t="s">
        <v>94</v>
      </c>
      <c r="D30" s="15" t="s">
        <v>95</v>
      </c>
      <c r="E30" s="3">
        <v>44732</v>
      </c>
      <c r="F30" s="16" t="s">
        <v>123</v>
      </c>
      <c r="G30" s="5"/>
      <c r="H30" s="5"/>
      <c r="I30" s="5">
        <v>51.1</v>
      </c>
      <c r="J30" s="5">
        <v>3.5695000000000001</v>
      </c>
      <c r="K30" s="5">
        <v>0.1206</v>
      </c>
      <c r="L30" s="5">
        <v>7.508</v>
      </c>
      <c r="M30" s="5">
        <v>1819.99</v>
      </c>
      <c r="N30" s="5">
        <v>196.69</v>
      </c>
      <c r="O30" s="5">
        <v>21.299999999999997</v>
      </c>
      <c r="P30" s="5">
        <v>3.7999999999999999E-2</v>
      </c>
      <c r="Q30" s="5">
        <v>0.21099999999999999</v>
      </c>
      <c r="R30" s="5">
        <v>3.1</v>
      </c>
      <c r="S30" s="5">
        <v>18.52</v>
      </c>
      <c r="T30" s="5">
        <v>0.1</v>
      </c>
      <c r="U30" s="5">
        <v>4.3387000000000002</v>
      </c>
      <c r="V30" s="5">
        <v>1.222E-2</v>
      </c>
      <c r="W30" s="5">
        <v>0</v>
      </c>
      <c r="X30" s="5">
        <v>6.6021000000000001</v>
      </c>
      <c r="Y30" s="5">
        <f t="shared" si="0"/>
        <v>2.7604979999999997E-3</v>
      </c>
      <c r="Z30" s="5">
        <f t="shared" si="1"/>
        <v>2.9506999999999999E-2</v>
      </c>
      <c r="AA30" s="5">
        <f t="shared" si="2"/>
        <v>3.2267497999999999E-2</v>
      </c>
      <c r="AB30" s="5">
        <f t="shared" si="3"/>
        <v>8.8332502000000007E-2</v>
      </c>
      <c r="AC30" s="17">
        <f t="shared" si="4"/>
        <v>1819.99</v>
      </c>
      <c r="AD30" s="17">
        <f t="shared" si="5"/>
        <v>3.104559588128351E-2</v>
      </c>
      <c r="AE30" s="17">
        <f t="shared" si="6"/>
        <v>924.15169660678646</v>
      </c>
      <c r="AF30" s="17">
        <f t="shared" si="7"/>
        <v>255.09154494959884</v>
      </c>
      <c r="AG30" s="17">
        <f t="shared" si="8"/>
        <v>926.49904718489995</v>
      </c>
      <c r="AH30" s="17">
        <f t="shared" si="9"/>
        <v>5.3966540744738252</v>
      </c>
      <c r="AI30" s="17">
        <f t="shared" si="10"/>
        <v>2.1066286734337494</v>
      </c>
      <c r="AJ30" s="17">
        <f t="shared" si="11"/>
        <v>5.2636003141948304</v>
      </c>
      <c r="AK30" s="17">
        <f t="shared" si="12"/>
        <v>122.37892420951682</v>
      </c>
      <c r="AL30" s="17">
        <f t="shared" si="13"/>
        <v>0.19708119842141508</v>
      </c>
      <c r="AM30" s="17">
        <f t="shared" si="14"/>
        <v>0</v>
      </c>
      <c r="AN30" s="17">
        <f t="shared" si="15"/>
        <v>137.46127323605836</v>
      </c>
      <c r="AO30" s="17">
        <f t="shared" si="16"/>
        <v>2085.2908789581916</v>
      </c>
      <c r="AP30" s="17">
        <f t="shared" si="17"/>
        <v>2113.2766170850737</v>
      </c>
      <c r="AQ30" s="17">
        <f t="shared" si="18"/>
        <v>4198.5674960432652</v>
      </c>
      <c r="AR30" s="17">
        <f t="shared" si="19"/>
        <v>-0.66655444156264942</v>
      </c>
      <c r="AS30" s="17">
        <f t="shared" si="20"/>
        <v>2111.138942815759</v>
      </c>
      <c r="AT30" s="17">
        <f t="shared" si="21"/>
        <v>260.03727864399661</v>
      </c>
      <c r="AU30" s="17">
        <f t="shared" si="22"/>
        <v>1851.1016641717624</v>
      </c>
      <c r="AV30" s="5" t="str">
        <f t="shared" si="23"/>
        <v>OK</v>
      </c>
      <c r="AW30" s="5">
        <f t="shared" si="24"/>
        <v>3.8282401553017262</v>
      </c>
      <c r="AX30" s="5" t="str">
        <f t="shared" si="25"/>
        <v>OK</v>
      </c>
      <c r="AY30" s="5">
        <f t="shared" si="26"/>
        <v>204.21976556146296</v>
      </c>
      <c r="AZ30" s="8" t="s">
        <v>60</v>
      </c>
      <c r="BA30" s="8"/>
    </row>
    <row r="31" spans="1:53" x14ac:dyDescent="0.2">
      <c r="A31" s="13" t="s">
        <v>124</v>
      </c>
      <c r="B31" s="13">
        <v>31</v>
      </c>
      <c r="C31" s="14" t="s">
        <v>125</v>
      </c>
      <c r="D31" s="15" t="s">
        <v>79</v>
      </c>
      <c r="E31" s="3">
        <v>44732</v>
      </c>
      <c r="F31" s="16" t="s">
        <v>126</v>
      </c>
      <c r="G31" s="5"/>
      <c r="H31" s="5"/>
      <c r="I31" s="5"/>
      <c r="J31" s="5">
        <v>3.6564999999999999</v>
      </c>
      <c r="K31" s="5">
        <v>0.31230000000000002</v>
      </c>
      <c r="L31" s="5">
        <v>7.5149999999999997</v>
      </c>
      <c r="M31" s="5">
        <v>1741.1189999999999</v>
      </c>
      <c r="N31" s="5">
        <v>186.12</v>
      </c>
      <c r="O31" s="5">
        <v>21.28</v>
      </c>
      <c r="P31" s="5">
        <v>2.5999999999999999E-2</v>
      </c>
      <c r="Q31" s="5">
        <v>0.55100000000000005</v>
      </c>
      <c r="R31" s="5">
        <v>2.88</v>
      </c>
      <c r="S31" s="5">
        <v>16.38</v>
      </c>
      <c r="T31" s="5">
        <v>0.1</v>
      </c>
      <c r="U31" s="5">
        <v>4.5707000000000004</v>
      </c>
      <c r="V31" s="5">
        <v>0.1681</v>
      </c>
      <c r="W31" s="5">
        <v>0.15390000000000001</v>
      </c>
      <c r="X31" s="5">
        <v>7.7633999999999999</v>
      </c>
      <c r="Y31" s="5">
        <f t="shared" si="0"/>
        <v>3.797379E-2</v>
      </c>
      <c r="Z31" s="5">
        <f t="shared" si="1"/>
        <v>2.0188999999999999E-2</v>
      </c>
      <c r="AA31" s="5">
        <f t="shared" si="2"/>
        <v>5.8162789999999999E-2</v>
      </c>
      <c r="AB31" s="5">
        <f t="shared" si="3"/>
        <v>0.25413721</v>
      </c>
      <c r="AC31" s="17">
        <f t="shared" si="4"/>
        <v>1741.1189999999999</v>
      </c>
      <c r="AD31" s="17">
        <f t="shared" si="5"/>
        <v>3.0549211132155155E-2</v>
      </c>
      <c r="AE31" s="17">
        <f t="shared" si="6"/>
        <v>817.36526946107779</v>
      </c>
      <c r="AF31" s="17">
        <f t="shared" si="7"/>
        <v>236.98827401769182</v>
      </c>
      <c r="AG31" s="17">
        <f t="shared" si="8"/>
        <v>925.62909502791899</v>
      </c>
      <c r="AH31" s="17">
        <f t="shared" si="9"/>
        <v>14.09268433665914</v>
      </c>
      <c r="AI31" s="17">
        <f t="shared" si="10"/>
        <v>1.441377513402039</v>
      </c>
      <c r="AJ31" s="17">
        <f t="shared" si="11"/>
        <v>5.2636003141948304</v>
      </c>
      <c r="AK31" s="17">
        <f t="shared" si="12"/>
        <v>128.92279919893946</v>
      </c>
      <c r="AL31" s="17">
        <f t="shared" si="13"/>
        <v>2.7110760601178292</v>
      </c>
      <c r="AM31" s="17">
        <f t="shared" si="14"/>
        <v>1.6204946773225513</v>
      </c>
      <c r="AN31" s="17">
        <f t="shared" si="15"/>
        <v>161.64051569058566</v>
      </c>
      <c r="AO31" s="17">
        <f t="shared" si="16"/>
        <v>2041.2774859411602</v>
      </c>
      <c r="AP31" s="17">
        <f t="shared" si="17"/>
        <v>1995.5472495678821</v>
      </c>
      <c r="AQ31" s="17">
        <f t="shared" si="18"/>
        <v>4036.8247355090425</v>
      </c>
      <c r="AR31" s="17">
        <f t="shared" si="19"/>
        <v>1.1328268966205572</v>
      </c>
      <c r="AS31" s="17">
        <f t="shared" si="20"/>
        <v>1994.0753228433477</v>
      </c>
      <c r="AT31" s="17">
        <f t="shared" si="21"/>
        <v>293.27439094964291</v>
      </c>
      <c r="AU31" s="17">
        <f t="shared" si="22"/>
        <v>1700.8009318937047</v>
      </c>
      <c r="AV31" s="5" t="str">
        <f t="shared" si="23"/>
        <v>OK</v>
      </c>
      <c r="AW31" s="5">
        <f t="shared" si="24"/>
        <v>6.0162865049557794</v>
      </c>
      <c r="AX31" s="5" t="str">
        <f t="shared" si="25"/>
        <v>OK</v>
      </c>
      <c r="AY31" s="5">
        <f t="shared" si="26"/>
        <v>197.3175124430237</v>
      </c>
      <c r="AZ31" s="8" t="s">
        <v>60</v>
      </c>
      <c r="BA31" s="8"/>
    </row>
    <row r="32" spans="1:53" x14ac:dyDescent="0.2">
      <c r="A32" s="13" t="s">
        <v>127</v>
      </c>
      <c r="B32" s="13">
        <v>32</v>
      </c>
      <c r="C32" s="14" t="s">
        <v>128</v>
      </c>
      <c r="D32" s="15" t="s">
        <v>115</v>
      </c>
      <c r="E32" s="3">
        <v>44732</v>
      </c>
      <c r="F32" s="16" t="s">
        <v>129</v>
      </c>
      <c r="G32" s="5"/>
      <c r="H32" s="5"/>
      <c r="I32" s="5"/>
      <c r="J32" s="5">
        <v>3.226</v>
      </c>
      <c r="K32" s="5">
        <v>0.1784</v>
      </c>
      <c r="L32" s="5">
        <v>7.4279999999999999</v>
      </c>
      <c r="M32" s="5">
        <v>1641.933</v>
      </c>
      <c r="N32" s="5">
        <v>187.95</v>
      </c>
      <c r="O32" s="5">
        <v>20.419999999999998</v>
      </c>
      <c r="P32" s="5">
        <v>1.6E-2</v>
      </c>
      <c r="Q32" s="5">
        <v>0.53900000000000003</v>
      </c>
      <c r="R32" s="5">
        <v>2.88</v>
      </c>
      <c r="S32" s="5">
        <v>15.2</v>
      </c>
      <c r="T32" s="5">
        <v>9.1999999999999998E-2</v>
      </c>
      <c r="U32" s="5">
        <v>4.6294000000000004</v>
      </c>
      <c r="V32" s="5">
        <v>0.1181</v>
      </c>
      <c r="W32" s="5">
        <v>0</v>
      </c>
      <c r="X32" s="5">
        <v>7.2435999999999998</v>
      </c>
      <c r="Y32" s="5">
        <f t="shared" si="0"/>
        <v>2.6678789999999997E-2</v>
      </c>
      <c r="Z32" s="5">
        <f t="shared" si="1"/>
        <v>1.2423999999999999E-2</v>
      </c>
      <c r="AA32" s="5">
        <f t="shared" si="2"/>
        <v>3.9102789999999998E-2</v>
      </c>
      <c r="AB32" s="5">
        <f t="shared" si="3"/>
        <v>0.13929721</v>
      </c>
      <c r="AC32" s="17">
        <f t="shared" si="4"/>
        <v>1641.933</v>
      </c>
      <c r="AD32" s="17">
        <f t="shared" si="5"/>
        <v>3.7325015779571973E-2</v>
      </c>
      <c r="AE32" s="17">
        <f t="shared" si="6"/>
        <v>758.48303393213564</v>
      </c>
      <c r="AF32" s="17">
        <f t="shared" si="7"/>
        <v>236.98827401769182</v>
      </c>
      <c r="AG32" s="17">
        <f t="shared" si="8"/>
        <v>888.22115227773031</v>
      </c>
      <c r="AH32" s="17">
        <f t="shared" si="9"/>
        <v>13.785765621523188</v>
      </c>
      <c r="AI32" s="17">
        <f t="shared" si="10"/>
        <v>0.88700154670894715</v>
      </c>
      <c r="AJ32" s="17">
        <f t="shared" si="11"/>
        <v>4.8425122890592434</v>
      </c>
      <c r="AK32" s="17">
        <f t="shared" si="12"/>
        <v>130.57851239669421</v>
      </c>
      <c r="AL32" s="17">
        <f t="shared" si="13"/>
        <v>1.9046881778698135</v>
      </c>
      <c r="AM32" s="17">
        <f t="shared" si="14"/>
        <v>0</v>
      </c>
      <c r="AN32" s="17">
        <f t="shared" si="15"/>
        <v>150.81784262775668</v>
      </c>
      <c r="AO32" s="17">
        <f t="shared" si="16"/>
        <v>1930.0765554913801</v>
      </c>
      <c r="AP32" s="17">
        <f t="shared" si="17"/>
        <v>1898.4025524115693</v>
      </c>
      <c r="AQ32" s="17">
        <f t="shared" si="18"/>
        <v>3828.4791079029492</v>
      </c>
      <c r="AR32" s="17">
        <f t="shared" si="19"/>
        <v>0.8273260004064692</v>
      </c>
      <c r="AS32" s="17">
        <f t="shared" si="20"/>
        <v>1897.4782258490809</v>
      </c>
      <c r="AT32" s="17">
        <f t="shared" si="21"/>
        <v>283.30104320232067</v>
      </c>
      <c r="AU32" s="17">
        <f t="shared" si="22"/>
        <v>1614.1771826467602</v>
      </c>
      <c r="AV32" s="5" t="str">
        <f t="shared" si="23"/>
        <v>OK</v>
      </c>
      <c r="AW32" s="5">
        <f t="shared" si="24"/>
        <v>-0.32534325650265572</v>
      </c>
      <c r="AX32" s="5" t="str">
        <f t="shared" si="25"/>
        <v>OK</v>
      </c>
      <c r="AY32" s="5">
        <f t="shared" si="26"/>
        <v>187.33851734940325</v>
      </c>
      <c r="AZ32" s="8" t="s">
        <v>60</v>
      </c>
      <c r="BA32" s="8"/>
    </row>
    <row r="33" spans="1:53" x14ac:dyDescent="0.2">
      <c r="A33" s="13" t="s">
        <v>130</v>
      </c>
      <c r="B33" s="13">
        <v>33</v>
      </c>
      <c r="C33" s="14" t="s">
        <v>131</v>
      </c>
      <c r="D33" s="15" t="s">
        <v>88</v>
      </c>
      <c r="E33" s="3">
        <v>44732</v>
      </c>
      <c r="F33" s="16" t="s">
        <v>132</v>
      </c>
      <c r="G33" s="5"/>
      <c r="H33" s="5"/>
      <c r="I33" s="5"/>
      <c r="J33" s="5">
        <v>5.1449999999999996</v>
      </c>
      <c r="K33" s="5">
        <v>0.23069999999999999</v>
      </c>
      <c r="L33" s="5">
        <v>7.8839999999999995</v>
      </c>
      <c r="M33" s="5">
        <v>2243.8580000000002</v>
      </c>
      <c r="N33" s="5">
        <v>233.78</v>
      </c>
      <c r="O33" s="5">
        <v>19.84</v>
      </c>
      <c r="P33" s="5">
        <v>0.04</v>
      </c>
      <c r="Q33" s="5">
        <v>0.44800000000000001</v>
      </c>
      <c r="R33" s="5">
        <v>4.04</v>
      </c>
      <c r="S33" s="5">
        <v>23.439999999999998</v>
      </c>
      <c r="T33" s="5">
        <v>5.1999999999999998E-2</v>
      </c>
      <c r="U33" s="5">
        <v>4.6421000000000001</v>
      </c>
      <c r="V33" s="5">
        <v>5.1700000000000003E-2</v>
      </c>
      <c r="W33" s="5">
        <v>0.1915</v>
      </c>
      <c r="X33" s="5">
        <v>10.4369</v>
      </c>
      <c r="Y33" s="5">
        <f t="shared" si="0"/>
        <v>1.167903E-2</v>
      </c>
      <c r="Z33" s="5">
        <f t="shared" si="1"/>
        <v>3.1060000000000001E-2</v>
      </c>
      <c r="AA33" s="5">
        <f t="shared" si="2"/>
        <v>4.2739029999999997E-2</v>
      </c>
      <c r="AB33" s="5">
        <f t="shared" si="3"/>
        <v>0.18796097</v>
      </c>
      <c r="AC33" s="17">
        <f t="shared" si="4"/>
        <v>2243.8580000000002</v>
      </c>
      <c r="AD33" s="17">
        <f t="shared" si="5"/>
        <v>1.3061708881318386E-2</v>
      </c>
      <c r="AE33" s="17">
        <f t="shared" si="6"/>
        <v>1169.6606786427146</v>
      </c>
      <c r="AF33" s="17">
        <f t="shared" si="7"/>
        <v>332.4418843859288</v>
      </c>
      <c r="AG33" s="17">
        <f t="shared" si="8"/>
        <v>862.99253972527777</v>
      </c>
      <c r="AH33" s="17">
        <f t="shared" si="9"/>
        <v>11.458298698408882</v>
      </c>
      <c r="AI33" s="17">
        <f t="shared" si="10"/>
        <v>2.2175038667723679</v>
      </c>
      <c r="AJ33" s="17">
        <f t="shared" si="11"/>
        <v>2.7370721633813115</v>
      </c>
      <c r="AK33" s="17">
        <f t="shared" si="12"/>
        <v>130.93673313964968</v>
      </c>
      <c r="AL33" s="17">
        <f t="shared" si="13"/>
        <v>0.8338050702444485</v>
      </c>
      <c r="AM33" s="17">
        <f t="shared" si="14"/>
        <v>2.0164050078444999</v>
      </c>
      <c r="AN33" s="17">
        <f t="shared" si="15"/>
        <v>217.30503364647879</v>
      </c>
      <c r="AO33" s="17">
        <f t="shared" si="16"/>
        <v>2597.6870490275992</v>
      </c>
      <c r="AP33" s="17">
        <f t="shared" si="17"/>
        <v>2378.7839670279836</v>
      </c>
      <c r="AQ33" s="17">
        <f t="shared" si="18"/>
        <v>4976.4710160555824</v>
      </c>
      <c r="AR33" s="17">
        <f t="shared" si="19"/>
        <v>4.3987613168723145</v>
      </c>
      <c r="AS33" s="17">
        <f t="shared" si="20"/>
        <v>2376.55340145233</v>
      </c>
      <c r="AT33" s="17">
        <f t="shared" si="21"/>
        <v>349.0755718563729</v>
      </c>
      <c r="AU33" s="17">
        <f t="shared" si="22"/>
        <v>2027.4778295959572</v>
      </c>
      <c r="AV33" s="5" t="str">
        <f t="shared" si="23"/>
        <v>OK</v>
      </c>
      <c r="AW33" s="5">
        <f t="shared" si="24"/>
        <v>3.8454264118959856</v>
      </c>
      <c r="AX33" s="5" t="str">
        <f t="shared" si="25"/>
        <v>OK</v>
      </c>
      <c r="AY33" s="5">
        <f t="shared" si="26"/>
        <v>242.76983786573044</v>
      </c>
      <c r="AZ33" s="8" t="s">
        <v>60</v>
      </c>
      <c r="BA33" s="8"/>
    </row>
    <row r="34" spans="1:53" x14ac:dyDescent="0.2">
      <c r="A34" s="13" t="s">
        <v>133</v>
      </c>
      <c r="B34" s="13">
        <v>34</v>
      </c>
      <c r="C34" s="14" t="s">
        <v>134</v>
      </c>
      <c r="D34" s="15" t="s">
        <v>79</v>
      </c>
      <c r="E34" s="3">
        <v>44732</v>
      </c>
      <c r="F34" s="16" t="s">
        <v>135</v>
      </c>
      <c r="G34" s="5"/>
      <c r="H34" s="5"/>
      <c r="I34" s="5"/>
      <c r="J34" s="5">
        <v>6.15</v>
      </c>
      <c r="K34" s="5">
        <v>0.24929999999999999</v>
      </c>
      <c r="L34" s="5">
        <v>8.09</v>
      </c>
      <c r="M34" s="5">
        <v>2223.23</v>
      </c>
      <c r="N34" s="5">
        <v>234.46</v>
      </c>
      <c r="O34" s="5">
        <v>17.8</v>
      </c>
      <c r="P34" s="5">
        <v>3.4000000000000002E-2</v>
      </c>
      <c r="Q34" s="5">
        <v>0.61699999999999999</v>
      </c>
      <c r="R34" s="5">
        <v>4.8599999999999994</v>
      </c>
      <c r="S34" s="5">
        <v>26.64</v>
      </c>
      <c r="T34" s="5">
        <v>0.105</v>
      </c>
      <c r="U34" s="5">
        <v>4.5423</v>
      </c>
      <c r="V34" s="5">
        <v>7.0999999999999994E-2</v>
      </c>
      <c r="W34" s="5">
        <v>0.1472</v>
      </c>
      <c r="X34" s="5">
        <v>7.9383999999999997</v>
      </c>
      <c r="Y34" s="5">
        <f t="shared" si="0"/>
        <v>1.6038899999999998E-2</v>
      </c>
      <c r="Z34" s="5">
        <f t="shared" si="1"/>
        <v>2.6401000000000001E-2</v>
      </c>
      <c r="AA34" s="5">
        <f t="shared" si="2"/>
        <v>4.2439900000000003E-2</v>
      </c>
      <c r="AB34" s="5">
        <f t="shared" si="3"/>
        <v>0.20686009999999999</v>
      </c>
      <c r="AC34" s="17">
        <f t="shared" si="4"/>
        <v>2223.23</v>
      </c>
      <c r="AD34" s="17">
        <f t="shared" si="5"/>
        <v>8.1283051616409859E-3</v>
      </c>
      <c r="AE34" s="17">
        <f t="shared" si="6"/>
        <v>1329.3413173652696</v>
      </c>
      <c r="AF34" s="17">
        <f t="shared" si="7"/>
        <v>399.91771240485491</v>
      </c>
      <c r="AG34" s="17">
        <f t="shared" si="8"/>
        <v>774.25741971320292</v>
      </c>
      <c r="AH34" s="17">
        <f t="shared" si="9"/>
        <v>15.780737269906874</v>
      </c>
      <c r="AI34" s="17">
        <f t="shared" si="10"/>
        <v>1.8848782867565126</v>
      </c>
      <c r="AJ34" s="17">
        <f t="shared" si="11"/>
        <v>5.5267803299045708</v>
      </c>
      <c r="AK34" s="17">
        <f t="shared" si="12"/>
        <v>128.12173863988943</v>
      </c>
      <c r="AL34" s="17">
        <f t="shared" si="13"/>
        <v>1.1450707927921824</v>
      </c>
      <c r="AM34" s="17">
        <f t="shared" si="14"/>
        <v>1.5499468258731612</v>
      </c>
      <c r="AN34" s="17">
        <f t="shared" si="15"/>
        <v>165.28416283563197</v>
      </c>
      <c r="AO34" s="17">
        <f t="shared" si="16"/>
        <v>2524.8576994240912</v>
      </c>
      <c r="AP34" s="17">
        <f t="shared" si="17"/>
        <v>2521.1901933451527</v>
      </c>
      <c r="AQ34" s="17">
        <f t="shared" si="18"/>
        <v>5046.0478927692438</v>
      </c>
      <c r="AR34" s="17">
        <f t="shared" si="19"/>
        <v>7.2680762388201425E-2</v>
      </c>
      <c r="AS34" s="17">
        <f t="shared" si="20"/>
        <v>2519.2971867532342</v>
      </c>
      <c r="AT34" s="17">
        <f t="shared" si="21"/>
        <v>294.55097226831356</v>
      </c>
      <c r="AU34" s="17">
        <f t="shared" si="22"/>
        <v>2224.7462144849205</v>
      </c>
      <c r="AV34" s="5" t="str">
        <f t="shared" si="23"/>
        <v>OK</v>
      </c>
      <c r="AW34" s="5">
        <f t="shared" si="24"/>
        <v>4.6573604893474156</v>
      </c>
      <c r="AX34" s="5" t="str">
        <f t="shared" si="25"/>
        <v>OK</v>
      </c>
      <c r="AY34" s="5">
        <f t="shared" si="26"/>
        <v>245.37964740332396</v>
      </c>
      <c r="AZ34" s="8" t="s">
        <v>60</v>
      </c>
      <c r="BA34" s="8"/>
    </row>
    <row r="35" spans="1:53" x14ac:dyDescent="0.2">
      <c r="A35" s="13" t="s">
        <v>136</v>
      </c>
      <c r="B35" s="13">
        <v>35</v>
      </c>
      <c r="C35" s="14" t="s">
        <v>137</v>
      </c>
      <c r="D35" s="15" t="s">
        <v>69</v>
      </c>
      <c r="E35" s="3">
        <v>44732</v>
      </c>
      <c r="F35" s="4">
        <v>1100</v>
      </c>
      <c r="G35" s="5"/>
      <c r="H35" s="5"/>
      <c r="I35" s="5"/>
      <c r="J35" s="5">
        <v>7.1550000000000002</v>
      </c>
      <c r="K35" s="5">
        <v>0.29780000000000001</v>
      </c>
      <c r="L35" s="5">
        <v>8.245000000000001</v>
      </c>
      <c r="M35" s="5">
        <v>2361.7080000000001</v>
      </c>
      <c r="N35" s="5">
        <v>262.8</v>
      </c>
      <c r="O35" s="5">
        <v>19.229099999999999</v>
      </c>
      <c r="P35" s="5">
        <v>0.03</v>
      </c>
      <c r="Q35" s="5">
        <v>0.35899999999999999</v>
      </c>
      <c r="R35" s="5">
        <v>5.6093299999999999</v>
      </c>
      <c r="S35" s="5">
        <v>28.559000000000001</v>
      </c>
      <c r="T35" s="5">
        <v>6.2E-2</v>
      </c>
      <c r="U35" s="5">
        <v>4.7394999999999996</v>
      </c>
      <c r="V35" s="5">
        <v>0.32279999999999998</v>
      </c>
      <c r="W35" s="5">
        <v>0.18820000000000001</v>
      </c>
      <c r="X35" s="5">
        <v>15.2555</v>
      </c>
      <c r="Y35" s="5">
        <f t="shared" si="0"/>
        <v>7.2920519999999989E-2</v>
      </c>
      <c r="Z35" s="5">
        <f t="shared" si="1"/>
        <v>2.3295E-2</v>
      </c>
      <c r="AA35" s="5">
        <f t="shared" si="2"/>
        <v>9.6215519999999985E-2</v>
      </c>
      <c r="AB35" s="5">
        <f t="shared" si="3"/>
        <v>0.20158448000000001</v>
      </c>
      <c r="AC35" s="17">
        <f t="shared" si="4"/>
        <v>2361.7080000000001</v>
      </c>
      <c r="AD35" s="17">
        <f t="shared" si="5"/>
        <v>5.6885293084383975E-3</v>
      </c>
      <c r="AE35" s="17">
        <f t="shared" si="6"/>
        <v>1425.0998003992017</v>
      </c>
      <c r="AF35" s="17">
        <f t="shared" si="7"/>
        <v>461.57827607488173</v>
      </c>
      <c r="AG35" s="17">
        <f t="shared" si="8"/>
        <v>836.41985109028928</v>
      </c>
      <c r="AH35" s="17">
        <f t="shared" si="9"/>
        <v>9.181984894483902</v>
      </c>
      <c r="AI35" s="17">
        <f t="shared" si="10"/>
        <v>1.6631279000792758</v>
      </c>
      <c r="AJ35" s="17">
        <f t="shared" si="11"/>
        <v>3.2634321948007945</v>
      </c>
      <c r="AK35" s="17">
        <f t="shared" si="12"/>
        <v>133.68403238089863</v>
      </c>
      <c r="AL35" s="17">
        <f t="shared" si="13"/>
        <v>5.2060401677931907</v>
      </c>
      <c r="AM35" s="17">
        <f t="shared" si="14"/>
        <v>1.9816575586231586</v>
      </c>
      <c r="AN35" s="17">
        <f t="shared" si="15"/>
        <v>317.63233726430809</v>
      </c>
      <c r="AO35" s="17">
        <f t="shared" si="16"/>
        <v>2823.4754995664239</v>
      </c>
      <c r="AP35" s="17">
        <f t="shared" si="17"/>
        <v>2733.9487288882442</v>
      </c>
      <c r="AQ35" s="17">
        <f t="shared" si="18"/>
        <v>5557.4242284546681</v>
      </c>
      <c r="AR35" s="17">
        <f t="shared" si="19"/>
        <v>1.6109400146167001</v>
      </c>
      <c r="AS35" s="17">
        <f t="shared" si="20"/>
        <v>2732.2799124588564</v>
      </c>
      <c r="AT35" s="17">
        <f t="shared" si="21"/>
        <v>456.52240981299991</v>
      </c>
      <c r="AU35" s="17">
        <f t="shared" si="22"/>
        <v>2275.7575026458567</v>
      </c>
      <c r="AV35" s="5" t="str">
        <f t="shared" si="23"/>
        <v>OK</v>
      </c>
      <c r="AW35" s="5">
        <f t="shared" si="24"/>
        <v>4.0168851226239948</v>
      </c>
      <c r="AX35" s="5" t="str">
        <f t="shared" si="25"/>
        <v>OK</v>
      </c>
      <c r="AY35" s="5">
        <f t="shared" si="26"/>
        <v>273.35637410225587</v>
      </c>
      <c r="AZ35" s="8" t="s">
        <v>60</v>
      </c>
      <c r="BA35" s="8"/>
    </row>
    <row r="36" spans="1:53" x14ac:dyDescent="0.2">
      <c r="A36" s="13" t="s">
        <v>138</v>
      </c>
      <c r="B36" s="13">
        <v>36</v>
      </c>
      <c r="C36" s="14" t="s">
        <v>139</v>
      </c>
      <c r="D36" s="15"/>
      <c r="E36" s="3">
        <v>44732</v>
      </c>
      <c r="F36" s="4">
        <v>1130</v>
      </c>
      <c r="G36" s="5"/>
      <c r="H36" s="5"/>
      <c r="I36" s="5"/>
      <c r="J36" s="5">
        <v>1.7845</v>
      </c>
      <c r="K36" s="5">
        <v>0.17269999999999999</v>
      </c>
      <c r="L36" s="5">
        <v>7.1459999999999999</v>
      </c>
      <c r="M36" s="5">
        <v>1485.87</v>
      </c>
      <c r="N36" s="5">
        <v>204.65</v>
      </c>
      <c r="O36" s="5">
        <v>17.994299999999999</v>
      </c>
      <c r="P36" s="5">
        <v>1.2999999999999999E-2</v>
      </c>
      <c r="Q36" s="5">
        <v>10.446999999999999</v>
      </c>
      <c r="R36" s="5">
        <v>3.2010999999999998</v>
      </c>
      <c r="S36" s="5">
        <v>17.666899999999998</v>
      </c>
      <c r="T36" s="5">
        <v>7.5999999999999998E-2</v>
      </c>
      <c r="U36" s="5">
        <v>4.8045</v>
      </c>
      <c r="V36" s="5">
        <v>0.30399999999999999</v>
      </c>
      <c r="W36" s="5">
        <v>0</v>
      </c>
      <c r="X36" s="5">
        <v>17.063800000000001</v>
      </c>
      <c r="Y36" s="5">
        <f t="shared" si="0"/>
        <v>6.8673600000000001E-2</v>
      </c>
      <c r="Z36" s="5">
        <f t="shared" si="1"/>
        <v>1.0094499999999999E-2</v>
      </c>
      <c r="AA36" s="5">
        <f t="shared" si="2"/>
        <v>7.8768100000000008E-2</v>
      </c>
      <c r="AB36" s="5">
        <f t="shared" si="3"/>
        <v>9.3931899999999985E-2</v>
      </c>
      <c r="AC36" s="17">
        <f t="shared" si="4"/>
        <v>1485.87</v>
      </c>
      <c r="AD36" s="17">
        <f t="shared" si="5"/>
        <v>7.1449632607551342E-2</v>
      </c>
      <c r="AE36" s="17">
        <f t="shared" si="6"/>
        <v>881.58183632734517</v>
      </c>
      <c r="AF36" s="17">
        <f t="shared" si="7"/>
        <v>263.41082081876152</v>
      </c>
      <c r="AG36" s="17">
        <f t="shared" si="8"/>
        <v>782.70900491827445</v>
      </c>
      <c r="AH36" s="17">
        <f t="shared" si="9"/>
        <v>267.19831808544103</v>
      </c>
      <c r="AI36" s="17">
        <f t="shared" si="10"/>
        <v>0.72068875670101951</v>
      </c>
      <c r="AJ36" s="17">
        <f t="shared" si="11"/>
        <v>4.000336238788071</v>
      </c>
      <c r="AK36" s="17">
        <f t="shared" si="12"/>
        <v>135.51744563224548</v>
      </c>
      <c r="AL36" s="17">
        <f t="shared" si="13"/>
        <v>4.9028383240679361</v>
      </c>
      <c r="AM36" s="17">
        <f t="shared" si="14"/>
        <v>0</v>
      </c>
      <c r="AN36" s="17">
        <f t="shared" si="15"/>
        <v>355.28266373509234</v>
      </c>
      <c r="AO36" s="17">
        <f t="shared" si="16"/>
        <v>1985.5732839301936</v>
      </c>
      <c r="AP36" s="17">
        <f t="shared" si="17"/>
        <v>2195.6921185391307</v>
      </c>
      <c r="AQ36" s="17">
        <f t="shared" si="18"/>
        <v>4181.2654024693238</v>
      </c>
      <c r="AR36" s="17">
        <f t="shared" si="19"/>
        <v>-5.0252450964927382</v>
      </c>
      <c r="AS36" s="17">
        <f t="shared" si="20"/>
        <v>2194.8999801498221</v>
      </c>
      <c r="AT36" s="17">
        <f t="shared" si="21"/>
        <v>495.70294769140577</v>
      </c>
      <c r="AU36" s="17">
        <f t="shared" si="22"/>
        <v>1699.1970324584163</v>
      </c>
      <c r="AV36" s="5" t="str">
        <f t="shared" si="23"/>
        <v>OK</v>
      </c>
      <c r="AW36" s="5">
        <f t="shared" si="24"/>
        <v>5.7247704209362631</v>
      </c>
      <c r="AX36" s="5" t="str">
        <f t="shared" si="25"/>
        <v>OK</v>
      </c>
      <c r="AY36" s="5">
        <f t="shared" si="26"/>
        <v>216.36574266644607</v>
      </c>
      <c r="AZ36" s="8" t="s">
        <v>60</v>
      </c>
      <c r="BA36" s="8"/>
    </row>
    <row r="37" spans="1:53" x14ac:dyDescent="0.2">
      <c r="A37" s="13" t="s">
        <v>140</v>
      </c>
      <c r="B37" s="13">
        <v>37</v>
      </c>
      <c r="C37" s="14" t="s">
        <v>58</v>
      </c>
      <c r="D37" s="15"/>
      <c r="E37" s="3">
        <v>44754</v>
      </c>
      <c r="F37" s="4">
        <v>905</v>
      </c>
      <c r="G37" s="5"/>
      <c r="H37" s="5"/>
      <c r="I37" s="5">
        <v>31.215</v>
      </c>
      <c r="J37" s="5">
        <v>1.806</v>
      </c>
      <c r="K37" s="5">
        <v>3.1819E-2</v>
      </c>
      <c r="L37" s="5">
        <v>6.9489999999999998</v>
      </c>
      <c r="M37" s="5">
        <v>687.08299999999997</v>
      </c>
      <c r="N37" s="5">
        <v>76.600800000000007</v>
      </c>
      <c r="O37" s="5">
        <v>1.6739999999999999</v>
      </c>
      <c r="P37" s="5">
        <v>1.2200000000000001E-2</v>
      </c>
      <c r="Q37" s="5">
        <v>0.53200000000000003</v>
      </c>
      <c r="R37" s="5">
        <v>1.7749999999999999</v>
      </c>
      <c r="S37" s="5">
        <v>11.209099999999999</v>
      </c>
      <c r="T37" s="5">
        <v>6.6400000000000001E-2</v>
      </c>
      <c r="U37" s="5">
        <v>1.3543000000000001</v>
      </c>
      <c r="V37" s="5">
        <v>2.1100000000000001E-2</v>
      </c>
      <c r="W37" s="5">
        <v>0</v>
      </c>
      <c r="X37" s="5">
        <v>4.2577999999999996</v>
      </c>
      <c r="Y37" s="5">
        <f t="shared" si="0"/>
        <v>4.76649E-3</v>
      </c>
      <c r="Z37" s="5">
        <f t="shared" si="1"/>
        <v>9.4733000000000005E-3</v>
      </c>
      <c r="AA37" s="5">
        <f t="shared" si="2"/>
        <v>1.423979E-2</v>
      </c>
      <c r="AB37" s="5">
        <f t="shared" si="3"/>
        <v>1.7579209999999998E-2</v>
      </c>
      <c r="AC37" s="17">
        <f t="shared" si="4"/>
        <v>687.08299999999997</v>
      </c>
      <c r="AD37" s="17">
        <f t="shared" si="5"/>
        <v>0.11246049739669259</v>
      </c>
      <c r="AE37" s="17">
        <f t="shared" si="6"/>
        <v>559.33632734530931</v>
      </c>
      <c r="AF37" s="17">
        <f t="shared" si="7"/>
        <v>146.06048138243162</v>
      </c>
      <c r="AG37" s="17">
        <f t="shared" si="8"/>
        <v>72.814995539320321</v>
      </c>
      <c r="AH37" s="17">
        <f t="shared" si="9"/>
        <v>13.606729704360546</v>
      </c>
      <c r="AI37" s="17">
        <f t="shared" si="10"/>
        <v>0.67633867936557224</v>
      </c>
      <c r="AJ37" s="17">
        <f t="shared" si="11"/>
        <v>3.4950306086253673</v>
      </c>
      <c r="AK37" s="17">
        <f t="shared" si="12"/>
        <v>38.199870250754515</v>
      </c>
      <c r="AL37" s="17">
        <f t="shared" si="13"/>
        <v>0.34029568630866275</v>
      </c>
      <c r="AM37" s="17">
        <f t="shared" si="14"/>
        <v>0</v>
      </c>
      <c r="AN37" s="17">
        <f t="shared" si="15"/>
        <v>88.650976081018058</v>
      </c>
      <c r="AO37" s="17">
        <f t="shared" si="16"/>
        <v>817.76917262670656</v>
      </c>
      <c r="AP37" s="17">
        <f t="shared" si="17"/>
        <v>792.60733314818401</v>
      </c>
      <c r="AQ37" s="17">
        <f t="shared" si="18"/>
        <v>1610.3765057748906</v>
      </c>
      <c r="AR37" s="17">
        <f t="shared" si="19"/>
        <v>1.5624817791548089</v>
      </c>
      <c r="AS37" s="17">
        <f t="shared" si="20"/>
        <v>791.81853397142174</v>
      </c>
      <c r="AT37" s="17">
        <f t="shared" si="21"/>
        <v>127.19114201808124</v>
      </c>
      <c r="AU37" s="17">
        <f t="shared" si="22"/>
        <v>664.62739195334052</v>
      </c>
      <c r="AV37" s="5" t="str">
        <f t="shared" si="23"/>
        <v>OK</v>
      </c>
      <c r="AW37" s="5">
        <f t="shared" si="24"/>
        <v>4.0427120678484423</v>
      </c>
      <c r="AX37" s="5" t="str">
        <f t="shared" si="25"/>
        <v>OK</v>
      </c>
      <c r="AY37" s="5">
        <f t="shared" si="26"/>
        <v>79.697549785668457</v>
      </c>
      <c r="AZ37" s="8" t="s">
        <v>60</v>
      </c>
      <c r="BA37" s="8"/>
    </row>
    <row r="38" spans="1:53" x14ac:dyDescent="0.2">
      <c r="A38" s="13" t="s">
        <v>141</v>
      </c>
      <c r="B38" s="13">
        <v>38</v>
      </c>
      <c r="C38" s="14" t="s">
        <v>68</v>
      </c>
      <c r="D38" s="15" t="s">
        <v>69</v>
      </c>
      <c r="E38" s="3">
        <v>44754</v>
      </c>
      <c r="F38" s="4">
        <v>1105</v>
      </c>
      <c r="G38" s="5"/>
      <c r="H38" s="5"/>
      <c r="I38" s="5"/>
      <c r="J38" s="5">
        <v>2.9510000000000001</v>
      </c>
      <c r="K38" s="5">
        <v>0.27789999999999998</v>
      </c>
      <c r="L38" s="5">
        <v>6.923</v>
      </c>
      <c r="M38" s="5">
        <v>1008.546</v>
      </c>
      <c r="N38" s="5">
        <v>141.1319</v>
      </c>
      <c r="O38" s="5">
        <v>19.774000000000001</v>
      </c>
      <c r="P38" s="5">
        <v>3.2910000000000002E-2</v>
      </c>
      <c r="Q38" s="5">
        <v>1.4573</v>
      </c>
      <c r="R38" s="5">
        <v>2.9984999999999999</v>
      </c>
      <c r="S38" s="5">
        <v>13.209099999999999</v>
      </c>
      <c r="T38" s="5">
        <v>6.5500000000000003E-2</v>
      </c>
      <c r="U38" s="5">
        <v>4.4137000000000004</v>
      </c>
      <c r="V38" s="5">
        <v>0.16031000000000001</v>
      </c>
      <c r="W38" s="5">
        <v>0</v>
      </c>
      <c r="X38" s="5">
        <v>4.9223999999999997</v>
      </c>
      <c r="Y38" s="5">
        <f t="shared" si="0"/>
        <v>3.6214029000000002E-2</v>
      </c>
      <c r="Z38" s="5">
        <f t="shared" si="1"/>
        <v>2.5554614999999999E-2</v>
      </c>
      <c r="AA38" s="5">
        <f t="shared" si="2"/>
        <v>6.1768643999999998E-2</v>
      </c>
      <c r="AB38" s="5">
        <f t="shared" si="3"/>
        <v>0.216131356</v>
      </c>
      <c r="AC38" s="17">
        <f t="shared" si="4"/>
        <v>1008.546</v>
      </c>
      <c r="AD38" s="17">
        <f t="shared" si="5"/>
        <v>0.11939881044642713</v>
      </c>
      <c r="AE38" s="17">
        <f t="shared" si="6"/>
        <v>659.13672654690617</v>
      </c>
      <c r="AF38" s="17">
        <f t="shared" si="7"/>
        <v>246.73935404237812</v>
      </c>
      <c r="AG38" s="17">
        <f t="shared" si="8"/>
        <v>860.12169760724009</v>
      </c>
      <c r="AH38" s="17">
        <f t="shared" si="9"/>
        <v>37.27272029730193</v>
      </c>
      <c r="AI38" s="17">
        <f t="shared" si="10"/>
        <v>1.8244513063869656</v>
      </c>
      <c r="AJ38" s="17">
        <f t="shared" si="11"/>
        <v>3.4476582057976137</v>
      </c>
      <c r="AK38" s="17">
        <f t="shared" si="12"/>
        <v>124.49440103799395</v>
      </c>
      <c r="AL38" s="17">
        <f t="shared" si="13"/>
        <v>2.5854408280635885</v>
      </c>
      <c r="AM38" s="17">
        <f t="shared" si="14"/>
        <v>0</v>
      </c>
      <c r="AN38" s="17">
        <f t="shared" si="15"/>
        <v>102.48850689586249</v>
      </c>
      <c r="AO38" s="17">
        <f t="shared" si="16"/>
        <v>1241.5620069677177</v>
      </c>
      <c r="AP38" s="17">
        <f t="shared" si="17"/>
        <v>1805.2143486106597</v>
      </c>
      <c r="AQ38" s="17">
        <f t="shared" si="18"/>
        <v>3046.7763555783777</v>
      </c>
      <c r="AR38" s="17">
        <f t="shared" si="19"/>
        <v>-18.49995785253304</v>
      </c>
      <c r="AS38" s="17">
        <f t="shared" si="20"/>
        <v>1803.2704984938264</v>
      </c>
      <c r="AT38" s="17">
        <f t="shared" si="21"/>
        <v>229.56834876192002</v>
      </c>
      <c r="AU38" s="17">
        <f t="shared" si="22"/>
        <v>1573.7021497319063</v>
      </c>
      <c r="AV38" s="5" t="str">
        <f t="shared" si="23"/>
        <v>OK</v>
      </c>
      <c r="AW38" s="5">
        <f t="shared" si="24"/>
        <v>7.4058667564028502</v>
      </c>
      <c r="AX38" s="5" t="str">
        <f t="shared" si="25"/>
        <v>OK</v>
      </c>
      <c r="AY38" s="5">
        <f t="shared" si="26"/>
        <v>151.58394046477972</v>
      </c>
      <c r="AZ38" s="8" t="s">
        <v>60</v>
      </c>
      <c r="BA38" s="8"/>
    </row>
    <row r="39" spans="1:53" x14ac:dyDescent="0.2">
      <c r="A39" s="13" t="s">
        <v>142</v>
      </c>
      <c r="B39" s="13">
        <v>39</v>
      </c>
      <c r="C39" s="14" t="s">
        <v>62</v>
      </c>
      <c r="D39" s="15"/>
      <c r="E39" s="3">
        <v>44754</v>
      </c>
      <c r="F39" s="4">
        <v>1110</v>
      </c>
      <c r="G39" s="5"/>
      <c r="H39" s="5"/>
      <c r="I39" s="5"/>
      <c r="J39" s="5">
        <v>1.849</v>
      </c>
      <c r="K39" s="5">
        <v>0.1351</v>
      </c>
      <c r="L39" s="5">
        <v>6.9619999999999997</v>
      </c>
      <c r="M39" s="5">
        <v>470.99</v>
      </c>
      <c r="N39" s="5">
        <v>112.3134</v>
      </c>
      <c r="O39" s="5">
        <v>8.7609399999999997</v>
      </c>
      <c r="P39" s="5">
        <v>2.1100000000000001E-2</v>
      </c>
      <c r="Q39" s="5">
        <v>0.62209999999999999</v>
      </c>
      <c r="R39" s="5">
        <v>3.0280999999999998</v>
      </c>
      <c r="S39" s="5">
        <v>12.309200000000001</v>
      </c>
      <c r="T39" s="5">
        <v>5.5399999999999998E-2</v>
      </c>
      <c r="U39" s="5">
        <v>1.9791000000000001</v>
      </c>
      <c r="V39" s="5">
        <v>6.8000000000000005E-2</v>
      </c>
      <c r="W39" s="5">
        <v>0</v>
      </c>
      <c r="X39" s="5">
        <v>19.604600000000001</v>
      </c>
      <c r="Y39" s="5">
        <f t="shared" si="0"/>
        <v>1.53612E-2</v>
      </c>
      <c r="Z39" s="5">
        <f t="shared" si="1"/>
        <v>1.638415E-2</v>
      </c>
      <c r="AA39" s="5">
        <f t="shared" si="2"/>
        <v>3.1745349999999999E-2</v>
      </c>
      <c r="AB39" s="5">
        <f t="shared" si="3"/>
        <v>0.10335464999999999</v>
      </c>
      <c r="AC39" s="17">
        <f t="shared" si="4"/>
        <v>470.99</v>
      </c>
      <c r="AD39" s="17">
        <f t="shared" si="5"/>
        <v>0.10914403364487538</v>
      </c>
      <c r="AE39" s="17">
        <f t="shared" si="6"/>
        <v>614.23153692614778</v>
      </c>
      <c r="AF39" s="17">
        <f t="shared" si="7"/>
        <v>249.17506685867104</v>
      </c>
      <c r="AG39" s="17">
        <f t="shared" si="8"/>
        <v>381.07993250911164</v>
      </c>
      <c r="AH39" s="17">
        <f t="shared" si="9"/>
        <v>15.911177723839653</v>
      </c>
      <c r="AI39" s="17">
        <f t="shared" si="10"/>
        <v>1.169733289722424</v>
      </c>
      <c r="AJ39" s="17">
        <f t="shared" si="11"/>
        <v>2.9160345740639357</v>
      </c>
      <c r="AK39" s="17">
        <f t="shared" si="12"/>
        <v>55.823202549854734</v>
      </c>
      <c r="AL39" s="17">
        <f t="shared" si="13"/>
        <v>1.0966875198573018</v>
      </c>
      <c r="AM39" s="17">
        <f t="shared" si="14"/>
        <v>0</v>
      </c>
      <c r="AN39" s="17">
        <f t="shared" si="15"/>
        <v>408.18425611299892</v>
      </c>
      <c r="AO39" s="17">
        <f t="shared" si="16"/>
        <v>939.01018075677484</v>
      </c>
      <c r="AP39" s="17">
        <f t="shared" si="17"/>
        <v>1261.6765913411375</v>
      </c>
      <c r="AQ39" s="17">
        <f t="shared" si="18"/>
        <v>2200.6867720979126</v>
      </c>
      <c r="AR39" s="17">
        <f t="shared" si="19"/>
        <v>-14.66207797835605</v>
      </c>
      <c r="AS39" s="17">
        <f t="shared" si="20"/>
        <v>1260.3977140177701</v>
      </c>
      <c r="AT39" s="17">
        <f t="shared" si="21"/>
        <v>465.10414618271096</v>
      </c>
      <c r="AU39" s="17">
        <f t="shared" si="22"/>
        <v>795.29356783505909</v>
      </c>
      <c r="AV39" s="5" t="str">
        <f t="shared" si="23"/>
        <v>OK</v>
      </c>
      <c r="AW39" s="5">
        <f t="shared" si="24"/>
        <v>4.4324448718675979</v>
      </c>
      <c r="AX39" s="5" t="str">
        <f t="shared" si="25"/>
        <v>OK</v>
      </c>
      <c r="AY39" s="5">
        <f t="shared" si="26"/>
        <v>117.29162953872014</v>
      </c>
      <c r="AZ39" s="8" t="s">
        <v>60</v>
      </c>
      <c r="BA39" s="8"/>
    </row>
    <row r="40" spans="1:53" x14ac:dyDescent="0.2">
      <c r="A40" s="13" t="s">
        <v>143</v>
      </c>
      <c r="B40" s="13">
        <v>40</v>
      </c>
      <c r="C40" s="14" t="s">
        <v>78</v>
      </c>
      <c r="D40" s="4" t="s">
        <v>79</v>
      </c>
      <c r="E40" s="3">
        <v>44754</v>
      </c>
      <c r="F40" s="4">
        <v>1120</v>
      </c>
      <c r="G40" s="5"/>
      <c r="H40" s="5"/>
      <c r="I40" s="5">
        <v>10.7</v>
      </c>
      <c r="J40" s="5">
        <v>0.87580000000000002</v>
      </c>
      <c r="K40" s="5">
        <v>0.21460000000000001</v>
      </c>
      <c r="L40" s="5">
        <v>6.9359999999999999</v>
      </c>
      <c r="M40" s="5">
        <v>900.12800000000004</v>
      </c>
      <c r="N40" s="5">
        <v>118.2598</v>
      </c>
      <c r="O40" s="5">
        <v>15.442</v>
      </c>
      <c r="P40" s="5">
        <v>2.1899999999999999E-2</v>
      </c>
      <c r="Q40" s="5">
        <v>0.3211</v>
      </c>
      <c r="R40" s="5">
        <v>2.5773000000000001</v>
      </c>
      <c r="S40" s="5">
        <v>10.2281</v>
      </c>
      <c r="T40" s="5">
        <v>8.6400000000000005E-2</v>
      </c>
      <c r="U40" s="5">
        <v>1.3953</v>
      </c>
      <c r="V40" s="5">
        <v>0.87390000000000001</v>
      </c>
      <c r="W40" s="5">
        <v>0</v>
      </c>
      <c r="X40" s="5">
        <v>8.7681000000000004</v>
      </c>
      <c r="Y40" s="5">
        <f t="shared" si="0"/>
        <v>0.19741401</v>
      </c>
      <c r="Z40" s="5">
        <f t="shared" si="1"/>
        <v>1.7005349999999999E-2</v>
      </c>
      <c r="AA40" s="5">
        <f t="shared" si="2"/>
        <v>0.21441936</v>
      </c>
      <c r="AB40" s="5">
        <f t="shared" si="3"/>
        <v>1.8064000000000968E-4</v>
      </c>
      <c r="AC40" s="17">
        <f t="shared" si="4"/>
        <v>900.12800000000004</v>
      </c>
      <c r="AD40" s="17">
        <f t="shared" si="5"/>
        <v>0.11587773561551237</v>
      </c>
      <c r="AE40" s="17">
        <f t="shared" si="6"/>
        <v>510.38423153692611</v>
      </c>
      <c r="AF40" s="17">
        <f t="shared" si="7"/>
        <v>212.07981896729069</v>
      </c>
      <c r="AG40" s="17">
        <f t="shared" si="8"/>
        <v>671.69006040512807</v>
      </c>
      <c r="AH40" s="17">
        <f t="shared" si="9"/>
        <v>8.2126332858461879</v>
      </c>
      <c r="AI40" s="17">
        <f t="shared" si="10"/>
        <v>1.2140833670578712</v>
      </c>
      <c r="AJ40" s="17">
        <f t="shared" si="11"/>
        <v>4.5477506714643336</v>
      </c>
      <c r="AK40" s="17">
        <f t="shared" si="12"/>
        <v>39.356330916988689</v>
      </c>
      <c r="AL40" s="17">
        <f t="shared" si="13"/>
        <v>14.094047405930823</v>
      </c>
      <c r="AM40" s="17">
        <f t="shared" si="14"/>
        <v>0</v>
      </c>
      <c r="AN40" s="17">
        <f t="shared" si="15"/>
        <v>182.55921447131723</v>
      </c>
      <c r="AO40" s="17">
        <f t="shared" si="16"/>
        <v>1140.6853434657012</v>
      </c>
      <c r="AP40" s="17">
        <f t="shared" si="17"/>
        <v>1403.6967052978644</v>
      </c>
      <c r="AQ40" s="17">
        <f t="shared" si="18"/>
        <v>2544.3820487635658</v>
      </c>
      <c r="AR40" s="17">
        <f t="shared" si="19"/>
        <v>-10.336944562235562</v>
      </c>
      <c r="AS40" s="17">
        <f t="shared" si="20"/>
        <v>1402.3667441951911</v>
      </c>
      <c r="AT40" s="17">
        <f t="shared" si="21"/>
        <v>236.00959279423674</v>
      </c>
      <c r="AU40" s="17">
        <f t="shared" si="22"/>
        <v>1166.3571514009543</v>
      </c>
      <c r="AV40" s="5" t="str">
        <f t="shared" si="23"/>
        <v>OK</v>
      </c>
      <c r="AW40" s="5">
        <f t="shared" si="24"/>
        <v>6.7368964093124344</v>
      </c>
      <c r="AX40" s="5" t="str">
        <f t="shared" si="25"/>
        <v>OK</v>
      </c>
      <c r="AY40" s="5">
        <f t="shared" si="26"/>
        <v>126.22684021986007</v>
      </c>
      <c r="AZ40" s="8" t="s">
        <v>60</v>
      </c>
      <c r="BA40" s="8"/>
    </row>
    <row r="41" spans="1:53" x14ac:dyDescent="0.2">
      <c r="A41" s="13" t="s">
        <v>144</v>
      </c>
      <c r="B41" s="13">
        <v>41</v>
      </c>
      <c r="C41" s="14" t="s">
        <v>72</v>
      </c>
      <c r="D41" s="15" t="s">
        <v>69</v>
      </c>
      <c r="E41" s="3">
        <v>44754</v>
      </c>
      <c r="F41" s="4">
        <v>1225</v>
      </c>
      <c r="G41" s="5"/>
      <c r="H41" s="5"/>
      <c r="I41" s="5">
        <v>40.07</v>
      </c>
      <c r="J41" s="5">
        <v>1.756</v>
      </c>
      <c r="K41" s="5">
        <v>0.24709999999999999</v>
      </c>
      <c r="L41" s="5">
        <v>6.8150000000000004</v>
      </c>
      <c r="M41" s="5">
        <v>784.56200000000001</v>
      </c>
      <c r="N41" s="5">
        <v>105.6276</v>
      </c>
      <c r="O41" s="5">
        <v>12.309200000000001</v>
      </c>
      <c r="P41" s="5">
        <v>3.2800000000000003E-2</v>
      </c>
      <c r="Q41" s="5">
        <v>1.0229999999999999</v>
      </c>
      <c r="R41" s="5">
        <v>2.996</v>
      </c>
      <c r="S41" s="5">
        <v>9.8734000000000002</v>
      </c>
      <c r="T41" s="5">
        <v>8.6699999999999999E-2</v>
      </c>
      <c r="U41" s="5">
        <v>0.3669</v>
      </c>
      <c r="V41" s="5">
        <v>0.18509999999999999</v>
      </c>
      <c r="W41" s="5">
        <v>0</v>
      </c>
      <c r="X41" s="5">
        <v>3.2376</v>
      </c>
      <c r="Y41" s="5">
        <f t="shared" si="0"/>
        <v>4.1814089999999998E-2</v>
      </c>
      <c r="Z41" s="5">
        <f t="shared" si="1"/>
        <v>2.5469200000000001E-2</v>
      </c>
      <c r="AA41" s="5">
        <f t="shared" si="2"/>
        <v>6.7283289999999996E-2</v>
      </c>
      <c r="AB41" s="5">
        <f t="shared" si="3"/>
        <v>0.17981670999999999</v>
      </c>
      <c r="AC41" s="17">
        <f t="shared" si="4"/>
        <v>784.56200000000001</v>
      </c>
      <c r="AD41" s="17">
        <f t="shared" si="5"/>
        <v>0.15310874616820264</v>
      </c>
      <c r="AE41" s="17">
        <f t="shared" si="6"/>
        <v>492.68463073852297</v>
      </c>
      <c r="AF41" s="17">
        <f t="shared" si="7"/>
        <v>246.53363505451554</v>
      </c>
      <c r="AG41" s="17">
        <f t="shared" si="8"/>
        <v>535.42075453560437</v>
      </c>
      <c r="AH41" s="17">
        <f t="shared" si="9"/>
        <v>26.164820465339922</v>
      </c>
      <c r="AI41" s="17">
        <f t="shared" si="10"/>
        <v>1.8183531707533418</v>
      </c>
      <c r="AJ41" s="17">
        <f t="shared" si="11"/>
        <v>4.563541472406917</v>
      </c>
      <c r="AK41" s="17">
        <f t="shared" si="12"/>
        <v>10.348912644910161</v>
      </c>
      <c r="AL41" s="17">
        <f t="shared" si="13"/>
        <v>2.985247940082155</v>
      </c>
      <c r="AM41" s="17">
        <f t="shared" si="14"/>
        <v>0</v>
      </c>
      <c r="AN41" s="17">
        <f t="shared" si="15"/>
        <v>67.409554267439546</v>
      </c>
      <c r="AO41" s="17">
        <f t="shared" si="16"/>
        <v>869.86925632483883</v>
      </c>
      <c r="AP41" s="17">
        <f t="shared" si="17"/>
        <v>1302.7753027109045</v>
      </c>
      <c r="AQ41" s="17">
        <f t="shared" si="18"/>
        <v>2172.6445590357434</v>
      </c>
      <c r="AR41" s="17">
        <f t="shared" si="19"/>
        <v>-19.925304605655182</v>
      </c>
      <c r="AS41" s="17">
        <f t="shared" si="20"/>
        <v>1300.8038407939828</v>
      </c>
      <c r="AT41" s="17">
        <f t="shared" si="21"/>
        <v>80.743714852431864</v>
      </c>
      <c r="AU41" s="17">
        <f t="shared" si="22"/>
        <v>1220.060125941551</v>
      </c>
      <c r="AV41" s="5" t="str">
        <f t="shared" si="23"/>
        <v>OK</v>
      </c>
      <c r="AW41" s="5">
        <f t="shared" si="24"/>
        <v>-0.25131747750768008</v>
      </c>
      <c r="AX41" s="5" t="str">
        <f t="shared" si="25"/>
        <v>OK</v>
      </c>
      <c r="AY41" s="5">
        <f t="shared" si="26"/>
        <v>105.3621393801281</v>
      </c>
      <c r="AZ41" s="8" t="s">
        <v>60</v>
      </c>
      <c r="BA41" s="8"/>
    </row>
    <row r="42" spans="1:53" x14ac:dyDescent="0.2">
      <c r="A42" s="13" t="s">
        <v>145</v>
      </c>
      <c r="B42" s="13">
        <v>42</v>
      </c>
      <c r="C42" s="14" t="s">
        <v>82</v>
      </c>
      <c r="D42" s="15" t="s">
        <v>69</v>
      </c>
      <c r="E42" s="3">
        <v>44754</v>
      </c>
      <c r="F42" s="4">
        <v>1325</v>
      </c>
      <c r="G42" s="5"/>
      <c r="H42" s="5"/>
      <c r="I42" s="5">
        <v>13.8</v>
      </c>
      <c r="J42" s="5">
        <v>2.1680000000000001</v>
      </c>
      <c r="K42" s="5">
        <v>0.2036</v>
      </c>
      <c r="L42" s="5">
        <v>6.8880000000000008</v>
      </c>
      <c r="M42" s="5">
        <v>1134.56</v>
      </c>
      <c r="N42" s="5">
        <v>107.6161</v>
      </c>
      <c r="O42" s="5">
        <v>9.6775000000000002</v>
      </c>
      <c r="P42" s="5">
        <v>3.44E-2</v>
      </c>
      <c r="Q42" s="5">
        <v>0.89700000000000002</v>
      </c>
      <c r="R42" s="5">
        <v>2.8849999999999998</v>
      </c>
      <c r="S42" s="5">
        <v>9.8849999999999998</v>
      </c>
      <c r="T42" s="5">
        <v>3.2199999999999999E-2</v>
      </c>
      <c r="U42" s="5">
        <v>0.17330000000000001</v>
      </c>
      <c r="V42" s="5">
        <v>9.4500000000000001E-2</v>
      </c>
      <c r="W42" s="5">
        <v>0</v>
      </c>
      <c r="X42" s="5">
        <v>3.3264999999999998</v>
      </c>
      <c r="Y42" s="5">
        <f t="shared" si="0"/>
        <v>2.134755E-2</v>
      </c>
      <c r="Z42" s="5">
        <f t="shared" si="1"/>
        <v>2.6711599999999999E-2</v>
      </c>
      <c r="AA42" s="5">
        <f t="shared" si="2"/>
        <v>4.8059149999999995E-2</v>
      </c>
      <c r="AB42" s="5">
        <f t="shared" si="3"/>
        <v>0.15554085000000001</v>
      </c>
      <c r="AC42" s="17">
        <f t="shared" si="4"/>
        <v>1134.56</v>
      </c>
      <c r="AD42" s="17">
        <f t="shared" si="5"/>
        <v>0.12941958414499813</v>
      </c>
      <c r="AE42" s="17">
        <f t="shared" si="6"/>
        <v>493.26347305389226</v>
      </c>
      <c r="AF42" s="17">
        <f t="shared" si="7"/>
        <v>237.39971199341699</v>
      </c>
      <c r="AG42" s="17">
        <f t="shared" si="8"/>
        <v>420.94809995924277</v>
      </c>
      <c r="AH42" s="17">
        <f t="shared" si="9"/>
        <v>22.942173956412429</v>
      </c>
      <c r="AI42" s="17">
        <f t="shared" si="10"/>
        <v>1.9070533254242363</v>
      </c>
      <c r="AJ42" s="17">
        <f t="shared" si="11"/>
        <v>1.6948793011707353</v>
      </c>
      <c r="AK42" s="17">
        <f t="shared" si="12"/>
        <v>4.8881617916678417</v>
      </c>
      <c r="AL42" s="17">
        <f t="shared" si="13"/>
        <v>1.52407309744875</v>
      </c>
      <c r="AM42" s="17">
        <f t="shared" si="14"/>
        <v>0</v>
      </c>
      <c r="AN42" s="17">
        <f t="shared" si="15"/>
        <v>69.260527017123053</v>
      </c>
      <c r="AO42" s="17">
        <f t="shared" si="16"/>
        <v>1211.9276412074103</v>
      </c>
      <c r="AP42" s="17">
        <f t="shared" si="17"/>
        <v>1176.5899318725335</v>
      </c>
      <c r="AQ42" s="17">
        <f t="shared" si="18"/>
        <v>2388.5175730799438</v>
      </c>
      <c r="AR42" s="17">
        <f t="shared" si="19"/>
        <v>1.4794829116249508</v>
      </c>
      <c r="AS42" s="17">
        <f t="shared" si="20"/>
        <v>1174.5534589629644</v>
      </c>
      <c r="AT42" s="17">
        <f t="shared" si="21"/>
        <v>75.672761906239643</v>
      </c>
      <c r="AU42" s="17">
        <f t="shared" si="22"/>
        <v>1098.8806970567248</v>
      </c>
      <c r="AV42" s="5" t="str">
        <f t="shared" si="23"/>
        <v>OK</v>
      </c>
      <c r="AW42" s="5">
        <f t="shared" si="24"/>
        <v>5.9358702070265599</v>
      </c>
      <c r="AX42" s="5" t="str">
        <f t="shared" si="25"/>
        <v>OK</v>
      </c>
      <c r="AY42" s="5">
        <f t="shared" si="26"/>
        <v>114.00405201786391</v>
      </c>
      <c r="AZ42" s="8" t="s">
        <v>60</v>
      </c>
      <c r="BA42" s="8"/>
    </row>
    <row r="43" spans="1:53" x14ac:dyDescent="0.2">
      <c r="A43" s="13" t="s">
        <v>146</v>
      </c>
      <c r="B43" s="13">
        <v>43</v>
      </c>
      <c r="C43" s="14" t="s">
        <v>87</v>
      </c>
      <c r="D43" s="15" t="s">
        <v>88</v>
      </c>
      <c r="E43" s="3">
        <v>44754</v>
      </c>
      <c r="F43" s="4">
        <v>1405</v>
      </c>
      <c r="G43" s="5"/>
      <c r="H43" s="5"/>
      <c r="I43" s="5"/>
      <c r="J43" s="5">
        <v>2.11</v>
      </c>
      <c r="K43" s="5">
        <v>0.3075</v>
      </c>
      <c r="L43" s="5">
        <v>6.7620000000000005</v>
      </c>
      <c r="M43" s="5">
        <v>661.86400000000003</v>
      </c>
      <c r="N43" s="5">
        <v>68.030600000000007</v>
      </c>
      <c r="O43" s="5">
        <v>1.8955</v>
      </c>
      <c r="P43" s="5">
        <v>3.32E-2</v>
      </c>
      <c r="Q43" s="5">
        <v>0.68994</v>
      </c>
      <c r="R43" s="5">
        <v>1.9955000000000001</v>
      </c>
      <c r="S43" s="5">
        <v>8.766</v>
      </c>
      <c r="T43" s="5">
        <v>8.6599999999999996E-2</v>
      </c>
      <c r="U43" s="5">
        <v>0.38950000000000001</v>
      </c>
      <c r="V43" s="5">
        <v>0.60509999999999997</v>
      </c>
      <c r="W43" s="5">
        <v>0</v>
      </c>
      <c r="X43" s="5">
        <v>3.6475</v>
      </c>
      <c r="Y43" s="5">
        <f t="shared" si="0"/>
        <v>0.13669208999999999</v>
      </c>
      <c r="Z43" s="5">
        <f t="shared" si="1"/>
        <v>2.5779799999999999E-2</v>
      </c>
      <c r="AA43" s="5">
        <f t="shared" si="2"/>
        <v>0.16247188999999998</v>
      </c>
      <c r="AB43" s="5">
        <f t="shared" si="3"/>
        <v>0.14502811000000002</v>
      </c>
      <c r="AC43" s="17">
        <f t="shared" si="4"/>
        <v>661.86400000000003</v>
      </c>
      <c r="AD43" s="17">
        <f t="shared" si="5"/>
        <v>0.1729816359215097</v>
      </c>
      <c r="AE43" s="17">
        <f t="shared" si="6"/>
        <v>437.42514970059881</v>
      </c>
      <c r="AF43" s="17">
        <f t="shared" si="7"/>
        <v>164.20489611191113</v>
      </c>
      <c r="AG43" s="17">
        <f t="shared" si="8"/>
        <v>82.449715677886289</v>
      </c>
      <c r="AH43" s="17">
        <f t="shared" si="9"/>
        <v>17.646291526741571</v>
      </c>
      <c r="AI43" s="17">
        <f t="shared" si="10"/>
        <v>1.8405282094210653</v>
      </c>
      <c r="AJ43" s="17">
        <f t="shared" si="11"/>
        <v>4.5582778720927228</v>
      </c>
      <c r="AK43" s="17">
        <f t="shared" si="12"/>
        <v>10.986376329224607</v>
      </c>
      <c r="AL43" s="17">
        <f t="shared" si="13"/>
        <v>9.7589061509654886</v>
      </c>
      <c r="AM43" s="17">
        <f t="shared" si="14"/>
        <v>0</v>
      </c>
      <c r="AN43" s="17">
        <f t="shared" si="15"/>
        <v>75.944016923179419</v>
      </c>
      <c r="AO43" s="17">
        <f t="shared" si="16"/>
        <v>763.11157727546231</v>
      </c>
      <c r="AP43" s="17">
        <f t="shared" si="17"/>
        <v>703.7395628624804</v>
      </c>
      <c r="AQ43" s="17">
        <f t="shared" si="18"/>
        <v>1466.8511401379428</v>
      </c>
      <c r="AR43" s="17">
        <f t="shared" si="19"/>
        <v>4.0475827974881327</v>
      </c>
      <c r="AS43" s="17">
        <f t="shared" si="20"/>
        <v>701.72605301713782</v>
      </c>
      <c r="AT43" s="17">
        <f t="shared" si="21"/>
        <v>96.689299403369517</v>
      </c>
      <c r="AU43" s="17">
        <f t="shared" si="22"/>
        <v>605.03675361376827</v>
      </c>
      <c r="AV43" s="5" t="str">
        <f t="shared" si="23"/>
        <v>OK</v>
      </c>
      <c r="AW43" s="5">
        <f t="shared" si="24"/>
        <v>5.3972590032791876</v>
      </c>
      <c r="AX43" s="5" t="str">
        <f t="shared" si="25"/>
        <v>OK</v>
      </c>
      <c r="AY43" s="5">
        <f t="shared" si="26"/>
        <v>71.702387683484858</v>
      </c>
      <c r="AZ43" s="8" t="s">
        <v>60</v>
      </c>
      <c r="BA43" s="8"/>
    </row>
    <row r="44" spans="1:53" x14ac:dyDescent="0.2">
      <c r="A44" s="13" t="s">
        <v>147</v>
      </c>
      <c r="B44" s="13">
        <v>44</v>
      </c>
      <c r="C44" s="14" t="s">
        <v>85</v>
      </c>
      <c r="D44" s="15" t="s">
        <v>79</v>
      </c>
      <c r="E44" s="3">
        <v>44754</v>
      </c>
      <c r="F44" s="4">
        <v>1455</v>
      </c>
      <c r="G44" s="5"/>
      <c r="H44" s="5"/>
      <c r="I44" s="5"/>
      <c r="J44" s="5">
        <v>3.1320000000000001</v>
      </c>
      <c r="K44" s="5">
        <v>0.62819999999999998</v>
      </c>
      <c r="L44" s="5">
        <v>6.8640000000000008</v>
      </c>
      <c r="M44" s="5">
        <v>1279.5219999999999</v>
      </c>
      <c r="N44" s="5">
        <v>141.3887</v>
      </c>
      <c r="O44" s="5">
        <v>18.798999999999999</v>
      </c>
      <c r="P44" s="5">
        <v>2.3300000000000001E-2</v>
      </c>
      <c r="Q44" s="5">
        <v>0.58440000000000003</v>
      </c>
      <c r="R44" s="5">
        <v>2.5083000000000002</v>
      </c>
      <c r="S44" s="5">
        <v>12.2209</v>
      </c>
      <c r="T44" s="5">
        <v>6.3299999999999995E-2</v>
      </c>
      <c r="U44" s="5">
        <v>0.65480000000000005</v>
      </c>
      <c r="V44" s="5">
        <v>0.8952</v>
      </c>
      <c r="W44" s="5">
        <v>0</v>
      </c>
      <c r="X44" s="5">
        <v>6.0351999999999997</v>
      </c>
      <c r="Y44" s="5">
        <f t="shared" si="0"/>
        <v>0.20222567999999999</v>
      </c>
      <c r="Z44" s="5">
        <f t="shared" si="1"/>
        <v>1.809245E-2</v>
      </c>
      <c r="AA44" s="5">
        <f t="shared" si="2"/>
        <v>0.22031813</v>
      </c>
      <c r="AB44" s="5">
        <f t="shared" si="3"/>
        <v>0.40788186999999998</v>
      </c>
      <c r="AC44" s="17">
        <f t="shared" si="4"/>
        <v>1279.5219999999999</v>
      </c>
      <c r="AD44" s="17">
        <f t="shared" si="5"/>
        <v>0.1367728825595845</v>
      </c>
      <c r="AE44" s="17">
        <f t="shared" si="6"/>
        <v>609.82534930139718</v>
      </c>
      <c r="AF44" s="17">
        <f t="shared" si="7"/>
        <v>206.40197490228348</v>
      </c>
      <c r="AG44" s="17">
        <f t="shared" si="8"/>
        <v>817.71152995441014</v>
      </c>
      <c r="AH44" s="17">
        <f t="shared" si="9"/>
        <v>14.946941427120871</v>
      </c>
      <c r="AI44" s="17">
        <f t="shared" si="10"/>
        <v>1.2916960023949042</v>
      </c>
      <c r="AJ44" s="17">
        <f t="shared" si="11"/>
        <v>3.3318589988853273</v>
      </c>
      <c r="AK44" s="17">
        <f t="shared" si="12"/>
        <v>18.469523030491072</v>
      </c>
      <c r="AL44" s="17">
        <f t="shared" si="13"/>
        <v>14.437568643768476</v>
      </c>
      <c r="AM44" s="17">
        <f t="shared" si="14"/>
        <v>0</v>
      </c>
      <c r="AN44" s="17">
        <f t="shared" si="15"/>
        <v>125.65793857019122</v>
      </c>
      <c r="AO44" s="17">
        <f t="shared" si="16"/>
        <v>1441.418889243336</v>
      </c>
      <c r="AP44" s="17">
        <f t="shared" si="17"/>
        <v>1650.3142644701661</v>
      </c>
      <c r="AQ44" s="17">
        <f t="shared" si="18"/>
        <v>3091.7331537135024</v>
      </c>
      <c r="AR44" s="17">
        <f t="shared" si="19"/>
        <v>-6.7565784251439807</v>
      </c>
      <c r="AS44" s="17">
        <f t="shared" si="20"/>
        <v>1648.8857955852116</v>
      </c>
      <c r="AT44" s="17">
        <f t="shared" si="21"/>
        <v>158.56503024445078</v>
      </c>
      <c r="AU44" s="17">
        <f t="shared" si="22"/>
        <v>1490.3207653407608</v>
      </c>
      <c r="AV44" s="5" t="str">
        <f t="shared" si="23"/>
        <v>OK</v>
      </c>
      <c r="AW44" s="5">
        <f t="shared" si="24"/>
        <v>5.8877205971828026</v>
      </c>
      <c r="AX44" s="5" t="str">
        <f t="shared" si="25"/>
        <v>OK</v>
      </c>
      <c r="AY44" s="5">
        <f t="shared" si="26"/>
        <v>149.713271611989</v>
      </c>
      <c r="AZ44" s="8" t="s">
        <v>60</v>
      </c>
      <c r="BA44" s="8"/>
    </row>
    <row r="45" spans="1:53" x14ac:dyDescent="0.2">
      <c r="A45" s="13" t="s">
        <v>148</v>
      </c>
      <c r="B45" s="13">
        <v>45</v>
      </c>
      <c r="C45" s="14" t="s">
        <v>131</v>
      </c>
      <c r="D45" s="15" t="s">
        <v>88</v>
      </c>
      <c r="E45" s="3">
        <v>44754</v>
      </c>
      <c r="F45" s="4">
        <v>1545</v>
      </c>
      <c r="G45" s="5"/>
      <c r="H45" s="5"/>
      <c r="I45" s="5"/>
      <c r="J45" s="5">
        <v>2.976</v>
      </c>
      <c r="K45" s="5">
        <v>0.55720000000000003</v>
      </c>
      <c r="L45" s="5">
        <v>6.9410000000000007</v>
      </c>
      <c r="M45" s="5">
        <v>1276.915</v>
      </c>
      <c r="N45" s="5">
        <v>142.36969999999999</v>
      </c>
      <c r="O45" s="5">
        <v>11.450979999999999</v>
      </c>
      <c r="P45" s="5">
        <v>3.4200000000000001E-2</v>
      </c>
      <c r="Q45" s="5">
        <v>0.67500000000000004</v>
      </c>
      <c r="R45" s="5">
        <v>2.5773999999999999</v>
      </c>
      <c r="S45" s="5">
        <v>12.465669999999999</v>
      </c>
      <c r="T45" s="5">
        <v>3.3000000000000002E-2</v>
      </c>
      <c r="U45" s="5">
        <v>0.77200000000000002</v>
      </c>
      <c r="V45" s="5">
        <v>1.0612999999999999</v>
      </c>
      <c r="W45" s="5">
        <v>0</v>
      </c>
      <c r="X45" s="5">
        <v>10.1813</v>
      </c>
      <c r="Y45" s="5">
        <f t="shared" si="0"/>
        <v>0.23974766999999997</v>
      </c>
      <c r="Z45" s="5">
        <f t="shared" si="1"/>
        <v>2.6556300000000001E-2</v>
      </c>
      <c r="AA45" s="5">
        <f t="shared" si="2"/>
        <v>0.26630396999999995</v>
      </c>
      <c r="AB45" s="5">
        <f t="shared" si="3"/>
        <v>0.29089603000000008</v>
      </c>
      <c r="AC45" s="17">
        <f t="shared" si="4"/>
        <v>1276.915</v>
      </c>
      <c r="AD45" s="17">
        <f t="shared" si="5"/>
        <v>0.11455129414455313</v>
      </c>
      <c r="AE45" s="17">
        <f t="shared" si="6"/>
        <v>622.03942115768461</v>
      </c>
      <c r="AF45" s="17">
        <f t="shared" si="7"/>
        <v>212.08804772680517</v>
      </c>
      <c r="AG45" s="17">
        <f t="shared" si="8"/>
        <v>498.09023752738716</v>
      </c>
      <c r="AH45" s="17">
        <f t="shared" si="9"/>
        <v>17.264177726397314</v>
      </c>
      <c r="AI45" s="17">
        <f t="shared" si="10"/>
        <v>1.8959658060903744</v>
      </c>
      <c r="AJ45" s="17">
        <f t="shared" si="11"/>
        <v>1.736988103684294</v>
      </c>
      <c r="AK45" s="17">
        <f t="shared" si="12"/>
        <v>21.775308154458013</v>
      </c>
      <c r="AL45" s="17">
        <f t="shared" si="13"/>
        <v>17.116389188596383</v>
      </c>
      <c r="AM45" s="17">
        <f t="shared" si="14"/>
        <v>0</v>
      </c>
      <c r="AN45" s="17">
        <f t="shared" si="15"/>
        <v>211.9832267306283</v>
      </c>
      <c r="AO45" s="17">
        <f t="shared" si="16"/>
        <v>1529.526912177367</v>
      </c>
      <c r="AP45" s="17">
        <f t="shared" si="17"/>
        <v>1351.492401238509</v>
      </c>
      <c r="AQ45" s="17">
        <f t="shared" si="18"/>
        <v>2881.0193134158762</v>
      </c>
      <c r="AR45" s="17">
        <f t="shared" si="19"/>
        <v>6.1795667286857432</v>
      </c>
      <c r="AS45" s="17">
        <f t="shared" si="20"/>
        <v>1349.4818841382742</v>
      </c>
      <c r="AT45" s="17">
        <f t="shared" si="21"/>
        <v>250.87492407368271</v>
      </c>
      <c r="AU45" s="17">
        <f t="shared" si="22"/>
        <v>1098.6069600645915</v>
      </c>
      <c r="AV45" s="5" t="str">
        <f t="shared" si="23"/>
        <v>OK</v>
      </c>
      <c r="AW45" s="5">
        <f t="shared" si="24"/>
        <v>-0.50391418328609872</v>
      </c>
      <c r="AX45" s="5" t="str">
        <f t="shared" si="25"/>
        <v>OK</v>
      </c>
      <c r="AY45" s="5">
        <f t="shared" si="26"/>
        <v>141.65227888899813</v>
      </c>
      <c r="AZ45" s="8" t="s">
        <v>60</v>
      </c>
      <c r="BA45" s="8"/>
    </row>
    <row r="46" spans="1:53" x14ac:dyDescent="0.2">
      <c r="A46" s="13" t="s">
        <v>149</v>
      </c>
      <c r="B46" s="13">
        <v>46</v>
      </c>
      <c r="C46" s="14" t="s">
        <v>134</v>
      </c>
      <c r="D46" s="15" t="s">
        <v>79</v>
      </c>
      <c r="E46" s="3">
        <v>44763</v>
      </c>
      <c r="F46" s="4">
        <v>925</v>
      </c>
      <c r="G46" s="18" t="s">
        <v>150</v>
      </c>
      <c r="H46" s="18" t="s">
        <v>151</v>
      </c>
      <c r="I46" s="5"/>
      <c r="J46" s="5">
        <v>2.468</v>
      </c>
      <c r="K46" s="5">
        <v>0.2636</v>
      </c>
      <c r="L46" s="5">
        <v>7.0840000000000005</v>
      </c>
      <c r="M46" s="5">
        <v>1885.96</v>
      </c>
      <c r="N46" s="5">
        <v>192.84780000000001</v>
      </c>
      <c r="O46" s="5">
        <v>16.298999999999999</v>
      </c>
      <c r="P46" s="5">
        <v>3.2899999999999999E-2</v>
      </c>
      <c r="Q46" s="5">
        <v>0.46550000000000002</v>
      </c>
      <c r="R46" s="5">
        <v>4.4092000000000002</v>
      </c>
      <c r="S46" s="5">
        <v>18.409300000000002</v>
      </c>
      <c r="T46" s="5">
        <v>4.3299999999999998E-2</v>
      </c>
      <c r="U46" s="5">
        <v>0.52410000000000001</v>
      </c>
      <c r="V46" s="5">
        <v>0.13669999999999999</v>
      </c>
      <c r="W46" s="5">
        <v>0</v>
      </c>
      <c r="X46" s="5">
        <v>8.2103999999999999</v>
      </c>
      <c r="Y46" s="5">
        <f t="shared" si="0"/>
        <v>3.0880529999999996E-2</v>
      </c>
      <c r="Z46" s="5">
        <f t="shared" si="1"/>
        <v>2.5546849999999999E-2</v>
      </c>
      <c r="AA46" s="5">
        <f t="shared" si="2"/>
        <v>5.6427379999999999E-2</v>
      </c>
      <c r="AB46" s="5">
        <f t="shared" si="3"/>
        <v>0.20717262</v>
      </c>
      <c r="AC46" s="17">
        <f t="shared" si="4"/>
        <v>1885.96</v>
      </c>
      <c r="AD46" s="17">
        <f t="shared" si="5"/>
        <v>8.2413811501300005E-2</v>
      </c>
      <c r="AE46" s="17">
        <f t="shared" si="6"/>
        <v>918.62774451097812</v>
      </c>
      <c r="AF46" s="17">
        <f t="shared" si="7"/>
        <v>362.82246451347459</v>
      </c>
      <c r="AG46" s="17">
        <f t="shared" si="8"/>
        <v>708.96751033176929</v>
      </c>
      <c r="AH46" s="17">
        <f t="shared" si="9"/>
        <v>11.90588849131548</v>
      </c>
      <c r="AI46" s="17">
        <f t="shared" si="10"/>
        <v>1.8238969304202726</v>
      </c>
      <c r="AJ46" s="17">
        <f t="shared" si="11"/>
        <v>2.2791389360463614</v>
      </c>
      <c r="AK46" s="17">
        <f t="shared" si="12"/>
        <v>14.782952077398244</v>
      </c>
      <c r="AL46" s="17">
        <f t="shared" si="13"/>
        <v>2.2046644700660751</v>
      </c>
      <c r="AM46" s="17">
        <f t="shared" si="14"/>
        <v>0</v>
      </c>
      <c r="AN46" s="17">
        <f t="shared" si="15"/>
        <v>170.94743154107536</v>
      </c>
      <c r="AO46" s="17">
        <f t="shared" si="16"/>
        <v>2076.174187024586</v>
      </c>
      <c r="AP46" s="17">
        <f t="shared" si="17"/>
        <v>2004.229918589459</v>
      </c>
      <c r="AQ46" s="17">
        <f t="shared" si="18"/>
        <v>4080.404105614045</v>
      </c>
      <c r="AR46" s="17">
        <f t="shared" si="19"/>
        <v>1.7631652790502323</v>
      </c>
      <c r="AS46" s="17">
        <f t="shared" si="20"/>
        <v>2002.3236078475375</v>
      </c>
      <c r="AT46" s="17">
        <f t="shared" si="21"/>
        <v>187.93504808853967</v>
      </c>
      <c r="AU46" s="17">
        <f t="shared" si="22"/>
        <v>1814.3885597589979</v>
      </c>
      <c r="AV46" s="5" t="str">
        <f t="shared" si="23"/>
        <v>OK</v>
      </c>
      <c r="AW46" s="5">
        <f t="shared" si="24"/>
        <v>1.6432151931562129</v>
      </c>
      <c r="AX46" s="5" t="str">
        <f t="shared" si="25"/>
        <v>OK</v>
      </c>
      <c r="AY46" s="5">
        <f t="shared" si="26"/>
        <v>196.01670434926751</v>
      </c>
      <c r="AZ46" s="8"/>
      <c r="BA46" s="8"/>
    </row>
    <row r="47" spans="1:53" x14ac:dyDescent="0.2">
      <c r="A47" s="13" t="s">
        <v>152</v>
      </c>
      <c r="B47" s="13">
        <v>47</v>
      </c>
      <c r="C47" s="14" t="s">
        <v>131</v>
      </c>
      <c r="D47" s="15" t="s">
        <v>88</v>
      </c>
      <c r="E47" s="3">
        <v>44763</v>
      </c>
      <c r="F47" s="4">
        <v>945</v>
      </c>
      <c r="G47" s="18" t="s">
        <v>153</v>
      </c>
      <c r="H47" s="18" t="s">
        <v>154</v>
      </c>
      <c r="I47" s="5"/>
      <c r="J47" s="5">
        <v>2.58</v>
      </c>
      <c r="K47" s="5">
        <v>0.41510000000000002</v>
      </c>
      <c r="L47" s="5">
        <v>6.9810000000000008</v>
      </c>
      <c r="M47" s="5">
        <v>1356.2280000000001</v>
      </c>
      <c r="N47" s="5">
        <v>142.49189999999999</v>
      </c>
      <c r="O47" s="5">
        <v>11.555999999999999</v>
      </c>
      <c r="P47" s="5">
        <v>2.1999999999999999E-2</v>
      </c>
      <c r="Q47" s="5">
        <v>0.66469999999999996</v>
      </c>
      <c r="R47" s="5">
        <v>2.6238229999999998</v>
      </c>
      <c r="S47" s="5">
        <v>13.460900000000001</v>
      </c>
      <c r="T47" s="5">
        <v>3.4000000000000002E-2</v>
      </c>
      <c r="U47" s="5">
        <v>0.60499999999999998</v>
      </c>
      <c r="V47" s="5">
        <v>1.1738999999999999</v>
      </c>
      <c r="W47" s="5">
        <v>0</v>
      </c>
      <c r="X47" s="5">
        <v>10.106999999999999</v>
      </c>
      <c r="Y47" s="5">
        <f t="shared" si="0"/>
        <v>0.26518400999999997</v>
      </c>
      <c r="Z47" s="5">
        <f t="shared" si="1"/>
        <v>1.7082999999999997E-2</v>
      </c>
      <c r="AA47" s="5">
        <f t="shared" si="2"/>
        <v>0.28226700999999998</v>
      </c>
      <c r="AB47" s="5">
        <f t="shared" si="3"/>
        <v>0.13283299000000004</v>
      </c>
      <c r="AC47" s="17">
        <f t="shared" si="4"/>
        <v>1356.2280000000001</v>
      </c>
      <c r="AD47" s="17">
        <f t="shared" si="5"/>
        <v>0.10447202192207986</v>
      </c>
      <c r="AE47" s="17">
        <f t="shared" si="6"/>
        <v>671.70159680638733</v>
      </c>
      <c r="AF47" s="17">
        <f t="shared" si="7"/>
        <v>215.90808475622296</v>
      </c>
      <c r="AG47" s="17">
        <f t="shared" si="8"/>
        <v>502.65835630369503</v>
      </c>
      <c r="AH47" s="17">
        <f t="shared" si="9"/>
        <v>17.000739162572284</v>
      </c>
      <c r="AI47" s="17">
        <f t="shared" si="10"/>
        <v>1.2196271267248022</v>
      </c>
      <c r="AJ47" s="17">
        <f t="shared" si="11"/>
        <v>1.7896241068262424</v>
      </c>
      <c r="AK47" s="17">
        <f t="shared" si="12"/>
        <v>17.064846416382249</v>
      </c>
      <c r="AL47" s="17">
        <f t="shared" si="13"/>
        <v>18.932374699418919</v>
      </c>
      <c r="AM47" s="17">
        <f t="shared" si="14"/>
        <v>0</v>
      </c>
      <c r="AN47" s="17">
        <f t="shared" si="15"/>
        <v>210.43623825704577</v>
      </c>
      <c r="AO47" s="17">
        <f t="shared" si="16"/>
        <v>1604.4510834796733</v>
      </c>
      <c r="AP47" s="17">
        <f t="shared" si="17"/>
        <v>1408.5928761775244</v>
      </c>
      <c r="AQ47" s="17">
        <f t="shared" si="18"/>
        <v>3013.0439596571978</v>
      </c>
      <c r="AR47" s="17">
        <f t="shared" si="19"/>
        <v>6.5003435039305639</v>
      </c>
      <c r="AS47" s="17">
        <f t="shared" si="20"/>
        <v>1407.2687770288776</v>
      </c>
      <c r="AT47" s="17">
        <f t="shared" si="21"/>
        <v>246.43345937284693</v>
      </c>
      <c r="AU47" s="17">
        <f t="shared" si="22"/>
        <v>1160.8353176560306</v>
      </c>
      <c r="AV47" s="5" t="str">
        <f t="shared" si="23"/>
        <v>OK</v>
      </c>
      <c r="AW47" s="5">
        <f t="shared" si="24"/>
        <v>3.6466719193740151</v>
      </c>
      <c r="AX47" s="5" t="str">
        <f t="shared" si="25"/>
        <v>OK</v>
      </c>
      <c r="AY47" s="5">
        <f t="shared" si="26"/>
        <v>147.68811210468249</v>
      </c>
      <c r="AZ47" s="8"/>
      <c r="BA47" s="8"/>
    </row>
    <row r="48" spans="1:53" x14ac:dyDescent="0.2">
      <c r="A48" s="13" t="s">
        <v>155</v>
      </c>
      <c r="B48" s="13">
        <v>48</v>
      </c>
      <c r="C48" s="14" t="s">
        <v>156</v>
      </c>
      <c r="D48" s="15" t="s">
        <v>69</v>
      </c>
      <c r="E48" s="3">
        <v>44763</v>
      </c>
      <c r="F48" s="4">
        <v>1005</v>
      </c>
      <c r="G48" s="18" t="s">
        <v>157</v>
      </c>
      <c r="H48" s="18" t="s">
        <v>158</v>
      </c>
      <c r="I48" s="5"/>
      <c r="J48" s="5">
        <v>2.0470000000000002</v>
      </c>
      <c r="K48" s="5">
        <v>0.43869999999999998</v>
      </c>
      <c r="L48" s="5">
        <v>7.1970000000000001</v>
      </c>
      <c r="M48" s="5">
        <v>2147.5729999999999</v>
      </c>
      <c r="N48" s="5">
        <v>253.5506</v>
      </c>
      <c r="O48" s="5">
        <v>23.091000000000001</v>
      </c>
      <c r="P48" s="5">
        <v>3.4450000000000001E-2</v>
      </c>
      <c r="Q48" s="5">
        <v>2.9950000000000001</v>
      </c>
      <c r="R48" s="5">
        <v>4.3978000000000002</v>
      </c>
      <c r="S48" s="5">
        <v>26.540900000000001</v>
      </c>
      <c r="T48" s="5">
        <v>3.2199999999999999E-2</v>
      </c>
      <c r="U48" s="5">
        <v>0.71950000000000003</v>
      </c>
      <c r="V48" s="5">
        <v>0.67789999999999995</v>
      </c>
      <c r="W48" s="5">
        <v>0</v>
      </c>
      <c r="X48" s="5">
        <v>16.256399999999999</v>
      </c>
      <c r="Y48" s="5">
        <f t="shared" si="0"/>
        <v>0.15313760999999998</v>
      </c>
      <c r="Z48" s="5">
        <f t="shared" si="1"/>
        <v>2.6750425000000001E-2</v>
      </c>
      <c r="AA48" s="5">
        <f t="shared" si="2"/>
        <v>0.17988803499999997</v>
      </c>
      <c r="AB48" s="5">
        <f t="shared" si="3"/>
        <v>0.25881196500000003</v>
      </c>
      <c r="AC48" s="17">
        <f t="shared" si="4"/>
        <v>2147.5729999999999</v>
      </c>
      <c r="AD48" s="17">
        <f t="shared" si="5"/>
        <v>6.3533093185174361E-2</v>
      </c>
      <c r="AE48" s="17">
        <f t="shared" si="6"/>
        <v>1324.3962075848303</v>
      </c>
      <c r="AF48" s="17">
        <f t="shared" si="7"/>
        <v>361.88438592882125</v>
      </c>
      <c r="AG48" s="17">
        <f t="shared" si="8"/>
        <v>1004.4032628425601</v>
      </c>
      <c r="AH48" s="17">
        <f t="shared" si="9"/>
        <v>76.601795986014736</v>
      </c>
      <c r="AI48" s="17">
        <f t="shared" si="10"/>
        <v>1.9098252052577018</v>
      </c>
      <c r="AJ48" s="17">
        <f t="shared" si="11"/>
        <v>1.6948793011707353</v>
      </c>
      <c r="AK48" s="17">
        <f t="shared" si="12"/>
        <v>20.294474374524015</v>
      </c>
      <c r="AL48" s="17">
        <f t="shared" si="13"/>
        <v>10.9330069075186</v>
      </c>
      <c r="AM48" s="17">
        <f t="shared" si="14"/>
        <v>0</v>
      </c>
      <c r="AN48" s="17">
        <f t="shared" si="15"/>
        <v>338.47191684989008</v>
      </c>
      <c r="AO48" s="17">
        <f t="shared" si="16"/>
        <v>2518.9672774331034</v>
      </c>
      <c r="AP48" s="17">
        <f t="shared" si="17"/>
        <v>2769.2590106406692</v>
      </c>
      <c r="AQ48" s="17">
        <f t="shared" si="18"/>
        <v>5288.2262880737726</v>
      </c>
      <c r="AR48" s="17">
        <f t="shared" si="19"/>
        <v>-4.7329996783994304</v>
      </c>
      <c r="AS48" s="17">
        <f t="shared" si="20"/>
        <v>2767.2856523422265</v>
      </c>
      <c r="AT48" s="17">
        <f t="shared" si="21"/>
        <v>369.6993981319327</v>
      </c>
      <c r="AU48" s="17">
        <f t="shared" si="22"/>
        <v>2397.5862542102936</v>
      </c>
      <c r="AV48" s="5" t="str">
        <f t="shared" si="23"/>
        <v>OK</v>
      </c>
      <c r="AW48" s="5">
        <f t="shared" si="24"/>
        <v>2.7572292532256779</v>
      </c>
      <c r="AX48" s="5" t="str">
        <f t="shared" si="25"/>
        <v>OK</v>
      </c>
      <c r="AY48" s="5">
        <f t="shared" si="26"/>
        <v>260.54157131492923</v>
      </c>
      <c r="AZ48" s="8"/>
      <c r="BA48" s="8"/>
    </row>
    <row r="49" spans="1:53" x14ac:dyDescent="0.2">
      <c r="A49" s="13" t="s">
        <v>159</v>
      </c>
      <c r="B49" s="13">
        <v>49</v>
      </c>
      <c r="C49" s="14" t="s">
        <v>94</v>
      </c>
      <c r="D49" s="15" t="s">
        <v>95</v>
      </c>
      <c r="E49" s="3">
        <v>44763</v>
      </c>
      <c r="F49" s="4">
        <v>1045</v>
      </c>
      <c r="G49" s="18" t="s">
        <v>160</v>
      </c>
      <c r="H49" s="18" t="s">
        <v>161</v>
      </c>
      <c r="I49" s="5">
        <v>19.95</v>
      </c>
      <c r="J49" s="5">
        <v>1.383</v>
      </c>
      <c r="K49" s="5">
        <v>4.5999999999999999E-2</v>
      </c>
      <c r="L49" s="5">
        <v>6.843</v>
      </c>
      <c r="M49" s="5">
        <v>1053.097</v>
      </c>
      <c r="N49" s="5">
        <v>138.6157</v>
      </c>
      <c r="O49" s="5">
        <v>15.430899999999999</v>
      </c>
      <c r="P49" s="5">
        <v>4.3299999999999998E-2</v>
      </c>
      <c r="Q49" s="5">
        <v>0.38219999999999998</v>
      </c>
      <c r="R49" s="5">
        <v>3.2090999999999998</v>
      </c>
      <c r="S49" s="5">
        <v>12.30945</v>
      </c>
      <c r="T49" s="5">
        <v>8.4400000000000003E-2</v>
      </c>
      <c r="U49" s="5">
        <v>1.3307</v>
      </c>
      <c r="V49" s="5">
        <v>4.3799999999999999E-2</v>
      </c>
      <c r="W49" s="5">
        <v>0</v>
      </c>
      <c r="X49" s="5">
        <v>9.4372000000000007</v>
      </c>
      <c r="Y49" s="5">
        <f t="shared" si="0"/>
        <v>9.8944199999999993E-3</v>
      </c>
      <c r="Z49" s="5">
        <f t="shared" si="1"/>
        <v>3.3622449999999998E-2</v>
      </c>
      <c r="AA49" s="5">
        <f t="shared" si="2"/>
        <v>4.3516869999999999E-2</v>
      </c>
      <c r="AB49" s="5">
        <f t="shared" si="3"/>
        <v>2.4831300000000001E-3</v>
      </c>
      <c r="AC49" s="17">
        <f t="shared" si="4"/>
        <v>1053.097</v>
      </c>
      <c r="AD49" s="17">
        <f t="shared" si="5"/>
        <v>0.14354894333536547</v>
      </c>
      <c r="AE49" s="17">
        <f t="shared" si="6"/>
        <v>614.24401197604789</v>
      </c>
      <c r="AF49" s="17">
        <f t="shared" si="7"/>
        <v>264.06912157992178</v>
      </c>
      <c r="AG49" s="17">
        <f t="shared" si="8"/>
        <v>671.20723695800348</v>
      </c>
      <c r="AH49" s="17">
        <f t="shared" si="9"/>
        <v>9.7753610770800758</v>
      </c>
      <c r="AI49" s="17">
        <f t="shared" si="10"/>
        <v>2.4004479357810879</v>
      </c>
      <c r="AJ49" s="17">
        <f t="shared" si="11"/>
        <v>4.4424786651804364</v>
      </c>
      <c r="AK49" s="17">
        <f t="shared" si="12"/>
        <v>37.534200208727043</v>
      </c>
      <c r="AL49" s="17">
        <f t="shared" si="13"/>
        <v>0.70639578484926191</v>
      </c>
      <c r="AM49" s="17">
        <f t="shared" si="14"/>
        <v>0</v>
      </c>
      <c r="AN49" s="17">
        <f t="shared" si="15"/>
        <v>196.49043906989141</v>
      </c>
      <c r="AO49" s="17">
        <f t="shared" si="16"/>
        <v>1292.2705137286482</v>
      </c>
      <c r="AP49" s="17">
        <f t="shared" si="17"/>
        <v>1561.8397284701698</v>
      </c>
      <c r="AQ49" s="17">
        <f t="shared" si="18"/>
        <v>2854.110242198818</v>
      </c>
      <c r="AR49" s="17">
        <f t="shared" si="19"/>
        <v>-9.4449475271089884</v>
      </c>
      <c r="AS49" s="17">
        <f t="shared" si="20"/>
        <v>1559.2957315910533</v>
      </c>
      <c r="AT49" s="17">
        <f t="shared" si="21"/>
        <v>234.73103506346771</v>
      </c>
      <c r="AU49" s="17">
        <f t="shared" si="22"/>
        <v>1324.5646965275855</v>
      </c>
      <c r="AV49" s="5" t="str">
        <f t="shared" si="23"/>
        <v>OK</v>
      </c>
      <c r="AW49" s="5">
        <f t="shared" si="24"/>
        <v>1.5528139257408</v>
      </c>
      <c r="AX49" s="5" t="str">
        <f t="shared" si="25"/>
        <v>OK</v>
      </c>
      <c r="AY49" s="5">
        <f t="shared" si="26"/>
        <v>140.76814389286309</v>
      </c>
      <c r="AZ49" s="8"/>
      <c r="BA49" s="8"/>
    </row>
    <row r="50" spans="1:53" x14ac:dyDescent="0.2">
      <c r="A50" s="13" t="s">
        <v>162</v>
      </c>
      <c r="B50" s="13">
        <v>50</v>
      </c>
      <c r="C50" s="14" t="s">
        <v>85</v>
      </c>
      <c r="D50" s="15" t="s">
        <v>79</v>
      </c>
      <c r="E50" s="3">
        <v>44763</v>
      </c>
      <c r="F50" s="4">
        <v>1155</v>
      </c>
      <c r="G50" s="18" t="s">
        <v>163</v>
      </c>
      <c r="H50" s="18" t="s">
        <v>164</v>
      </c>
      <c r="I50" s="5"/>
      <c r="J50" s="5">
        <v>3.3330000000000002</v>
      </c>
      <c r="K50" s="5">
        <v>0.74080000000000001</v>
      </c>
      <c r="L50" s="5">
        <v>6.7170000000000005</v>
      </c>
      <c r="M50" s="5">
        <v>1221.894</v>
      </c>
      <c r="N50" s="5">
        <v>140.11539999999999</v>
      </c>
      <c r="O50" s="5">
        <v>18.238800000000001</v>
      </c>
      <c r="P50" s="5">
        <v>3.1809999999999998E-2</v>
      </c>
      <c r="Q50" s="5">
        <v>0.629</v>
      </c>
      <c r="R50" s="5">
        <v>2.4883000000000002</v>
      </c>
      <c r="S50" s="5">
        <v>11.281000000000001</v>
      </c>
      <c r="T50" s="5">
        <v>5.2200000000000003E-2</v>
      </c>
      <c r="U50" s="5">
        <v>0.65349999999999997</v>
      </c>
      <c r="V50" s="5">
        <v>0.82279999999999998</v>
      </c>
      <c r="W50" s="5">
        <v>0</v>
      </c>
      <c r="X50" s="5">
        <v>5.9123999999999999</v>
      </c>
      <c r="Y50" s="5">
        <f t="shared" si="0"/>
        <v>0.18587051999999998</v>
      </c>
      <c r="Z50" s="5">
        <f t="shared" si="1"/>
        <v>2.4700464999999998E-2</v>
      </c>
      <c r="AA50" s="5">
        <f t="shared" si="2"/>
        <v>0.21057098499999999</v>
      </c>
      <c r="AB50" s="5">
        <f t="shared" si="3"/>
        <v>0.53022901499999997</v>
      </c>
      <c r="AC50" s="17">
        <f t="shared" si="4"/>
        <v>1221.894</v>
      </c>
      <c r="AD50" s="17">
        <f t="shared" si="5"/>
        <v>0.19186687406702838</v>
      </c>
      <c r="AE50" s="17">
        <f t="shared" si="6"/>
        <v>562.92415169660683</v>
      </c>
      <c r="AF50" s="17">
        <f t="shared" si="7"/>
        <v>204.75622299938286</v>
      </c>
      <c r="AG50" s="17">
        <f t="shared" si="8"/>
        <v>793.34417003736894</v>
      </c>
      <c r="AH50" s="17">
        <f t="shared" si="9"/>
        <v>16.087655985042829</v>
      </c>
      <c r="AI50" s="17">
        <f t="shared" si="10"/>
        <v>1.7634699500507254</v>
      </c>
      <c r="AJ50" s="17">
        <f t="shared" si="11"/>
        <v>2.7475993640097016</v>
      </c>
      <c r="AK50" s="17">
        <f t="shared" si="12"/>
        <v>18.432854765464132</v>
      </c>
      <c r="AL50" s="17">
        <f t="shared" si="13"/>
        <v>13.26991899027335</v>
      </c>
      <c r="AM50" s="17">
        <f t="shared" si="14"/>
        <v>0</v>
      </c>
      <c r="AN50" s="17">
        <f t="shared" si="15"/>
        <v>123.10113931641015</v>
      </c>
      <c r="AO50" s="17">
        <f t="shared" si="16"/>
        <v>1379.4455124361573</v>
      </c>
      <c r="AP50" s="17">
        <f t="shared" si="17"/>
        <v>1579.0675375425192</v>
      </c>
      <c r="AQ50" s="17">
        <f t="shared" si="18"/>
        <v>2958.5130499786765</v>
      </c>
      <c r="AR50" s="17">
        <f t="shared" si="19"/>
        <v>-6.747376865814422</v>
      </c>
      <c r="AS50" s="17">
        <f t="shared" si="20"/>
        <v>1577.1122007184015</v>
      </c>
      <c r="AT50" s="17">
        <f t="shared" si="21"/>
        <v>154.80391307214762</v>
      </c>
      <c r="AU50" s="17">
        <f t="shared" si="22"/>
        <v>1422.3082876462538</v>
      </c>
      <c r="AV50" s="5" t="str">
        <f t="shared" si="23"/>
        <v>OK</v>
      </c>
      <c r="AW50" s="5">
        <f t="shared" si="24"/>
        <v>2.3153264555448683</v>
      </c>
      <c r="AX50" s="5" t="str">
        <f t="shared" si="25"/>
        <v>OK</v>
      </c>
      <c r="AY50" s="5">
        <f t="shared" si="26"/>
        <v>143.35952892449251</v>
      </c>
      <c r="AZ50" s="8"/>
      <c r="BA50" s="8"/>
    </row>
    <row r="51" spans="1:53" x14ac:dyDescent="0.2">
      <c r="A51" s="13" t="s">
        <v>165</v>
      </c>
      <c r="B51" s="13">
        <v>51</v>
      </c>
      <c r="C51" s="14" t="s">
        <v>87</v>
      </c>
      <c r="D51" s="15" t="s">
        <v>88</v>
      </c>
      <c r="E51" s="3">
        <v>44763</v>
      </c>
      <c r="F51" s="4">
        <v>1215</v>
      </c>
      <c r="G51" s="18" t="s">
        <v>166</v>
      </c>
      <c r="H51" s="18" t="s">
        <v>167</v>
      </c>
      <c r="I51" s="5"/>
      <c r="J51" s="5">
        <v>2.1779999999999999</v>
      </c>
      <c r="K51" s="5">
        <v>0.3538</v>
      </c>
      <c r="L51" s="5">
        <v>6.7490000000000006</v>
      </c>
      <c r="M51" s="5">
        <v>750.00599999999997</v>
      </c>
      <c r="N51" s="5">
        <v>70.106399999999994</v>
      </c>
      <c r="O51" s="5">
        <v>1.9550000000000001</v>
      </c>
      <c r="P51" s="5">
        <v>3.8199999999999998E-2</v>
      </c>
      <c r="Q51" s="5">
        <v>0.75529999999999997</v>
      </c>
      <c r="R51" s="5">
        <v>2.1179999999999999</v>
      </c>
      <c r="S51" s="5">
        <v>8.3455999999999992</v>
      </c>
      <c r="T51" s="5">
        <v>8.7800000000000003E-2</v>
      </c>
      <c r="U51" s="5">
        <v>0.35189999999999999</v>
      </c>
      <c r="V51" s="5">
        <v>0.7944</v>
      </c>
      <c r="W51" s="5">
        <v>0</v>
      </c>
      <c r="X51" s="5">
        <v>3.5270000000000001</v>
      </c>
      <c r="Y51" s="5">
        <f t="shared" si="0"/>
        <v>0.17945496</v>
      </c>
      <c r="Z51" s="5">
        <f t="shared" si="1"/>
        <v>2.9662299999999996E-2</v>
      </c>
      <c r="AA51" s="5">
        <f t="shared" si="2"/>
        <v>0.20911726</v>
      </c>
      <c r="AB51" s="5">
        <f t="shared" si="3"/>
        <v>0.14468274</v>
      </c>
      <c r="AC51" s="17">
        <f t="shared" si="4"/>
        <v>750.00599999999997</v>
      </c>
      <c r="AD51" s="17">
        <f t="shared" si="5"/>
        <v>0.17823787674480854</v>
      </c>
      <c r="AE51" s="17">
        <f t="shared" si="6"/>
        <v>416.44710578842313</v>
      </c>
      <c r="AF51" s="17">
        <f t="shared" si="7"/>
        <v>174.28512651717753</v>
      </c>
      <c r="AG51" s="17">
        <f t="shared" si="8"/>
        <v>85.037823344905149</v>
      </c>
      <c r="AH51" s="17">
        <f t="shared" si="9"/>
        <v>19.317975461848725</v>
      </c>
      <c r="AI51" s="17">
        <f t="shared" si="10"/>
        <v>2.1177161927676109</v>
      </c>
      <c r="AJ51" s="17">
        <f t="shared" si="11"/>
        <v>4.6214410758630606</v>
      </c>
      <c r="AK51" s="17">
        <f t="shared" si="12"/>
        <v>9.9258172792147352</v>
      </c>
      <c r="AL51" s="17">
        <f t="shared" si="13"/>
        <v>12.811890673156476</v>
      </c>
      <c r="AM51" s="17">
        <f t="shared" si="14"/>
        <v>0</v>
      </c>
      <c r="AN51" s="17">
        <f t="shared" si="15"/>
        <v>73.435105603304692</v>
      </c>
      <c r="AO51" s="17">
        <f t="shared" si="16"/>
        <v>850.80025463153891</v>
      </c>
      <c r="AP51" s="17">
        <f t="shared" si="17"/>
        <v>697.38398518186693</v>
      </c>
      <c r="AQ51" s="17">
        <f t="shared" si="18"/>
        <v>1548.1842398134058</v>
      </c>
      <c r="AR51" s="17">
        <f t="shared" si="19"/>
        <v>9.9094323210629245</v>
      </c>
      <c r="AS51" s="17">
        <f t="shared" si="20"/>
        <v>695.08803111235454</v>
      </c>
      <c r="AT51" s="17">
        <f t="shared" si="21"/>
        <v>96.172813555675901</v>
      </c>
      <c r="AU51" s="17">
        <f t="shared" si="22"/>
        <v>598.91521755667861</v>
      </c>
      <c r="AV51" s="5" t="str">
        <f t="shared" si="23"/>
        <v>OK</v>
      </c>
      <c r="AW51" s="5">
        <f t="shared" si="24"/>
        <v>7.209406922638478</v>
      </c>
      <c r="AX51" s="5" t="str">
        <f t="shared" si="25"/>
        <v>OK</v>
      </c>
      <c r="AY51" s="5">
        <f t="shared" si="26"/>
        <v>75.160655654812615</v>
      </c>
      <c r="AZ51" s="8"/>
      <c r="BA51" s="8"/>
    </row>
    <row r="52" spans="1:53" x14ac:dyDescent="0.2">
      <c r="A52" s="13" t="s">
        <v>168</v>
      </c>
      <c r="B52" s="13">
        <v>52</v>
      </c>
      <c r="C52" s="14" t="s">
        <v>82</v>
      </c>
      <c r="D52" s="15" t="s">
        <v>69</v>
      </c>
      <c r="E52" s="3">
        <v>44763</v>
      </c>
      <c r="F52" s="4">
        <v>1245</v>
      </c>
      <c r="G52" s="18" t="s">
        <v>169</v>
      </c>
      <c r="H52" s="18" t="s">
        <v>170</v>
      </c>
      <c r="I52" s="5">
        <v>12.05</v>
      </c>
      <c r="J52" s="5">
        <v>1.9379999999999999</v>
      </c>
      <c r="K52" s="5">
        <v>0.1145</v>
      </c>
      <c r="L52" s="5">
        <v>6.8880000000000008</v>
      </c>
      <c r="M52" s="5">
        <v>1146.8140000000001</v>
      </c>
      <c r="N52" s="5">
        <v>110.8903</v>
      </c>
      <c r="O52" s="5">
        <v>7.8094999999999999</v>
      </c>
      <c r="P52" s="5">
        <v>3.4200000000000001E-2</v>
      </c>
      <c r="Q52" s="5">
        <v>0.94450000000000001</v>
      </c>
      <c r="R52" s="5">
        <v>2.7749999999999999</v>
      </c>
      <c r="S52" s="5">
        <v>9.9489999999999998</v>
      </c>
      <c r="T52" s="5">
        <v>3.2099999999999997E-2</v>
      </c>
      <c r="U52" s="5">
        <v>0.16550000000000001</v>
      </c>
      <c r="V52" s="5">
        <v>7.9100000000000004E-2</v>
      </c>
      <c r="W52" s="5">
        <v>0</v>
      </c>
      <c r="X52" s="5">
        <v>3.2907999999999999</v>
      </c>
      <c r="Y52" s="5">
        <f t="shared" si="0"/>
        <v>1.786869E-2</v>
      </c>
      <c r="Z52" s="5">
        <f t="shared" si="1"/>
        <v>2.6556300000000001E-2</v>
      </c>
      <c r="AA52" s="5">
        <f t="shared" si="2"/>
        <v>4.4424989999999998E-2</v>
      </c>
      <c r="AB52" s="5">
        <f t="shared" si="3"/>
        <v>7.0075010000000007E-2</v>
      </c>
      <c r="AC52" s="17">
        <f t="shared" si="4"/>
        <v>1146.8140000000001</v>
      </c>
      <c r="AD52" s="17">
        <f t="shared" si="5"/>
        <v>0.12941958414499813</v>
      </c>
      <c r="AE52" s="17">
        <f t="shared" si="6"/>
        <v>496.45708582834328</v>
      </c>
      <c r="AF52" s="17">
        <f t="shared" si="7"/>
        <v>228.34807652746346</v>
      </c>
      <c r="AG52" s="17">
        <f t="shared" si="8"/>
        <v>339.69456849720547</v>
      </c>
      <c r="AH52" s="17">
        <f t="shared" si="9"/>
        <v>24.157060537158905</v>
      </c>
      <c r="AI52" s="17">
        <f t="shared" si="10"/>
        <v>1.8959658060903744</v>
      </c>
      <c r="AJ52" s="17">
        <f t="shared" si="11"/>
        <v>1.6896157008565402</v>
      </c>
      <c r="AK52" s="17">
        <f t="shared" si="12"/>
        <v>4.6681522015062198</v>
      </c>
      <c r="AL52" s="17">
        <f t="shared" si="13"/>
        <v>1.2757056297163611</v>
      </c>
      <c r="AM52" s="17">
        <f t="shared" si="14"/>
        <v>0</v>
      </c>
      <c r="AN52" s="17">
        <f t="shared" si="15"/>
        <v>68.517222999533615</v>
      </c>
      <c r="AO52" s="17">
        <f t="shared" si="16"/>
        <v>1222.9646965316128</v>
      </c>
      <c r="AP52" s="17">
        <f t="shared" si="17"/>
        <v>1090.6821767804063</v>
      </c>
      <c r="AQ52" s="17">
        <f t="shared" si="18"/>
        <v>2313.6468733120191</v>
      </c>
      <c r="AR52" s="17">
        <f t="shared" si="19"/>
        <v>5.717489616807522</v>
      </c>
      <c r="AS52" s="17">
        <f t="shared" si="20"/>
        <v>1088.6567913901711</v>
      </c>
      <c r="AT52" s="17">
        <f t="shared" si="21"/>
        <v>74.461080830756202</v>
      </c>
      <c r="AU52" s="17">
        <f t="shared" si="22"/>
        <v>1014.1957105594149</v>
      </c>
      <c r="AV52" s="5" t="str">
        <f t="shared" si="23"/>
        <v>OK</v>
      </c>
      <c r="AW52" s="5">
        <f t="shared" si="24"/>
        <v>-0.52501569069235599</v>
      </c>
      <c r="AX52" s="5" t="str">
        <f t="shared" si="25"/>
        <v>OK</v>
      </c>
      <c r="AY52" s="5">
        <f t="shared" si="26"/>
        <v>110.30810852554417</v>
      </c>
      <c r="AZ52" s="8"/>
      <c r="BA52" s="8"/>
    </row>
    <row r="53" spans="1:53" x14ac:dyDescent="0.2">
      <c r="A53" s="13" t="s">
        <v>171</v>
      </c>
      <c r="B53" s="13">
        <v>53</v>
      </c>
      <c r="C53" s="14" t="s">
        <v>114</v>
      </c>
      <c r="D53" s="15" t="s">
        <v>115</v>
      </c>
      <c r="E53" s="3">
        <v>44763</v>
      </c>
      <c r="F53" s="4">
        <v>1320</v>
      </c>
      <c r="G53" s="18" t="s">
        <v>172</v>
      </c>
      <c r="H53" s="18" t="s">
        <v>173</v>
      </c>
      <c r="I53" s="5"/>
      <c r="J53" s="5">
        <v>2.2269999999999999</v>
      </c>
      <c r="K53" s="5">
        <v>0.18540000000000001</v>
      </c>
      <c r="L53" s="5">
        <v>6.79</v>
      </c>
      <c r="M53" s="5">
        <v>1175.5150000000001</v>
      </c>
      <c r="N53" s="5">
        <v>141.3245</v>
      </c>
      <c r="O53" s="5">
        <v>17.6509</v>
      </c>
      <c r="P53" s="5">
        <v>5.5800000000000002E-2</v>
      </c>
      <c r="Q53" s="5">
        <v>0.48820000000000002</v>
      </c>
      <c r="R53" s="5">
        <v>2.448</v>
      </c>
      <c r="S53" s="5">
        <v>12.3398</v>
      </c>
      <c r="T53" s="5">
        <v>3.2199999999999999E-2</v>
      </c>
      <c r="U53" s="5">
        <v>0.86439999999999995</v>
      </c>
      <c r="V53" s="5">
        <v>0.27039999999999997</v>
      </c>
      <c r="W53" s="5">
        <v>0</v>
      </c>
      <c r="X53" s="5">
        <v>6.6565000000000003</v>
      </c>
      <c r="Y53" s="5">
        <f t="shared" si="0"/>
        <v>6.1083359999999989E-2</v>
      </c>
      <c r="Z53" s="5">
        <f t="shared" si="1"/>
        <v>4.3328699999999998E-2</v>
      </c>
      <c r="AA53" s="5">
        <f t="shared" si="2"/>
        <v>0.10441205999999999</v>
      </c>
      <c r="AB53" s="5">
        <f t="shared" si="3"/>
        <v>8.0987940000000022E-2</v>
      </c>
      <c r="AC53" s="17">
        <f t="shared" si="4"/>
        <v>1175.5150000000001</v>
      </c>
      <c r="AD53" s="17">
        <f t="shared" si="5"/>
        <v>0.16218100973589286</v>
      </c>
      <c r="AE53" s="17">
        <f t="shared" si="6"/>
        <v>615.75848303393218</v>
      </c>
      <c r="AF53" s="17">
        <f t="shared" si="7"/>
        <v>201.44003291503807</v>
      </c>
      <c r="AG53" s="17">
        <f t="shared" si="8"/>
        <v>767.77192638290853</v>
      </c>
      <c r="AH53" s="17">
        <f t="shared" si="9"/>
        <v>12.486476394114323</v>
      </c>
      <c r="AI53" s="17">
        <f t="shared" si="10"/>
        <v>3.0934178941474535</v>
      </c>
      <c r="AJ53" s="17">
        <f t="shared" si="11"/>
        <v>1.6948793011707353</v>
      </c>
      <c r="AK53" s="17">
        <f t="shared" si="12"/>
        <v>24.381575607141848</v>
      </c>
      <c r="AL53" s="17">
        <f t="shared" si="13"/>
        <v>4.3609456671972691</v>
      </c>
      <c r="AM53" s="17">
        <f t="shared" si="14"/>
        <v>0</v>
      </c>
      <c r="AN53" s="17">
        <f t="shared" si="15"/>
        <v>138.59392697714708</v>
      </c>
      <c r="AO53" s="17">
        <f t="shared" si="16"/>
        <v>1344.546327552657</v>
      </c>
      <c r="AP53" s="17">
        <f t="shared" si="17"/>
        <v>1600.7125176298764</v>
      </c>
      <c r="AQ53" s="17">
        <f t="shared" si="18"/>
        <v>2945.2588451825332</v>
      </c>
      <c r="AR53" s="17">
        <f t="shared" si="19"/>
        <v>-8.6975781601071276</v>
      </c>
      <c r="AS53" s="17">
        <f t="shared" si="20"/>
        <v>1597.4569187259931</v>
      </c>
      <c r="AT53" s="17">
        <f t="shared" si="21"/>
        <v>167.33644825148619</v>
      </c>
      <c r="AU53" s="17">
        <f t="shared" si="22"/>
        <v>1430.1204704745069</v>
      </c>
      <c r="AV53" s="5" t="str">
        <f t="shared" si="23"/>
        <v>OK</v>
      </c>
      <c r="AW53" s="5">
        <f t="shared" si="24"/>
        <v>1.4702344090321515</v>
      </c>
      <c r="AX53" s="5" t="str">
        <f t="shared" si="25"/>
        <v>OK</v>
      </c>
      <c r="AY53" s="5">
        <f t="shared" si="26"/>
        <v>143.40230142739264</v>
      </c>
      <c r="AZ53" s="8"/>
      <c r="BA53" s="8"/>
    </row>
    <row r="54" spans="1:53" x14ac:dyDescent="0.2">
      <c r="A54" s="13" t="s">
        <v>174</v>
      </c>
      <c r="B54" s="13">
        <v>54</v>
      </c>
      <c r="C54" s="14" t="s">
        <v>75</v>
      </c>
      <c r="D54" s="4" t="s">
        <v>69</v>
      </c>
      <c r="E54" s="3">
        <v>44763</v>
      </c>
      <c r="F54" s="4">
        <v>1330</v>
      </c>
      <c r="G54" s="18" t="s">
        <v>175</v>
      </c>
      <c r="H54" s="18" t="s">
        <v>176</v>
      </c>
      <c r="I54" s="5"/>
      <c r="J54" s="5">
        <v>2.4369999999999998</v>
      </c>
      <c r="K54" s="5">
        <v>0.1807</v>
      </c>
      <c r="L54" s="5">
        <v>6.8050000000000006</v>
      </c>
      <c r="M54" s="5">
        <v>1013.273</v>
      </c>
      <c r="N54" s="5">
        <v>133.411</v>
      </c>
      <c r="O54" s="5">
        <v>18.23094</v>
      </c>
      <c r="P54" s="5">
        <v>2.3E-2</v>
      </c>
      <c r="Q54" s="5">
        <v>1.032</v>
      </c>
      <c r="R54" s="5">
        <v>3.0287999999999999</v>
      </c>
      <c r="S54" s="5">
        <v>12.208399999999999</v>
      </c>
      <c r="T54" s="5">
        <v>4.9399999999999999E-2</v>
      </c>
      <c r="U54" s="5">
        <v>2.573</v>
      </c>
      <c r="V54" s="5">
        <v>0.3261</v>
      </c>
      <c r="W54" s="5">
        <v>0</v>
      </c>
      <c r="X54" s="5">
        <v>3.8572000000000002</v>
      </c>
      <c r="Y54" s="5">
        <f t="shared" si="0"/>
        <v>7.3665990000000001E-2</v>
      </c>
      <c r="Z54" s="5">
        <f t="shared" si="1"/>
        <v>1.78595E-2</v>
      </c>
      <c r="AA54" s="5">
        <f t="shared" si="2"/>
        <v>9.1525490000000001E-2</v>
      </c>
      <c r="AB54" s="5">
        <f t="shared" si="3"/>
        <v>8.9174509999999998E-2</v>
      </c>
      <c r="AC54" s="17">
        <f t="shared" si="4"/>
        <v>1013.273</v>
      </c>
      <c r="AD54" s="17">
        <f t="shared" si="5"/>
        <v>0.1566751070108145</v>
      </c>
      <c r="AE54" s="17">
        <f t="shared" si="6"/>
        <v>609.20159680638722</v>
      </c>
      <c r="AF54" s="17">
        <f t="shared" si="7"/>
        <v>249.23266817527258</v>
      </c>
      <c r="AG54" s="17">
        <f t="shared" si="8"/>
        <v>793.00227883967523</v>
      </c>
      <c r="AH54" s="17">
        <f t="shared" si="9"/>
        <v>26.395009501691892</v>
      </c>
      <c r="AI54" s="17">
        <f t="shared" si="10"/>
        <v>1.2750647233941113</v>
      </c>
      <c r="AJ54" s="17">
        <f t="shared" si="11"/>
        <v>2.6002185552122459</v>
      </c>
      <c r="AK54" s="17">
        <f t="shared" si="12"/>
        <v>72.57495839562236</v>
      </c>
      <c r="AL54" s="17">
        <f t="shared" si="13"/>
        <v>5.2592617680215596</v>
      </c>
      <c r="AM54" s="17">
        <f t="shared" si="14"/>
        <v>0</v>
      </c>
      <c r="AN54" s="17">
        <f t="shared" si="15"/>
        <v>80.310147244986354</v>
      </c>
      <c r="AO54" s="17">
        <f t="shared" si="16"/>
        <v>1174.0175859638425</v>
      </c>
      <c r="AP54" s="17">
        <f t="shared" si="17"/>
        <v>1679.2632931534317</v>
      </c>
      <c r="AQ54" s="17">
        <f t="shared" si="18"/>
        <v>2853.2808791172743</v>
      </c>
      <c r="AR54" s="17">
        <f t="shared" si="19"/>
        <v>-17.707534890357454</v>
      </c>
      <c r="AS54" s="17">
        <f t="shared" si="20"/>
        <v>1677.8315533230268</v>
      </c>
      <c r="AT54" s="17">
        <f t="shared" si="21"/>
        <v>158.14436740863027</v>
      </c>
      <c r="AU54" s="17">
        <f t="shared" si="22"/>
        <v>1519.6871859143967</v>
      </c>
      <c r="AV54" s="5" t="str">
        <f t="shared" si="23"/>
        <v>OK</v>
      </c>
      <c r="AW54" s="5">
        <f t="shared" si="24"/>
        <v>4.8628884731446158</v>
      </c>
      <c r="AX54" s="5" t="str">
        <f t="shared" si="25"/>
        <v>OK</v>
      </c>
      <c r="AY54" s="5">
        <f t="shared" si="26"/>
        <v>139.89862814090696</v>
      </c>
      <c r="AZ54" s="8"/>
      <c r="BA54" s="8"/>
    </row>
    <row r="55" spans="1:53" x14ac:dyDescent="0.2">
      <c r="A55" s="13" t="s">
        <v>177</v>
      </c>
      <c r="B55" s="13">
        <v>55</v>
      </c>
      <c r="C55" s="14" t="s">
        <v>72</v>
      </c>
      <c r="D55" s="15" t="s">
        <v>69</v>
      </c>
      <c r="E55" s="3">
        <v>44763</v>
      </c>
      <c r="F55" s="4">
        <v>1400</v>
      </c>
      <c r="G55" s="18" t="s">
        <v>178</v>
      </c>
      <c r="H55" s="18" t="s">
        <v>179</v>
      </c>
      <c r="I55" s="5">
        <v>53.9</v>
      </c>
      <c r="J55" s="5">
        <v>2.1070000000000002</v>
      </c>
      <c r="K55" s="5">
        <v>0.33710000000000001</v>
      </c>
      <c r="L55" s="5">
        <v>6.7710000000000008</v>
      </c>
      <c r="M55" s="5">
        <v>1090.482</v>
      </c>
      <c r="N55" s="5">
        <v>107.9281</v>
      </c>
      <c r="O55" s="5">
        <v>11.229100000000001</v>
      </c>
      <c r="P55" s="5">
        <v>3.4200000000000001E-2</v>
      </c>
      <c r="Q55" s="5">
        <v>1.04</v>
      </c>
      <c r="R55" s="5">
        <v>2.6564999999999999</v>
      </c>
      <c r="S55" s="5">
        <v>9.8849999999999998</v>
      </c>
      <c r="T55" s="5">
        <v>8.7599999999999997E-2</v>
      </c>
      <c r="U55" s="5">
        <v>0.7429</v>
      </c>
      <c r="V55" s="5">
        <v>0.73199999999999998</v>
      </c>
      <c r="W55" s="5">
        <v>0</v>
      </c>
      <c r="X55" s="5">
        <v>3.3315000000000001</v>
      </c>
      <c r="Y55" s="5">
        <f t="shared" si="0"/>
        <v>0.1653588</v>
      </c>
      <c r="Z55" s="5">
        <f t="shared" si="1"/>
        <v>2.6556300000000001E-2</v>
      </c>
      <c r="AA55" s="5">
        <f t="shared" si="2"/>
        <v>0.19191510000000001</v>
      </c>
      <c r="AB55" s="5">
        <f t="shared" si="3"/>
        <v>0.14518490000000001</v>
      </c>
      <c r="AC55" s="17">
        <f t="shared" si="4"/>
        <v>1090.482</v>
      </c>
      <c r="AD55" s="17">
        <f t="shared" si="5"/>
        <v>0.16943378004473222</v>
      </c>
      <c r="AE55" s="17">
        <f t="shared" si="6"/>
        <v>493.26347305389226</v>
      </c>
      <c r="AF55" s="17">
        <f t="shared" si="7"/>
        <v>218.59699650277719</v>
      </c>
      <c r="AG55" s="17">
        <f t="shared" si="8"/>
        <v>488.43898829783859</v>
      </c>
      <c r="AH55" s="17">
        <f t="shared" si="9"/>
        <v>26.599621978449189</v>
      </c>
      <c r="AI55" s="17">
        <f t="shared" si="10"/>
        <v>1.8959658060903744</v>
      </c>
      <c r="AJ55" s="17">
        <f t="shared" si="11"/>
        <v>4.6109138752346706</v>
      </c>
      <c r="AK55" s="17">
        <f t="shared" si="12"/>
        <v>20.954503145008882</v>
      </c>
      <c r="AL55" s="17">
        <f t="shared" si="13"/>
        <v>11.805518596110954</v>
      </c>
      <c r="AM55" s="17">
        <f t="shared" si="14"/>
        <v>0</v>
      </c>
      <c r="AN55" s="17">
        <f t="shared" si="15"/>
        <v>69.364631221267246</v>
      </c>
      <c r="AO55" s="17">
        <f t="shared" si="16"/>
        <v>1197.2175668376217</v>
      </c>
      <c r="AP55" s="17">
        <f t="shared" si="17"/>
        <v>1228.9644794190924</v>
      </c>
      <c r="AQ55" s="17">
        <f t="shared" si="18"/>
        <v>2426.1820462567139</v>
      </c>
      <c r="AR55" s="17">
        <f t="shared" si="19"/>
        <v>-1.3085132103113251</v>
      </c>
      <c r="AS55" s="17">
        <f t="shared" si="20"/>
        <v>1226.8990798329573</v>
      </c>
      <c r="AT55" s="17">
        <f t="shared" si="21"/>
        <v>102.12465296238707</v>
      </c>
      <c r="AU55" s="17">
        <f t="shared" si="22"/>
        <v>1124.7744268705703</v>
      </c>
      <c r="AV55" s="5" t="str">
        <f t="shared" si="23"/>
        <v>OK</v>
      </c>
      <c r="AW55" s="5">
        <f t="shared" si="24"/>
        <v>8.1919257832599666</v>
      </c>
      <c r="AX55" s="5" t="str">
        <f t="shared" si="25"/>
        <v>OK</v>
      </c>
      <c r="AY55" s="5">
        <f t="shared" si="26"/>
        <v>116.7694898512826</v>
      </c>
      <c r="AZ55" s="8"/>
      <c r="BA55" s="8"/>
    </row>
    <row r="56" spans="1:53" x14ac:dyDescent="0.2">
      <c r="A56" s="13" t="s">
        <v>180</v>
      </c>
      <c r="B56" s="13">
        <v>56</v>
      </c>
      <c r="C56" s="14" t="s">
        <v>78</v>
      </c>
      <c r="D56" s="4" t="s">
        <v>79</v>
      </c>
      <c r="E56" s="3">
        <v>44763</v>
      </c>
      <c r="F56" s="4">
        <v>1445</v>
      </c>
      <c r="G56" s="18" t="s">
        <v>181</v>
      </c>
      <c r="H56" s="18" t="s">
        <v>182</v>
      </c>
      <c r="I56" s="5">
        <v>26.4</v>
      </c>
      <c r="J56" s="5">
        <v>1.3660000000000001</v>
      </c>
      <c r="K56" s="5">
        <v>0.37930000000000003</v>
      </c>
      <c r="L56" s="5">
        <v>7.1559999999999997</v>
      </c>
      <c r="M56" s="5">
        <v>911.41700000000003</v>
      </c>
      <c r="N56" s="5">
        <v>120.2607</v>
      </c>
      <c r="O56" s="5">
        <v>15.622</v>
      </c>
      <c r="P56" s="5">
        <v>3.2280000000000003E-2</v>
      </c>
      <c r="Q56" s="5">
        <v>0.3422</v>
      </c>
      <c r="R56" s="5">
        <v>2.4481000000000002</v>
      </c>
      <c r="S56" s="5">
        <v>10.0823</v>
      </c>
      <c r="T56" s="5">
        <v>8.3159999999999998E-2</v>
      </c>
      <c r="U56" s="5">
        <v>1.667</v>
      </c>
      <c r="V56" s="5">
        <v>0.82210000000000005</v>
      </c>
      <c r="W56" s="5">
        <v>0</v>
      </c>
      <c r="X56" s="5">
        <v>7.4581999999999997</v>
      </c>
      <c r="Y56" s="5">
        <f t="shared" si="0"/>
        <v>0.18571239</v>
      </c>
      <c r="Z56" s="5">
        <f t="shared" si="1"/>
        <v>2.5065420000000001E-2</v>
      </c>
      <c r="AA56" s="5">
        <f t="shared" si="2"/>
        <v>0.21077781000000001</v>
      </c>
      <c r="AB56" s="5">
        <f t="shared" si="3"/>
        <v>0.16852219000000002</v>
      </c>
      <c r="AC56" s="17">
        <f t="shared" si="4"/>
        <v>911.41700000000003</v>
      </c>
      <c r="AD56" s="17">
        <f t="shared" si="5"/>
        <v>6.9823240407717146E-2</v>
      </c>
      <c r="AE56" s="17">
        <f t="shared" si="6"/>
        <v>503.1087824351298</v>
      </c>
      <c r="AF56" s="17">
        <f t="shared" si="7"/>
        <v>201.44826167455258</v>
      </c>
      <c r="AG56" s="17">
        <f t="shared" si="8"/>
        <v>679.51962981795805</v>
      </c>
      <c r="AH56" s="17">
        <f t="shared" si="9"/>
        <v>8.7522986932935698</v>
      </c>
      <c r="AI56" s="17">
        <f t="shared" si="10"/>
        <v>1.7895256204853009</v>
      </c>
      <c r="AJ56" s="17">
        <f t="shared" si="11"/>
        <v>4.3772100212844203</v>
      </c>
      <c r="AK56" s="17">
        <f t="shared" si="12"/>
        <v>47.019998307618536</v>
      </c>
      <c r="AL56" s="17">
        <f t="shared" si="13"/>
        <v>13.258629559921879</v>
      </c>
      <c r="AM56" s="17">
        <f t="shared" si="14"/>
        <v>0</v>
      </c>
      <c r="AN56" s="17">
        <f t="shared" si="15"/>
        <v>155.2859950696249</v>
      </c>
      <c r="AO56" s="17">
        <f t="shared" si="16"/>
        <v>1131.3588329584497</v>
      </c>
      <c r="AP56" s="17">
        <f t="shared" si="17"/>
        <v>1394.6883214818272</v>
      </c>
      <c r="AQ56" s="17">
        <f t="shared" si="18"/>
        <v>2526.0471544402772</v>
      </c>
      <c r="AR56" s="17">
        <f t="shared" si="19"/>
        <v>-10.424567413973163</v>
      </c>
      <c r="AS56" s="17">
        <f t="shared" si="20"/>
        <v>1392.8289726209341</v>
      </c>
      <c r="AT56" s="17">
        <f t="shared" si="21"/>
        <v>215.56462293716532</v>
      </c>
      <c r="AU56" s="17">
        <f t="shared" si="22"/>
        <v>1177.2643496837688</v>
      </c>
      <c r="AV56" s="5" t="str">
        <f t="shared" si="23"/>
        <v>OK</v>
      </c>
      <c r="AW56" s="5">
        <f t="shared" si="24"/>
        <v>3.8388237583141445</v>
      </c>
      <c r="AX56" s="5" t="str">
        <f t="shared" si="25"/>
        <v>OK</v>
      </c>
      <c r="AY56" s="5">
        <f t="shared" si="26"/>
        <v>124.8772963235149</v>
      </c>
      <c r="AZ56" s="8"/>
      <c r="BA56" s="8"/>
    </row>
    <row r="57" spans="1:53" x14ac:dyDescent="0.2">
      <c r="A57" s="13" t="s">
        <v>183</v>
      </c>
      <c r="B57" s="13">
        <v>57</v>
      </c>
      <c r="C57" s="14" t="s">
        <v>65</v>
      </c>
      <c r="D57" s="15"/>
      <c r="E57" s="3">
        <v>44763</v>
      </c>
      <c r="F57" s="4">
        <v>1445</v>
      </c>
      <c r="G57" s="18" t="s">
        <v>184</v>
      </c>
      <c r="H57" s="18" t="s">
        <v>185</v>
      </c>
      <c r="I57" s="5"/>
      <c r="J57" s="5">
        <v>2.0649999999999999</v>
      </c>
      <c r="K57" s="5">
        <v>0.223</v>
      </c>
      <c r="L57" s="5">
        <v>6.7090000000000005</v>
      </c>
      <c r="M57" s="5">
        <v>945.005</v>
      </c>
      <c r="N57" s="5">
        <v>151.6455</v>
      </c>
      <c r="O57" s="5">
        <v>13.208</v>
      </c>
      <c r="P57" s="5">
        <v>2.5499999999999998E-2</v>
      </c>
      <c r="Q57" s="5">
        <v>9.5559999999999992</v>
      </c>
      <c r="R57" s="5">
        <v>2.0084</v>
      </c>
      <c r="S57" s="5">
        <v>14.309200000000001</v>
      </c>
      <c r="T57" s="5">
        <v>6.5500000000000003E-2</v>
      </c>
      <c r="U57" s="5">
        <v>4.5880000000000001</v>
      </c>
      <c r="V57" s="5">
        <v>0.3211</v>
      </c>
      <c r="W57" s="5">
        <v>0</v>
      </c>
      <c r="X57" s="5">
        <v>12.3392</v>
      </c>
      <c r="Y57" s="5">
        <f t="shared" si="0"/>
        <v>7.2536489999999995E-2</v>
      </c>
      <c r="Z57" s="5">
        <f t="shared" si="1"/>
        <v>1.9800749999999999E-2</v>
      </c>
      <c r="AA57" s="5">
        <f t="shared" si="2"/>
        <v>9.2337239999999987E-2</v>
      </c>
      <c r="AB57" s="5">
        <f t="shared" si="3"/>
        <v>0.13066276000000002</v>
      </c>
      <c r="AC57" s="17">
        <f t="shared" si="4"/>
        <v>945.005</v>
      </c>
      <c r="AD57" s="17">
        <f t="shared" si="5"/>
        <v>0.19543394557753896</v>
      </c>
      <c r="AE57" s="17">
        <f t="shared" si="6"/>
        <v>714.03193612774453</v>
      </c>
      <c r="AF57" s="17">
        <f t="shared" si="7"/>
        <v>165.26640608928204</v>
      </c>
      <c r="AG57" s="17">
        <f t="shared" si="8"/>
        <v>574.51640447033617</v>
      </c>
      <c r="AH57" s="17">
        <f t="shared" si="9"/>
        <v>244.40960348659658</v>
      </c>
      <c r="AI57" s="17">
        <f t="shared" si="10"/>
        <v>1.4136587150673843</v>
      </c>
      <c r="AJ57" s="17">
        <f t="shared" si="11"/>
        <v>3.4476582057976137</v>
      </c>
      <c r="AK57" s="17">
        <f t="shared" si="12"/>
        <v>129.41076918737483</v>
      </c>
      <c r="AL57" s="17">
        <f t="shared" si="13"/>
        <v>5.1786229797967582</v>
      </c>
      <c r="AM57" s="17">
        <f t="shared" si="14"/>
        <v>0</v>
      </c>
      <c r="AN57" s="17">
        <f t="shared" si="15"/>
        <v>256.91251915517358</v>
      </c>
      <c r="AO57" s="17">
        <f t="shared" si="16"/>
        <v>1339.9545695281427</v>
      </c>
      <c r="AP57" s="17">
        <f t="shared" si="17"/>
        <v>1699.8334428346045</v>
      </c>
      <c r="AQ57" s="17">
        <f t="shared" si="18"/>
        <v>3039.7880123627474</v>
      </c>
      <c r="AR57" s="17">
        <f t="shared" si="19"/>
        <v>-11.838946395039484</v>
      </c>
      <c r="AS57" s="17">
        <f t="shared" si="20"/>
        <v>1698.2243501739595</v>
      </c>
      <c r="AT57" s="17">
        <f t="shared" si="21"/>
        <v>391.50191132234517</v>
      </c>
      <c r="AU57" s="17">
        <f t="shared" si="22"/>
        <v>1306.7224388516142</v>
      </c>
      <c r="AV57" s="5" t="str">
        <f t="shared" si="23"/>
        <v>OK</v>
      </c>
      <c r="AW57" s="5">
        <f t="shared" si="24"/>
        <v>5.7361562109052642</v>
      </c>
      <c r="AX57" s="5" t="str">
        <f t="shared" si="25"/>
        <v>OK</v>
      </c>
      <c r="AY57" s="5">
        <f t="shared" si="26"/>
        <v>160.34412276680834</v>
      </c>
      <c r="AZ57" s="8"/>
      <c r="BA57" s="8"/>
    </row>
    <row r="58" spans="1:53" x14ac:dyDescent="0.2">
      <c r="A58" s="13" t="s">
        <v>186</v>
      </c>
      <c r="B58" s="13">
        <v>58</v>
      </c>
      <c r="C58" s="14" t="s">
        <v>62</v>
      </c>
      <c r="D58" s="15"/>
      <c r="E58" s="3">
        <v>44763</v>
      </c>
      <c r="F58" s="4">
        <v>1520</v>
      </c>
      <c r="G58" s="18" t="s">
        <v>187</v>
      </c>
      <c r="H58" s="18" t="s">
        <v>188</v>
      </c>
      <c r="I58" s="5"/>
      <c r="J58" s="5">
        <v>2.35</v>
      </c>
      <c r="K58" s="5">
        <v>0.13200000000000001</v>
      </c>
      <c r="L58" s="5">
        <v>6.9656000000000002</v>
      </c>
      <c r="M58" s="5">
        <v>726.14200000000005</v>
      </c>
      <c r="N58" s="5">
        <v>130.81540000000001</v>
      </c>
      <c r="O58" s="5">
        <v>9.0334000000000003</v>
      </c>
      <c r="P58" s="5">
        <v>2.18E-2</v>
      </c>
      <c r="Q58" s="5">
        <v>0.6583</v>
      </c>
      <c r="R58" s="5">
        <v>3.7749999999999999</v>
      </c>
      <c r="S58" s="5">
        <v>14.3398</v>
      </c>
      <c r="T58" s="5">
        <v>4.2200000000000001E-2</v>
      </c>
      <c r="U58" s="5">
        <v>1.2387999999999999</v>
      </c>
      <c r="V58" s="5">
        <v>6.2199999999999998E-2</v>
      </c>
      <c r="W58" s="5">
        <v>0</v>
      </c>
      <c r="X58" s="5">
        <v>20.117999999999999</v>
      </c>
      <c r="Y58" s="5">
        <f t="shared" si="0"/>
        <v>1.4050979999999999E-2</v>
      </c>
      <c r="Z58" s="5">
        <f t="shared" si="1"/>
        <v>1.69277E-2</v>
      </c>
      <c r="AA58" s="5">
        <f t="shared" si="2"/>
        <v>3.0978680000000001E-2</v>
      </c>
      <c r="AB58" s="5">
        <f t="shared" si="3"/>
        <v>0.10102132</v>
      </c>
      <c r="AC58" s="17">
        <f t="shared" si="4"/>
        <v>726.14200000000005</v>
      </c>
      <c r="AD58" s="17">
        <f t="shared" si="5"/>
        <v>0.10824304476091291</v>
      </c>
      <c r="AE58" s="17">
        <f t="shared" si="6"/>
        <v>715.55888223552904</v>
      </c>
      <c r="AF58" s="17">
        <f t="shared" si="7"/>
        <v>310.63567167249539</v>
      </c>
      <c r="AG58" s="17">
        <f t="shared" si="8"/>
        <v>392.93129074366556</v>
      </c>
      <c r="AH58" s="17">
        <f t="shared" si="9"/>
        <v>16.837049181166442</v>
      </c>
      <c r="AI58" s="17">
        <f t="shared" si="10"/>
        <v>1.2085396073909405</v>
      </c>
      <c r="AJ58" s="17">
        <f t="shared" si="11"/>
        <v>2.2212393325902182</v>
      </c>
      <c r="AK58" s="17">
        <f t="shared" si="12"/>
        <v>34.942035934899721</v>
      </c>
      <c r="AL58" s="17">
        <f t="shared" si="13"/>
        <v>1.0031465255165317</v>
      </c>
      <c r="AM58" s="17">
        <f t="shared" si="14"/>
        <v>0</v>
      </c>
      <c r="AN58" s="17">
        <f t="shared" si="15"/>
        <v>418.87367579452331</v>
      </c>
      <c r="AO58" s="17">
        <f t="shared" si="16"/>
        <v>1183.1820975875298</v>
      </c>
      <c r="AP58" s="17">
        <f t="shared" si="17"/>
        <v>1437.2796764850084</v>
      </c>
      <c r="AQ58" s="17">
        <f t="shared" si="18"/>
        <v>2620.461774072538</v>
      </c>
      <c r="AR58" s="17">
        <f t="shared" si="19"/>
        <v>-9.6966718389705004</v>
      </c>
      <c r="AS58" s="17">
        <f t="shared" si="20"/>
        <v>1435.9628938328565</v>
      </c>
      <c r="AT58" s="17">
        <f t="shared" si="21"/>
        <v>454.81885825493958</v>
      </c>
      <c r="AU58" s="17">
        <f t="shared" si="22"/>
        <v>981.14403557791684</v>
      </c>
      <c r="AV58" s="5" t="str">
        <f t="shared" si="23"/>
        <v>OK</v>
      </c>
      <c r="AW58" s="5">
        <f t="shared" si="24"/>
        <v>4.2425191056386904</v>
      </c>
      <c r="AX58" s="5" t="str">
        <f t="shared" si="25"/>
        <v>OK</v>
      </c>
      <c r="AY58" s="5">
        <f t="shared" si="26"/>
        <v>136.36526833811769</v>
      </c>
      <c r="AZ58" s="8"/>
      <c r="BA58" s="8"/>
    </row>
    <row r="59" spans="1:53" x14ac:dyDescent="0.2">
      <c r="A59" s="13" t="s">
        <v>189</v>
      </c>
      <c r="B59" s="13">
        <v>59</v>
      </c>
      <c r="C59" s="14" t="s">
        <v>68</v>
      </c>
      <c r="D59" s="15" t="s">
        <v>69</v>
      </c>
      <c r="E59" s="3">
        <v>44763</v>
      </c>
      <c r="F59" s="4">
        <v>1540</v>
      </c>
      <c r="G59" s="18" t="s">
        <v>190</v>
      </c>
      <c r="H59" s="18" t="s">
        <v>191</v>
      </c>
      <c r="I59" s="5"/>
      <c r="J59" s="5">
        <v>3.6280000000000001</v>
      </c>
      <c r="K59" s="5">
        <v>0.501</v>
      </c>
      <c r="L59" s="5">
        <v>6.9219999999999997</v>
      </c>
      <c r="M59" s="5">
        <v>892.72500000000002</v>
      </c>
      <c r="N59" s="5">
        <v>139.69810000000001</v>
      </c>
      <c r="O59" s="5">
        <v>18.6509</v>
      </c>
      <c r="P59" s="5">
        <v>3.2910000000000002E-2</v>
      </c>
      <c r="Q59" s="5">
        <v>1.3442000000000001</v>
      </c>
      <c r="R59" s="5">
        <v>2.7749999999999999</v>
      </c>
      <c r="S59" s="5">
        <v>13.430899999999999</v>
      </c>
      <c r="T59" s="5">
        <v>6.3299999999999995E-2</v>
      </c>
      <c r="U59" s="5">
        <v>4.2298</v>
      </c>
      <c r="V59" s="5">
        <v>0.21840000000000001</v>
      </c>
      <c r="W59" s="5">
        <v>0</v>
      </c>
      <c r="X59" s="5">
        <v>5.5979999999999999</v>
      </c>
      <c r="Y59" s="5">
        <f t="shared" si="0"/>
        <v>4.9336560000000002E-2</v>
      </c>
      <c r="Z59" s="5">
        <f t="shared" si="1"/>
        <v>2.5554614999999999E-2</v>
      </c>
      <c r="AA59" s="5">
        <f t="shared" si="2"/>
        <v>7.4891175000000004E-2</v>
      </c>
      <c r="AB59" s="5">
        <f t="shared" si="3"/>
        <v>0.42610882500000002</v>
      </c>
      <c r="AC59" s="17">
        <f t="shared" si="4"/>
        <v>892.72500000000002</v>
      </c>
      <c r="AD59" s="17">
        <f t="shared" si="5"/>
        <v>0.11967405313072424</v>
      </c>
      <c r="AE59" s="17">
        <f t="shared" si="6"/>
        <v>670.20459081836327</v>
      </c>
      <c r="AF59" s="17">
        <f t="shared" si="7"/>
        <v>228.34807652746346</v>
      </c>
      <c r="AG59" s="17">
        <f t="shared" si="8"/>
        <v>811.26953423196494</v>
      </c>
      <c r="AH59" s="17">
        <f t="shared" si="9"/>
        <v>34.380011407145574</v>
      </c>
      <c r="AI59" s="17">
        <f t="shared" si="10"/>
        <v>1.8244513063869656</v>
      </c>
      <c r="AJ59" s="17">
        <f t="shared" si="11"/>
        <v>3.3318589988853273</v>
      </c>
      <c r="AK59" s="17">
        <f t="shared" si="12"/>
        <v>119.30725185456802</v>
      </c>
      <c r="AL59" s="17">
        <f t="shared" si="13"/>
        <v>3.5223022696593338</v>
      </c>
      <c r="AM59" s="17">
        <f t="shared" si="14"/>
        <v>0</v>
      </c>
      <c r="AN59" s="17">
        <f t="shared" si="15"/>
        <v>116.5550669598241</v>
      </c>
      <c r="AO59" s="17">
        <f t="shared" si="16"/>
        <v>1135.4414800829368</v>
      </c>
      <c r="AP59" s="17">
        <f t="shared" si="17"/>
        <v>1746.1463383444548</v>
      </c>
      <c r="AQ59" s="17">
        <f t="shared" si="18"/>
        <v>2881.5878184273915</v>
      </c>
      <c r="AR59" s="17">
        <f t="shared" si="19"/>
        <v>-21.193345361752893</v>
      </c>
      <c r="AS59" s="17">
        <f t="shared" si="20"/>
        <v>1744.2022129849372</v>
      </c>
      <c r="AT59" s="17">
        <f t="shared" si="21"/>
        <v>239.38462108405145</v>
      </c>
      <c r="AU59" s="17">
        <f t="shared" si="22"/>
        <v>1504.8175919008859</v>
      </c>
      <c r="AV59" s="5" t="str">
        <f t="shared" si="23"/>
        <v>OK</v>
      </c>
      <c r="AW59" s="5">
        <f t="shared" si="24"/>
        <v>3.3155397121012453</v>
      </c>
      <c r="AX59" s="5" t="str">
        <f t="shared" si="25"/>
        <v>OK</v>
      </c>
      <c r="AY59" s="5">
        <f t="shared" si="26"/>
        <v>144.32984598255092</v>
      </c>
      <c r="AZ59" s="8"/>
      <c r="BA59" s="8"/>
    </row>
    <row r="60" spans="1:53" x14ac:dyDescent="0.2">
      <c r="A60" s="13" t="s">
        <v>192</v>
      </c>
      <c r="B60" s="13">
        <v>60</v>
      </c>
      <c r="C60" s="14" t="s">
        <v>58</v>
      </c>
      <c r="D60" s="15"/>
      <c r="E60" s="3">
        <v>44763</v>
      </c>
      <c r="F60" s="4">
        <v>1555</v>
      </c>
      <c r="G60" s="18" t="s">
        <v>193</v>
      </c>
      <c r="H60" s="18" t="s">
        <v>194</v>
      </c>
      <c r="I60" s="5">
        <v>37.950000000000003</v>
      </c>
      <c r="J60" s="5">
        <v>1.9530000000000001</v>
      </c>
      <c r="K60" s="5">
        <v>0.111</v>
      </c>
      <c r="L60" s="5">
        <v>6.9989999999999997</v>
      </c>
      <c r="M60" s="5">
        <v>674.50699999999995</v>
      </c>
      <c r="N60" s="5">
        <v>78.351600000000005</v>
      </c>
      <c r="O60" s="5">
        <v>1.6443000000000001</v>
      </c>
      <c r="P60" s="5">
        <v>8.9999999999999993E-3</v>
      </c>
      <c r="Q60" s="5">
        <v>0.57730000000000004</v>
      </c>
      <c r="R60" s="5">
        <v>1.9461999999999999</v>
      </c>
      <c r="S60" s="5">
        <v>11.318</v>
      </c>
      <c r="T60" s="5">
        <v>5.8229999999999997E-2</v>
      </c>
      <c r="U60" s="5">
        <v>0.47299999999999998</v>
      </c>
      <c r="V60" s="5">
        <v>3.1820000000000001E-2</v>
      </c>
      <c r="W60" s="5">
        <v>0</v>
      </c>
      <c r="X60" s="5">
        <v>3.8849999999999998</v>
      </c>
      <c r="Y60" s="5">
        <f t="shared" si="0"/>
        <v>7.1881380000000002E-3</v>
      </c>
      <c r="Z60" s="5">
        <f t="shared" si="1"/>
        <v>6.9884999999999991E-3</v>
      </c>
      <c r="AA60" s="5">
        <f t="shared" si="2"/>
        <v>1.4176637999999998E-2</v>
      </c>
      <c r="AB60" s="5">
        <f t="shared" si="3"/>
        <v>9.6823361999999996E-2</v>
      </c>
      <c r="AC60" s="17">
        <f t="shared" si="4"/>
        <v>674.50699999999995</v>
      </c>
      <c r="AD60" s="17">
        <f t="shared" si="5"/>
        <v>0.10023052380778998</v>
      </c>
      <c r="AE60" s="17">
        <f t="shared" si="6"/>
        <v>564.77045908183629</v>
      </c>
      <c r="AF60" s="17">
        <f t="shared" si="7"/>
        <v>160.14811767126105</v>
      </c>
      <c r="AG60" s="17">
        <f t="shared" si="8"/>
        <v>71.523116586203344</v>
      </c>
      <c r="AH60" s="17">
        <f t="shared" si="9"/>
        <v>14.765347853998767</v>
      </c>
      <c r="AI60" s="17">
        <f t="shared" si="10"/>
        <v>0.49893837002378266</v>
      </c>
      <c r="AJ60" s="17">
        <f t="shared" si="11"/>
        <v>3.0649944629556494</v>
      </c>
      <c r="AK60" s="17">
        <f t="shared" si="12"/>
        <v>13.341607198262487</v>
      </c>
      <c r="AL60" s="17">
        <f t="shared" si="13"/>
        <v>0.51318524826263734</v>
      </c>
      <c r="AM60" s="17">
        <f t="shared" si="14"/>
        <v>0</v>
      </c>
      <c r="AN60" s="17">
        <f t="shared" si="15"/>
        <v>80.888966620027986</v>
      </c>
      <c r="AO60" s="17">
        <f t="shared" si="16"/>
        <v>772.3157535295087</v>
      </c>
      <c r="AP60" s="17">
        <f t="shared" si="17"/>
        <v>811.80621008713092</v>
      </c>
      <c r="AQ60" s="17">
        <f t="shared" si="18"/>
        <v>1584.1219636166397</v>
      </c>
      <c r="AR60" s="17">
        <f t="shared" si="19"/>
        <v>-2.4928924328189535</v>
      </c>
      <c r="AS60" s="17">
        <f t="shared" si="20"/>
        <v>811.20704119329935</v>
      </c>
      <c r="AT60" s="17">
        <f t="shared" si="21"/>
        <v>94.74375906655311</v>
      </c>
      <c r="AU60" s="17">
        <f t="shared" si="22"/>
        <v>716.46328212674621</v>
      </c>
      <c r="AV60" s="5" t="str">
        <f t="shared" si="23"/>
        <v>OK</v>
      </c>
      <c r="AW60" s="5">
        <f t="shared" si="24"/>
        <v>-0.87505883682564511</v>
      </c>
      <c r="AX60" s="5" t="str">
        <f t="shared" si="25"/>
        <v>OK</v>
      </c>
      <c r="AY60" s="5">
        <f t="shared" si="26"/>
        <v>77.665977400405723</v>
      </c>
      <c r="AZ60" s="8"/>
      <c r="BA60" s="8"/>
    </row>
    <row r="61" spans="1:53" x14ac:dyDescent="0.2">
      <c r="A61" s="13" t="s">
        <v>195</v>
      </c>
      <c r="B61" s="13">
        <v>61</v>
      </c>
      <c r="C61" s="14" t="s">
        <v>134</v>
      </c>
      <c r="D61" s="15" t="s">
        <v>79</v>
      </c>
      <c r="E61" s="3">
        <v>44777</v>
      </c>
      <c r="F61" s="4">
        <v>920</v>
      </c>
      <c r="G61" s="18" t="s">
        <v>193</v>
      </c>
      <c r="H61" s="18" t="s">
        <v>196</v>
      </c>
      <c r="I61" s="5"/>
      <c r="J61" s="5">
        <v>2.5670000000000002</v>
      </c>
      <c r="K61" s="5">
        <v>0.52980000000000005</v>
      </c>
      <c r="L61" s="5">
        <v>6.9719999999999995</v>
      </c>
      <c r="M61" s="5">
        <v>1891.2460000000001</v>
      </c>
      <c r="N61" s="5">
        <v>194.7372</v>
      </c>
      <c r="O61" s="5">
        <v>17.283999999999999</v>
      </c>
      <c r="P61" s="5">
        <v>2.81E-2</v>
      </c>
      <c r="Q61" s="5">
        <v>0.48830000000000001</v>
      </c>
      <c r="R61" s="5">
        <v>4.2813999999999997</v>
      </c>
      <c r="S61" s="5">
        <v>18.338999999999999</v>
      </c>
      <c r="T61" s="5">
        <v>5.5E-2</v>
      </c>
      <c r="U61" s="5">
        <v>0.58830000000000005</v>
      </c>
      <c r="V61" s="5">
        <v>0.14660000000000001</v>
      </c>
      <c r="W61" s="5">
        <v>0</v>
      </c>
      <c r="X61" s="5">
        <v>7.8895</v>
      </c>
      <c r="Y61" s="5">
        <f t="shared" si="0"/>
        <v>3.3116939999999997E-2</v>
      </c>
      <c r="Z61" s="5">
        <f t="shared" si="1"/>
        <v>2.1819649999999999E-2</v>
      </c>
      <c r="AA61" s="5">
        <f t="shared" si="2"/>
        <v>5.4936589999999993E-2</v>
      </c>
      <c r="AB61" s="5">
        <f t="shared" si="3"/>
        <v>0.47486341000000004</v>
      </c>
      <c r="AC61" s="17">
        <f t="shared" si="4"/>
        <v>1891.2460000000001</v>
      </c>
      <c r="AD61" s="17">
        <f t="shared" si="5"/>
        <v>0.10665961212302592</v>
      </c>
      <c r="AE61" s="17">
        <f t="shared" si="6"/>
        <v>915.11976047904182</v>
      </c>
      <c r="AF61" s="17">
        <f t="shared" si="7"/>
        <v>352.30610985393952</v>
      </c>
      <c r="AG61" s="17">
        <f t="shared" si="8"/>
        <v>751.81265406308978</v>
      </c>
      <c r="AH61" s="17">
        <f t="shared" si="9"/>
        <v>12.489034050073789</v>
      </c>
      <c r="AI61" s="17">
        <f t="shared" si="10"/>
        <v>1.5577964664075883</v>
      </c>
      <c r="AJ61" s="17">
        <f t="shared" si="11"/>
        <v>2.8949801728071569</v>
      </c>
      <c r="AK61" s="17">
        <f t="shared" si="12"/>
        <v>16.593800242574677</v>
      </c>
      <c r="AL61" s="17">
        <f t="shared" si="13"/>
        <v>2.3643292707511829</v>
      </c>
      <c r="AM61" s="17">
        <f t="shared" si="14"/>
        <v>0</v>
      </c>
      <c r="AN61" s="17">
        <f t="shared" si="15"/>
        <v>164.26602371910187</v>
      </c>
      <c r="AO61" s="17">
        <f t="shared" si="16"/>
        <v>2077.3651334052352</v>
      </c>
      <c r="AP61" s="17">
        <f t="shared" si="17"/>
        <v>2033.3920145246755</v>
      </c>
      <c r="AQ61" s="17">
        <f t="shared" si="18"/>
        <v>4110.7571479299104</v>
      </c>
      <c r="AR61" s="17">
        <f t="shared" si="19"/>
        <v>1.0697085061982712</v>
      </c>
      <c r="AS61" s="17">
        <f t="shared" si="20"/>
        <v>2031.7275584461449</v>
      </c>
      <c r="AT61" s="17">
        <f t="shared" si="21"/>
        <v>183.22415323242774</v>
      </c>
      <c r="AU61" s="17">
        <f t="shared" si="22"/>
        <v>1848.5034052137171</v>
      </c>
      <c r="AV61" s="5" t="str">
        <f t="shared" si="23"/>
        <v>OK</v>
      </c>
      <c r="AW61" s="5">
        <f t="shared" si="24"/>
        <v>1.3547154092596441</v>
      </c>
      <c r="AX61" s="5" t="str">
        <f t="shared" si="25"/>
        <v>OK</v>
      </c>
      <c r="AY61" s="5">
        <f t="shared" si="26"/>
        <v>197.37533485596077</v>
      </c>
      <c r="AZ61" s="8"/>
      <c r="BA61" s="8"/>
    </row>
    <row r="62" spans="1:53" x14ac:dyDescent="0.2">
      <c r="A62" s="13" t="s">
        <v>197</v>
      </c>
      <c r="B62" s="13">
        <v>62</v>
      </c>
      <c r="C62" s="14" t="s">
        <v>131</v>
      </c>
      <c r="D62" s="15" t="s">
        <v>88</v>
      </c>
      <c r="E62" s="3">
        <v>44777</v>
      </c>
      <c r="F62" s="4">
        <v>930</v>
      </c>
      <c r="G62" s="18" t="s">
        <v>198</v>
      </c>
      <c r="H62" s="18" t="s">
        <v>199</v>
      </c>
      <c r="I62" s="5"/>
      <c r="J62" s="5">
        <v>2.9119999999999999</v>
      </c>
      <c r="K62" s="5">
        <v>0.35820000000000002</v>
      </c>
      <c r="L62" s="5">
        <v>6.9159999999999995</v>
      </c>
      <c r="M62" s="5">
        <v>1304.605</v>
      </c>
      <c r="N62" s="5">
        <v>142.65860000000001</v>
      </c>
      <c r="O62" s="5">
        <v>11.783300000000001</v>
      </c>
      <c r="P62" s="5">
        <v>2.7099999999999999E-2</v>
      </c>
      <c r="Q62" s="5">
        <v>0.68400000000000005</v>
      </c>
      <c r="R62" s="5">
        <v>2.6629999999999998</v>
      </c>
      <c r="S62" s="5">
        <v>13.834199999999999</v>
      </c>
      <c r="T62" s="5">
        <v>3.2800000000000003E-2</v>
      </c>
      <c r="U62" s="5">
        <v>0.89449999999999996</v>
      </c>
      <c r="V62" s="5">
        <v>0.89449999999999996</v>
      </c>
      <c r="W62" s="5">
        <v>0</v>
      </c>
      <c r="X62" s="5">
        <v>10.2309</v>
      </c>
      <c r="Y62" s="5">
        <f t="shared" si="0"/>
        <v>0.20206754999999998</v>
      </c>
      <c r="Z62" s="5">
        <f t="shared" si="1"/>
        <v>2.104315E-2</v>
      </c>
      <c r="AA62" s="5">
        <f t="shared" si="2"/>
        <v>0.2231107</v>
      </c>
      <c r="AB62" s="5">
        <f t="shared" si="3"/>
        <v>0.13508930000000002</v>
      </c>
      <c r="AC62" s="17">
        <f t="shared" si="4"/>
        <v>1304.605</v>
      </c>
      <c r="AD62" s="17">
        <f t="shared" si="5"/>
        <v>0.12133888504649766</v>
      </c>
      <c r="AE62" s="17">
        <f t="shared" si="6"/>
        <v>690.32934131736522</v>
      </c>
      <c r="AF62" s="17">
        <f t="shared" si="7"/>
        <v>219.1318658712199</v>
      </c>
      <c r="AG62" s="17">
        <f t="shared" si="8"/>
        <v>512.54536256778556</v>
      </c>
      <c r="AH62" s="17">
        <f t="shared" si="9"/>
        <v>17.494366762749276</v>
      </c>
      <c r="AI62" s="17">
        <f t="shared" si="10"/>
        <v>1.502358869738279</v>
      </c>
      <c r="AJ62" s="17">
        <f t="shared" si="11"/>
        <v>1.7264609030559044</v>
      </c>
      <c r="AK62" s="17">
        <f t="shared" si="12"/>
        <v>25.230586974304003</v>
      </c>
      <c r="AL62" s="17">
        <f t="shared" si="13"/>
        <v>14.426279213417002</v>
      </c>
      <c r="AM62" s="17">
        <f t="shared" si="14"/>
        <v>0</v>
      </c>
      <c r="AN62" s="17">
        <f t="shared" si="15"/>
        <v>213.01594043573857</v>
      </c>
      <c r="AO62" s="17">
        <f t="shared" si="16"/>
        <v>1559.0042675265154</v>
      </c>
      <c r="AP62" s="17">
        <f t="shared" si="17"/>
        <v>1441.1246342739048</v>
      </c>
      <c r="AQ62" s="17">
        <f t="shared" si="18"/>
        <v>3000.12890180042</v>
      </c>
      <c r="AR62" s="17">
        <f t="shared" si="19"/>
        <v>3.9291522834858643</v>
      </c>
      <c r="AS62" s="17">
        <f t="shared" si="20"/>
        <v>1439.5009365191199</v>
      </c>
      <c r="AT62" s="17">
        <f t="shared" si="21"/>
        <v>252.67280662345956</v>
      </c>
      <c r="AU62" s="17">
        <f t="shared" si="22"/>
        <v>1186.8281298956604</v>
      </c>
      <c r="AV62" s="5" t="str">
        <f t="shared" si="23"/>
        <v>OK</v>
      </c>
      <c r="AW62" s="5">
        <f t="shared" si="24"/>
        <v>3.4442655656966394</v>
      </c>
      <c r="AX62" s="5" t="str">
        <f t="shared" si="25"/>
        <v>OK</v>
      </c>
      <c r="AY62" s="5">
        <f t="shared" si="26"/>
        <v>147.57214103630491</v>
      </c>
      <c r="AZ62" s="8"/>
      <c r="BA62" s="8"/>
    </row>
    <row r="63" spans="1:53" x14ac:dyDescent="0.2">
      <c r="A63" s="13" t="s">
        <v>200</v>
      </c>
      <c r="B63" s="13">
        <v>63</v>
      </c>
      <c r="C63" s="14" t="s">
        <v>156</v>
      </c>
      <c r="D63" s="15" t="s">
        <v>69</v>
      </c>
      <c r="E63" s="3">
        <v>44777</v>
      </c>
      <c r="F63" s="4">
        <v>955</v>
      </c>
      <c r="G63" s="18" t="s">
        <v>201</v>
      </c>
      <c r="H63" s="18" t="s">
        <v>202</v>
      </c>
      <c r="I63" s="5"/>
      <c r="J63" s="5">
        <v>2.6110000000000002</v>
      </c>
      <c r="K63" s="5">
        <v>0.45400000000000001</v>
      </c>
      <c r="L63" s="5">
        <v>7.1209999999999996</v>
      </c>
      <c r="M63" s="5">
        <v>2150.5740000000001</v>
      </c>
      <c r="N63" s="5">
        <v>261.03160000000003</v>
      </c>
      <c r="O63" s="5">
        <v>24.338000000000001</v>
      </c>
      <c r="P63" s="5">
        <v>4.582E-2</v>
      </c>
      <c r="Q63" s="5">
        <v>3.1291000000000002</v>
      </c>
      <c r="R63" s="5">
        <v>4.5583</v>
      </c>
      <c r="S63" s="5">
        <v>27.486999999999998</v>
      </c>
      <c r="T63" s="5">
        <v>3.3799999999999997E-2</v>
      </c>
      <c r="U63" s="5">
        <v>0.74199999999999999</v>
      </c>
      <c r="V63" s="5">
        <v>0.58830000000000005</v>
      </c>
      <c r="W63" s="5">
        <v>0</v>
      </c>
      <c r="X63" s="5">
        <v>14.3308</v>
      </c>
      <c r="Y63" s="5">
        <f t="shared" si="0"/>
        <v>0.13289697</v>
      </c>
      <c r="Z63" s="5">
        <f t="shared" si="1"/>
        <v>3.5579229999999996E-2</v>
      </c>
      <c r="AA63" s="5">
        <f t="shared" si="2"/>
        <v>0.16847619999999999</v>
      </c>
      <c r="AB63" s="5">
        <f t="shared" si="3"/>
        <v>0.28552379999999999</v>
      </c>
      <c r="AC63" s="17">
        <f t="shared" si="4"/>
        <v>2150.5740000000001</v>
      </c>
      <c r="AD63" s="17">
        <f t="shared" si="5"/>
        <v>7.568328950209742E-2</v>
      </c>
      <c r="AE63" s="17">
        <f t="shared" si="6"/>
        <v>1371.6067864271458</v>
      </c>
      <c r="AF63" s="17">
        <f t="shared" si="7"/>
        <v>375.09154494959887</v>
      </c>
      <c r="AG63" s="17">
        <f t="shared" si="8"/>
        <v>1058.6447798303334</v>
      </c>
      <c r="AH63" s="17">
        <f t="shared" si="9"/>
        <v>80.031612627659015</v>
      </c>
      <c r="AI63" s="17">
        <f t="shared" si="10"/>
        <v>2.5401506793877471</v>
      </c>
      <c r="AJ63" s="17">
        <f t="shared" si="11"/>
        <v>1.7790969061978523</v>
      </c>
      <c r="AK63" s="17">
        <f t="shared" si="12"/>
        <v>20.929117423067158</v>
      </c>
      <c r="AL63" s="17">
        <f t="shared" si="13"/>
        <v>9.487959822530156</v>
      </c>
      <c r="AM63" s="17">
        <f t="shared" si="14"/>
        <v>0</v>
      </c>
      <c r="AN63" s="17">
        <f t="shared" si="15"/>
        <v>298.37930574988343</v>
      </c>
      <c r="AO63" s="17">
        <f t="shared" si="16"/>
        <v>2481.1494799016787</v>
      </c>
      <c r="AP63" s="17">
        <f t="shared" si="17"/>
        <v>2887.9905578036269</v>
      </c>
      <c r="AQ63" s="17">
        <f t="shared" si="18"/>
        <v>5369.1400377053051</v>
      </c>
      <c r="AR63" s="17">
        <f t="shared" si="19"/>
        <v>-7.5773974052616877</v>
      </c>
      <c r="AS63" s="17">
        <f t="shared" si="20"/>
        <v>2885.3747238347369</v>
      </c>
      <c r="AT63" s="17">
        <f t="shared" si="21"/>
        <v>328.79638299548071</v>
      </c>
      <c r="AU63" s="17">
        <f t="shared" si="22"/>
        <v>2556.5783408392563</v>
      </c>
      <c r="AV63" s="5" t="str">
        <f t="shared" si="23"/>
        <v>OK</v>
      </c>
      <c r="AW63" s="5">
        <f t="shared" si="24"/>
        <v>1.0560378361222154</v>
      </c>
      <c r="AX63" s="5" t="str">
        <f t="shared" si="25"/>
        <v>OK</v>
      </c>
      <c r="AY63" s="5">
        <f t="shared" si="26"/>
        <v>263.78819246023522</v>
      </c>
      <c r="AZ63" s="8"/>
      <c r="BA63" s="8"/>
    </row>
    <row r="64" spans="1:53" x14ac:dyDescent="0.2">
      <c r="A64" s="13" t="s">
        <v>203</v>
      </c>
      <c r="B64" s="13">
        <v>64</v>
      </c>
      <c r="C64" s="14" t="s">
        <v>120</v>
      </c>
      <c r="D64" s="15" t="s">
        <v>115</v>
      </c>
      <c r="E64" s="3">
        <v>44777</v>
      </c>
      <c r="F64" s="4">
        <v>1045</v>
      </c>
      <c r="G64" s="18" t="s">
        <v>204</v>
      </c>
      <c r="H64" s="18" t="s">
        <v>205</v>
      </c>
      <c r="I64" s="5"/>
      <c r="J64" s="5">
        <v>4.0910000000000002</v>
      </c>
      <c r="K64" s="5">
        <v>0.46329999999999999</v>
      </c>
      <c r="L64" s="5">
        <v>6.9249999999999998</v>
      </c>
      <c r="M64" s="5">
        <v>1268.0429999999999</v>
      </c>
      <c r="N64" s="5">
        <v>147.15880000000001</v>
      </c>
      <c r="O64" s="5">
        <v>17.398199999999999</v>
      </c>
      <c r="P64" s="5">
        <v>2.18E-2</v>
      </c>
      <c r="Q64" s="5">
        <v>0.4733</v>
      </c>
      <c r="R64" s="5">
        <v>2.7665000000000002</v>
      </c>
      <c r="S64" s="5">
        <v>11.209300000000001</v>
      </c>
      <c r="T64" s="5">
        <v>8.5500000000000007E-2</v>
      </c>
      <c r="U64" s="5">
        <v>4.2388000000000003</v>
      </c>
      <c r="V64" s="5">
        <v>0.1855</v>
      </c>
      <c r="W64" s="5">
        <v>0</v>
      </c>
      <c r="X64" s="5">
        <v>6.2230999999999996</v>
      </c>
      <c r="Y64" s="5">
        <f t="shared" si="0"/>
        <v>4.1904449999999996E-2</v>
      </c>
      <c r="Z64" s="5">
        <f t="shared" si="1"/>
        <v>1.69277E-2</v>
      </c>
      <c r="AA64" s="5">
        <f t="shared" si="2"/>
        <v>5.883215E-2</v>
      </c>
      <c r="AB64" s="5">
        <f t="shared" si="3"/>
        <v>0.40446784999999996</v>
      </c>
      <c r="AC64" s="17">
        <f t="shared" si="4"/>
        <v>1268.0429999999999</v>
      </c>
      <c r="AD64" s="17">
        <f t="shared" si="5"/>
        <v>0.11885022274370169</v>
      </c>
      <c r="AE64" s="17">
        <f t="shared" si="6"/>
        <v>559.34630738522958</v>
      </c>
      <c r="AF64" s="17">
        <f t="shared" si="7"/>
        <v>227.64863196873071</v>
      </c>
      <c r="AG64" s="17">
        <f t="shared" si="8"/>
        <v>756.78008087945204</v>
      </c>
      <c r="AH64" s="17">
        <f t="shared" si="9"/>
        <v>12.105385656153848</v>
      </c>
      <c r="AI64" s="17">
        <f t="shared" si="10"/>
        <v>1.2085396073909405</v>
      </c>
      <c r="AJ64" s="17">
        <f t="shared" si="11"/>
        <v>4.5003782686365801</v>
      </c>
      <c r="AK64" s="17">
        <f t="shared" si="12"/>
        <v>119.56110907398528</v>
      </c>
      <c r="AL64" s="17">
        <f t="shared" si="13"/>
        <v>2.9916990431401391</v>
      </c>
      <c r="AM64" s="17">
        <f t="shared" si="14"/>
        <v>0</v>
      </c>
      <c r="AN64" s="17">
        <f t="shared" si="15"/>
        <v>129.57017456192952</v>
      </c>
      <c r="AO64" s="17">
        <f t="shared" si="16"/>
        <v>1524.6663609476914</v>
      </c>
      <c r="AP64" s="17">
        <f t="shared" si="17"/>
        <v>1557.2077957197009</v>
      </c>
      <c r="AQ64" s="17">
        <f t="shared" si="18"/>
        <v>3081.8741566673925</v>
      </c>
      <c r="AR64" s="17">
        <f t="shared" si="19"/>
        <v>-1.0558975843192271</v>
      </c>
      <c r="AS64" s="17">
        <f t="shared" si="20"/>
        <v>1555.8804058895662</v>
      </c>
      <c r="AT64" s="17">
        <f t="shared" si="21"/>
        <v>252.12298267905493</v>
      </c>
      <c r="AU64" s="17">
        <f t="shared" si="22"/>
        <v>1303.7574232105112</v>
      </c>
      <c r="AV64" s="5" t="str">
        <f t="shared" si="23"/>
        <v>OK</v>
      </c>
      <c r="AW64" s="5">
        <f t="shared" si="24"/>
        <v>2.9405877641259166</v>
      </c>
      <c r="AX64" s="5" t="str">
        <f t="shared" si="25"/>
        <v>OK</v>
      </c>
      <c r="AY64" s="5">
        <f t="shared" si="26"/>
        <v>151.48613366663454</v>
      </c>
      <c r="AZ64" s="8"/>
      <c r="BA64" s="8"/>
    </row>
    <row r="65" spans="1:53" x14ac:dyDescent="0.2">
      <c r="A65" s="13" t="s">
        <v>206</v>
      </c>
      <c r="B65" s="13">
        <v>65</v>
      </c>
      <c r="C65" s="14" t="s">
        <v>94</v>
      </c>
      <c r="D65" s="15" t="s">
        <v>95</v>
      </c>
      <c r="E65" s="3">
        <v>44777</v>
      </c>
      <c r="F65" s="4">
        <v>1010</v>
      </c>
      <c r="G65" s="18" t="s">
        <v>207</v>
      </c>
      <c r="H65" s="18" t="s">
        <v>208</v>
      </c>
      <c r="I65" s="5"/>
      <c r="J65" s="5">
        <v>1.2609999999999999</v>
      </c>
      <c r="K65" s="5">
        <v>5.6340000000000001E-2</v>
      </c>
      <c r="L65" s="5">
        <v>6.8860000000000001</v>
      </c>
      <c r="M65" s="5">
        <v>1102.298</v>
      </c>
      <c r="N65" s="5">
        <v>141.39769999999999</v>
      </c>
      <c r="O65" s="5">
        <v>12.30498</v>
      </c>
      <c r="P65" s="5">
        <v>3.2099999999999997E-2</v>
      </c>
      <c r="Q65" s="5">
        <v>0.37209999999999999</v>
      </c>
      <c r="R65" s="5">
        <v>3.8809999999999998</v>
      </c>
      <c r="S65" s="5">
        <v>14.309200000000001</v>
      </c>
      <c r="T65" s="5">
        <v>8.5500000000000007E-2</v>
      </c>
      <c r="U65" s="5">
        <v>1.23092</v>
      </c>
      <c r="V65" s="5">
        <v>3.2199999999999999E-2</v>
      </c>
      <c r="W65" s="5">
        <v>0</v>
      </c>
      <c r="X65" s="5">
        <v>6.5090000000000003</v>
      </c>
      <c r="Y65" s="5">
        <f t="shared" si="0"/>
        <v>7.2739799999999993E-3</v>
      </c>
      <c r="Z65" s="5">
        <f t="shared" si="1"/>
        <v>2.4925649999999997E-2</v>
      </c>
      <c r="AA65" s="5">
        <f t="shared" si="2"/>
        <v>3.2199629999999993E-2</v>
      </c>
      <c r="AB65" s="5">
        <f t="shared" si="3"/>
        <v>2.4140370000000008E-2</v>
      </c>
      <c r="AC65" s="17">
        <f t="shared" si="4"/>
        <v>1102.298</v>
      </c>
      <c r="AD65" s="17">
        <f t="shared" si="5"/>
        <v>0.13001695780332873</v>
      </c>
      <c r="AE65" s="17">
        <f t="shared" si="6"/>
        <v>714.03193612774453</v>
      </c>
      <c r="AF65" s="17">
        <f t="shared" si="7"/>
        <v>319.3581567578687</v>
      </c>
      <c r="AG65" s="17">
        <f t="shared" si="8"/>
        <v>535.23719463048133</v>
      </c>
      <c r="AH65" s="17">
        <f t="shared" si="9"/>
        <v>9.5170378251739844</v>
      </c>
      <c r="AI65" s="17">
        <f t="shared" si="10"/>
        <v>1.7795468530848249</v>
      </c>
      <c r="AJ65" s="17">
        <f t="shared" si="11"/>
        <v>4.5003782686365801</v>
      </c>
      <c r="AK65" s="17">
        <f t="shared" si="12"/>
        <v>34.71976983612106</v>
      </c>
      <c r="AL65" s="17">
        <f t="shared" si="13"/>
        <v>0.51931379616772222</v>
      </c>
      <c r="AM65" s="17">
        <f t="shared" si="14"/>
        <v>0</v>
      </c>
      <c r="AN65" s="17">
        <f t="shared" si="15"/>
        <v>135.52285295489375</v>
      </c>
      <c r="AO65" s="17">
        <f t="shared" si="16"/>
        <v>1277.5603148558191</v>
      </c>
      <c r="AP65" s="17">
        <f t="shared" si="17"/>
        <v>1580.0538891521567</v>
      </c>
      <c r="AQ65" s="17">
        <f t="shared" si="18"/>
        <v>2857.6142040079758</v>
      </c>
      <c r="AR65" s="17">
        <f t="shared" si="19"/>
        <v>-10.5855287908379</v>
      </c>
      <c r="AS65" s="17">
        <f t="shared" si="20"/>
        <v>1578.1443253412685</v>
      </c>
      <c r="AT65" s="17">
        <f t="shared" si="21"/>
        <v>170.76193658718253</v>
      </c>
      <c r="AU65" s="17">
        <f t="shared" si="22"/>
        <v>1407.3823887540859</v>
      </c>
      <c r="AV65" s="5" t="str">
        <f t="shared" si="23"/>
        <v>OK</v>
      </c>
      <c r="AW65" s="5">
        <f t="shared" si="24"/>
        <v>-1.409936880101776</v>
      </c>
      <c r="AX65" s="5" t="str">
        <f t="shared" si="25"/>
        <v>OK</v>
      </c>
      <c r="AY65" s="5">
        <f t="shared" si="26"/>
        <v>139.40408168008432</v>
      </c>
      <c r="AZ65" s="8"/>
      <c r="BA65" s="8"/>
    </row>
    <row r="66" spans="1:53" x14ac:dyDescent="0.2">
      <c r="A66" s="13" t="s">
        <v>209</v>
      </c>
      <c r="B66" s="13">
        <v>66</v>
      </c>
      <c r="C66" s="14" t="s">
        <v>85</v>
      </c>
      <c r="D66" s="15" t="s">
        <v>79</v>
      </c>
      <c r="E66" s="3">
        <v>44777</v>
      </c>
      <c r="F66" s="4">
        <v>1035</v>
      </c>
      <c r="G66" s="18" t="s">
        <v>193</v>
      </c>
      <c r="H66" s="18" t="s">
        <v>210</v>
      </c>
      <c r="I66" s="5"/>
      <c r="J66" s="5">
        <v>3.4590000000000001</v>
      </c>
      <c r="K66" s="5">
        <v>0.56820000000000004</v>
      </c>
      <c r="L66" s="5">
        <v>6.8119999999999994</v>
      </c>
      <c r="M66" s="5">
        <v>1298.7260000000001</v>
      </c>
      <c r="N66" s="5">
        <v>139.6446</v>
      </c>
      <c r="O66" s="5">
        <v>17.669</v>
      </c>
      <c r="P66" s="5">
        <v>3.2870000000000003E-2</v>
      </c>
      <c r="Q66" s="5">
        <v>0.65500000000000003</v>
      </c>
      <c r="R66" s="5">
        <v>2.5882999999999998</v>
      </c>
      <c r="S66" s="5">
        <v>11.336</v>
      </c>
      <c r="T66" s="5">
        <v>4.4499999999999998E-2</v>
      </c>
      <c r="U66" s="5">
        <v>0.78549999999999998</v>
      </c>
      <c r="V66" s="5">
        <v>0.24399999999999999</v>
      </c>
      <c r="W66" s="5">
        <v>0</v>
      </c>
      <c r="X66" s="5">
        <v>5.6689999999999996</v>
      </c>
      <c r="Y66" s="5">
        <f t="shared" si="0"/>
        <v>5.5119599999999998E-2</v>
      </c>
      <c r="Z66" s="5">
        <f t="shared" si="1"/>
        <v>2.5523555E-2</v>
      </c>
      <c r="AA66" s="5">
        <f t="shared" si="2"/>
        <v>8.0643154999999994E-2</v>
      </c>
      <c r="AB66" s="5">
        <f t="shared" si="3"/>
        <v>0.48755684500000007</v>
      </c>
      <c r="AC66" s="17">
        <f t="shared" si="4"/>
        <v>1298.7260000000001</v>
      </c>
      <c r="AD66" s="17">
        <f t="shared" si="5"/>
        <v>0.1541700452949559</v>
      </c>
      <c r="AE66" s="17">
        <f t="shared" si="6"/>
        <v>565.66866267465082</v>
      </c>
      <c r="AF66" s="17">
        <f t="shared" si="7"/>
        <v>212.984982513886</v>
      </c>
      <c r="AG66" s="17">
        <f t="shared" si="8"/>
        <v>768.55923308497654</v>
      </c>
      <c r="AH66" s="17">
        <f t="shared" si="9"/>
        <v>16.752646534504059</v>
      </c>
      <c r="AI66" s="17">
        <f t="shared" si="10"/>
        <v>1.8222338025201934</v>
      </c>
      <c r="AJ66" s="17">
        <f t="shared" si="11"/>
        <v>2.3423021398166992</v>
      </c>
      <c r="AK66" s="17">
        <f t="shared" si="12"/>
        <v>22.156093983583897</v>
      </c>
      <c r="AL66" s="17">
        <f t="shared" si="13"/>
        <v>3.9351728653703177</v>
      </c>
      <c r="AM66" s="17">
        <f t="shared" si="14"/>
        <v>0</v>
      </c>
      <c r="AN66" s="17">
        <f t="shared" si="15"/>
        <v>118.03334665867146</v>
      </c>
      <c r="AO66" s="17">
        <f t="shared" si="16"/>
        <v>1445.1929156474425</v>
      </c>
      <c r="AP66" s="17">
        <f t="shared" si="17"/>
        <v>1565.9419286558325</v>
      </c>
      <c r="AQ66" s="17">
        <f t="shared" si="18"/>
        <v>3011.1348443032748</v>
      </c>
      <c r="AR66" s="17">
        <f t="shared" si="19"/>
        <v>-4.0100832161944977</v>
      </c>
      <c r="AS66" s="17">
        <f t="shared" si="20"/>
        <v>1563.9655248080173</v>
      </c>
      <c r="AT66" s="17">
        <f t="shared" si="21"/>
        <v>144.12461350762567</v>
      </c>
      <c r="AU66" s="17">
        <f t="shared" si="22"/>
        <v>1419.8409113003918</v>
      </c>
      <c r="AV66" s="5" t="str">
        <f t="shared" si="23"/>
        <v>OK</v>
      </c>
      <c r="AW66" s="5">
        <f t="shared" si="24"/>
        <v>4.0467025918511217</v>
      </c>
      <c r="AX66" s="5" t="str">
        <f t="shared" si="25"/>
        <v>OK</v>
      </c>
      <c r="AY66" s="5">
        <f t="shared" si="26"/>
        <v>145.29560164758013</v>
      </c>
      <c r="AZ66" s="8"/>
      <c r="BA66" s="8"/>
    </row>
    <row r="67" spans="1:53" x14ac:dyDescent="0.2">
      <c r="A67" s="13" t="s">
        <v>211</v>
      </c>
      <c r="B67" s="13">
        <v>67</v>
      </c>
      <c r="C67" s="14" t="s">
        <v>87</v>
      </c>
      <c r="D67" s="15" t="s">
        <v>88</v>
      </c>
      <c r="E67" s="3">
        <v>44777</v>
      </c>
      <c r="F67" s="4">
        <v>1055</v>
      </c>
      <c r="G67" s="18" t="s">
        <v>193</v>
      </c>
      <c r="H67" s="18" t="s">
        <v>196</v>
      </c>
      <c r="I67" s="5">
        <v>52.48</v>
      </c>
      <c r="J67" s="5">
        <v>2.69</v>
      </c>
      <c r="K67" s="5">
        <v>0.218</v>
      </c>
      <c r="L67" s="5">
        <v>6.7989999999999995</v>
      </c>
      <c r="M67" s="5">
        <v>723.51599999999996</v>
      </c>
      <c r="N67" s="5">
        <v>72.439000000000007</v>
      </c>
      <c r="O67" s="5">
        <v>1.984</v>
      </c>
      <c r="P67" s="5">
        <v>4.82E-2</v>
      </c>
      <c r="Q67" s="5">
        <v>0.78439999999999999</v>
      </c>
      <c r="R67" s="5">
        <v>2.1429999999999998</v>
      </c>
      <c r="S67" s="5">
        <v>8.5839999999999996</v>
      </c>
      <c r="T67" s="5">
        <v>6.5799999999999997E-2</v>
      </c>
      <c r="U67" s="5">
        <v>0.34799999999999998</v>
      </c>
      <c r="V67" s="5">
        <v>0.68400000000000005</v>
      </c>
      <c r="W67" s="5">
        <v>0</v>
      </c>
      <c r="X67" s="5">
        <v>3.5449999999999999</v>
      </c>
      <c r="Y67" s="5">
        <f t="shared" si="0"/>
        <v>0.1545156</v>
      </c>
      <c r="Z67" s="5">
        <f t="shared" si="1"/>
        <v>3.7427299999999997E-2</v>
      </c>
      <c r="AA67" s="5">
        <f t="shared" si="2"/>
        <v>0.1919429</v>
      </c>
      <c r="AB67" s="5">
        <f t="shared" si="3"/>
        <v>2.60571E-2</v>
      </c>
      <c r="AC67" s="17">
        <f t="shared" si="4"/>
        <v>723.51599999999996</v>
      </c>
      <c r="AD67" s="17">
        <f t="shared" si="5"/>
        <v>0.15885467485977786</v>
      </c>
      <c r="AE67" s="17">
        <f t="shared" si="6"/>
        <v>428.34331337325347</v>
      </c>
      <c r="AF67" s="17">
        <f t="shared" si="7"/>
        <v>176.34231639580329</v>
      </c>
      <c r="AG67" s="17">
        <f t="shared" si="8"/>
        <v>86.299253972527794</v>
      </c>
      <c r="AH67" s="17">
        <f t="shared" si="9"/>
        <v>20.062253346053406</v>
      </c>
      <c r="AI67" s="17">
        <f t="shared" si="10"/>
        <v>2.672092159460703</v>
      </c>
      <c r="AJ67" s="17">
        <f t="shared" si="11"/>
        <v>3.4634490067401984</v>
      </c>
      <c r="AK67" s="17">
        <f t="shared" si="12"/>
        <v>9.8158124841339216</v>
      </c>
      <c r="AL67" s="17">
        <f t="shared" si="13"/>
        <v>11.031386229152858</v>
      </c>
      <c r="AM67" s="17">
        <f t="shared" si="14"/>
        <v>0</v>
      </c>
      <c r="AN67" s="17">
        <f t="shared" si="15"/>
        <v>73.80988073822374</v>
      </c>
      <c r="AO67" s="17">
        <f t="shared" si="16"/>
        <v>821.63652845825072</v>
      </c>
      <c r="AP67" s="17">
        <f t="shared" si="17"/>
        <v>713.87808392195836</v>
      </c>
      <c r="AQ67" s="17">
        <f t="shared" si="18"/>
        <v>1535.5146123802092</v>
      </c>
      <c r="AR67" s="17">
        <f t="shared" si="19"/>
        <v>7.0177413922004579</v>
      </c>
      <c r="AS67" s="17">
        <f t="shared" si="20"/>
        <v>711.04713708763791</v>
      </c>
      <c r="AT67" s="17">
        <f t="shared" si="21"/>
        <v>94.657079451510526</v>
      </c>
      <c r="AU67" s="17">
        <f t="shared" si="22"/>
        <v>616.39005763612738</v>
      </c>
      <c r="AV67" s="5" t="str">
        <f t="shared" si="23"/>
        <v>OK</v>
      </c>
      <c r="AW67" s="5">
        <f t="shared" si="24"/>
        <v>3.1994212288971995</v>
      </c>
      <c r="AX67" s="5" t="str">
        <f t="shared" si="25"/>
        <v>OK</v>
      </c>
      <c r="AY67" s="5">
        <f t="shared" si="26"/>
        <v>74.756628744000849</v>
      </c>
      <c r="AZ67" s="8"/>
      <c r="BA67" s="8"/>
    </row>
    <row r="68" spans="1:53" x14ac:dyDescent="0.2">
      <c r="A68" s="13" t="s">
        <v>212</v>
      </c>
      <c r="B68" s="13">
        <v>68</v>
      </c>
      <c r="C68" s="14" t="s">
        <v>82</v>
      </c>
      <c r="D68" s="15" t="s">
        <v>69</v>
      </c>
      <c r="E68" s="3">
        <v>44777</v>
      </c>
      <c r="F68" s="4">
        <v>1145</v>
      </c>
      <c r="G68" s="18" t="s">
        <v>213</v>
      </c>
      <c r="H68" s="18" t="s">
        <v>214</v>
      </c>
      <c r="I68" s="5"/>
      <c r="J68" s="5">
        <v>2.2010000000000001</v>
      </c>
      <c r="K68" s="5">
        <v>9.4020000000000006E-2</v>
      </c>
      <c r="L68" s="5">
        <v>6.9459999999999997</v>
      </c>
      <c r="M68" s="5">
        <v>1195.662</v>
      </c>
      <c r="N68" s="5">
        <v>110.5265</v>
      </c>
      <c r="O68" s="5">
        <v>8.0932999999999993</v>
      </c>
      <c r="P68" s="5">
        <v>2.18E-2</v>
      </c>
      <c r="Q68" s="5">
        <v>0.97799999999999998</v>
      </c>
      <c r="R68" s="5">
        <v>2.6453000000000002</v>
      </c>
      <c r="S68" s="5">
        <v>9.8840000000000003</v>
      </c>
      <c r="T68" s="5">
        <v>3.8800000000000001E-2</v>
      </c>
      <c r="U68" s="5">
        <v>0.19550000000000001</v>
      </c>
      <c r="V68" s="5">
        <v>7.5399999999999995E-2</v>
      </c>
      <c r="W68" s="5">
        <v>0</v>
      </c>
      <c r="X68" s="5">
        <v>3.1227999999999998</v>
      </c>
      <c r="Y68" s="5">
        <f t="shared" si="0"/>
        <v>1.7032859999999997E-2</v>
      </c>
      <c r="Z68" s="5">
        <f t="shared" si="1"/>
        <v>1.69277E-2</v>
      </c>
      <c r="AA68" s="5">
        <f t="shared" si="2"/>
        <v>3.3960560000000001E-2</v>
      </c>
      <c r="AB68" s="5">
        <f t="shared" si="3"/>
        <v>6.0059440000000006E-2</v>
      </c>
      <c r="AC68" s="17">
        <f t="shared" si="4"/>
        <v>1195.662</v>
      </c>
      <c r="AD68" s="17">
        <f t="shared" si="5"/>
        <v>0.1132400363235557</v>
      </c>
      <c r="AE68" s="17">
        <f t="shared" si="6"/>
        <v>493.21357285429144</v>
      </c>
      <c r="AF68" s="17">
        <f t="shared" si="7"/>
        <v>217.67537543715287</v>
      </c>
      <c r="AG68" s="17">
        <f t="shared" si="8"/>
        <v>352.03918960476767</v>
      </c>
      <c r="AH68" s="17">
        <f t="shared" si="9"/>
        <v>25.013875283580102</v>
      </c>
      <c r="AI68" s="17">
        <f t="shared" si="10"/>
        <v>1.2085396073909405</v>
      </c>
      <c r="AJ68" s="17">
        <f t="shared" si="11"/>
        <v>2.042276921907594</v>
      </c>
      <c r="AK68" s="17">
        <f t="shared" si="12"/>
        <v>5.5143429328970752</v>
      </c>
      <c r="AL68" s="17">
        <f t="shared" si="13"/>
        <v>1.216032926430008</v>
      </c>
      <c r="AM68" s="17">
        <f t="shared" si="14"/>
        <v>0</v>
      </c>
      <c r="AN68" s="17">
        <f t="shared" si="15"/>
        <v>65.019321740289158</v>
      </c>
      <c r="AO68" s="17">
        <f t="shared" si="16"/>
        <v>1269.4539745215238</v>
      </c>
      <c r="AP68" s="17">
        <f t="shared" si="17"/>
        <v>1089.2637928235065</v>
      </c>
      <c r="AQ68" s="17">
        <f t="shared" si="18"/>
        <v>2358.7177673450306</v>
      </c>
      <c r="AR68" s="17">
        <f t="shared" si="19"/>
        <v>7.6393277819261582</v>
      </c>
      <c r="AS68" s="17">
        <f t="shared" si="20"/>
        <v>1087.942013179792</v>
      </c>
      <c r="AT68" s="17">
        <f t="shared" si="21"/>
        <v>71.74969759961624</v>
      </c>
      <c r="AU68" s="17">
        <f t="shared" si="22"/>
        <v>1016.1923155801758</v>
      </c>
      <c r="AV68" s="5" t="str">
        <f t="shared" si="23"/>
        <v>OK</v>
      </c>
      <c r="AW68" s="5">
        <f t="shared" si="24"/>
        <v>1.5066996555394796</v>
      </c>
      <c r="AX68" s="5" t="str">
        <f t="shared" si="25"/>
        <v>OK</v>
      </c>
      <c r="AY68" s="5">
        <f t="shared" si="26"/>
        <v>112.19180239477984</v>
      </c>
      <c r="AZ68" s="8"/>
      <c r="BA68" s="8"/>
    </row>
    <row r="69" spans="1:53" x14ac:dyDescent="0.2">
      <c r="A69" s="13" t="s">
        <v>215</v>
      </c>
      <c r="B69" s="13">
        <v>69</v>
      </c>
      <c r="C69" s="14" t="s">
        <v>114</v>
      </c>
      <c r="D69" s="15" t="s">
        <v>115</v>
      </c>
      <c r="E69" s="3">
        <v>44777</v>
      </c>
      <c r="F69" s="4">
        <v>1200</v>
      </c>
      <c r="G69" s="18" t="s">
        <v>216</v>
      </c>
      <c r="H69" s="18" t="s">
        <v>217</v>
      </c>
      <c r="I69" s="5"/>
      <c r="J69" s="5">
        <v>3.05</v>
      </c>
      <c r="K69" s="5">
        <v>0.2777</v>
      </c>
      <c r="L69" s="5">
        <v>6.8879999999999999</v>
      </c>
      <c r="M69" s="5">
        <v>1192.0550000000001</v>
      </c>
      <c r="N69" s="5">
        <v>141.72040000000001</v>
      </c>
      <c r="O69" s="5">
        <v>16.5593</v>
      </c>
      <c r="P69" s="5">
        <v>4.3920000000000001E-2</v>
      </c>
      <c r="Q69" s="5">
        <v>0.44700000000000001</v>
      </c>
      <c r="R69" s="5">
        <v>2.5579999999999998</v>
      </c>
      <c r="S69" s="5">
        <v>11.239800000000001</v>
      </c>
      <c r="T69" s="5">
        <v>3.1809999999999998E-2</v>
      </c>
      <c r="U69" s="5">
        <v>0.87439999999999996</v>
      </c>
      <c r="V69" s="5">
        <v>0.24329999999999999</v>
      </c>
      <c r="W69" s="5">
        <v>0</v>
      </c>
      <c r="X69" s="5">
        <v>6.5540000000000003</v>
      </c>
      <c r="Y69" s="5">
        <f t="shared" si="0"/>
        <v>5.4961469999999991E-2</v>
      </c>
      <c r="Z69" s="5">
        <f t="shared" si="1"/>
        <v>3.4103879999999996E-2</v>
      </c>
      <c r="AA69" s="5">
        <f t="shared" si="2"/>
        <v>8.9065349999999988E-2</v>
      </c>
      <c r="AB69" s="5">
        <f t="shared" si="3"/>
        <v>0.18863465000000001</v>
      </c>
      <c r="AC69" s="17">
        <f t="shared" si="4"/>
        <v>1192.0550000000001</v>
      </c>
      <c r="AD69" s="17">
        <f t="shared" si="5"/>
        <v>0.12941958414499832</v>
      </c>
      <c r="AE69" s="17">
        <f t="shared" si="6"/>
        <v>560.86826347305396</v>
      </c>
      <c r="AF69" s="17">
        <f t="shared" si="7"/>
        <v>210.49166838099157</v>
      </c>
      <c r="AG69" s="17">
        <f t="shared" si="8"/>
        <v>720.28993765487871</v>
      </c>
      <c r="AH69" s="17">
        <f t="shared" si="9"/>
        <v>11.432722138814221</v>
      </c>
      <c r="AI69" s="17">
        <f t="shared" si="10"/>
        <v>2.43481924571606</v>
      </c>
      <c r="AJ69" s="17">
        <f t="shared" si="11"/>
        <v>1.6743512599453751</v>
      </c>
      <c r="AK69" s="17">
        <f t="shared" si="12"/>
        <v>24.663639184272132</v>
      </c>
      <c r="AL69" s="17">
        <f t="shared" si="13"/>
        <v>3.923883435018845</v>
      </c>
      <c r="AM69" s="17">
        <f t="shared" si="14"/>
        <v>0</v>
      </c>
      <c r="AN69" s="17">
        <f t="shared" si="15"/>
        <v>136.45979079219137</v>
      </c>
      <c r="AO69" s="17">
        <f t="shared" si="16"/>
        <v>1358.7766646714279</v>
      </c>
      <c r="AP69" s="17">
        <f t="shared" si="17"/>
        <v>1505.6468304775992</v>
      </c>
      <c r="AQ69" s="17">
        <f t="shared" si="18"/>
        <v>2864.4234951490271</v>
      </c>
      <c r="AR69" s="17">
        <f t="shared" si="19"/>
        <v>-5.1273900683645302</v>
      </c>
      <c r="AS69" s="17">
        <f t="shared" si="20"/>
        <v>1503.0825916477384</v>
      </c>
      <c r="AT69" s="17">
        <f t="shared" si="21"/>
        <v>165.04731341148235</v>
      </c>
      <c r="AU69" s="17">
        <f t="shared" si="22"/>
        <v>1338.0352782362561</v>
      </c>
      <c r="AV69" s="5" t="str">
        <f t="shared" si="23"/>
        <v>OK</v>
      </c>
      <c r="AW69" s="5">
        <f t="shared" si="24"/>
        <v>-1.8699674662874679</v>
      </c>
      <c r="AX69" s="5" t="str">
        <f t="shared" si="25"/>
        <v>OK</v>
      </c>
      <c r="AY69" s="5">
        <f t="shared" si="26"/>
        <v>139.07027462690755</v>
      </c>
      <c r="AZ69" s="8"/>
      <c r="BA69" s="8"/>
    </row>
    <row r="70" spans="1:53" x14ac:dyDescent="0.2">
      <c r="A70" s="13" t="s">
        <v>218</v>
      </c>
      <c r="B70" s="13">
        <v>70</v>
      </c>
      <c r="C70" s="14" t="s">
        <v>75</v>
      </c>
      <c r="D70" s="4" t="s">
        <v>69</v>
      </c>
      <c r="E70" s="3">
        <v>44777</v>
      </c>
      <c r="F70" s="4">
        <v>1215</v>
      </c>
      <c r="G70" s="18" t="s">
        <v>214</v>
      </c>
      <c r="H70" s="18" t="s">
        <v>219</v>
      </c>
      <c r="I70" s="5"/>
      <c r="J70" s="5">
        <v>1.403</v>
      </c>
      <c r="K70" s="5">
        <v>7.8520000000000006E-2</v>
      </c>
      <c r="L70" s="5">
        <v>6.8650000000000002</v>
      </c>
      <c r="M70" s="5">
        <v>1153.2619999999999</v>
      </c>
      <c r="N70" s="5">
        <v>137.905</v>
      </c>
      <c r="O70" s="5">
        <v>17.667999999999999</v>
      </c>
      <c r="P70" s="5">
        <v>3.8100000000000002E-2</v>
      </c>
      <c r="Q70" s="5">
        <v>1.1209</v>
      </c>
      <c r="R70" s="5">
        <v>2.9609999999999999</v>
      </c>
      <c r="S70" s="5">
        <v>11.832000000000001</v>
      </c>
      <c r="T70" s="5">
        <v>5.8799999999999998E-2</v>
      </c>
      <c r="U70" s="5">
        <v>1.9950000000000001</v>
      </c>
      <c r="V70" s="5">
        <v>0.18820000000000001</v>
      </c>
      <c r="W70" s="5">
        <v>0</v>
      </c>
      <c r="X70" s="5">
        <v>3.7765</v>
      </c>
      <c r="Y70" s="5">
        <f t="shared" si="0"/>
        <v>4.2514379999999997E-2</v>
      </c>
      <c r="Z70" s="5">
        <f t="shared" si="1"/>
        <v>2.9584650000000001E-2</v>
      </c>
      <c r="AA70" s="5">
        <f t="shared" si="2"/>
        <v>7.2099029999999995E-2</v>
      </c>
      <c r="AB70" s="5">
        <f t="shared" si="3"/>
        <v>6.4209700000000119E-3</v>
      </c>
      <c r="AC70" s="17">
        <f t="shared" si="4"/>
        <v>1153.2619999999999</v>
      </c>
      <c r="AD70" s="17">
        <f t="shared" si="5"/>
        <v>0.13645831365889219</v>
      </c>
      <c r="AE70" s="17">
        <f t="shared" si="6"/>
        <v>590.41916167664681</v>
      </c>
      <c r="AF70" s="17">
        <f t="shared" si="7"/>
        <v>243.65356922443939</v>
      </c>
      <c r="AG70" s="17">
        <f t="shared" si="8"/>
        <v>768.51573547712735</v>
      </c>
      <c r="AH70" s="17">
        <f t="shared" si="9"/>
        <v>28.668765649657399</v>
      </c>
      <c r="AI70" s="17">
        <f t="shared" si="10"/>
        <v>2.1121724331006804</v>
      </c>
      <c r="AJ70" s="17">
        <f t="shared" si="11"/>
        <v>3.0949969847465599</v>
      </c>
      <c r="AK70" s="17">
        <f t="shared" si="12"/>
        <v>56.27168363749189</v>
      </c>
      <c r="AL70" s="17">
        <f t="shared" si="13"/>
        <v>3.0352439887815317</v>
      </c>
      <c r="AM70" s="17">
        <f t="shared" si="14"/>
        <v>0</v>
      </c>
      <c r="AN70" s="17">
        <f t="shared" si="15"/>
        <v>78.629905390099267</v>
      </c>
      <c r="AO70" s="17">
        <f t="shared" si="16"/>
        <v>1294.2938300011192</v>
      </c>
      <c r="AP70" s="17">
        <f t="shared" si="17"/>
        <v>1633.5058627746305</v>
      </c>
      <c r="AQ70" s="17">
        <f t="shared" si="18"/>
        <v>2927.7996927757495</v>
      </c>
      <c r="AR70" s="17">
        <f t="shared" si="19"/>
        <v>-11.585903011415226</v>
      </c>
      <c r="AS70" s="17">
        <f t="shared" si="20"/>
        <v>1631.2572320278709</v>
      </c>
      <c r="AT70" s="17">
        <f t="shared" si="21"/>
        <v>137.9368330163727</v>
      </c>
      <c r="AU70" s="17">
        <f t="shared" si="22"/>
        <v>1493.3203990114982</v>
      </c>
      <c r="AV70" s="5" t="str">
        <f t="shared" si="23"/>
        <v>OK</v>
      </c>
      <c r="AW70" s="5">
        <f t="shared" si="24"/>
        <v>3.1623308670835937</v>
      </c>
      <c r="AX70" s="5" t="str">
        <f t="shared" si="25"/>
        <v>OK</v>
      </c>
      <c r="AY70" s="5">
        <f t="shared" si="26"/>
        <v>142.26601238225163</v>
      </c>
      <c r="AZ70" s="8"/>
      <c r="BA70" s="8"/>
    </row>
    <row r="71" spans="1:53" x14ac:dyDescent="0.2">
      <c r="A71" s="13" t="s">
        <v>220</v>
      </c>
      <c r="B71" s="13">
        <v>71</v>
      </c>
      <c r="C71" s="14" t="s">
        <v>78</v>
      </c>
      <c r="D71" s="4" t="s">
        <v>79</v>
      </c>
      <c r="E71" s="3">
        <v>44777</v>
      </c>
      <c r="F71" s="4">
        <v>1230</v>
      </c>
      <c r="G71" s="18" t="s">
        <v>207</v>
      </c>
      <c r="H71" s="18" t="s">
        <v>214</v>
      </c>
      <c r="I71" s="5">
        <v>13.15</v>
      </c>
      <c r="J71" s="5">
        <v>2.2349999999999999</v>
      </c>
      <c r="K71" s="5">
        <v>0.23515</v>
      </c>
      <c r="L71" s="5">
        <v>7.1849999999999996</v>
      </c>
      <c r="M71" s="5">
        <v>1121.4159999999999</v>
      </c>
      <c r="N71" s="5">
        <v>129.57589999999999</v>
      </c>
      <c r="O71" s="5">
        <v>15.802</v>
      </c>
      <c r="P71" s="5">
        <v>3.1899999999999998E-2</v>
      </c>
      <c r="Q71" s="5">
        <v>0.37709999999999999</v>
      </c>
      <c r="R71" s="5">
        <v>2.4081000000000001</v>
      </c>
      <c r="S71" s="5">
        <v>9.9550000000000001</v>
      </c>
      <c r="T71" s="5">
        <v>7.4399999999999994E-2</v>
      </c>
      <c r="U71" s="5">
        <v>1.893</v>
      </c>
      <c r="V71" s="5">
        <v>0.84630000000000005</v>
      </c>
      <c r="W71" s="5">
        <v>0</v>
      </c>
      <c r="X71" s="5">
        <v>7.2279999999999998</v>
      </c>
      <c r="Y71" s="5">
        <f t="shared" si="0"/>
        <v>0.19117917000000001</v>
      </c>
      <c r="Z71" s="5">
        <f t="shared" si="1"/>
        <v>2.4770349999999997E-2</v>
      </c>
      <c r="AA71" s="5">
        <f t="shared" si="2"/>
        <v>0.21594952000000001</v>
      </c>
      <c r="AB71" s="5">
        <f t="shared" si="3"/>
        <v>1.9200479999999992E-2</v>
      </c>
      <c r="AC71" s="17">
        <f t="shared" si="4"/>
        <v>1121.4159999999999</v>
      </c>
      <c r="AD71" s="17">
        <f t="shared" si="5"/>
        <v>6.531305526474708E-2</v>
      </c>
      <c r="AE71" s="17">
        <f t="shared" si="6"/>
        <v>496.7564870259481</v>
      </c>
      <c r="AF71" s="17">
        <f t="shared" si="7"/>
        <v>198.1567578687513</v>
      </c>
      <c r="AG71" s="17">
        <f t="shared" si="8"/>
        <v>687.34919923078826</v>
      </c>
      <c r="AH71" s="17">
        <f t="shared" si="9"/>
        <v>9.6449206231472964</v>
      </c>
      <c r="AI71" s="17">
        <f t="shared" si="10"/>
        <v>1.7684593337509631</v>
      </c>
      <c r="AJ71" s="17">
        <f t="shared" si="11"/>
        <v>3.916118633760953</v>
      </c>
      <c r="AK71" s="17">
        <f t="shared" si="12"/>
        <v>53.39463515076298</v>
      </c>
      <c r="AL71" s="17">
        <f t="shared" si="13"/>
        <v>13.648921294929918</v>
      </c>
      <c r="AM71" s="17">
        <f t="shared" si="14"/>
        <v>0</v>
      </c>
      <c r="AN71" s="17">
        <f t="shared" si="15"/>
        <v>150.49303751082684</v>
      </c>
      <c r="AO71" s="17">
        <f t="shared" si="16"/>
        <v>1342.8687125902807</v>
      </c>
      <c r="AP71" s="17">
        <f t="shared" si="17"/>
        <v>1393.7411371376506</v>
      </c>
      <c r="AQ71" s="17">
        <f t="shared" si="18"/>
        <v>2736.6098497279313</v>
      </c>
      <c r="AR71" s="17">
        <f t="shared" si="19"/>
        <v>-1.8589578836905676</v>
      </c>
      <c r="AS71" s="17">
        <f t="shared" si="20"/>
        <v>1391.9073647486348</v>
      </c>
      <c r="AT71" s="17">
        <f t="shared" si="21"/>
        <v>217.53659395651974</v>
      </c>
      <c r="AU71" s="17">
        <f t="shared" si="22"/>
        <v>1174.3707707921151</v>
      </c>
      <c r="AV71" s="5" t="str">
        <f t="shared" si="23"/>
        <v>OK</v>
      </c>
      <c r="AW71" s="5">
        <f t="shared" si="24"/>
        <v>3.5423358154558784</v>
      </c>
      <c r="AX71" s="5" t="str">
        <f t="shared" si="25"/>
        <v>OK</v>
      </c>
      <c r="AY71" s="5">
        <f t="shared" si="26"/>
        <v>134.16591351389928</v>
      </c>
      <c r="AZ71" s="8"/>
      <c r="BA71" s="8"/>
    </row>
    <row r="72" spans="1:53" x14ac:dyDescent="0.2">
      <c r="A72" s="13" t="s">
        <v>221</v>
      </c>
      <c r="B72" s="13">
        <v>72</v>
      </c>
      <c r="C72" s="14" t="s">
        <v>72</v>
      </c>
      <c r="D72" s="15" t="s">
        <v>69</v>
      </c>
      <c r="E72" s="3">
        <v>44777</v>
      </c>
      <c r="F72" s="4">
        <v>1340</v>
      </c>
      <c r="G72" s="18" t="s">
        <v>222</v>
      </c>
      <c r="H72" s="18" t="s">
        <v>223</v>
      </c>
      <c r="I72" s="5">
        <v>30.12</v>
      </c>
      <c r="J72" s="5">
        <v>1.135</v>
      </c>
      <c r="K72" s="5">
        <v>0.2792</v>
      </c>
      <c r="L72" s="5">
        <v>6.8229999999999995</v>
      </c>
      <c r="M72" s="5">
        <v>1051.2629999999999</v>
      </c>
      <c r="N72" s="5">
        <v>107.17910000000001</v>
      </c>
      <c r="O72" s="5">
        <v>10.8744</v>
      </c>
      <c r="P72" s="5">
        <v>2.2800000000000001E-2</v>
      </c>
      <c r="Q72" s="5">
        <v>0.95660000000000001</v>
      </c>
      <c r="R72" s="5">
        <v>2.6429999999999998</v>
      </c>
      <c r="S72" s="5">
        <v>9.7462999999999997</v>
      </c>
      <c r="T72" s="5">
        <v>7.5499999999999998E-2</v>
      </c>
      <c r="U72" s="5">
        <v>0.7833</v>
      </c>
      <c r="V72" s="5">
        <v>0.14460000000000001</v>
      </c>
      <c r="W72" s="5">
        <v>0</v>
      </c>
      <c r="X72" s="5">
        <v>3.2290000000000001</v>
      </c>
      <c r="Y72" s="5">
        <f t="shared" si="0"/>
        <v>3.2665140000000002E-2</v>
      </c>
      <c r="Z72" s="5">
        <f t="shared" si="1"/>
        <v>1.77042E-2</v>
      </c>
      <c r="AA72" s="5">
        <f t="shared" si="2"/>
        <v>5.0369339999999999E-2</v>
      </c>
      <c r="AB72" s="5">
        <f t="shared" si="3"/>
        <v>0.22883066000000002</v>
      </c>
      <c r="AC72" s="17">
        <f t="shared" si="4"/>
        <v>1051.2629999999999</v>
      </c>
      <c r="AD72" s="17">
        <f t="shared" si="5"/>
        <v>0.15031419660900211</v>
      </c>
      <c r="AE72" s="17">
        <f t="shared" si="6"/>
        <v>486.34231536926148</v>
      </c>
      <c r="AF72" s="17">
        <f t="shared" si="7"/>
        <v>217.48611396831927</v>
      </c>
      <c r="AG72" s="17">
        <f t="shared" si="8"/>
        <v>473.01038679377825</v>
      </c>
      <c r="AH72" s="17">
        <f t="shared" si="9"/>
        <v>24.466536908254323</v>
      </c>
      <c r="AI72" s="17">
        <f t="shared" si="10"/>
        <v>1.2639772040602497</v>
      </c>
      <c r="AJ72" s="17">
        <f t="shared" si="11"/>
        <v>3.9740182372170967</v>
      </c>
      <c r="AK72" s="17">
        <f t="shared" si="12"/>
        <v>22.094039996615233</v>
      </c>
      <c r="AL72" s="17">
        <f t="shared" si="13"/>
        <v>2.3320737554612623</v>
      </c>
      <c r="AM72" s="17">
        <f t="shared" si="14"/>
        <v>0</v>
      </c>
      <c r="AN72" s="17">
        <f t="shared" si="15"/>
        <v>67.230495036311552</v>
      </c>
      <c r="AO72" s="17">
        <f t="shared" si="16"/>
        <v>1146.8936270256052</v>
      </c>
      <c r="AP72" s="17">
        <f t="shared" si="17"/>
        <v>1202.7196444402825</v>
      </c>
      <c r="AQ72" s="17">
        <f t="shared" si="18"/>
        <v>2349.6132714658879</v>
      </c>
      <c r="AR72" s="17">
        <f t="shared" si="19"/>
        <v>-2.3759662108074653</v>
      </c>
      <c r="AS72" s="17">
        <f t="shared" si="20"/>
        <v>1201.3053530396132</v>
      </c>
      <c r="AT72" s="17">
        <f t="shared" si="21"/>
        <v>91.656608788388041</v>
      </c>
      <c r="AU72" s="17">
        <f t="shared" si="22"/>
        <v>1109.6487442512253</v>
      </c>
      <c r="AV72" s="5" t="str">
        <f t="shared" si="23"/>
        <v>OK</v>
      </c>
      <c r="AW72" s="5">
        <f t="shared" si="24"/>
        <v>5.3572366124559778</v>
      </c>
      <c r="AX72" s="5" t="str">
        <f t="shared" si="25"/>
        <v>OK</v>
      </c>
      <c r="AY72" s="5">
        <f t="shared" si="26"/>
        <v>112.92093798610081</v>
      </c>
      <c r="AZ72" s="8"/>
      <c r="BA72" s="8"/>
    </row>
    <row r="73" spans="1:53" x14ac:dyDescent="0.2">
      <c r="A73" s="13" t="s">
        <v>224</v>
      </c>
      <c r="B73" s="13">
        <v>73</v>
      </c>
      <c r="C73" s="14" t="s">
        <v>139</v>
      </c>
      <c r="D73" s="15"/>
      <c r="E73" s="3">
        <v>44777</v>
      </c>
      <c r="F73" s="4">
        <v>1230</v>
      </c>
      <c r="G73" s="18" t="s">
        <v>225</v>
      </c>
      <c r="H73" s="18" t="s">
        <v>226</v>
      </c>
      <c r="I73" s="5"/>
      <c r="J73" s="5">
        <v>1.867</v>
      </c>
      <c r="K73" s="5">
        <v>0.58189999999999997</v>
      </c>
      <c r="L73" s="5">
        <v>6.9770000000000003</v>
      </c>
      <c r="M73" s="5">
        <v>1631.8140000000001</v>
      </c>
      <c r="N73" s="5">
        <v>210.7681</v>
      </c>
      <c r="O73" s="5">
        <v>16.5093</v>
      </c>
      <c r="P73" s="5">
        <v>1.9990000000000001E-2</v>
      </c>
      <c r="Q73" s="5">
        <v>10.6755</v>
      </c>
      <c r="R73" s="5">
        <v>3.3079999999999998</v>
      </c>
      <c r="S73" s="5">
        <v>17.440930000000002</v>
      </c>
      <c r="T73" s="5">
        <v>7.5499999999999998E-2</v>
      </c>
      <c r="U73" s="5">
        <v>4.8112000000000004</v>
      </c>
      <c r="V73" s="5">
        <v>0.24299999999999999</v>
      </c>
      <c r="W73" s="5">
        <v>0</v>
      </c>
      <c r="X73" s="5">
        <v>17.2011</v>
      </c>
      <c r="Y73" s="5">
        <f t="shared" si="0"/>
        <v>5.4893699999999997E-2</v>
      </c>
      <c r="Z73" s="5">
        <f t="shared" si="1"/>
        <v>1.5522235000000001E-2</v>
      </c>
      <c r="AA73" s="5">
        <f t="shared" si="2"/>
        <v>7.0415934999999999E-2</v>
      </c>
      <c r="AB73" s="5">
        <f t="shared" si="3"/>
        <v>0.51148406499999999</v>
      </c>
      <c r="AC73" s="17">
        <f t="shared" si="4"/>
        <v>1631.8140000000001</v>
      </c>
      <c r="AD73" s="17">
        <f t="shared" si="5"/>
        <v>0.10543868963912566</v>
      </c>
      <c r="AE73" s="17">
        <f t="shared" si="6"/>
        <v>870.30588822355298</v>
      </c>
      <c r="AF73" s="17">
        <f t="shared" si="7"/>
        <v>272.20736473976547</v>
      </c>
      <c r="AG73" s="17">
        <f t="shared" si="8"/>
        <v>718.11505726242581</v>
      </c>
      <c r="AH73" s="17">
        <f t="shared" si="9"/>
        <v>273.04256195282147</v>
      </c>
      <c r="AI73" s="17">
        <f t="shared" si="10"/>
        <v>1.1081975574194907</v>
      </c>
      <c r="AJ73" s="17">
        <f t="shared" si="11"/>
        <v>3.9740182372170967</v>
      </c>
      <c r="AK73" s="17">
        <f t="shared" si="12"/>
        <v>135.70642822892279</v>
      </c>
      <c r="AL73" s="17">
        <f t="shared" si="13"/>
        <v>3.9190451077253567</v>
      </c>
      <c r="AM73" s="17">
        <f t="shared" si="14"/>
        <v>0</v>
      </c>
      <c r="AN73" s="17">
        <f t="shared" si="15"/>
        <v>358.14136518089151</v>
      </c>
      <c r="AO73" s="17">
        <f t="shared" si="16"/>
        <v>2133.5548567547567</v>
      </c>
      <c r="AP73" s="17">
        <f t="shared" si="17"/>
        <v>2134.8845084256241</v>
      </c>
      <c r="AQ73" s="17">
        <f t="shared" si="18"/>
        <v>4268.4393651803803</v>
      </c>
      <c r="AR73" s="17">
        <f t="shared" si="19"/>
        <v>-3.1150768632535471E-2</v>
      </c>
      <c r="AS73" s="17">
        <f t="shared" si="20"/>
        <v>2133.6708721785658</v>
      </c>
      <c r="AT73" s="17">
        <f t="shared" si="21"/>
        <v>497.76683851753967</v>
      </c>
      <c r="AU73" s="17">
        <f t="shared" si="22"/>
        <v>1635.904033661026</v>
      </c>
      <c r="AV73" s="5" t="str">
        <f t="shared" si="23"/>
        <v>OK</v>
      </c>
      <c r="AW73" s="5">
        <f t="shared" si="24"/>
        <v>4.3801159039315971</v>
      </c>
      <c r="AX73" s="5" t="str">
        <f t="shared" si="25"/>
        <v>OK</v>
      </c>
      <c r="AY73" s="5">
        <f t="shared" si="26"/>
        <v>219.99998706851446</v>
      </c>
      <c r="AZ73" s="8"/>
      <c r="BA73" s="8"/>
    </row>
    <row r="74" spans="1:53" x14ac:dyDescent="0.2">
      <c r="A74" s="13" t="s">
        <v>227</v>
      </c>
      <c r="B74" s="13">
        <v>74</v>
      </c>
      <c r="C74" s="14" t="s">
        <v>65</v>
      </c>
      <c r="D74" s="15"/>
      <c r="E74" s="3">
        <v>44777</v>
      </c>
      <c r="F74" s="4">
        <v>1340</v>
      </c>
      <c r="G74" s="18" t="s">
        <v>214</v>
      </c>
      <c r="H74" s="18" t="s">
        <v>213</v>
      </c>
      <c r="I74" s="5"/>
      <c r="J74" s="5">
        <v>2.0569999999999999</v>
      </c>
      <c r="K74" s="5">
        <v>0.24610000000000001</v>
      </c>
      <c r="L74" s="5">
        <v>6.742</v>
      </c>
      <c r="M74" s="5">
        <v>1025.8989999999999</v>
      </c>
      <c r="N74" s="5">
        <v>170.25450000000001</v>
      </c>
      <c r="O74" s="5">
        <v>14.339</v>
      </c>
      <c r="P74" s="5">
        <v>3.8109999999999998E-2</v>
      </c>
      <c r="Q74" s="5">
        <v>8.7695000000000007</v>
      </c>
      <c r="R74" s="5">
        <v>1.958</v>
      </c>
      <c r="S74" s="5">
        <v>14.228</v>
      </c>
      <c r="T74" s="5">
        <v>5.2819999999999999E-2</v>
      </c>
      <c r="U74" s="5">
        <v>4.3821000000000003</v>
      </c>
      <c r="V74" s="5">
        <v>0.30199999999999999</v>
      </c>
      <c r="W74" s="5">
        <v>0</v>
      </c>
      <c r="X74" s="5">
        <v>14.609500000000001</v>
      </c>
      <c r="Y74" s="5">
        <f t="shared" si="0"/>
        <v>6.8221799999999999E-2</v>
      </c>
      <c r="Z74" s="5">
        <f t="shared" si="1"/>
        <v>2.9592414999999997E-2</v>
      </c>
      <c r="AA74" s="5">
        <f t="shared" si="2"/>
        <v>9.7814214999999996E-2</v>
      </c>
      <c r="AB74" s="5">
        <f t="shared" si="3"/>
        <v>0.148285785</v>
      </c>
      <c r="AC74" s="17">
        <f t="shared" si="4"/>
        <v>1025.8989999999999</v>
      </c>
      <c r="AD74" s="17">
        <f t="shared" si="5"/>
        <v>0.18113400926196008</v>
      </c>
      <c r="AE74" s="17">
        <f t="shared" si="6"/>
        <v>709.9800399201597</v>
      </c>
      <c r="AF74" s="17">
        <f t="shared" si="7"/>
        <v>161.11911129397245</v>
      </c>
      <c r="AG74" s="17">
        <f t="shared" si="8"/>
        <v>623.71219894761884</v>
      </c>
      <c r="AH74" s="17">
        <f t="shared" si="9"/>
        <v>224.2936393653944</v>
      </c>
      <c r="AI74" s="17">
        <f t="shared" si="10"/>
        <v>2.112726809067373</v>
      </c>
      <c r="AJ74" s="17">
        <f t="shared" si="11"/>
        <v>2.7802336859577093</v>
      </c>
      <c r="AK74" s="17">
        <f t="shared" si="12"/>
        <v>123.60308013426226</v>
      </c>
      <c r="AL74" s="17">
        <f t="shared" si="13"/>
        <v>4.8705828087780159</v>
      </c>
      <c r="AM74" s="17">
        <f t="shared" si="14"/>
        <v>0</v>
      </c>
      <c r="AN74" s="17">
        <f t="shared" si="15"/>
        <v>304.18207408888003</v>
      </c>
      <c r="AO74" s="17">
        <f t="shared" si="16"/>
        <v>1461.3349707178779</v>
      </c>
      <c r="AP74" s="17">
        <f t="shared" si="17"/>
        <v>1721.3988503454748</v>
      </c>
      <c r="AQ74" s="17">
        <f t="shared" si="18"/>
        <v>3182.7338210633525</v>
      </c>
      <c r="AR74" s="17">
        <f t="shared" si="19"/>
        <v>-8.1710848047201576</v>
      </c>
      <c r="AS74" s="17">
        <f t="shared" si="20"/>
        <v>1719.1049895271453</v>
      </c>
      <c r="AT74" s="17">
        <f t="shared" si="21"/>
        <v>432.6557370319203</v>
      </c>
      <c r="AU74" s="17">
        <f t="shared" si="22"/>
        <v>1286.449252495225</v>
      </c>
      <c r="AV74" s="5" t="str">
        <f t="shared" si="23"/>
        <v>OK</v>
      </c>
      <c r="AW74" s="5">
        <f t="shared" si="24"/>
        <v>-1.697687997920001</v>
      </c>
      <c r="AX74" s="5" t="str">
        <f t="shared" si="25"/>
        <v>OK</v>
      </c>
      <c r="AY74" s="5">
        <f t="shared" si="26"/>
        <v>167.3641097875813</v>
      </c>
      <c r="AZ74" s="8"/>
      <c r="BA74" s="8"/>
    </row>
    <row r="75" spans="1:53" x14ac:dyDescent="0.2">
      <c r="A75" s="13" t="s">
        <v>228</v>
      </c>
      <c r="B75" s="13">
        <v>75</v>
      </c>
      <c r="C75" s="14" t="s">
        <v>62</v>
      </c>
      <c r="D75" s="15"/>
      <c r="E75" s="3">
        <v>44777</v>
      </c>
      <c r="F75" s="4">
        <v>1350</v>
      </c>
      <c r="G75" s="18" t="s">
        <v>193</v>
      </c>
      <c r="H75" s="18" t="s">
        <v>229</v>
      </c>
      <c r="I75" s="5"/>
      <c r="J75" s="5">
        <v>2.2709999999999999</v>
      </c>
      <c r="K75" s="5">
        <v>0.1714</v>
      </c>
      <c r="L75" s="5">
        <v>6.9749999999999996</v>
      </c>
      <c r="M75" s="5">
        <v>934.86599999999999</v>
      </c>
      <c r="N75" s="5">
        <v>146.4819</v>
      </c>
      <c r="O75" s="5">
        <v>9.1201000000000008</v>
      </c>
      <c r="P75" s="5">
        <v>3.2910000000000002E-2</v>
      </c>
      <c r="Q75" s="5">
        <v>0.72130000000000005</v>
      </c>
      <c r="R75" s="5">
        <v>4.2290000000000001</v>
      </c>
      <c r="S75" s="5">
        <v>14.996</v>
      </c>
      <c r="T75" s="5">
        <v>5.5100000000000003E-2</v>
      </c>
      <c r="U75" s="5">
        <v>1.4392</v>
      </c>
      <c r="V75" s="5">
        <v>7.4529999999999999E-2</v>
      </c>
      <c r="W75" s="5">
        <v>0</v>
      </c>
      <c r="X75" s="5">
        <v>17.508299999999998</v>
      </c>
      <c r="Y75" s="5">
        <f t="shared" si="0"/>
        <v>1.6836326999999998E-2</v>
      </c>
      <c r="Z75" s="5">
        <f t="shared" si="1"/>
        <v>2.5554614999999999E-2</v>
      </c>
      <c r="AA75" s="5">
        <f t="shared" si="2"/>
        <v>4.2390942000000001E-2</v>
      </c>
      <c r="AB75" s="5">
        <f t="shared" si="3"/>
        <v>0.12900905800000001</v>
      </c>
      <c r="AC75" s="17">
        <f t="shared" si="4"/>
        <v>934.86599999999999</v>
      </c>
      <c r="AD75" s="17">
        <f t="shared" si="5"/>
        <v>0.10592537251772881</v>
      </c>
      <c r="AE75" s="17">
        <f t="shared" si="6"/>
        <v>748.30339321357292</v>
      </c>
      <c r="AF75" s="17">
        <f t="shared" si="7"/>
        <v>347.99423986833989</v>
      </c>
      <c r="AG75" s="17">
        <f t="shared" si="8"/>
        <v>396.70253334417879</v>
      </c>
      <c r="AH75" s="17">
        <f t="shared" si="9"/>
        <v>18.448372435630194</v>
      </c>
      <c r="AI75" s="17">
        <f t="shared" si="10"/>
        <v>1.8244513063869656</v>
      </c>
      <c r="AJ75" s="17">
        <f t="shared" si="11"/>
        <v>2.9002437731213515</v>
      </c>
      <c r="AK75" s="17">
        <f t="shared" si="12"/>
        <v>40.594590020590637</v>
      </c>
      <c r="AL75" s="17">
        <f t="shared" si="13"/>
        <v>1.2020017772788927</v>
      </c>
      <c r="AM75" s="17">
        <f t="shared" si="14"/>
        <v>0</v>
      </c>
      <c r="AN75" s="17">
        <f t="shared" si="15"/>
        <v>364.53752748350985</v>
      </c>
      <c r="AO75" s="17">
        <f t="shared" si="16"/>
        <v>1344.1003630545006</v>
      </c>
      <c r="AP75" s="17">
        <f t="shared" si="17"/>
        <v>1513.3789155406266</v>
      </c>
      <c r="AQ75" s="17">
        <f t="shared" si="18"/>
        <v>2857.4792785951272</v>
      </c>
      <c r="AR75" s="17">
        <f t="shared" si="19"/>
        <v>-5.9240517946765801</v>
      </c>
      <c r="AS75" s="17">
        <f t="shared" si="20"/>
        <v>1511.448538861722</v>
      </c>
      <c r="AT75" s="17">
        <f t="shared" si="21"/>
        <v>406.3341192813794</v>
      </c>
      <c r="AU75" s="17">
        <f t="shared" si="22"/>
        <v>1105.1144195803427</v>
      </c>
      <c r="AV75" s="5" t="str">
        <f t="shared" si="23"/>
        <v>OK</v>
      </c>
      <c r="AW75" s="5">
        <f t="shared" si="24"/>
        <v>-0.43778815757707246</v>
      </c>
      <c r="AX75" s="5" t="str">
        <f t="shared" si="25"/>
        <v>OK</v>
      </c>
      <c r="AY75" s="5">
        <f t="shared" si="26"/>
        <v>145.84061958880611</v>
      </c>
      <c r="AZ75" s="8"/>
      <c r="BA75" s="8"/>
    </row>
    <row r="76" spans="1:53" x14ac:dyDescent="0.2">
      <c r="A76" s="13" t="s">
        <v>230</v>
      </c>
      <c r="B76" s="13">
        <v>76</v>
      </c>
      <c r="C76" s="14" t="s">
        <v>68</v>
      </c>
      <c r="D76" s="15" t="s">
        <v>69</v>
      </c>
      <c r="E76" s="3">
        <v>44777</v>
      </c>
      <c r="F76" s="4">
        <v>1410</v>
      </c>
      <c r="G76" s="18" t="s">
        <v>193</v>
      </c>
      <c r="H76" s="18" t="s">
        <v>210</v>
      </c>
      <c r="I76" s="5"/>
      <c r="J76" s="5">
        <v>3.9020000000000001</v>
      </c>
      <c r="K76" s="5">
        <v>0.1852</v>
      </c>
      <c r="L76" s="5">
        <v>7.101</v>
      </c>
      <c r="M76" s="5">
        <v>1060.72</v>
      </c>
      <c r="N76" s="5">
        <v>155.78639999999999</v>
      </c>
      <c r="O76" s="5">
        <v>19.784400000000002</v>
      </c>
      <c r="P76" s="5">
        <v>2.198E-2</v>
      </c>
      <c r="Q76" s="5">
        <v>1.482</v>
      </c>
      <c r="R76" s="5">
        <v>3.1208999999999998</v>
      </c>
      <c r="S76" s="5">
        <v>13.763999999999999</v>
      </c>
      <c r="T76" s="5">
        <v>5.3809999999999997E-2</v>
      </c>
      <c r="U76" s="5">
        <v>4.4821999999999997</v>
      </c>
      <c r="V76" s="5">
        <v>0.18456</v>
      </c>
      <c r="W76" s="5">
        <v>0</v>
      </c>
      <c r="X76" s="5">
        <v>5.7832999999999997</v>
      </c>
      <c r="Y76" s="5">
        <f t="shared" si="0"/>
        <v>4.1692104000000001E-2</v>
      </c>
      <c r="Z76" s="5">
        <f t="shared" si="1"/>
        <v>1.7067469999999998E-2</v>
      </c>
      <c r="AA76" s="5">
        <f t="shared" si="2"/>
        <v>5.8759573999999995E-2</v>
      </c>
      <c r="AB76" s="5">
        <f t="shared" si="3"/>
        <v>0.12644042599999999</v>
      </c>
      <c r="AC76" s="17">
        <f t="shared" si="4"/>
        <v>1060.72</v>
      </c>
      <c r="AD76" s="17">
        <f t="shared" si="5"/>
        <v>7.9250133048047136E-2</v>
      </c>
      <c r="AE76" s="17">
        <f t="shared" si="6"/>
        <v>686.82634730538928</v>
      </c>
      <c r="AF76" s="17">
        <f t="shared" si="7"/>
        <v>256.81135568812999</v>
      </c>
      <c r="AG76" s="17">
        <f t="shared" si="8"/>
        <v>860.57407272887031</v>
      </c>
      <c r="AH76" s="17">
        <f t="shared" si="9"/>
        <v>37.904461319290093</v>
      </c>
      <c r="AI76" s="17">
        <f t="shared" si="10"/>
        <v>1.2185183747914161</v>
      </c>
      <c r="AJ76" s="17">
        <f t="shared" si="11"/>
        <v>2.8323433290682378</v>
      </c>
      <c r="AK76" s="17">
        <f t="shared" si="12"/>
        <v>126.4265365413364</v>
      </c>
      <c r="AL76" s="17">
        <f t="shared" si="13"/>
        <v>2.9765389509538762</v>
      </c>
      <c r="AM76" s="17">
        <f t="shared" si="14"/>
        <v>0</v>
      </c>
      <c r="AN76" s="17">
        <f t="shared" si="15"/>
        <v>120.41316876540742</v>
      </c>
      <c r="AO76" s="17">
        <f t="shared" si="16"/>
        <v>1313.3685875867659</v>
      </c>
      <c r="AP76" s="17">
        <f t="shared" si="17"/>
        <v>1843.4140055495191</v>
      </c>
      <c r="AQ76" s="17">
        <f t="shared" si="18"/>
        <v>3156.782593136285</v>
      </c>
      <c r="AR76" s="17">
        <f t="shared" si="19"/>
        <v>-16.790684892751813</v>
      </c>
      <c r="AS76" s="17">
        <f t="shared" si="20"/>
        <v>1842.1162370416796</v>
      </c>
      <c r="AT76" s="17">
        <f t="shared" si="21"/>
        <v>249.81624425769769</v>
      </c>
      <c r="AU76" s="17">
        <f t="shared" si="22"/>
        <v>1592.2999927839819</v>
      </c>
      <c r="AV76" s="5" t="str">
        <f t="shared" si="23"/>
        <v>OK</v>
      </c>
      <c r="AW76" s="5">
        <f t="shared" si="24"/>
        <v>0.92315959940881009</v>
      </c>
      <c r="AX76" s="5" t="str">
        <f t="shared" si="25"/>
        <v>OK</v>
      </c>
      <c r="AY76" s="5">
        <f t="shared" si="26"/>
        <v>157.22455710617339</v>
      </c>
      <c r="AZ76" s="8"/>
      <c r="BA76" s="8"/>
    </row>
    <row r="77" spans="1:53" x14ac:dyDescent="0.2">
      <c r="A77" s="13" t="s">
        <v>231</v>
      </c>
      <c r="B77" s="13">
        <v>77</v>
      </c>
      <c r="C77" s="14" t="s">
        <v>58</v>
      </c>
      <c r="D77" s="15"/>
      <c r="E77" s="3">
        <v>44777</v>
      </c>
      <c r="F77" s="4">
        <v>1415</v>
      </c>
      <c r="G77" s="18" t="s">
        <v>232</v>
      </c>
      <c r="H77" s="18" t="s">
        <v>233</v>
      </c>
      <c r="I77" s="5">
        <v>32.18</v>
      </c>
      <c r="J77" s="5">
        <v>1.6240000000000001</v>
      </c>
      <c r="K77" s="5">
        <v>0.15590000000000001</v>
      </c>
      <c r="L77" s="5">
        <v>6.9279999999999999</v>
      </c>
      <c r="M77" s="5">
        <v>742.93200000000002</v>
      </c>
      <c r="N77" s="5">
        <v>79.453699999999998</v>
      </c>
      <c r="O77" s="5">
        <v>1.6620999999999999</v>
      </c>
      <c r="P77" s="5">
        <v>8.0000000000000002E-3</v>
      </c>
      <c r="Q77" s="5">
        <v>0.58330000000000004</v>
      </c>
      <c r="R77" s="5">
        <v>1.994</v>
      </c>
      <c r="S77" s="5">
        <v>11.349</v>
      </c>
      <c r="T77" s="5">
        <v>5.5100000000000003E-2</v>
      </c>
      <c r="U77" s="5">
        <v>0.4577</v>
      </c>
      <c r="V77" s="5">
        <v>3.8800000000000001E-2</v>
      </c>
      <c r="W77" s="5">
        <v>0</v>
      </c>
      <c r="X77" s="5">
        <v>3.8820000000000001</v>
      </c>
      <c r="Y77" s="5">
        <f t="shared" si="0"/>
        <v>8.7649200000000007E-3</v>
      </c>
      <c r="Z77" s="5">
        <f t="shared" si="1"/>
        <v>6.2119999999999996E-3</v>
      </c>
      <c r="AA77" s="5">
        <f t="shared" si="2"/>
        <v>1.4976920000000001E-2</v>
      </c>
      <c r="AB77" s="5">
        <f t="shared" si="3"/>
        <v>0.14092308000000001</v>
      </c>
      <c r="AC77" s="17">
        <f t="shared" si="4"/>
        <v>742.93200000000002</v>
      </c>
      <c r="AD77" s="17">
        <f t="shared" si="5"/>
        <v>0.11803206356517276</v>
      </c>
      <c r="AE77" s="17">
        <f t="shared" si="6"/>
        <v>566.31736526946111</v>
      </c>
      <c r="AF77" s="17">
        <f t="shared" si="7"/>
        <v>164.08146471919358</v>
      </c>
      <c r="AG77" s="17">
        <f t="shared" si="8"/>
        <v>72.297374005916538</v>
      </c>
      <c r="AH77" s="17">
        <f t="shared" si="9"/>
        <v>14.918807211566744</v>
      </c>
      <c r="AI77" s="17">
        <f t="shared" si="10"/>
        <v>0.44350077335447358</v>
      </c>
      <c r="AJ77" s="17">
        <f t="shared" si="11"/>
        <v>2.9002437731213515</v>
      </c>
      <c r="AK77" s="17">
        <f t="shared" si="12"/>
        <v>12.910049925253151</v>
      </c>
      <c r="AL77" s="17">
        <f t="shared" si="13"/>
        <v>0.62575699662446038</v>
      </c>
      <c r="AM77" s="17">
        <f t="shared" si="14"/>
        <v>0</v>
      </c>
      <c r="AN77" s="17">
        <f t="shared" si="15"/>
        <v>80.826504097541488</v>
      </c>
      <c r="AO77" s="17">
        <f t="shared" si="16"/>
        <v>840.19455479254043</v>
      </c>
      <c r="AP77" s="17">
        <f t="shared" si="17"/>
        <v>818.17654404305767</v>
      </c>
      <c r="AQ77" s="17">
        <f t="shared" si="18"/>
        <v>1658.3710988355981</v>
      </c>
      <c r="AR77" s="17">
        <f t="shared" si="19"/>
        <v>1.3276890054911348</v>
      </c>
      <c r="AS77" s="17">
        <f t="shared" si="20"/>
        <v>817.61501120613809</v>
      </c>
      <c r="AT77" s="17">
        <f t="shared" si="21"/>
        <v>94.362311019419096</v>
      </c>
      <c r="AU77" s="17">
        <f t="shared" si="22"/>
        <v>723.25270018671904</v>
      </c>
      <c r="AV77" s="5" t="str">
        <f t="shared" si="23"/>
        <v>OK</v>
      </c>
      <c r="AW77" s="5">
        <f t="shared" si="24"/>
        <v>1.8645830341619651</v>
      </c>
      <c r="AX77" s="5" t="str">
        <f t="shared" si="25"/>
        <v>OK</v>
      </c>
      <c r="AY77" s="5">
        <f t="shared" si="26"/>
        <v>80.935180210213943</v>
      </c>
      <c r="AZ77" s="8"/>
      <c r="BA77" s="8"/>
    </row>
    <row r="78" spans="1:53" x14ac:dyDescent="0.2">
      <c r="A78" s="13" t="s">
        <v>234</v>
      </c>
      <c r="B78" s="13">
        <v>78</v>
      </c>
      <c r="C78" s="14" t="s">
        <v>131</v>
      </c>
      <c r="D78" s="15" t="s">
        <v>88</v>
      </c>
      <c r="E78" s="3">
        <v>44790</v>
      </c>
      <c r="F78" s="19">
        <v>0.40972222222222221</v>
      </c>
      <c r="G78" s="18" t="s">
        <v>235</v>
      </c>
      <c r="H78" s="18" t="s">
        <v>236</v>
      </c>
      <c r="I78" s="5"/>
      <c r="J78" s="5">
        <v>2.5230000000000001</v>
      </c>
      <c r="K78" s="5">
        <v>0.54039999999999999</v>
      </c>
      <c r="L78" s="5">
        <v>6.9509999999999996</v>
      </c>
      <c r="M78" s="5">
        <v>1289.173</v>
      </c>
      <c r="N78" s="5">
        <v>145.65010000000001</v>
      </c>
      <c r="O78" s="5">
        <v>12.709</v>
      </c>
      <c r="P78" s="5">
        <v>2.6599999999999999E-2</v>
      </c>
      <c r="Q78" s="5">
        <v>0.72299999999999998</v>
      </c>
      <c r="R78" s="5">
        <v>2.6833999999999998</v>
      </c>
      <c r="S78" s="5">
        <v>14.209</v>
      </c>
      <c r="T78" s="5">
        <v>3.2000000000000001E-2</v>
      </c>
      <c r="U78" s="5">
        <v>0.99399999999999999</v>
      </c>
      <c r="V78" s="5">
        <v>1.0029999999999999</v>
      </c>
      <c r="W78" s="5">
        <v>0</v>
      </c>
      <c r="X78" s="5">
        <v>10.337999999999999</v>
      </c>
      <c r="Y78" s="5">
        <f t="shared" si="0"/>
        <v>0.22657769999999997</v>
      </c>
      <c r="Z78" s="5">
        <f t="shared" si="1"/>
        <v>2.0654899999999997E-2</v>
      </c>
      <c r="AA78" s="5">
        <f t="shared" si="2"/>
        <v>0.24723259999999997</v>
      </c>
      <c r="AB78" s="5">
        <f t="shared" si="3"/>
        <v>0.29316740000000002</v>
      </c>
      <c r="AC78" s="17">
        <f t="shared" si="4"/>
        <v>1289.173</v>
      </c>
      <c r="AD78" s="17">
        <f t="shared" si="5"/>
        <v>0.11194378834671494</v>
      </c>
      <c r="AE78" s="17">
        <f t="shared" si="6"/>
        <v>709.03193612774453</v>
      </c>
      <c r="AF78" s="17">
        <f t="shared" si="7"/>
        <v>220.81053281217856</v>
      </c>
      <c r="AG78" s="17">
        <f t="shared" si="8"/>
        <v>552.81109815365699</v>
      </c>
      <c r="AH78" s="17">
        <f t="shared" si="9"/>
        <v>18.491852586941121</v>
      </c>
      <c r="AI78" s="17">
        <f t="shared" si="10"/>
        <v>1.4746400714036245</v>
      </c>
      <c r="AJ78" s="17">
        <f t="shared" si="11"/>
        <v>1.6843521005423456</v>
      </c>
      <c r="AK78" s="17">
        <f t="shared" si="12"/>
        <v>28.037119566750345</v>
      </c>
      <c r="AL78" s="17">
        <f t="shared" si="13"/>
        <v>16.176140917895196</v>
      </c>
      <c r="AM78" s="17">
        <f t="shared" si="14"/>
        <v>0</v>
      </c>
      <c r="AN78" s="17">
        <f t="shared" si="15"/>
        <v>215.2458524885069</v>
      </c>
      <c r="AO78" s="17">
        <f t="shared" si="16"/>
        <v>1550.3164650736949</v>
      </c>
      <c r="AP78" s="17">
        <f t="shared" si="17"/>
        <v>1502.7320035402715</v>
      </c>
      <c r="AQ78" s="17">
        <f t="shared" si="18"/>
        <v>3053.0484686139662</v>
      </c>
      <c r="AR78" s="17">
        <f t="shared" si="19"/>
        <v>1.5585884738680844</v>
      </c>
      <c r="AS78" s="17">
        <f t="shared" si="20"/>
        <v>1501.1454196805212</v>
      </c>
      <c r="AT78" s="17">
        <f t="shared" si="21"/>
        <v>259.45911297315246</v>
      </c>
      <c r="AU78" s="17">
        <f t="shared" si="22"/>
        <v>1241.6863067073687</v>
      </c>
      <c r="AV78" s="5" t="str">
        <f t="shared" si="23"/>
        <v>OK</v>
      </c>
      <c r="AW78" s="5">
        <f t="shared" si="24"/>
        <v>3.320341778369893</v>
      </c>
      <c r="AX78" s="5" t="str">
        <f t="shared" si="25"/>
        <v>OK</v>
      </c>
      <c r="AY78" s="5">
        <f t="shared" si="26"/>
        <v>150.48618112053754</v>
      </c>
      <c r="AZ78" s="8"/>
      <c r="BA78" s="8"/>
    </row>
    <row r="79" spans="1:53" x14ac:dyDescent="0.2">
      <c r="A79" s="13" t="s">
        <v>237</v>
      </c>
      <c r="B79" s="13">
        <v>79</v>
      </c>
      <c r="C79" s="14" t="s">
        <v>156</v>
      </c>
      <c r="D79" s="15" t="s">
        <v>69</v>
      </c>
      <c r="E79" s="3">
        <v>44790</v>
      </c>
      <c r="F79" s="19">
        <v>0.4236111111111111</v>
      </c>
      <c r="G79" s="18" t="s">
        <v>238</v>
      </c>
      <c r="H79" s="18" t="s">
        <v>239</v>
      </c>
      <c r="I79" s="5"/>
      <c r="J79" s="5">
        <v>2.4180000000000001</v>
      </c>
      <c r="K79" s="5">
        <v>0.34260000000000002</v>
      </c>
      <c r="L79" s="5">
        <v>7.1120000000000001</v>
      </c>
      <c r="M79" s="5">
        <v>2121.125</v>
      </c>
      <c r="N79" s="5">
        <v>254.0017</v>
      </c>
      <c r="O79" s="5">
        <v>24.875</v>
      </c>
      <c r="P79" s="5">
        <v>6.5500000000000003E-2</v>
      </c>
      <c r="Q79" s="5">
        <v>3.2985000000000002</v>
      </c>
      <c r="R79" s="5">
        <v>4.5822000000000003</v>
      </c>
      <c r="S79" s="5">
        <v>26.894500000000001</v>
      </c>
      <c r="T79" s="5">
        <v>3.4799999999999998E-2</v>
      </c>
      <c r="U79" s="5">
        <v>0.70299999999999996</v>
      </c>
      <c r="V79" s="5">
        <v>0.58330000000000004</v>
      </c>
      <c r="W79" s="5">
        <v>0</v>
      </c>
      <c r="X79" s="5">
        <v>13.448</v>
      </c>
      <c r="Y79" s="5">
        <f t="shared" si="0"/>
        <v>0.13176747</v>
      </c>
      <c r="Z79" s="5">
        <f t="shared" si="1"/>
        <v>5.0860750000000003E-2</v>
      </c>
      <c r="AA79" s="5">
        <f t="shared" si="2"/>
        <v>0.18262822000000001</v>
      </c>
      <c r="AB79" s="5">
        <f t="shared" si="3"/>
        <v>0.15997178000000001</v>
      </c>
      <c r="AC79" s="17">
        <f t="shared" si="4"/>
        <v>2121.125</v>
      </c>
      <c r="AD79" s="17">
        <f t="shared" si="5"/>
        <v>7.7268058509570151E-2</v>
      </c>
      <c r="AE79" s="17">
        <f t="shared" si="6"/>
        <v>1342.0409181636728</v>
      </c>
      <c r="AF79" s="17">
        <f t="shared" si="7"/>
        <v>377.05821847356515</v>
      </c>
      <c r="AG79" s="17">
        <f t="shared" si="8"/>
        <v>1082.0029952452765</v>
      </c>
      <c r="AH79" s="17">
        <f t="shared" si="9"/>
        <v>84.364281822994869</v>
      </c>
      <c r="AI79" s="17">
        <f t="shared" si="10"/>
        <v>3.6311625818397526</v>
      </c>
      <c r="AJ79" s="17">
        <f t="shared" si="11"/>
        <v>1.8317329093398007</v>
      </c>
      <c r="AK79" s="17">
        <f t="shared" si="12"/>
        <v>19.829069472259047</v>
      </c>
      <c r="AL79" s="17">
        <f t="shared" si="13"/>
        <v>9.4073210343053528</v>
      </c>
      <c r="AM79" s="17">
        <f t="shared" si="14"/>
        <v>0</v>
      </c>
      <c r="AN79" s="17">
        <f t="shared" si="15"/>
        <v>279.99866746618693</v>
      </c>
      <c r="AO79" s="17">
        <f t="shared" si="16"/>
        <v>2432.191790882091</v>
      </c>
      <c r="AP79" s="17">
        <f t="shared" si="17"/>
        <v>2889.1748443458587</v>
      </c>
      <c r="AQ79" s="17">
        <f t="shared" si="18"/>
        <v>5321.3666352279497</v>
      </c>
      <c r="AR79" s="17">
        <f t="shared" si="19"/>
        <v>-8.5877009570905471</v>
      </c>
      <c r="AS79" s="17">
        <f t="shared" si="20"/>
        <v>2885.4664137055092</v>
      </c>
      <c r="AT79" s="17">
        <f t="shared" si="21"/>
        <v>309.23505797275135</v>
      </c>
      <c r="AU79" s="17">
        <f t="shared" si="22"/>
        <v>2576.2313557327579</v>
      </c>
      <c r="AV79" s="5" t="str">
        <f t="shared" si="23"/>
        <v>OK</v>
      </c>
      <c r="AW79" s="5">
        <f t="shared" si="24"/>
        <v>2.8339431210236454</v>
      </c>
      <c r="AX79" s="5" t="str">
        <f t="shared" si="25"/>
        <v>OK</v>
      </c>
      <c r="AY79" s="5">
        <f t="shared" si="26"/>
        <v>261.19996370443312</v>
      </c>
      <c r="AZ79" s="8"/>
      <c r="BA79" s="8"/>
    </row>
    <row r="80" spans="1:53" x14ac:dyDescent="0.2">
      <c r="A80" s="13" t="s">
        <v>240</v>
      </c>
      <c r="B80" s="13">
        <v>80</v>
      </c>
      <c r="C80" s="14" t="s">
        <v>94</v>
      </c>
      <c r="D80" s="15" t="s">
        <v>95</v>
      </c>
      <c r="E80" s="3">
        <v>44790</v>
      </c>
      <c r="F80" s="19">
        <v>0.44097222222222221</v>
      </c>
      <c r="G80" s="18" t="s">
        <v>241</v>
      </c>
      <c r="H80" s="18" t="s">
        <v>242</v>
      </c>
      <c r="I80" s="5"/>
      <c r="J80" s="5">
        <v>1.2490000000000001</v>
      </c>
      <c r="K80" s="5">
        <v>0.247</v>
      </c>
      <c r="L80" s="5">
        <v>6.9580000000000002</v>
      </c>
      <c r="M80" s="5">
        <v>1248.8430000000001</v>
      </c>
      <c r="N80" s="5">
        <v>142.4615</v>
      </c>
      <c r="O80" s="5">
        <v>12.884</v>
      </c>
      <c r="P80" s="5">
        <v>2.2800000000000001E-2</v>
      </c>
      <c r="Q80" s="5">
        <v>0.38819999999999999</v>
      </c>
      <c r="R80" s="5">
        <v>2.2090999999999998</v>
      </c>
      <c r="S80" s="5">
        <v>15.4483</v>
      </c>
      <c r="T80" s="5">
        <v>7.4499999999999997E-2</v>
      </c>
      <c r="U80" s="5">
        <v>1.448</v>
      </c>
      <c r="V80" s="5">
        <v>3.422E-2</v>
      </c>
      <c r="W80" s="5">
        <v>0</v>
      </c>
      <c r="X80" s="5">
        <v>6.7789999999999999</v>
      </c>
      <c r="Y80" s="5">
        <f t="shared" si="0"/>
        <v>7.730298E-3</v>
      </c>
      <c r="Z80" s="5">
        <f t="shared" si="1"/>
        <v>1.77042E-2</v>
      </c>
      <c r="AA80" s="5">
        <f t="shared" si="2"/>
        <v>2.5434498E-2</v>
      </c>
      <c r="AB80" s="5">
        <f t="shared" si="3"/>
        <v>0.221565502</v>
      </c>
      <c r="AC80" s="17">
        <f t="shared" si="4"/>
        <v>1248.8430000000001</v>
      </c>
      <c r="AD80" s="17">
        <f t="shared" si="5"/>
        <v>0.11015393095414115</v>
      </c>
      <c r="AE80" s="17">
        <f t="shared" si="6"/>
        <v>770.87325349301398</v>
      </c>
      <c r="AF80" s="17">
        <f t="shared" si="7"/>
        <v>181.78152643488994</v>
      </c>
      <c r="AG80" s="17">
        <f t="shared" si="8"/>
        <v>560.42317952724193</v>
      </c>
      <c r="AH80" s="17">
        <f t="shared" si="9"/>
        <v>9.9288204346480526</v>
      </c>
      <c r="AI80" s="17">
        <f t="shared" si="10"/>
        <v>1.2639772040602497</v>
      </c>
      <c r="AJ80" s="17">
        <f t="shared" si="11"/>
        <v>3.9213822340751485</v>
      </c>
      <c r="AK80" s="17">
        <f t="shared" si="12"/>
        <v>40.842805968465292</v>
      </c>
      <c r="AL80" s="17">
        <f t="shared" si="13"/>
        <v>0.55189186661054213</v>
      </c>
      <c r="AM80" s="17">
        <f t="shared" si="14"/>
        <v>0</v>
      </c>
      <c r="AN80" s="17">
        <f t="shared" si="15"/>
        <v>141.14447997867947</v>
      </c>
      <c r="AO80" s="17">
        <f t="shared" si="16"/>
        <v>1435.3035600478306</v>
      </c>
      <c r="AP80" s="17">
        <f t="shared" si="17"/>
        <v>1524.3809110248083</v>
      </c>
      <c r="AQ80" s="17">
        <f t="shared" si="18"/>
        <v>2959.6844710726391</v>
      </c>
      <c r="AR80" s="17">
        <f t="shared" si="19"/>
        <v>-3.0096907912854141</v>
      </c>
      <c r="AS80" s="17">
        <f t="shared" si="20"/>
        <v>1523.006779889794</v>
      </c>
      <c r="AT80" s="17">
        <f t="shared" si="21"/>
        <v>182.53917781375532</v>
      </c>
      <c r="AU80" s="17">
        <f t="shared" si="22"/>
        <v>1340.4676020760387</v>
      </c>
      <c r="AV80" s="5" t="str">
        <f t="shared" si="23"/>
        <v>OK</v>
      </c>
      <c r="AW80" s="5">
        <f t="shared" si="24"/>
        <v>1.3749565332747142</v>
      </c>
      <c r="AX80" s="5" t="str">
        <f t="shared" si="25"/>
        <v>OK</v>
      </c>
      <c r="AY80" s="5">
        <f t="shared" si="26"/>
        <v>144.42028370165116</v>
      </c>
      <c r="AZ80" s="8"/>
      <c r="BA80" s="8"/>
    </row>
    <row r="81" spans="1:53" x14ac:dyDescent="0.2">
      <c r="A81" s="13" t="s">
        <v>243</v>
      </c>
      <c r="B81" s="13">
        <v>81</v>
      </c>
      <c r="C81" s="14" t="s">
        <v>85</v>
      </c>
      <c r="D81" s="15" t="s">
        <v>79</v>
      </c>
      <c r="E81" s="3">
        <v>44790</v>
      </c>
      <c r="F81" s="19">
        <v>0.46527777777777779</v>
      </c>
      <c r="G81" s="18" t="s">
        <v>244</v>
      </c>
      <c r="H81" s="18" t="s">
        <v>245</v>
      </c>
      <c r="I81" s="5"/>
      <c r="J81" s="5">
        <v>4.4459999999999997</v>
      </c>
      <c r="K81" s="5">
        <v>0.33250000000000002</v>
      </c>
      <c r="L81" s="5">
        <v>6.7480000000000002</v>
      </c>
      <c r="M81" s="5">
        <v>1210.165</v>
      </c>
      <c r="N81" s="5">
        <v>132.11799999999999</v>
      </c>
      <c r="O81" s="5">
        <v>16.558</v>
      </c>
      <c r="P81" s="5">
        <v>3.381E-2</v>
      </c>
      <c r="Q81" s="5">
        <v>0.68220000000000003</v>
      </c>
      <c r="R81" s="5">
        <v>2.411</v>
      </c>
      <c r="S81" s="5">
        <v>11.208</v>
      </c>
      <c r="T81" s="5">
        <v>3.3399999999999999E-2</v>
      </c>
      <c r="U81" s="5">
        <v>0.72309999999999997</v>
      </c>
      <c r="V81" s="5">
        <v>0.27710000000000001</v>
      </c>
      <c r="W81" s="5">
        <v>0</v>
      </c>
      <c r="X81" s="5">
        <v>5.593</v>
      </c>
      <c r="Y81" s="5">
        <f t="shared" si="0"/>
        <v>6.2596890000000002E-2</v>
      </c>
      <c r="Z81" s="5">
        <f t="shared" si="1"/>
        <v>2.6253465E-2</v>
      </c>
      <c r="AA81" s="5">
        <f t="shared" si="2"/>
        <v>8.8850355000000006E-2</v>
      </c>
      <c r="AB81" s="5">
        <f t="shared" si="3"/>
        <v>0.24364964500000003</v>
      </c>
      <c r="AC81" s="17">
        <f t="shared" si="4"/>
        <v>1210.165</v>
      </c>
      <c r="AD81" s="17">
        <f t="shared" si="5"/>
        <v>0.17864875748520478</v>
      </c>
      <c r="AE81" s="17">
        <f t="shared" si="6"/>
        <v>559.28143712574854</v>
      </c>
      <c r="AF81" s="17">
        <f t="shared" si="7"/>
        <v>198.39539189467189</v>
      </c>
      <c r="AG81" s="17">
        <f t="shared" si="8"/>
        <v>720.23339076467482</v>
      </c>
      <c r="AH81" s="17">
        <f t="shared" si="9"/>
        <v>17.448328955478882</v>
      </c>
      <c r="AI81" s="17">
        <f t="shared" si="10"/>
        <v>1.8743451433893437</v>
      </c>
      <c r="AJ81" s="17">
        <f t="shared" si="11"/>
        <v>1.7580425049410731</v>
      </c>
      <c r="AK81" s="17">
        <f t="shared" si="12"/>
        <v>20.396017262290918</v>
      </c>
      <c r="AL81" s="17">
        <f t="shared" si="13"/>
        <v>4.4690016434185047</v>
      </c>
      <c r="AM81" s="17">
        <f t="shared" si="14"/>
        <v>0</v>
      </c>
      <c r="AN81" s="17">
        <f t="shared" si="15"/>
        <v>116.45096275567992</v>
      </c>
      <c r="AO81" s="17">
        <f t="shared" si="16"/>
        <v>1353.2390241663304</v>
      </c>
      <c r="AP81" s="17">
        <f t="shared" si="17"/>
        <v>1497.4115426414487</v>
      </c>
      <c r="AQ81" s="17">
        <f t="shared" si="18"/>
        <v>2850.6505668077789</v>
      </c>
      <c r="AR81" s="17">
        <f t="shared" si="19"/>
        <v>-5.057530381093529</v>
      </c>
      <c r="AS81" s="17">
        <f t="shared" si="20"/>
        <v>1495.3585487405742</v>
      </c>
      <c r="AT81" s="17">
        <f t="shared" si="21"/>
        <v>141.31598166138934</v>
      </c>
      <c r="AU81" s="17">
        <f t="shared" si="22"/>
        <v>1354.0425670791849</v>
      </c>
      <c r="AV81" s="5" t="str">
        <f t="shared" si="23"/>
        <v>OK</v>
      </c>
      <c r="AW81" s="5">
        <f t="shared" si="24"/>
        <v>4.3879316608106569</v>
      </c>
      <c r="AX81" s="5" t="str">
        <f t="shared" si="25"/>
        <v>OK</v>
      </c>
      <c r="AY81" s="5">
        <f t="shared" si="26"/>
        <v>137.91524755162982</v>
      </c>
      <c r="AZ81" s="8"/>
      <c r="BA81" s="8"/>
    </row>
    <row r="82" spans="1:53" x14ac:dyDescent="0.2">
      <c r="A82" s="13" t="s">
        <v>246</v>
      </c>
      <c r="B82" s="13">
        <v>82</v>
      </c>
      <c r="C82" s="14" t="s">
        <v>120</v>
      </c>
      <c r="D82" s="15" t="s">
        <v>115</v>
      </c>
      <c r="E82" s="3">
        <v>44790</v>
      </c>
      <c r="F82" s="19">
        <v>0.46875</v>
      </c>
      <c r="G82" s="18" t="s">
        <v>247</v>
      </c>
      <c r="H82" s="18" t="s">
        <v>248</v>
      </c>
      <c r="I82" s="5"/>
      <c r="J82" s="5">
        <v>4.01</v>
      </c>
      <c r="K82" s="5">
        <v>0.40289999999999998</v>
      </c>
      <c r="L82" s="5">
        <v>6.9778000000000002</v>
      </c>
      <c r="M82" s="5">
        <v>956.21600000000001</v>
      </c>
      <c r="N82" s="5">
        <v>129.1952</v>
      </c>
      <c r="O82" s="5">
        <v>15.389200000000001</v>
      </c>
      <c r="P82" s="5">
        <v>2.9100000000000001E-2</v>
      </c>
      <c r="Q82" s="5">
        <v>0.4622</v>
      </c>
      <c r="R82" s="5">
        <v>2.4083000000000001</v>
      </c>
      <c r="S82" s="5">
        <v>10.4093</v>
      </c>
      <c r="T82" s="5">
        <v>7.5499999999999998E-2</v>
      </c>
      <c r="U82" s="5">
        <v>4.1180000000000003</v>
      </c>
      <c r="V82" s="5">
        <v>0.185</v>
      </c>
      <c r="W82" s="5">
        <v>0</v>
      </c>
      <c r="X82" s="5">
        <v>6.0019999999999998</v>
      </c>
      <c r="Y82" s="5">
        <f t="shared" si="0"/>
        <v>4.1791499999999995E-2</v>
      </c>
      <c r="Z82" s="5">
        <f t="shared" si="1"/>
        <v>2.2596149999999999E-2</v>
      </c>
      <c r="AA82" s="5">
        <f t="shared" si="2"/>
        <v>6.4387649999999991E-2</v>
      </c>
      <c r="AB82" s="5">
        <f t="shared" si="3"/>
        <v>0.33851235000000002</v>
      </c>
      <c r="AC82" s="17">
        <f t="shared" si="4"/>
        <v>956.21600000000001</v>
      </c>
      <c r="AD82" s="17">
        <f t="shared" si="5"/>
        <v>0.10524464317340514</v>
      </c>
      <c r="AE82" s="17">
        <f t="shared" si="6"/>
        <v>519.42614770459079</v>
      </c>
      <c r="AF82" s="17">
        <f t="shared" si="7"/>
        <v>198.17321538778029</v>
      </c>
      <c r="AG82" s="17">
        <f t="shared" si="8"/>
        <v>669.39338671069788</v>
      </c>
      <c r="AH82" s="17">
        <f t="shared" si="9"/>
        <v>11.821485844653091</v>
      </c>
      <c r="AI82" s="17">
        <f t="shared" si="10"/>
        <v>1.6132340630768975</v>
      </c>
      <c r="AJ82" s="17">
        <f t="shared" si="11"/>
        <v>3.9740182372170967</v>
      </c>
      <c r="AK82" s="17">
        <f t="shared" si="12"/>
        <v>116.15378106225144</v>
      </c>
      <c r="AL82" s="17">
        <f t="shared" si="13"/>
        <v>2.9836351643176591</v>
      </c>
      <c r="AM82" s="17">
        <f t="shared" si="14"/>
        <v>0</v>
      </c>
      <c r="AN82" s="17">
        <f t="shared" si="15"/>
        <v>124.96668665467386</v>
      </c>
      <c r="AO82" s="17">
        <f t="shared" si="16"/>
        <v>1204.29412111846</v>
      </c>
      <c r="AP82" s="17">
        <f t="shared" si="17"/>
        <v>1400.5327143539721</v>
      </c>
      <c r="AQ82" s="17">
        <f t="shared" si="18"/>
        <v>2604.8268354724323</v>
      </c>
      <c r="AR82" s="17">
        <f t="shared" si="19"/>
        <v>-7.5336521630974635</v>
      </c>
      <c r="AS82" s="17">
        <f t="shared" si="20"/>
        <v>1398.8142356477219</v>
      </c>
      <c r="AT82" s="17">
        <f t="shared" si="21"/>
        <v>244.10410288124297</v>
      </c>
      <c r="AU82" s="17">
        <f t="shared" si="22"/>
        <v>1154.7101327664791</v>
      </c>
      <c r="AV82" s="5" t="str">
        <f t="shared" si="23"/>
        <v>OK</v>
      </c>
      <c r="AW82" s="5">
        <f t="shared" si="24"/>
        <v>0.30306980850462856</v>
      </c>
      <c r="AX82" s="5" t="str">
        <f t="shared" si="25"/>
        <v>OK</v>
      </c>
      <c r="AY82" s="5">
        <f t="shared" si="26"/>
        <v>129.58675164523717</v>
      </c>
      <c r="AZ82" s="8"/>
      <c r="BA82" s="8"/>
    </row>
    <row r="83" spans="1:53" x14ac:dyDescent="0.2">
      <c r="A83" s="13" t="s">
        <v>249</v>
      </c>
      <c r="B83" s="13">
        <v>83</v>
      </c>
      <c r="C83" s="14" t="s">
        <v>87</v>
      </c>
      <c r="D83" s="15" t="s">
        <v>88</v>
      </c>
      <c r="E83" s="3">
        <v>44790</v>
      </c>
      <c r="F83" s="19">
        <v>0.47916666666666669</v>
      </c>
      <c r="G83" s="18" t="s">
        <v>250</v>
      </c>
      <c r="H83" s="18" t="s">
        <v>251</v>
      </c>
      <c r="I83" s="5">
        <v>81.99</v>
      </c>
      <c r="J83" s="5">
        <v>4.0039999999999996</v>
      </c>
      <c r="K83" s="5">
        <v>0.39539999999999997</v>
      </c>
      <c r="L83" s="5">
        <v>6.7249999999999996</v>
      </c>
      <c r="M83" s="5">
        <v>708.80600000000004</v>
      </c>
      <c r="N83" s="5">
        <v>72.136700000000005</v>
      </c>
      <c r="O83" s="5">
        <v>1.946</v>
      </c>
      <c r="P83" s="5">
        <v>3.2199999999999999E-2</v>
      </c>
      <c r="Q83" s="5">
        <v>0.85499999999999998</v>
      </c>
      <c r="R83" s="5">
        <v>2.1150000000000002</v>
      </c>
      <c r="S83" s="5">
        <v>8.79556</v>
      </c>
      <c r="T83" s="5">
        <v>5.4399999999999997E-2</v>
      </c>
      <c r="U83" s="5">
        <v>0.38819999999999999</v>
      </c>
      <c r="V83" s="5">
        <v>0.6774</v>
      </c>
      <c r="W83" s="5">
        <v>0</v>
      </c>
      <c r="X83" s="5">
        <v>3.4470000000000001</v>
      </c>
      <c r="Y83" s="5">
        <f t="shared" si="0"/>
        <v>0.15302466000000001</v>
      </c>
      <c r="Z83" s="5">
        <f t="shared" si="1"/>
        <v>2.5003299999999999E-2</v>
      </c>
      <c r="AA83" s="5">
        <f t="shared" si="2"/>
        <v>0.17802796000000001</v>
      </c>
      <c r="AB83" s="5">
        <f t="shared" si="3"/>
        <v>0.21737203999999996</v>
      </c>
      <c r="AC83" s="17">
        <f t="shared" si="4"/>
        <v>708.80600000000004</v>
      </c>
      <c r="AD83" s="17">
        <f t="shared" si="5"/>
        <v>0.18836490894897975</v>
      </c>
      <c r="AE83" s="17">
        <f t="shared" si="6"/>
        <v>438.90019960079837</v>
      </c>
      <c r="AF83" s="17">
        <f t="shared" si="7"/>
        <v>174.03826373174246</v>
      </c>
      <c r="AG83" s="17">
        <f t="shared" si="8"/>
        <v>84.646344874263633</v>
      </c>
      <c r="AH83" s="17">
        <f t="shared" si="9"/>
        <v>21.867958453436593</v>
      </c>
      <c r="AI83" s="17">
        <f t="shared" si="10"/>
        <v>1.7850906127517561</v>
      </c>
      <c r="AJ83" s="17">
        <f t="shared" si="11"/>
        <v>2.8633985709219871</v>
      </c>
      <c r="AK83" s="17">
        <f t="shared" si="12"/>
        <v>10.949708064197669</v>
      </c>
      <c r="AL83" s="17">
        <f t="shared" si="13"/>
        <v>10.92494302869612</v>
      </c>
      <c r="AM83" s="17">
        <f t="shared" si="14"/>
        <v>0</v>
      </c>
      <c r="AN83" s="17">
        <f t="shared" si="15"/>
        <v>71.769438336997808</v>
      </c>
      <c r="AO83" s="17">
        <f t="shared" si="16"/>
        <v>805.31348800081366</v>
      </c>
      <c r="AP83" s="17">
        <f t="shared" si="17"/>
        <v>721.42622218194174</v>
      </c>
      <c r="AQ83" s="17">
        <f t="shared" si="18"/>
        <v>1526.7397101827555</v>
      </c>
      <c r="AR83" s="17">
        <f t="shared" si="19"/>
        <v>5.4945361844836249</v>
      </c>
      <c r="AS83" s="17">
        <f t="shared" si="20"/>
        <v>719.45276666024097</v>
      </c>
      <c r="AT83" s="17">
        <f t="shared" si="21"/>
        <v>93.644089429891594</v>
      </c>
      <c r="AU83" s="17">
        <f t="shared" si="22"/>
        <v>625.80867723034942</v>
      </c>
      <c r="AV83" s="5" t="str">
        <f t="shared" si="23"/>
        <v>OK</v>
      </c>
      <c r="AW83" s="5">
        <f t="shared" si="24"/>
        <v>3.2534307290767202</v>
      </c>
      <c r="AX83" s="5" t="str">
        <f t="shared" si="25"/>
        <v>OK</v>
      </c>
      <c r="AY83" s="5">
        <f t="shared" si="26"/>
        <v>74.483617564741891</v>
      </c>
      <c r="AZ83" s="8"/>
      <c r="BA83" s="8"/>
    </row>
    <row r="84" spans="1:53" x14ac:dyDescent="0.2">
      <c r="A84" s="13" t="s">
        <v>252</v>
      </c>
      <c r="B84" s="13">
        <v>84</v>
      </c>
      <c r="C84" s="14" t="s">
        <v>82</v>
      </c>
      <c r="D84" s="15" t="s">
        <v>69</v>
      </c>
      <c r="E84" s="3">
        <v>44790</v>
      </c>
      <c r="F84" s="19">
        <v>0.53125</v>
      </c>
      <c r="G84" s="18" t="s">
        <v>253</v>
      </c>
      <c r="H84" s="18" t="s">
        <v>254</v>
      </c>
      <c r="I84" s="5"/>
      <c r="J84" s="5">
        <v>2.1890000000000001</v>
      </c>
      <c r="K84" s="5">
        <v>0.1996</v>
      </c>
      <c r="L84" s="5">
        <v>6.9459999999999997</v>
      </c>
      <c r="M84" s="5">
        <v>1252.9749999999999</v>
      </c>
      <c r="N84" s="5">
        <v>111.0508</v>
      </c>
      <c r="O84" s="5">
        <v>8.1219999999999999</v>
      </c>
      <c r="P84" s="5">
        <v>2.3099999999999999E-2</v>
      </c>
      <c r="Q84" s="5">
        <v>0.95699999999999996</v>
      </c>
      <c r="R84" s="5">
        <v>2.7879999999999998</v>
      </c>
      <c r="S84" s="5">
        <v>9.766</v>
      </c>
      <c r="T84" s="5">
        <v>3.4810000000000001E-2</v>
      </c>
      <c r="U84" s="5">
        <v>0.29010000000000002</v>
      </c>
      <c r="V84" s="5">
        <v>8.3400000000000002E-2</v>
      </c>
      <c r="W84" s="5">
        <v>0</v>
      </c>
      <c r="X84" s="5">
        <v>3.0844</v>
      </c>
      <c r="Y84" s="5">
        <f t="shared" si="0"/>
        <v>1.8840059999999999E-2</v>
      </c>
      <c r="Z84" s="5">
        <f t="shared" si="1"/>
        <v>1.7937149999999999E-2</v>
      </c>
      <c r="AA84" s="5">
        <f t="shared" si="2"/>
        <v>3.6777209999999998E-2</v>
      </c>
      <c r="AB84" s="5">
        <f t="shared" si="3"/>
        <v>0.16282279</v>
      </c>
      <c r="AC84" s="17">
        <f t="shared" si="4"/>
        <v>1252.9749999999999</v>
      </c>
      <c r="AD84" s="17">
        <f t="shared" si="5"/>
        <v>0.1132400363235557</v>
      </c>
      <c r="AE84" s="17">
        <f t="shared" si="6"/>
        <v>487.32534930139718</v>
      </c>
      <c r="AF84" s="17">
        <f t="shared" si="7"/>
        <v>229.41781526434886</v>
      </c>
      <c r="AG84" s="17">
        <f t="shared" si="8"/>
        <v>353.28757095003562</v>
      </c>
      <c r="AH84" s="17">
        <f t="shared" si="9"/>
        <v>24.476767532092186</v>
      </c>
      <c r="AI84" s="17">
        <f t="shared" si="10"/>
        <v>1.2806084830610422</v>
      </c>
      <c r="AJ84" s="17">
        <f t="shared" si="11"/>
        <v>1.8322592693712203</v>
      </c>
      <c r="AK84" s="17">
        <f t="shared" si="12"/>
        <v>8.1826643725495725</v>
      </c>
      <c r="AL84" s="17">
        <f t="shared" si="13"/>
        <v>1.3450549875896907</v>
      </c>
      <c r="AM84" s="17">
        <f t="shared" si="14"/>
        <v>0</v>
      </c>
      <c r="AN84" s="17">
        <f t="shared" si="15"/>
        <v>64.219801452461866</v>
      </c>
      <c r="AO84" s="17">
        <f t="shared" si="16"/>
        <v>1328.5547800819722</v>
      </c>
      <c r="AP84" s="17">
        <f t="shared" si="17"/>
        <v>1095.9013515672584</v>
      </c>
      <c r="AQ84" s="17">
        <f t="shared" si="18"/>
        <v>2424.4561316492309</v>
      </c>
      <c r="AR84" s="17">
        <f t="shared" si="19"/>
        <v>9.5961079879986055</v>
      </c>
      <c r="AS84" s="17">
        <f t="shared" si="20"/>
        <v>1094.5075030478738</v>
      </c>
      <c r="AT84" s="17">
        <f t="shared" si="21"/>
        <v>73.747520812601124</v>
      </c>
      <c r="AU84" s="17">
        <f t="shared" si="22"/>
        <v>1020.7599822352727</v>
      </c>
      <c r="AV84" s="5" t="str">
        <f t="shared" si="23"/>
        <v>OK</v>
      </c>
      <c r="AW84" s="5">
        <f t="shared" si="24"/>
        <v>3.6594935597439613</v>
      </c>
      <c r="AX84" s="5" t="str">
        <f t="shared" si="25"/>
        <v>OK</v>
      </c>
      <c r="AY84" s="5">
        <f t="shared" si="26"/>
        <v>115.11469687404414</v>
      </c>
      <c r="AZ84" s="8"/>
      <c r="BA84" s="8"/>
    </row>
    <row r="85" spans="1:53" x14ac:dyDescent="0.2">
      <c r="A85" s="13" t="s">
        <v>255</v>
      </c>
      <c r="B85" s="13">
        <v>85</v>
      </c>
      <c r="C85" s="14" t="s">
        <v>114</v>
      </c>
      <c r="D85" s="15" t="s">
        <v>115</v>
      </c>
      <c r="E85" s="3">
        <v>44790</v>
      </c>
      <c r="F85" s="19">
        <v>0.54166666666666663</v>
      </c>
      <c r="G85" s="18" t="s">
        <v>256</v>
      </c>
      <c r="H85" s="18" t="s">
        <v>257</v>
      </c>
      <c r="I85" s="5"/>
      <c r="J85" s="5">
        <v>3.367</v>
      </c>
      <c r="K85" s="5">
        <v>0.32700000000000001</v>
      </c>
      <c r="L85" s="5">
        <v>6.851</v>
      </c>
      <c r="M85" s="5">
        <v>1154.2049999999999</v>
      </c>
      <c r="N85" s="5">
        <v>130.54339999999999</v>
      </c>
      <c r="O85" s="5">
        <v>15.430899999999999</v>
      </c>
      <c r="P85" s="5">
        <v>3.2800000000000003E-2</v>
      </c>
      <c r="Q85" s="5">
        <v>0.42170000000000002</v>
      </c>
      <c r="R85" s="5">
        <v>2.6579999999999999</v>
      </c>
      <c r="S85" s="5">
        <v>11.874000000000001</v>
      </c>
      <c r="T85" s="5">
        <v>3.2280000000000003E-2</v>
      </c>
      <c r="U85" s="5">
        <v>0.89449999999999996</v>
      </c>
      <c r="V85" s="5">
        <v>0.251</v>
      </c>
      <c r="W85" s="5">
        <v>0</v>
      </c>
      <c r="X85" s="5">
        <v>6.4080000000000004</v>
      </c>
      <c r="Y85" s="5">
        <f t="shared" si="0"/>
        <v>5.6700899999999999E-2</v>
      </c>
      <c r="Z85" s="5">
        <f t="shared" si="1"/>
        <v>2.5469200000000001E-2</v>
      </c>
      <c r="AA85" s="5">
        <f t="shared" si="2"/>
        <v>8.2170099999999996E-2</v>
      </c>
      <c r="AB85" s="5">
        <f t="shared" si="3"/>
        <v>0.24482990000000002</v>
      </c>
      <c r="AC85" s="17">
        <f t="shared" si="4"/>
        <v>1154.2049999999999</v>
      </c>
      <c r="AD85" s="17">
        <f t="shared" si="5"/>
        <v>0.14092887984218733</v>
      </c>
      <c r="AE85" s="17">
        <f t="shared" si="6"/>
        <v>592.51497005988028</v>
      </c>
      <c r="AF85" s="17">
        <f t="shared" si="7"/>
        <v>218.72042789549477</v>
      </c>
      <c r="AG85" s="17">
        <f t="shared" si="8"/>
        <v>671.20723695800348</v>
      </c>
      <c r="AH85" s="17">
        <f t="shared" si="9"/>
        <v>10.785635181069253</v>
      </c>
      <c r="AI85" s="17">
        <f t="shared" si="10"/>
        <v>1.8183531707533418</v>
      </c>
      <c r="AJ85" s="17">
        <f t="shared" si="11"/>
        <v>1.6990901814220911</v>
      </c>
      <c r="AK85" s="17">
        <f t="shared" si="12"/>
        <v>25.230586974304003</v>
      </c>
      <c r="AL85" s="17">
        <f t="shared" si="13"/>
        <v>4.0480671688850398</v>
      </c>
      <c r="AM85" s="17">
        <f t="shared" si="14"/>
        <v>0</v>
      </c>
      <c r="AN85" s="17">
        <f t="shared" si="15"/>
        <v>133.41994803118132</v>
      </c>
      <c r="AO85" s="17">
        <f t="shared" si="16"/>
        <v>1318.6026923557924</v>
      </c>
      <c r="AP85" s="17">
        <f t="shared" si="17"/>
        <v>1495.1875521450434</v>
      </c>
      <c r="AQ85" s="17">
        <f t="shared" si="18"/>
        <v>2813.7902445008358</v>
      </c>
      <c r="AR85" s="17">
        <f t="shared" si="19"/>
        <v>-6.2756937953837033</v>
      </c>
      <c r="AS85" s="17">
        <f t="shared" si="20"/>
        <v>1493.2282700944477</v>
      </c>
      <c r="AT85" s="17">
        <f t="shared" si="21"/>
        <v>162.69860217437036</v>
      </c>
      <c r="AU85" s="17">
        <f t="shared" si="22"/>
        <v>1330.5296679200774</v>
      </c>
      <c r="AV85" s="5" t="str">
        <f t="shared" si="23"/>
        <v>OK</v>
      </c>
      <c r="AW85" s="5">
        <f t="shared" si="24"/>
        <v>4.790322948411986</v>
      </c>
      <c r="AX85" s="5" t="str">
        <f t="shared" si="25"/>
        <v>OK</v>
      </c>
      <c r="AY85" s="5">
        <f t="shared" si="26"/>
        <v>136.79685044783724</v>
      </c>
      <c r="AZ85" s="8"/>
      <c r="BA85" s="8"/>
    </row>
    <row r="86" spans="1:53" x14ac:dyDescent="0.2">
      <c r="A86" s="13" t="s">
        <v>258</v>
      </c>
      <c r="B86" s="13">
        <v>86</v>
      </c>
      <c r="C86" s="14" t="s">
        <v>75</v>
      </c>
      <c r="D86" s="4" t="s">
        <v>69</v>
      </c>
      <c r="E86" s="3">
        <v>44790</v>
      </c>
      <c r="F86" s="19">
        <v>0.55208333333333337</v>
      </c>
      <c r="G86" s="18" t="s">
        <v>259</v>
      </c>
      <c r="H86" s="18" t="s">
        <v>260</v>
      </c>
      <c r="I86" s="5"/>
      <c r="J86" s="5">
        <v>3.36</v>
      </c>
      <c r="K86" s="5">
        <v>0.32719999999999999</v>
      </c>
      <c r="L86" s="5">
        <v>6.7829999999999995</v>
      </c>
      <c r="M86" s="5">
        <v>1099.029</v>
      </c>
      <c r="N86" s="5">
        <v>140.10470000000001</v>
      </c>
      <c r="O86" s="5">
        <v>16.408000000000001</v>
      </c>
      <c r="P86" s="5">
        <v>3.3799999999999997E-2</v>
      </c>
      <c r="Q86" s="5">
        <v>1.0832999999999999</v>
      </c>
      <c r="R86" s="5">
        <v>2.8839999999999999</v>
      </c>
      <c r="S86" s="5">
        <v>11.755000000000001</v>
      </c>
      <c r="T86" s="5">
        <v>7.7200000000000005E-2</v>
      </c>
      <c r="U86" s="5">
        <v>2.109</v>
      </c>
      <c r="V86" s="5">
        <v>0.126</v>
      </c>
      <c r="W86" s="5">
        <v>0</v>
      </c>
      <c r="X86" s="5">
        <v>3.6539999999999999</v>
      </c>
      <c r="Y86" s="5">
        <f t="shared" si="0"/>
        <v>2.84634E-2</v>
      </c>
      <c r="Z86" s="5">
        <f t="shared" si="1"/>
        <v>2.6245699999999997E-2</v>
      </c>
      <c r="AA86" s="5">
        <f t="shared" si="2"/>
        <v>5.4709099999999997E-2</v>
      </c>
      <c r="AB86" s="5">
        <f t="shared" si="3"/>
        <v>0.27249089999999998</v>
      </c>
      <c r="AC86" s="17">
        <f t="shared" si="4"/>
        <v>1099.029</v>
      </c>
      <c r="AD86" s="17">
        <f t="shared" si="5"/>
        <v>0.16481623915255089</v>
      </c>
      <c r="AE86" s="17">
        <f t="shared" si="6"/>
        <v>586.57684630738527</v>
      </c>
      <c r="AF86" s="17">
        <f t="shared" si="7"/>
        <v>237.31742439827195</v>
      </c>
      <c r="AG86" s="17">
        <f t="shared" si="8"/>
        <v>713.70874958731645</v>
      </c>
      <c r="AH86" s="17">
        <f t="shared" si="9"/>
        <v>27.707087008898082</v>
      </c>
      <c r="AI86" s="17">
        <f t="shared" si="10"/>
        <v>1.8737907674226506</v>
      </c>
      <c r="AJ86" s="17">
        <f t="shared" si="11"/>
        <v>4.0634994425584088</v>
      </c>
      <c r="AK86" s="17">
        <f t="shared" si="12"/>
        <v>59.487208416777136</v>
      </c>
      <c r="AL86" s="17">
        <f t="shared" si="13"/>
        <v>2.0320974632650004</v>
      </c>
      <c r="AM86" s="17">
        <f t="shared" si="14"/>
        <v>0</v>
      </c>
      <c r="AN86" s="17">
        <f t="shared" si="15"/>
        <v>76.079352388566861</v>
      </c>
      <c r="AO86" s="17">
        <f t="shared" si="16"/>
        <v>1240.6911577111673</v>
      </c>
      <c r="AP86" s="17">
        <f t="shared" si="17"/>
        <v>1567.3487143084469</v>
      </c>
      <c r="AQ86" s="17">
        <f t="shared" si="18"/>
        <v>2808.0398720196144</v>
      </c>
      <c r="AR86" s="17">
        <f t="shared" si="19"/>
        <v>-11.632938686242339</v>
      </c>
      <c r="AS86" s="17">
        <f t="shared" si="20"/>
        <v>1565.3101073018718</v>
      </c>
      <c r="AT86" s="17">
        <f t="shared" si="21"/>
        <v>137.598658268609</v>
      </c>
      <c r="AU86" s="17">
        <f t="shared" si="22"/>
        <v>1427.7114490332629</v>
      </c>
      <c r="AV86" s="5" t="str">
        <f t="shared" si="23"/>
        <v>OK</v>
      </c>
      <c r="AW86" s="5">
        <f t="shared" si="24"/>
        <v>-2.4743004758318472</v>
      </c>
      <c r="AX86" s="5" t="str">
        <f t="shared" si="25"/>
        <v>OK</v>
      </c>
      <c r="AY86" s="5">
        <f t="shared" si="26"/>
        <v>136.63808874123723</v>
      </c>
      <c r="AZ86" s="8"/>
      <c r="BA86" s="8"/>
    </row>
    <row r="87" spans="1:53" x14ac:dyDescent="0.2">
      <c r="A87" s="13" t="s">
        <v>261</v>
      </c>
      <c r="B87" s="13">
        <v>87</v>
      </c>
      <c r="C87" s="14" t="s">
        <v>78</v>
      </c>
      <c r="D87" s="4" t="s">
        <v>79</v>
      </c>
      <c r="E87" s="3">
        <v>44790</v>
      </c>
      <c r="F87" s="19">
        <v>0.56597222222222221</v>
      </c>
      <c r="G87" s="18" t="s">
        <v>262</v>
      </c>
      <c r="H87" s="18" t="s">
        <v>263</v>
      </c>
      <c r="I87" s="5"/>
      <c r="J87" s="5">
        <v>3.1339999999999999</v>
      </c>
      <c r="K87" s="5">
        <v>0.67859999999999998</v>
      </c>
      <c r="L87" s="5">
        <v>7.0782999999999996</v>
      </c>
      <c r="M87" s="5">
        <v>1151.9880000000001</v>
      </c>
      <c r="N87" s="5">
        <v>137.8853</v>
      </c>
      <c r="O87" s="5">
        <v>15.239000000000001</v>
      </c>
      <c r="P87" s="5">
        <v>2.1499999999999998E-2</v>
      </c>
      <c r="Q87" s="5">
        <v>0.41220000000000001</v>
      </c>
      <c r="R87" s="5">
        <v>2.5083000000000002</v>
      </c>
      <c r="S87" s="5">
        <v>10.208299999999999</v>
      </c>
      <c r="T87" s="5">
        <v>8.2810000000000002E-3</v>
      </c>
      <c r="U87" s="5">
        <v>1.7729999999999999</v>
      </c>
      <c r="V87" s="5">
        <v>0.87439999999999996</v>
      </c>
      <c r="W87" s="5">
        <v>0</v>
      </c>
      <c r="X87" s="5">
        <v>7.4269999999999996</v>
      </c>
      <c r="Y87" s="5">
        <f t="shared" si="0"/>
        <v>0.19752695999999997</v>
      </c>
      <c r="Z87" s="5">
        <f t="shared" si="1"/>
        <v>1.6694749999999998E-2</v>
      </c>
      <c r="AA87" s="5">
        <f t="shared" si="2"/>
        <v>0.21422170999999998</v>
      </c>
      <c r="AB87" s="5">
        <f t="shared" si="3"/>
        <v>0.46437828999999997</v>
      </c>
      <c r="AC87" s="17">
        <f t="shared" si="4"/>
        <v>1151.9880000000001</v>
      </c>
      <c r="AD87" s="17">
        <f t="shared" si="5"/>
        <v>8.3502600343201144E-2</v>
      </c>
      <c r="AE87" s="17">
        <f t="shared" si="6"/>
        <v>509.39620758483028</v>
      </c>
      <c r="AF87" s="17">
        <f t="shared" si="7"/>
        <v>206.40197490228348</v>
      </c>
      <c r="AG87" s="17">
        <f t="shared" si="8"/>
        <v>662.86004601176967</v>
      </c>
      <c r="AH87" s="17">
        <f t="shared" si="9"/>
        <v>10.542657864919958</v>
      </c>
      <c r="AI87" s="17">
        <f t="shared" si="10"/>
        <v>1.1919083283901475</v>
      </c>
      <c r="AJ87" s="17">
        <f t="shared" si="11"/>
        <v>0.43587874201847393</v>
      </c>
      <c r="AK87" s="17">
        <f t="shared" si="12"/>
        <v>50.009872225199551</v>
      </c>
      <c r="AL87" s="17">
        <f t="shared" si="13"/>
        <v>14.102111284753301</v>
      </c>
      <c r="AM87" s="17">
        <f t="shared" si="14"/>
        <v>0</v>
      </c>
      <c r="AN87" s="17">
        <f t="shared" si="15"/>
        <v>154.63638483576523</v>
      </c>
      <c r="AO87" s="17">
        <f t="shared" si="16"/>
        <v>1371.1722470877367</v>
      </c>
      <c r="AP87" s="17">
        <f t="shared" si="17"/>
        <v>1390.4762972925369</v>
      </c>
      <c r="AQ87" s="17">
        <f t="shared" si="18"/>
        <v>2761.6485443802735</v>
      </c>
      <c r="AR87" s="17">
        <f t="shared" si="19"/>
        <v>-0.69900459434211326</v>
      </c>
      <c r="AS87" s="17">
        <f t="shared" si="20"/>
        <v>1389.2008863638034</v>
      </c>
      <c r="AT87" s="17">
        <f t="shared" si="21"/>
        <v>218.74836834571806</v>
      </c>
      <c r="AU87" s="17">
        <f t="shared" si="22"/>
        <v>1170.4525180180854</v>
      </c>
      <c r="AV87" s="5" t="str">
        <f t="shared" si="23"/>
        <v>OK</v>
      </c>
      <c r="AW87" s="5">
        <f t="shared" si="24"/>
        <v>-1.7722404267403562</v>
      </c>
      <c r="AX87" s="5" t="str">
        <f t="shared" si="25"/>
        <v>OK</v>
      </c>
      <c r="AY87" s="5">
        <f t="shared" si="26"/>
        <v>135.44164097086778</v>
      </c>
      <c r="AZ87" s="8"/>
      <c r="BA87" s="8"/>
    </row>
    <row r="88" spans="1:53" x14ac:dyDescent="0.2">
      <c r="A88" s="13" t="s">
        <v>264</v>
      </c>
      <c r="B88" s="13">
        <v>88</v>
      </c>
      <c r="C88" s="14" t="s">
        <v>139</v>
      </c>
      <c r="D88" s="15"/>
      <c r="E88" s="3">
        <v>44790</v>
      </c>
      <c r="F88" s="19">
        <v>0.5625</v>
      </c>
      <c r="G88" s="18" t="s">
        <v>265</v>
      </c>
      <c r="H88" s="18" t="s">
        <v>266</v>
      </c>
      <c r="I88" s="5"/>
      <c r="J88" s="5">
        <v>3.2050000000000001</v>
      </c>
      <c r="K88" s="5">
        <v>0.15939999999999999</v>
      </c>
      <c r="L88" s="5">
        <v>6.9240000000000004</v>
      </c>
      <c r="M88" s="5">
        <v>1520.104</v>
      </c>
      <c r="N88" s="5">
        <v>207.03380000000001</v>
      </c>
      <c r="O88" s="5">
        <v>16.442</v>
      </c>
      <c r="P88" s="5">
        <v>2.1899999999999999E-2</v>
      </c>
      <c r="Q88" s="5">
        <v>10.773999999999999</v>
      </c>
      <c r="R88" s="5">
        <v>3.4081999999999999</v>
      </c>
      <c r="S88" s="5">
        <v>17.309200000000001</v>
      </c>
      <c r="T88" s="5">
        <v>5.62E-2</v>
      </c>
      <c r="U88" s="5">
        <v>4.7511999999999999</v>
      </c>
      <c r="V88" s="5">
        <v>0.22900000000000001</v>
      </c>
      <c r="W88" s="5">
        <v>0</v>
      </c>
      <c r="X88" s="5">
        <v>17.1934</v>
      </c>
      <c r="Y88" s="5">
        <f t="shared" si="0"/>
        <v>5.1731100000000002E-2</v>
      </c>
      <c r="Z88" s="5">
        <f t="shared" si="1"/>
        <v>1.7005349999999999E-2</v>
      </c>
      <c r="AA88" s="5">
        <f t="shared" si="2"/>
        <v>6.8736450000000004E-2</v>
      </c>
      <c r="AB88" s="5">
        <f t="shared" si="3"/>
        <v>9.0663549999999982E-2</v>
      </c>
      <c r="AC88" s="17">
        <f t="shared" si="4"/>
        <v>1520.104</v>
      </c>
      <c r="AD88" s="17">
        <f t="shared" si="5"/>
        <v>0.1191242008027372</v>
      </c>
      <c r="AE88" s="17">
        <f t="shared" si="6"/>
        <v>863.73253493013976</v>
      </c>
      <c r="AF88" s="17">
        <f t="shared" si="7"/>
        <v>280.45258177329771</v>
      </c>
      <c r="AG88" s="17">
        <f t="shared" si="8"/>
        <v>715.18766825418436</v>
      </c>
      <c r="AH88" s="17">
        <f t="shared" si="9"/>
        <v>275.5618530728957</v>
      </c>
      <c r="AI88" s="17">
        <f t="shared" si="10"/>
        <v>1.2140833670578712</v>
      </c>
      <c r="AJ88" s="17">
        <f t="shared" si="11"/>
        <v>2.9581433765774943</v>
      </c>
      <c r="AK88" s="17">
        <f t="shared" si="12"/>
        <v>134.01404676614106</v>
      </c>
      <c r="AL88" s="17">
        <f t="shared" si="13"/>
        <v>3.693256500695913</v>
      </c>
      <c r="AM88" s="17">
        <f t="shared" si="14"/>
        <v>0</v>
      </c>
      <c r="AN88" s="17">
        <f t="shared" si="15"/>
        <v>357.98104470650946</v>
      </c>
      <c r="AO88" s="17">
        <f t="shared" si="16"/>
        <v>2018.750491349924</v>
      </c>
      <c r="AP88" s="17">
        <f t="shared" si="17"/>
        <v>2136.2678455983778</v>
      </c>
      <c r="AQ88" s="17">
        <f t="shared" si="18"/>
        <v>4155.018336948302</v>
      </c>
      <c r="AR88" s="17">
        <f t="shared" si="19"/>
        <v>-2.8283233602950997</v>
      </c>
      <c r="AS88" s="17">
        <f t="shared" si="20"/>
        <v>2134.9346380305174</v>
      </c>
      <c r="AT88" s="17">
        <f t="shared" si="21"/>
        <v>495.68834797334648</v>
      </c>
      <c r="AU88" s="17">
        <f t="shared" si="22"/>
        <v>1639.2462900571709</v>
      </c>
      <c r="AV88" s="5" t="str">
        <f t="shared" si="23"/>
        <v>OK</v>
      </c>
      <c r="AW88" s="5">
        <f t="shared" si="24"/>
        <v>3.8797730545068037</v>
      </c>
      <c r="AX88" s="5" t="str">
        <f t="shared" si="25"/>
        <v>OK</v>
      </c>
      <c r="AY88" s="5">
        <f t="shared" si="26"/>
        <v>215.06624158612152</v>
      </c>
      <c r="AZ88" s="8"/>
      <c r="BA88" s="8"/>
    </row>
    <row r="89" spans="1:53" x14ac:dyDescent="0.2">
      <c r="A89" s="13" t="s">
        <v>267</v>
      </c>
      <c r="B89" s="13">
        <v>89</v>
      </c>
      <c r="C89" s="14" t="s">
        <v>72</v>
      </c>
      <c r="D89" s="15" t="s">
        <v>69</v>
      </c>
      <c r="E89" s="3">
        <v>44790</v>
      </c>
      <c r="F89" s="19">
        <v>0.58333333333333337</v>
      </c>
      <c r="G89" s="18" t="s">
        <v>268</v>
      </c>
      <c r="H89" s="18" t="s">
        <v>269</v>
      </c>
      <c r="I89" s="5">
        <v>22.78</v>
      </c>
      <c r="J89" s="5">
        <v>1.89</v>
      </c>
      <c r="K89" s="5">
        <v>0.63160000000000005</v>
      </c>
      <c r="L89" s="5">
        <v>6.6859999999999999</v>
      </c>
      <c r="M89" s="5">
        <v>1007.36</v>
      </c>
      <c r="N89" s="5">
        <v>106.3124</v>
      </c>
      <c r="O89" s="5">
        <v>10.298299999999999</v>
      </c>
      <c r="P89" s="5">
        <v>2.3099999999999999E-2</v>
      </c>
      <c r="Q89" s="5">
        <v>1.0345</v>
      </c>
      <c r="R89" s="5">
        <v>2.6084399999999999</v>
      </c>
      <c r="S89" s="5">
        <v>9.8800000000000008</v>
      </c>
      <c r="T89" s="5">
        <v>6.59E-2</v>
      </c>
      <c r="U89" s="5">
        <v>0.80200000000000005</v>
      </c>
      <c r="V89" s="5">
        <v>0.1472</v>
      </c>
      <c r="W89" s="5">
        <v>0</v>
      </c>
      <c r="X89" s="5">
        <v>3.38856</v>
      </c>
      <c r="Y89" s="5">
        <f t="shared" si="0"/>
        <v>3.3252480000000001E-2</v>
      </c>
      <c r="Z89" s="5">
        <f t="shared" si="1"/>
        <v>1.7937149999999999E-2</v>
      </c>
      <c r="AA89" s="5">
        <f t="shared" si="2"/>
        <v>5.118963E-2</v>
      </c>
      <c r="AB89" s="5">
        <f t="shared" si="3"/>
        <v>0.58041037000000006</v>
      </c>
      <c r="AC89" s="17">
        <f t="shared" si="4"/>
        <v>1007.36</v>
      </c>
      <c r="AD89" s="17">
        <f t="shared" si="5"/>
        <v>0.20606299132699984</v>
      </c>
      <c r="AE89" s="17">
        <f t="shared" si="6"/>
        <v>493.01397205588825</v>
      </c>
      <c r="AF89" s="17">
        <f t="shared" si="7"/>
        <v>214.64225468010699</v>
      </c>
      <c r="AG89" s="17">
        <f t="shared" si="8"/>
        <v>447.95141491193692</v>
      </c>
      <c r="AH89" s="17">
        <f t="shared" si="9"/>
        <v>26.458950900678545</v>
      </c>
      <c r="AI89" s="17">
        <f t="shared" si="10"/>
        <v>1.2806084830610422</v>
      </c>
      <c r="AJ89" s="17">
        <f t="shared" si="11"/>
        <v>3.468712607054393</v>
      </c>
      <c r="AK89" s="17">
        <f t="shared" si="12"/>
        <v>22.621498885848869</v>
      </c>
      <c r="AL89" s="17">
        <f t="shared" si="13"/>
        <v>2.3740059253381589</v>
      </c>
      <c r="AM89" s="17">
        <f t="shared" si="14"/>
        <v>0</v>
      </c>
      <c r="AN89" s="17">
        <f t="shared" si="15"/>
        <v>70.552668398960634</v>
      </c>
      <c r="AO89" s="17">
        <f t="shared" si="16"/>
        <v>1106.376885817202</v>
      </c>
      <c r="AP89" s="17">
        <f t="shared" si="17"/>
        <v>1183.5532640229987</v>
      </c>
      <c r="AQ89" s="17">
        <f t="shared" si="18"/>
        <v>2289.930149840201</v>
      </c>
      <c r="AR89" s="17">
        <f t="shared" si="19"/>
        <v>-3.3702503201323557</v>
      </c>
      <c r="AS89" s="17">
        <f t="shared" si="20"/>
        <v>1182.0665925486107</v>
      </c>
      <c r="AT89" s="17">
        <f t="shared" si="21"/>
        <v>95.548173210147667</v>
      </c>
      <c r="AU89" s="17">
        <f t="shared" si="22"/>
        <v>1086.518419338463</v>
      </c>
      <c r="AV89" s="5" t="str">
        <f t="shared" si="23"/>
        <v>OK</v>
      </c>
      <c r="AW89" s="5">
        <f t="shared" si="24"/>
        <v>3.8815772267758542</v>
      </c>
      <c r="AX89" s="5" t="str">
        <f t="shared" si="25"/>
        <v>OK</v>
      </c>
      <c r="AY89" s="5">
        <f t="shared" si="26"/>
        <v>110.43899790763885</v>
      </c>
      <c r="AZ89" s="8"/>
      <c r="BA89" s="8"/>
    </row>
    <row r="90" spans="1:53" x14ac:dyDescent="0.2">
      <c r="A90" s="13" t="s">
        <v>270</v>
      </c>
      <c r="B90" s="13">
        <v>90</v>
      </c>
      <c r="C90" s="14" t="s">
        <v>65</v>
      </c>
      <c r="D90" s="15"/>
      <c r="E90" s="3">
        <v>44790</v>
      </c>
      <c r="F90" s="19">
        <v>0.59375</v>
      </c>
      <c r="G90" s="18" t="s">
        <v>271</v>
      </c>
      <c r="H90" s="18" t="s">
        <v>272</v>
      </c>
      <c r="I90" s="5"/>
      <c r="J90" s="5">
        <v>3.0059999999999998</v>
      </c>
      <c r="K90" s="5">
        <v>1.0509999999999999</v>
      </c>
      <c r="L90" s="5">
        <v>6.585</v>
      </c>
      <c r="M90" s="5">
        <v>1062.357</v>
      </c>
      <c r="N90" s="5">
        <v>157.18360000000001</v>
      </c>
      <c r="O90" s="5">
        <v>14.298999999999999</v>
      </c>
      <c r="P90" s="5">
        <v>3.3700000000000001E-2</v>
      </c>
      <c r="Q90" s="5">
        <v>9.093</v>
      </c>
      <c r="R90" s="5">
        <v>1.9543999999999999</v>
      </c>
      <c r="S90" s="5">
        <v>14.298</v>
      </c>
      <c r="T90" s="5">
        <v>4.4299999999999999E-2</v>
      </c>
      <c r="U90" s="5">
        <v>4.1220999999999997</v>
      </c>
      <c r="V90" s="5">
        <v>0.28810000000000002</v>
      </c>
      <c r="W90" s="5">
        <v>0</v>
      </c>
      <c r="X90" s="5">
        <v>12.339</v>
      </c>
      <c r="Y90" s="5">
        <f t="shared" si="0"/>
        <v>6.508179E-2</v>
      </c>
      <c r="Z90" s="5">
        <f t="shared" si="1"/>
        <v>2.6168049999999998E-2</v>
      </c>
      <c r="AA90" s="5">
        <f t="shared" si="2"/>
        <v>9.1249839999999999E-2</v>
      </c>
      <c r="AB90" s="5">
        <f t="shared" si="3"/>
        <v>0.95975015999999991</v>
      </c>
      <c r="AC90" s="17">
        <f t="shared" si="4"/>
        <v>1062.357</v>
      </c>
      <c r="AD90" s="17">
        <f t="shared" si="5"/>
        <v>0.26001595631652691</v>
      </c>
      <c r="AE90" s="17">
        <f t="shared" si="6"/>
        <v>713.4730538922156</v>
      </c>
      <c r="AF90" s="17">
        <f t="shared" si="7"/>
        <v>160.8228759514503</v>
      </c>
      <c r="AG90" s="17">
        <f t="shared" si="8"/>
        <v>621.97229463365659</v>
      </c>
      <c r="AH90" s="17">
        <f t="shared" si="9"/>
        <v>232.56765639426777</v>
      </c>
      <c r="AI90" s="17">
        <f t="shared" si="10"/>
        <v>1.8682470077557198</v>
      </c>
      <c r="AJ90" s="17">
        <f t="shared" si="11"/>
        <v>2.3317749391883096</v>
      </c>
      <c r="AK90" s="17">
        <f t="shared" si="12"/>
        <v>116.26942712887482</v>
      </c>
      <c r="AL90" s="17">
        <f t="shared" si="13"/>
        <v>4.6464069775130676</v>
      </c>
      <c r="AM90" s="17">
        <f t="shared" si="14"/>
        <v>0</v>
      </c>
      <c r="AN90" s="17">
        <f t="shared" si="15"/>
        <v>256.90835498700784</v>
      </c>
      <c r="AO90" s="17">
        <f t="shared" si="16"/>
        <v>1442.512964032584</v>
      </c>
      <c r="AP90" s="17">
        <f t="shared" si="17"/>
        <v>1730.9641438356625</v>
      </c>
      <c r="AQ90" s="17">
        <f t="shared" si="18"/>
        <v>3173.4771078682465</v>
      </c>
      <c r="AR90" s="17">
        <f t="shared" si="19"/>
        <v>-9.0894362870272243</v>
      </c>
      <c r="AS90" s="17">
        <f t="shared" si="20"/>
        <v>1728.8358808715902</v>
      </c>
      <c r="AT90" s="17">
        <f t="shared" si="21"/>
        <v>377.82418909339572</v>
      </c>
      <c r="AU90" s="17">
        <f t="shared" si="22"/>
        <v>1351.0116917781945</v>
      </c>
      <c r="AV90" s="5" t="str">
        <f t="shared" si="23"/>
        <v>OK</v>
      </c>
      <c r="AW90" s="5">
        <f t="shared" si="24"/>
        <v>5.4257115088926691</v>
      </c>
      <c r="AX90" s="5" t="str">
        <f t="shared" si="25"/>
        <v>OK</v>
      </c>
      <c r="AY90" s="5">
        <f t="shared" si="26"/>
        <v>165.71192867529183</v>
      </c>
      <c r="AZ90" s="8"/>
      <c r="BA90" s="8"/>
    </row>
    <row r="91" spans="1:53" x14ac:dyDescent="0.2">
      <c r="A91" s="13" t="s">
        <v>273</v>
      </c>
      <c r="B91" s="13">
        <v>91</v>
      </c>
      <c r="C91" s="14" t="s">
        <v>62</v>
      </c>
      <c r="D91" s="15"/>
      <c r="E91" s="3">
        <v>44790</v>
      </c>
      <c r="F91" s="19">
        <v>0.59722222222222221</v>
      </c>
      <c r="G91" s="18" t="s">
        <v>274</v>
      </c>
      <c r="H91" s="18" t="s">
        <v>275</v>
      </c>
      <c r="I91" s="5"/>
      <c r="J91" s="5">
        <v>3.0649999999999999</v>
      </c>
      <c r="K91" s="5">
        <v>0.1651</v>
      </c>
      <c r="L91" s="5">
        <v>6.9486999999999997</v>
      </c>
      <c r="M91" s="5">
        <v>1011.81</v>
      </c>
      <c r="N91" s="5">
        <v>153.76410000000001</v>
      </c>
      <c r="O91" s="5">
        <v>9.4420000000000002</v>
      </c>
      <c r="P91" s="5">
        <v>3.3500000000000002E-2</v>
      </c>
      <c r="Q91" s="5">
        <v>0.74550000000000005</v>
      </c>
      <c r="R91" s="5">
        <v>4.4873000000000003</v>
      </c>
      <c r="S91" s="5">
        <v>15.885</v>
      </c>
      <c r="T91" s="5">
        <v>4.4200000000000003E-2</v>
      </c>
      <c r="U91" s="5">
        <v>1.4666999999999999</v>
      </c>
      <c r="V91" s="5">
        <v>8.3199999999999996E-2</v>
      </c>
      <c r="W91" s="5">
        <v>0</v>
      </c>
      <c r="X91" s="5">
        <v>16.54983</v>
      </c>
      <c r="Y91" s="5">
        <f t="shared" si="0"/>
        <v>1.879488E-2</v>
      </c>
      <c r="Z91" s="5">
        <f t="shared" si="1"/>
        <v>2.6012750000000001E-2</v>
      </c>
      <c r="AA91" s="5">
        <f t="shared" si="2"/>
        <v>4.4807630000000001E-2</v>
      </c>
      <c r="AB91" s="5">
        <f t="shared" si="3"/>
        <v>0.12029237</v>
      </c>
      <c r="AC91" s="17">
        <f t="shared" si="4"/>
        <v>1011.81</v>
      </c>
      <c r="AD91" s="17">
        <f t="shared" si="5"/>
        <v>0.1125382091937632</v>
      </c>
      <c r="AE91" s="17">
        <f t="shared" si="6"/>
        <v>792.66467065868267</v>
      </c>
      <c r="AF91" s="17">
        <f t="shared" si="7"/>
        <v>369.24912569430165</v>
      </c>
      <c r="AG91" s="17">
        <f t="shared" si="8"/>
        <v>410.70441331079002</v>
      </c>
      <c r="AH91" s="17">
        <f t="shared" si="9"/>
        <v>19.067325177821033</v>
      </c>
      <c r="AI91" s="17">
        <f t="shared" si="10"/>
        <v>1.8571594884218581</v>
      </c>
      <c r="AJ91" s="17">
        <f t="shared" si="11"/>
        <v>2.3265113388741154</v>
      </c>
      <c r="AK91" s="17">
        <f t="shared" si="12"/>
        <v>41.370264857698913</v>
      </c>
      <c r="AL91" s="17">
        <f t="shared" si="13"/>
        <v>1.3418294360606984</v>
      </c>
      <c r="AM91" s="17">
        <f t="shared" si="14"/>
        <v>0</v>
      </c>
      <c r="AN91" s="17">
        <f t="shared" si="15"/>
        <v>344.58137617429549</v>
      </c>
      <c r="AO91" s="17">
        <f t="shared" si="16"/>
        <v>1401.4299818069292</v>
      </c>
      <c r="AP91" s="17">
        <f t="shared" si="17"/>
        <v>1593.6552325392108</v>
      </c>
      <c r="AQ91" s="17">
        <f t="shared" si="18"/>
        <v>2995.0852143461398</v>
      </c>
      <c r="AR91" s="17">
        <f t="shared" si="19"/>
        <v>-6.4180227598047344</v>
      </c>
      <c r="AS91" s="17">
        <f t="shared" si="20"/>
        <v>1591.6855348415952</v>
      </c>
      <c r="AT91" s="17">
        <f t="shared" si="21"/>
        <v>387.29347046805509</v>
      </c>
      <c r="AU91" s="17">
        <f t="shared" si="22"/>
        <v>1204.3920643735401</v>
      </c>
      <c r="AV91" s="5" t="str">
        <f t="shared" si="23"/>
        <v>OK</v>
      </c>
      <c r="AW91" s="5">
        <f t="shared" si="24"/>
        <v>-1.2259883049351914</v>
      </c>
      <c r="AX91" s="5" t="str">
        <f t="shared" si="25"/>
        <v>OK</v>
      </c>
      <c r="AY91" s="5">
        <f t="shared" si="26"/>
        <v>151.87897011681116</v>
      </c>
      <c r="AZ91" s="8"/>
      <c r="BA91" s="8"/>
    </row>
    <row r="92" spans="1:53" x14ac:dyDescent="0.2">
      <c r="A92" s="13" t="s">
        <v>276</v>
      </c>
      <c r="B92" s="13">
        <v>92</v>
      </c>
      <c r="C92" s="14" t="s">
        <v>68</v>
      </c>
      <c r="D92" s="15" t="s">
        <v>69</v>
      </c>
      <c r="E92" s="3">
        <v>44790</v>
      </c>
      <c r="F92" s="19">
        <v>0.60416666666666663</v>
      </c>
      <c r="G92" s="18" t="s">
        <v>277</v>
      </c>
      <c r="H92" s="18" t="s">
        <v>278</v>
      </c>
      <c r="I92" s="5"/>
      <c r="J92" s="5">
        <v>5.5350000000000001</v>
      </c>
      <c r="K92" s="5">
        <v>0.57969999999999999</v>
      </c>
      <c r="L92" s="5">
        <v>6.9269999999999996</v>
      </c>
      <c r="M92" s="5">
        <v>1086.82</v>
      </c>
      <c r="N92" s="5">
        <v>151.18539999999999</v>
      </c>
      <c r="O92" s="5">
        <v>20.001000000000001</v>
      </c>
      <c r="P92" s="5">
        <v>3.8100000000000002E-2</v>
      </c>
      <c r="Q92" s="5">
        <v>1.5482</v>
      </c>
      <c r="R92" s="5">
        <v>3.2280000000000002</v>
      </c>
      <c r="S92" s="5">
        <v>13.775</v>
      </c>
      <c r="T92" s="5">
        <v>5.5981999999999997E-2</v>
      </c>
      <c r="U92" s="5">
        <v>4.5579999999999998</v>
      </c>
      <c r="V92" s="5">
        <v>0.1993</v>
      </c>
      <c r="W92" s="5">
        <v>0</v>
      </c>
      <c r="X92" s="5">
        <v>5.7389999999999999</v>
      </c>
      <c r="Y92" s="5">
        <f t="shared" si="0"/>
        <v>4.5021869999999999E-2</v>
      </c>
      <c r="Z92" s="5">
        <f t="shared" si="1"/>
        <v>2.9584650000000001E-2</v>
      </c>
      <c r="AA92" s="5">
        <f t="shared" si="2"/>
        <v>7.4606519999999996E-2</v>
      </c>
      <c r="AB92" s="5">
        <f t="shared" si="3"/>
        <v>0.50509347999999998</v>
      </c>
      <c r="AC92" s="17">
        <f t="shared" si="4"/>
        <v>1086.82</v>
      </c>
      <c r="AD92" s="17">
        <f t="shared" si="5"/>
        <v>0.11830415557251635</v>
      </c>
      <c r="AE92" s="17">
        <f t="shared" si="6"/>
        <v>687.37524950099805</v>
      </c>
      <c r="AF92" s="17">
        <f t="shared" si="7"/>
        <v>265.62435712816296</v>
      </c>
      <c r="AG92" s="17">
        <f t="shared" si="8"/>
        <v>869.99565458897598</v>
      </c>
      <c r="AH92" s="17">
        <f t="shared" si="9"/>
        <v>39.597629564456767</v>
      </c>
      <c r="AI92" s="17">
        <f t="shared" si="10"/>
        <v>2.1121724331006804</v>
      </c>
      <c r="AJ92" s="17">
        <f t="shared" si="11"/>
        <v>2.9466687278925496</v>
      </c>
      <c r="AK92" s="17">
        <f t="shared" si="12"/>
        <v>128.56457845598396</v>
      </c>
      <c r="AL92" s="17">
        <f t="shared" si="13"/>
        <v>3.2142620986405914</v>
      </c>
      <c r="AM92" s="17">
        <f t="shared" si="14"/>
        <v>0</v>
      </c>
      <c r="AN92" s="17">
        <f t="shared" si="15"/>
        <v>119.49080551668999</v>
      </c>
      <c r="AO92" s="17">
        <f t="shared" si="16"/>
        <v>1341.036314799207</v>
      </c>
      <c r="AP92" s="17">
        <f t="shared" si="17"/>
        <v>1864.8233673712668</v>
      </c>
      <c r="AQ92" s="17">
        <f t="shared" si="18"/>
        <v>3205.8596821704741</v>
      </c>
      <c r="AR92" s="17">
        <f t="shared" si="19"/>
        <v>-16.338427270698215</v>
      </c>
      <c r="AS92" s="17">
        <f t="shared" si="20"/>
        <v>1862.5928907825937</v>
      </c>
      <c r="AT92" s="17">
        <f t="shared" si="21"/>
        <v>251.26964607131455</v>
      </c>
      <c r="AU92" s="17">
        <f t="shared" si="22"/>
        <v>1611.3232447112791</v>
      </c>
      <c r="AV92" s="5" t="str">
        <f t="shared" si="23"/>
        <v>OK</v>
      </c>
      <c r="AW92" s="5">
        <f t="shared" si="24"/>
        <v>5.5518408659607292</v>
      </c>
      <c r="AX92" s="5" t="str">
        <f t="shared" si="25"/>
        <v>OK</v>
      </c>
      <c r="AY92" s="5">
        <f t="shared" si="26"/>
        <v>159.57897282056618</v>
      </c>
      <c r="AZ92" s="8"/>
      <c r="BA92" s="8"/>
    </row>
    <row r="93" spans="1:53" x14ac:dyDescent="0.2">
      <c r="A93" s="13" t="s">
        <v>279</v>
      </c>
      <c r="B93" s="13">
        <v>93</v>
      </c>
      <c r="C93" s="14" t="s">
        <v>58</v>
      </c>
      <c r="D93" s="15"/>
      <c r="E93" s="3">
        <v>44790</v>
      </c>
      <c r="F93" s="19">
        <v>0.60763888888888884</v>
      </c>
      <c r="G93" s="18" t="s">
        <v>280</v>
      </c>
      <c r="H93" s="18" t="s">
        <v>281</v>
      </c>
      <c r="I93" s="5"/>
      <c r="J93" s="5">
        <v>1.738</v>
      </c>
      <c r="K93" s="5">
        <v>0.22539999999999999</v>
      </c>
      <c r="L93" s="5">
        <v>6.9109999999999996</v>
      </c>
      <c r="M93" s="5">
        <v>783.51800000000003</v>
      </c>
      <c r="N93" s="5">
        <v>79.290099999999995</v>
      </c>
      <c r="O93" s="5">
        <v>1.65543</v>
      </c>
      <c r="P93" s="5">
        <v>8.0000000000000002E-3</v>
      </c>
      <c r="Q93" s="5">
        <v>0.59321999999999997</v>
      </c>
      <c r="R93" s="5">
        <v>2.0840000000000001</v>
      </c>
      <c r="S93" s="5">
        <v>11.448</v>
      </c>
      <c r="T93" s="5">
        <v>5.62E-2</v>
      </c>
      <c r="U93" s="5">
        <v>0.54879999999999995</v>
      </c>
      <c r="V93" s="5">
        <v>2.18E-2</v>
      </c>
      <c r="W93" s="5">
        <v>0</v>
      </c>
      <c r="X93" s="5">
        <v>3.9910000000000001</v>
      </c>
      <c r="Y93" s="5">
        <f t="shared" si="0"/>
        <v>4.9246199999999993E-3</v>
      </c>
      <c r="Z93" s="5">
        <f t="shared" si="1"/>
        <v>6.2119999999999996E-3</v>
      </c>
      <c r="AA93" s="5">
        <f t="shared" si="2"/>
        <v>1.113662E-2</v>
      </c>
      <c r="AB93" s="5">
        <f t="shared" si="3"/>
        <v>0.21426338</v>
      </c>
      <c r="AC93" s="17">
        <f t="shared" si="4"/>
        <v>783.51800000000003</v>
      </c>
      <c r="AD93" s="17">
        <f t="shared" si="5"/>
        <v>0.12274392311584066</v>
      </c>
      <c r="AE93" s="17">
        <f t="shared" si="6"/>
        <v>571.25748502994009</v>
      </c>
      <c r="AF93" s="17">
        <f t="shared" si="7"/>
        <v>171.48734828224647</v>
      </c>
      <c r="AG93" s="17">
        <f t="shared" si="8"/>
        <v>72.007244961563345</v>
      </c>
      <c r="AH93" s="17">
        <f t="shared" si="9"/>
        <v>15.172526682745795</v>
      </c>
      <c r="AI93" s="17">
        <f t="shared" si="10"/>
        <v>0.44350077335447358</v>
      </c>
      <c r="AJ93" s="17">
        <f t="shared" si="11"/>
        <v>2.9581433765774943</v>
      </c>
      <c r="AK93" s="17">
        <f t="shared" si="12"/>
        <v>15.479649112910048</v>
      </c>
      <c r="AL93" s="17">
        <f t="shared" si="13"/>
        <v>0.35158511666013492</v>
      </c>
      <c r="AM93" s="17">
        <f t="shared" si="14"/>
        <v>0</v>
      </c>
      <c r="AN93" s="17">
        <f t="shared" si="15"/>
        <v>83.095975747884609</v>
      </c>
      <c r="AO93" s="17">
        <f t="shared" si="16"/>
        <v>885.40335335403233</v>
      </c>
      <c r="AP93" s="17">
        <f t="shared" si="17"/>
        <v>830.49084965296606</v>
      </c>
      <c r="AQ93" s="17">
        <f t="shared" si="18"/>
        <v>1715.8942030069984</v>
      </c>
      <c r="AR93" s="17">
        <f t="shared" si="19"/>
        <v>3.2002266576130105</v>
      </c>
      <c r="AS93" s="17">
        <f t="shared" si="20"/>
        <v>829.92460495649573</v>
      </c>
      <c r="AT93" s="17">
        <f t="shared" si="21"/>
        <v>98.927209977454794</v>
      </c>
      <c r="AU93" s="17">
        <f t="shared" si="22"/>
        <v>730.99739497904091</v>
      </c>
      <c r="AV93" s="5" t="str">
        <f t="shared" si="23"/>
        <v>OK</v>
      </c>
      <c r="AW93" s="5">
        <f t="shared" si="24"/>
        <v>5.4966050211615762</v>
      </c>
      <c r="AX93" s="5" t="str">
        <f t="shared" si="25"/>
        <v>OK</v>
      </c>
      <c r="AY93" s="5">
        <f t="shared" si="26"/>
        <v>83.64836361788403</v>
      </c>
      <c r="AZ93" s="8"/>
      <c r="BA93" s="8"/>
    </row>
    <row r="94" spans="1:53" ht="15.75" customHeight="1" x14ac:dyDescent="0.2">
      <c r="A94" s="13" t="s">
        <v>282</v>
      </c>
      <c r="B94" s="13">
        <v>94</v>
      </c>
      <c r="C94" s="14" t="s">
        <v>131</v>
      </c>
      <c r="D94" s="15" t="s">
        <v>88</v>
      </c>
      <c r="E94" s="3">
        <v>44809</v>
      </c>
      <c r="F94" s="4">
        <v>940</v>
      </c>
      <c r="G94" s="18" t="s">
        <v>283</v>
      </c>
      <c r="H94" s="18" t="s">
        <v>284</v>
      </c>
      <c r="I94" s="5"/>
      <c r="J94" s="5">
        <v>2.093</v>
      </c>
      <c r="K94" s="5">
        <v>0.27939999999999998</v>
      </c>
      <c r="L94" s="5">
        <v>6.9110000000000005</v>
      </c>
      <c r="M94" s="5">
        <v>1560.7529999999999</v>
      </c>
      <c r="N94" s="5">
        <v>158.846</v>
      </c>
      <c r="O94" s="5">
        <v>9.52</v>
      </c>
      <c r="P94" s="5">
        <v>4.7E-2</v>
      </c>
      <c r="Q94" s="5">
        <v>0.79100000000000004</v>
      </c>
      <c r="R94" s="5">
        <v>2.96</v>
      </c>
      <c r="S94" s="5">
        <v>19.32</v>
      </c>
      <c r="T94" s="5">
        <v>3.4000000000000002E-2</v>
      </c>
      <c r="U94" s="5">
        <v>0.59799999999999998</v>
      </c>
      <c r="V94" s="5">
        <v>1.0640000000000001</v>
      </c>
      <c r="W94" s="5">
        <v>0</v>
      </c>
      <c r="X94" s="5">
        <v>8.9990000000000006</v>
      </c>
      <c r="Y94" s="5">
        <f t="shared" si="0"/>
        <v>0.2403576</v>
      </c>
      <c r="Z94" s="5">
        <f t="shared" si="1"/>
        <v>3.64955E-2</v>
      </c>
      <c r="AA94" s="5">
        <f t="shared" si="2"/>
        <v>0.27685310000000002</v>
      </c>
      <c r="AB94" s="5">
        <f t="shared" si="3"/>
        <v>2.5468999999999631E-3</v>
      </c>
      <c r="AC94" s="17">
        <f t="shared" si="4"/>
        <v>1560.7529999999999</v>
      </c>
      <c r="AD94" s="17">
        <f t="shared" si="5"/>
        <v>0.12274392311584045</v>
      </c>
      <c r="AE94" s="17">
        <f t="shared" si="6"/>
        <v>964.07185628742525</v>
      </c>
      <c r="AF94" s="17">
        <f t="shared" si="7"/>
        <v>243.57128162929439</v>
      </c>
      <c r="AG94" s="17">
        <f t="shared" si="8"/>
        <v>414.09722672301638</v>
      </c>
      <c r="AH94" s="17">
        <f t="shared" si="9"/>
        <v>20.231058639378183</v>
      </c>
      <c r="AI94" s="17">
        <f t="shared" si="10"/>
        <v>2.605567043457532</v>
      </c>
      <c r="AJ94" s="17">
        <f t="shared" si="11"/>
        <v>1.7896241068262424</v>
      </c>
      <c r="AK94" s="17">
        <f t="shared" si="12"/>
        <v>16.867401912391053</v>
      </c>
      <c r="AL94" s="17">
        <f t="shared" si="13"/>
        <v>17.15993413423778</v>
      </c>
      <c r="AM94" s="17">
        <f t="shared" si="14"/>
        <v>0</v>
      </c>
      <c r="AN94" s="17">
        <f t="shared" si="15"/>
        <v>187.36674661869549</v>
      </c>
      <c r="AO94" s="17">
        <f t="shared" si="16"/>
        <v>1783.9367067721505</v>
      </c>
      <c r="AP94" s="17">
        <f t="shared" si="17"/>
        <v>1644.6997342456878</v>
      </c>
      <c r="AQ94" s="17">
        <f t="shared" si="18"/>
        <v>3428.6364410178385</v>
      </c>
      <c r="AR94" s="17">
        <f t="shared" si="19"/>
        <v>4.0610013607954398</v>
      </c>
      <c r="AS94" s="17">
        <f t="shared" si="20"/>
        <v>1641.9714232791143</v>
      </c>
      <c r="AT94" s="17">
        <f t="shared" si="21"/>
        <v>221.39408266532433</v>
      </c>
      <c r="AU94" s="17">
        <f t="shared" si="22"/>
        <v>1420.5773406137901</v>
      </c>
      <c r="AV94" s="5" t="str">
        <f t="shared" si="23"/>
        <v>OK</v>
      </c>
      <c r="AW94" s="5">
        <f t="shared" si="24"/>
        <v>5.3381569098926658</v>
      </c>
      <c r="AX94" s="5" t="str">
        <f t="shared" si="25"/>
        <v>OK</v>
      </c>
      <c r="AY94" s="5">
        <f t="shared" si="26"/>
        <v>167.32544872508811</v>
      </c>
      <c r="AZ94" s="8"/>
      <c r="BA94" s="8"/>
    </row>
    <row r="95" spans="1:53" ht="15.75" customHeight="1" x14ac:dyDescent="0.2">
      <c r="A95" s="13" t="s">
        <v>285</v>
      </c>
      <c r="B95" s="13">
        <v>95</v>
      </c>
      <c r="C95" s="14" t="s">
        <v>156</v>
      </c>
      <c r="D95" s="15" t="s">
        <v>69</v>
      </c>
      <c r="E95" s="3">
        <v>44809</v>
      </c>
      <c r="F95" s="4">
        <v>1000</v>
      </c>
      <c r="G95" s="18" t="s">
        <v>286</v>
      </c>
      <c r="H95" s="18" t="s">
        <v>287</v>
      </c>
      <c r="I95" s="5"/>
      <c r="J95" s="5">
        <v>2.012</v>
      </c>
      <c r="K95" s="5">
        <v>0.33779999999999999</v>
      </c>
      <c r="L95" s="5">
        <v>7.4720000000000004</v>
      </c>
      <c r="M95" s="5">
        <v>2068.48</v>
      </c>
      <c r="N95" s="5">
        <v>236.04859999999999</v>
      </c>
      <c r="O95" s="5">
        <v>9.66</v>
      </c>
      <c r="P95" s="5">
        <v>0.06</v>
      </c>
      <c r="Q95" s="5">
        <v>0.69000000000000006</v>
      </c>
      <c r="R95" s="5">
        <v>5.21</v>
      </c>
      <c r="S95" s="5">
        <v>35.11</v>
      </c>
      <c r="T95" s="5">
        <v>0.09</v>
      </c>
      <c r="U95" s="5">
        <v>0.65600000000000003</v>
      </c>
      <c r="V95" s="5">
        <v>1.0529999999999999</v>
      </c>
      <c r="W95" s="5">
        <v>0</v>
      </c>
      <c r="X95" s="5">
        <v>13.721</v>
      </c>
      <c r="Y95" s="5">
        <f t="shared" si="0"/>
        <v>0.23787269999999996</v>
      </c>
      <c r="Z95" s="5">
        <f t="shared" si="1"/>
        <v>4.6589999999999999E-2</v>
      </c>
      <c r="AA95" s="5">
        <f t="shared" si="2"/>
        <v>0.28446269999999996</v>
      </c>
      <c r="AB95" s="5">
        <f t="shared" si="3"/>
        <v>5.3337300000000032E-2</v>
      </c>
      <c r="AC95" s="17">
        <f t="shared" si="4"/>
        <v>2068.48</v>
      </c>
      <c r="AD95" s="17">
        <f t="shared" si="5"/>
        <v>3.3728730865886854E-2</v>
      </c>
      <c r="AE95" s="17">
        <f t="shared" si="6"/>
        <v>1751.9960079840321</v>
      </c>
      <c r="AF95" s="17">
        <f t="shared" si="7"/>
        <v>428.71837070561611</v>
      </c>
      <c r="AG95" s="17">
        <f t="shared" si="8"/>
        <v>420.18689182188422</v>
      </c>
      <c r="AH95" s="17">
        <f t="shared" si="9"/>
        <v>17.647826120317252</v>
      </c>
      <c r="AI95" s="17">
        <f t="shared" si="10"/>
        <v>3.3262558001585516</v>
      </c>
      <c r="AJ95" s="17">
        <f t="shared" si="11"/>
        <v>4.737240282775347</v>
      </c>
      <c r="AK95" s="17">
        <f t="shared" si="12"/>
        <v>18.503370659746707</v>
      </c>
      <c r="AL95" s="17">
        <f t="shared" si="13"/>
        <v>16.982528800143211</v>
      </c>
      <c r="AM95" s="17">
        <f t="shared" si="14"/>
        <v>0</v>
      </c>
      <c r="AN95" s="17">
        <f t="shared" si="15"/>
        <v>285.68275701245921</v>
      </c>
      <c r="AO95" s="17">
        <f t="shared" si="16"/>
        <v>2394.3858967551246</v>
      </c>
      <c r="AP95" s="17">
        <f t="shared" si="17"/>
        <v>2621.9090811628739</v>
      </c>
      <c r="AQ95" s="17">
        <f t="shared" si="18"/>
        <v>5016.294977917998</v>
      </c>
      <c r="AR95" s="17">
        <f t="shared" si="19"/>
        <v>-4.535681920806466</v>
      </c>
      <c r="AS95" s="17">
        <f t="shared" si="20"/>
        <v>2618.5490966318498</v>
      </c>
      <c r="AT95" s="17">
        <f t="shared" si="21"/>
        <v>321.16865647234914</v>
      </c>
      <c r="AU95" s="17">
        <f t="shared" si="22"/>
        <v>2297.3804401595007</v>
      </c>
      <c r="AV95" s="5" t="str">
        <f t="shared" si="23"/>
        <v>OK</v>
      </c>
      <c r="AW95" s="5">
        <f t="shared" si="24"/>
        <v>4.337869639137546</v>
      </c>
      <c r="AX95" s="5" t="str">
        <f t="shared" si="25"/>
        <v>OK</v>
      </c>
      <c r="AY95" s="5">
        <f t="shared" si="26"/>
        <v>246.28808055300922</v>
      </c>
      <c r="AZ95" s="8"/>
      <c r="BA95" s="8"/>
    </row>
    <row r="96" spans="1:53" ht="15.75" customHeight="1" x14ac:dyDescent="0.2">
      <c r="A96" s="13" t="s">
        <v>288</v>
      </c>
      <c r="B96" s="13">
        <v>96</v>
      </c>
      <c r="C96" s="14" t="s">
        <v>94</v>
      </c>
      <c r="D96" s="15" t="s">
        <v>95</v>
      </c>
      <c r="E96" s="3">
        <v>44809</v>
      </c>
      <c r="F96" s="4">
        <v>1040</v>
      </c>
      <c r="G96" s="18" t="s">
        <v>289</v>
      </c>
      <c r="H96" s="18" t="s">
        <v>290</v>
      </c>
      <c r="I96" s="5"/>
      <c r="J96" s="5">
        <v>1.266</v>
      </c>
      <c r="K96" s="5">
        <v>0.20992</v>
      </c>
      <c r="L96" s="5">
        <v>6.8970000000000002</v>
      </c>
      <c r="M96" s="5">
        <v>1368.6079999999999</v>
      </c>
      <c r="N96" s="5">
        <v>159.54580000000001</v>
      </c>
      <c r="O96" s="5">
        <v>9.2100000000000009</v>
      </c>
      <c r="P96" s="5">
        <v>7.0000000000000007E-2</v>
      </c>
      <c r="Q96" s="5">
        <v>0.27</v>
      </c>
      <c r="R96" s="5">
        <v>3.15</v>
      </c>
      <c r="S96" s="5">
        <v>22.95</v>
      </c>
      <c r="T96" s="5">
        <v>5.2999999999999999E-2</v>
      </c>
      <c r="U96" s="5">
        <v>0.93979999999999997</v>
      </c>
      <c r="V96" s="5">
        <v>2.8199999999999999E-2</v>
      </c>
      <c r="W96" s="5">
        <v>0</v>
      </c>
      <c r="X96" s="5">
        <v>8.5619999999999994</v>
      </c>
      <c r="Y96" s="5">
        <f t="shared" si="0"/>
        <v>6.3703799999999993E-3</v>
      </c>
      <c r="Z96" s="5">
        <f t="shared" si="1"/>
        <v>5.4355000000000001E-2</v>
      </c>
      <c r="AA96" s="5">
        <f t="shared" si="2"/>
        <v>6.0725380000000002E-2</v>
      </c>
      <c r="AB96" s="5">
        <f t="shared" si="3"/>
        <v>0.14919462</v>
      </c>
      <c r="AC96" s="17">
        <f t="shared" si="4"/>
        <v>1368.6079999999999</v>
      </c>
      <c r="AD96" s="17">
        <f t="shared" si="5"/>
        <v>0.1267651865857844</v>
      </c>
      <c r="AE96" s="17">
        <f t="shared" si="6"/>
        <v>1145.2095808383233</v>
      </c>
      <c r="AF96" s="17">
        <f t="shared" si="7"/>
        <v>259.20592470685045</v>
      </c>
      <c r="AG96" s="17">
        <f t="shared" si="8"/>
        <v>400.61296828980892</v>
      </c>
      <c r="AH96" s="17">
        <f t="shared" si="9"/>
        <v>6.9056710905589247</v>
      </c>
      <c r="AI96" s="17">
        <f t="shared" si="10"/>
        <v>3.8806317668516441</v>
      </c>
      <c r="AJ96" s="17">
        <f t="shared" si="11"/>
        <v>2.7897081665232597</v>
      </c>
      <c r="AK96" s="17">
        <f t="shared" si="12"/>
        <v>26.508334978704195</v>
      </c>
      <c r="AL96" s="17">
        <f t="shared" si="13"/>
        <v>0.45480276558788091</v>
      </c>
      <c r="AM96" s="17">
        <f t="shared" si="14"/>
        <v>0</v>
      </c>
      <c r="AN96" s="17">
        <f t="shared" si="15"/>
        <v>178.26803917649411</v>
      </c>
      <c r="AO96" s="17">
        <f t="shared" si="16"/>
        <v>1576.6288850873093</v>
      </c>
      <c r="AP96" s="17">
        <f t="shared" si="17"/>
        <v>1815.941541878979</v>
      </c>
      <c r="AQ96" s="17">
        <f t="shared" si="18"/>
        <v>3392.5704269662883</v>
      </c>
      <c r="AR96" s="17">
        <f t="shared" si="19"/>
        <v>-7.0540217791637243</v>
      </c>
      <c r="AS96" s="17">
        <f t="shared" si="20"/>
        <v>1811.9341449255417</v>
      </c>
      <c r="AT96" s="17">
        <f t="shared" si="21"/>
        <v>205.2311769207862</v>
      </c>
      <c r="AU96" s="17">
        <f t="shared" si="22"/>
        <v>1606.7029680047553</v>
      </c>
      <c r="AV96" s="5" t="str">
        <f t="shared" si="23"/>
        <v>OK</v>
      </c>
      <c r="AW96" s="5">
        <f t="shared" si="24"/>
        <v>4.3114163930050866</v>
      </c>
      <c r="AX96" s="5" t="str">
        <f t="shared" si="25"/>
        <v>OK</v>
      </c>
      <c r="AY96" s="5">
        <f t="shared" si="26"/>
        <v>166.42448377555112</v>
      </c>
      <c r="AZ96" s="8"/>
      <c r="BA96" s="8"/>
    </row>
    <row r="97" spans="1:53" ht="15.75" customHeight="1" x14ac:dyDescent="0.2">
      <c r="A97" s="13" t="s">
        <v>291</v>
      </c>
      <c r="B97" s="13">
        <v>97</v>
      </c>
      <c r="C97" s="14" t="s">
        <v>85</v>
      </c>
      <c r="D97" s="15" t="s">
        <v>79</v>
      </c>
      <c r="E97" s="3">
        <v>44809</v>
      </c>
      <c r="F97" s="4">
        <v>1100</v>
      </c>
      <c r="G97" s="18" t="s">
        <v>292</v>
      </c>
      <c r="H97" s="18" t="s">
        <v>293</v>
      </c>
      <c r="I97" s="5"/>
      <c r="J97" s="5">
        <v>3.0880000000000001</v>
      </c>
      <c r="K97" s="5">
        <v>0.27450000000000002</v>
      </c>
      <c r="L97" s="5">
        <v>6.8090000000000002</v>
      </c>
      <c r="M97" s="5">
        <v>1159.021</v>
      </c>
      <c r="N97" s="5">
        <v>123.77460000000001</v>
      </c>
      <c r="O97" s="5">
        <v>14.72</v>
      </c>
      <c r="P97" s="5">
        <v>1.4E-2</v>
      </c>
      <c r="Q97" s="5">
        <v>0.87999999999999989</v>
      </c>
      <c r="R97" s="5">
        <v>1.84</v>
      </c>
      <c r="S97" s="5">
        <v>10.89</v>
      </c>
      <c r="T97" s="5">
        <v>1.4999999999999999E-2</v>
      </c>
      <c r="U97" s="5">
        <v>0.60599999999999998</v>
      </c>
      <c r="V97" s="5">
        <v>0.24099999999999999</v>
      </c>
      <c r="W97" s="5">
        <v>0</v>
      </c>
      <c r="X97" s="5">
        <v>5.3554000000000004</v>
      </c>
      <c r="Y97" s="5">
        <f t="shared" si="0"/>
        <v>5.4441899999999994E-2</v>
      </c>
      <c r="Z97" s="5">
        <f t="shared" si="1"/>
        <v>1.0871E-2</v>
      </c>
      <c r="AA97" s="5">
        <f t="shared" si="2"/>
        <v>6.5312899999999993E-2</v>
      </c>
      <c r="AB97" s="5">
        <f t="shared" si="3"/>
        <v>0.20918710000000001</v>
      </c>
      <c r="AC97" s="17">
        <f t="shared" si="4"/>
        <v>1159.021</v>
      </c>
      <c r="AD97" s="17">
        <f t="shared" si="5"/>
        <v>0.15523870099580797</v>
      </c>
      <c r="AE97" s="17">
        <f t="shared" si="6"/>
        <v>543.4131736526947</v>
      </c>
      <c r="AF97" s="17">
        <f t="shared" si="7"/>
        <v>151.40917506685869</v>
      </c>
      <c r="AG97" s="17">
        <f t="shared" si="8"/>
        <v>640.28478753810941</v>
      </c>
      <c r="AH97" s="17">
        <f t="shared" si="9"/>
        <v>22.507372443303158</v>
      </c>
      <c r="AI97" s="17">
        <f t="shared" si="10"/>
        <v>0.77612635337032865</v>
      </c>
      <c r="AJ97" s="17">
        <f t="shared" si="11"/>
        <v>0.78954004712922454</v>
      </c>
      <c r="AK97" s="17">
        <f t="shared" si="12"/>
        <v>17.093052774095277</v>
      </c>
      <c r="AL97" s="17">
        <f t="shared" si="13"/>
        <v>3.8867895924354365</v>
      </c>
      <c r="AM97" s="17">
        <f t="shared" si="14"/>
        <v>0</v>
      </c>
      <c r="AN97" s="17">
        <f t="shared" si="15"/>
        <v>111.5039309747485</v>
      </c>
      <c r="AO97" s="17">
        <f t="shared" si="16"/>
        <v>1292.2943133884085</v>
      </c>
      <c r="AP97" s="17">
        <f t="shared" si="17"/>
        <v>1358.545873755332</v>
      </c>
      <c r="AQ97" s="17">
        <f t="shared" si="18"/>
        <v>2650.8401871437404</v>
      </c>
      <c r="AR97" s="17">
        <f t="shared" si="19"/>
        <v>-2.499266484952043</v>
      </c>
      <c r="AS97" s="17">
        <f t="shared" si="20"/>
        <v>1357.6145087009659</v>
      </c>
      <c r="AT97" s="17">
        <f t="shared" si="21"/>
        <v>132.4837733412792</v>
      </c>
      <c r="AU97" s="17">
        <f t="shared" si="22"/>
        <v>1225.1307353596867</v>
      </c>
      <c r="AV97" s="5" t="str">
        <f t="shared" si="23"/>
        <v>OK</v>
      </c>
      <c r="AW97" s="5">
        <f t="shared" si="24"/>
        <v>3.729243018279762</v>
      </c>
      <c r="AX97" s="5" t="str">
        <f t="shared" si="25"/>
        <v>OK</v>
      </c>
      <c r="AY97" s="5">
        <f t="shared" si="26"/>
        <v>128.39045562890371</v>
      </c>
      <c r="AZ97" s="8"/>
      <c r="BA97" s="8"/>
    </row>
    <row r="98" spans="1:53" ht="15.75" customHeight="1" x14ac:dyDescent="0.2">
      <c r="A98" s="13" t="s">
        <v>294</v>
      </c>
      <c r="B98" s="13">
        <v>98</v>
      </c>
      <c r="C98" s="14" t="s">
        <v>120</v>
      </c>
      <c r="D98" s="15" t="s">
        <v>115</v>
      </c>
      <c r="E98" s="3">
        <v>44809</v>
      </c>
      <c r="F98" s="4">
        <v>1110</v>
      </c>
      <c r="G98" s="18" t="s">
        <v>225</v>
      </c>
      <c r="H98" s="18" t="s">
        <v>295</v>
      </c>
      <c r="I98" s="5"/>
      <c r="J98" s="5">
        <v>2.6720000000000002</v>
      </c>
      <c r="K98" s="5">
        <v>5.704E-2</v>
      </c>
      <c r="L98" s="5">
        <v>6.9809000000000001</v>
      </c>
      <c r="M98" s="5">
        <v>1693.01</v>
      </c>
      <c r="N98" s="5">
        <v>175.85849999999999</v>
      </c>
      <c r="O98" s="5">
        <v>15.21</v>
      </c>
      <c r="P98" s="5">
        <v>2.7E-2</v>
      </c>
      <c r="Q98" s="5">
        <v>0.95</v>
      </c>
      <c r="R98" s="5">
        <v>3.2</v>
      </c>
      <c r="S98" s="5">
        <v>18.5</v>
      </c>
      <c r="T98" s="5">
        <v>4.2999999999999997E-2</v>
      </c>
      <c r="U98" s="5">
        <v>0.75600000000000001</v>
      </c>
      <c r="V98" s="5">
        <v>8.6599999999999996E-2</v>
      </c>
      <c r="W98" s="5">
        <v>0</v>
      </c>
      <c r="X98" s="5">
        <v>2.3580000000000001</v>
      </c>
      <c r="Y98" s="5">
        <f t="shared" si="0"/>
        <v>1.9562939999999997E-2</v>
      </c>
      <c r="Z98" s="5">
        <f t="shared" si="1"/>
        <v>2.0965499999999998E-2</v>
      </c>
      <c r="AA98" s="5">
        <f t="shared" si="2"/>
        <v>4.0528439999999999E-2</v>
      </c>
      <c r="AB98" s="5">
        <f t="shared" si="3"/>
        <v>1.6511560000000002E-2</v>
      </c>
      <c r="AC98" s="17">
        <f t="shared" si="4"/>
        <v>1693.01</v>
      </c>
      <c r="AD98" s="17">
        <f t="shared" si="5"/>
        <v>0.10449608026382361</v>
      </c>
      <c r="AE98" s="17">
        <f t="shared" si="6"/>
        <v>923.15369261477053</v>
      </c>
      <c r="AF98" s="17">
        <f t="shared" si="7"/>
        <v>263.32030446410204</v>
      </c>
      <c r="AG98" s="17">
        <f t="shared" si="8"/>
        <v>661.59861538414702</v>
      </c>
      <c r="AH98" s="17">
        <f t="shared" si="9"/>
        <v>24.297731614929546</v>
      </c>
      <c r="AI98" s="17">
        <f t="shared" si="10"/>
        <v>1.4968151100713483</v>
      </c>
      <c r="AJ98" s="17">
        <f t="shared" si="11"/>
        <v>2.2633481351037767</v>
      </c>
      <c r="AK98" s="17">
        <f t="shared" si="12"/>
        <v>21.324006431049558</v>
      </c>
      <c r="AL98" s="17">
        <f t="shared" si="13"/>
        <v>1.3966638120535635</v>
      </c>
      <c r="AM98" s="17">
        <f t="shared" si="14"/>
        <v>0</v>
      </c>
      <c r="AN98" s="17">
        <f t="shared" si="15"/>
        <v>49.095542674395368</v>
      </c>
      <c r="AO98" s="17">
        <f t="shared" si="16"/>
        <v>1767.0895610526022</v>
      </c>
      <c r="AP98" s="17">
        <f t="shared" si="17"/>
        <v>1873.9716552682842</v>
      </c>
      <c r="AQ98" s="17">
        <f t="shared" si="18"/>
        <v>3641.0612163208862</v>
      </c>
      <c r="AR98" s="17">
        <f t="shared" si="19"/>
        <v>-2.9354654554168977</v>
      </c>
      <c r="AS98" s="17">
        <f t="shared" si="20"/>
        <v>1872.3703440779491</v>
      </c>
      <c r="AT98" s="17">
        <f t="shared" si="21"/>
        <v>71.81621291749849</v>
      </c>
      <c r="AU98" s="17">
        <f t="shared" si="22"/>
        <v>1800.5541311604507</v>
      </c>
      <c r="AV98" s="5" t="str">
        <f t="shared" si="23"/>
        <v>OK</v>
      </c>
      <c r="AW98" s="5">
        <f t="shared" si="24"/>
        <v>-1.3143302143160043</v>
      </c>
      <c r="AX98" s="5" t="str">
        <f t="shared" si="25"/>
        <v>OK</v>
      </c>
      <c r="AY98" s="5">
        <f t="shared" si="26"/>
        <v>173.54713860005708</v>
      </c>
      <c r="AZ98" s="8"/>
      <c r="BA98" s="8"/>
    </row>
    <row r="99" spans="1:53" ht="15.75" customHeight="1" x14ac:dyDescent="0.2">
      <c r="A99" s="13" t="s">
        <v>296</v>
      </c>
      <c r="B99" s="13">
        <v>99</v>
      </c>
      <c r="C99" s="14" t="s">
        <v>87</v>
      </c>
      <c r="D99" s="15" t="s">
        <v>88</v>
      </c>
      <c r="E99" s="3">
        <v>44809</v>
      </c>
      <c r="F99" s="4">
        <v>1135</v>
      </c>
      <c r="G99" s="18" t="s">
        <v>297</v>
      </c>
      <c r="H99" s="18" t="s">
        <v>293</v>
      </c>
      <c r="I99" s="5">
        <v>23.8</v>
      </c>
      <c r="J99" s="5">
        <v>2.8149999999999999</v>
      </c>
      <c r="K99" s="5">
        <v>0.11210000000000001</v>
      </c>
      <c r="L99" s="5">
        <v>6.7770000000000001</v>
      </c>
      <c r="M99" s="5">
        <v>829.80100000000004</v>
      </c>
      <c r="N99" s="5">
        <v>83.509799999999998</v>
      </c>
      <c r="O99" s="5">
        <v>5.1100000000000003</v>
      </c>
      <c r="P99" s="5">
        <v>2.9000000000000001E-2</v>
      </c>
      <c r="Q99" s="5">
        <v>0.96</v>
      </c>
      <c r="R99" s="5">
        <v>2.1800000000000002</v>
      </c>
      <c r="S99" s="5">
        <v>8.59</v>
      </c>
      <c r="T99" s="5">
        <v>5.1299999999999998E-2</v>
      </c>
      <c r="U99" s="5">
        <v>0.48499999999999999</v>
      </c>
      <c r="V99" s="5">
        <v>0.16600000000000001</v>
      </c>
      <c r="W99" s="5">
        <v>0</v>
      </c>
      <c r="X99" s="5">
        <v>2.0030000000000001</v>
      </c>
      <c r="Y99" s="5">
        <f t="shared" si="0"/>
        <v>3.7499400000000002E-2</v>
      </c>
      <c r="Z99" s="5">
        <f t="shared" si="1"/>
        <v>2.25185E-2</v>
      </c>
      <c r="AA99" s="5">
        <f t="shared" si="2"/>
        <v>6.0017899999999999E-2</v>
      </c>
      <c r="AB99" s="5">
        <f t="shared" si="3"/>
        <v>5.2082100000000006E-2</v>
      </c>
      <c r="AC99" s="17">
        <f t="shared" si="4"/>
        <v>829.80100000000004</v>
      </c>
      <c r="AD99" s="17">
        <f t="shared" si="5"/>
        <v>0.16710906143107035</v>
      </c>
      <c r="AE99" s="17">
        <f t="shared" si="6"/>
        <v>428.64271457085829</v>
      </c>
      <c r="AF99" s="17">
        <f t="shared" si="7"/>
        <v>179.38695741616954</v>
      </c>
      <c r="AG99" s="17">
        <f t="shared" si="8"/>
        <v>222.2727761086779</v>
      </c>
      <c r="AH99" s="17">
        <f t="shared" si="9"/>
        <v>24.553497210876174</v>
      </c>
      <c r="AI99" s="17">
        <f t="shared" si="10"/>
        <v>1.6076903034099668</v>
      </c>
      <c r="AJ99" s="17">
        <f t="shared" si="11"/>
        <v>2.700226961181948</v>
      </c>
      <c r="AK99" s="17">
        <f t="shared" si="12"/>
        <v>13.680083490818829</v>
      </c>
      <c r="AL99" s="17">
        <f t="shared" si="13"/>
        <v>2.6772077690634126</v>
      </c>
      <c r="AM99" s="17">
        <f t="shared" si="14"/>
        <v>0</v>
      </c>
      <c r="AN99" s="17">
        <f t="shared" si="15"/>
        <v>41.704144180158572</v>
      </c>
      <c r="AO99" s="17">
        <f t="shared" si="16"/>
        <v>890.56266240122284</v>
      </c>
      <c r="AP99" s="17">
        <f t="shared" si="17"/>
        <v>856.63074467142292</v>
      </c>
      <c r="AQ99" s="17">
        <f t="shared" si="18"/>
        <v>1747.1934070726456</v>
      </c>
      <c r="AR99" s="17">
        <f t="shared" si="19"/>
        <v>1.9420813741880771</v>
      </c>
      <c r="AS99" s="17">
        <f t="shared" si="20"/>
        <v>854.85594530658182</v>
      </c>
      <c r="AT99" s="17">
        <f t="shared" si="21"/>
        <v>58.06143544004081</v>
      </c>
      <c r="AU99" s="17">
        <f t="shared" si="22"/>
        <v>796.79450986654103</v>
      </c>
      <c r="AV99" s="5" t="str">
        <f t="shared" si="23"/>
        <v>OK</v>
      </c>
      <c r="AW99" s="5">
        <f t="shared" si="24"/>
        <v>0.39610542853496455</v>
      </c>
      <c r="AX99" s="5" t="str">
        <f t="shared" si="25"/>
        <v>OK</v>
      </c>
      <c r="AY99" s="5">
        <f t="shared" si="26"/>
        <v>83.84058685115869</v>
      </c>
      <c r="AZ99" s="8"/>
      <c r="BA99" s="8"/>
    </row>
    <row r="100" spans="1:53" ht="15.75" customHeight="1" x14ac:dyDescent="0.2">
      <c r="A100" s="13" t="s">
        <v>298</v>
      </c>
      <c r="B100" s="13">
        <v>100</v>
      </c>
      <c r="C100" s="14" t="s">
        <v>82</v>
      </c>
      <c r="D100" s="15" t="s">
        <v>69</v>
      </c>
      <c r="E100" s="3">
        <v>44809</v>
      </c>
      <c r="F100" s="4">
        <v>1205</v>
      </c>
      <c r="G100" s="18" t="s">
        <v>299</v>
      </c>
      <c r="H100" s="18" t="s">
        <v>300</v>
      </c>
      <c r="I100" s="5">
        <v>4.74</v>
      </c>
      <c r="J100" s="5">
        <v>1.9</v>
      </c>
      <c r="K100" s="5">
        <v>0.11429</v>
      </c>
      <c r="L100" s="5">
        <v>6.8770000000000007</v>
      </c>
      <c r="M100" s="5">
        <v>1224.4369999999999</v>
      </c>
      <c r="N100" s="5">
        <v>110.0718</v>
      </c>
      <c r="O100" s="5">
        <v>5.45</v>
      </c>
      <c r="P100" s="5">
        <v>2.5000000000000001E-2</v>
      </c>
      <c r="Q100" s="5">
        <v>0.55000000000000004</v>
      </c>
      <c r="R100" s="5">
        <v>3.09</v>
      </c>
      <c r="S100" s="5">
        <v>12.31</v>
      </c>
      <c r="T100" s="5">
        <v>3.3000000000000002E-2</v>
      </c>
      <c r="U100" s="5">
        <v>0.23800000000000002</v>
      </c>
      <c r="V100" s="5">
        <v>5.4399999999999997E-2</v>
      </c>
      <c r="W100" s="5">
        <v>0</v>
      </c>
      <c r="X100" s="5">
        <v>3.2429999999999999</v>
      </c>
      <c r="Y100" s="5">
        <f t="shared" si="0"/>
        <v>1.2288959999999998E-2</v>
      </c>
      <c r="Z100" s="5">
        <f t="shared" si="1"/>
        <v>1.9412499999999999E-2</v>
      </c>
      <c r="AA100" s="5">
        <f t="shared" si="2"/>
        <v>3.1701460000000001E-2</v>
      </c>
      <c r="AB100" s="5">
        <f t="shared" si="3"/>
        <v>8.2588540000000002E-2</v>
      </c>
      <c r="AC100" s="17">
        <f t="shared" si="4"/>
        <v>1224.4369999999999</v>
      </c>
      <c r="AD100" s="17">
        <f t="shared" si="5"/>
        <v>0.13273944577297353</v>
      </c>
      <c r="AE100" s="17">
        <f t="shared" si="6"/>
        <v>614.27145708582839</v>
      </c>
      <c r="AF100" s="17">
        <f t="shared" si="7"/>
        <v>254.26866899814854</v>
      </c>
      <c r="AG100" s="17">
        <f t="shared" si="8"/>
        <v>237.06196277735705</v>
      </c>
      <c r="AH100" s="17">
        <f t="shared" si="9"/>
        <v>14.067107777064475</v>
      </c>
      <c r="AI100" s="17">
        <f t="shared" si="10"/>
        <v>1.38593991673273</v>
      </c>
      <c r="AJ100" s="17">
        <f t="shared" si="11"/>
        <v>1.736988103684294</v>
      </c>
      <c r="AK100" s="17">
        <f t="shared" si="12"/>
        <v>6.7131131357007874</v>
      </c>
      <c r="AL100" s="17">
        <f t="shared" si="13"/>
        <v>0.87735001588584116</v>
      </c>
      <c r="AM100" s="17">
        <f t="shared" si="14"/>
        <v>0</v>
      </c>
      <c r="AN100" s="17">
        <f t="shared" si="15"/>
        <v>67.521986807915255</v>
      </c>
      <c r="AO100" s="17">
        <f t="shared" si="16"/>
        <v>1301.2864380631861</v>
      </c>
      <c r="AP100" s="17">
        <f t="shared" si="17"/>
        <v>1121.187876000904</v>
      </c>
      <c r="AQ100" s="17">
        <f t="shared" si="18"/>
        <v>2422.4743140640903</v>
      </c>
      <c r="AR100" s="17">
        <f t="shared" si="19"/>
        <v>7.4344879950507217</v>
      </c>
      <c r="AS100" s="17">
        <f t="shared" si="20"/>
        <v>1119.6691966383983</v>
      </c>
      <c r="AT100" s="17">
        <f t="shared" si="21"/>
        <v>75.112449959501888</v>
      </c>
      <c r="AU100" s="17">
        <f t="shared" si="22"/>
        <v>1044.5567466788964</v>
      </c>
      <c r="AV100" s="5" t="str">
        <f t="shared" si="23"/>
        <v>OK</v>
      </c>
      <c r="AW100" s="5">
        <f t="shared" si="24"/>
        <v>4.7496130070471825</v>
      </c>
      <c r="AX100" s="5" t="str">
        <f t="shared" si="25"/>
        <v>OK</v>
      </c>
      <c r="AY100" s="5">
        <f t="shared" si="26"/>
        <v>115.29978452989096</v>
      </c>
      <c r="AZ100" s="8"/>
      <c r="BA100" s="8"/>
    </row>
    <row r="101" spans="1:53" ht="15.75" customHeight="1" x14ac:dyDescent="0.2">
      <c r="A101" s="13" t="s">
        <v>301</v>
      </c>
      <c r="B101" s="13">
        <v>101</v>
      </c>
      <c r="C101" s="14" t="s">
        <v>114</v>
      </c>
      <c r="D101" s="15" t="s">
        <v>115</v>
      </c>
      <c r="E101" s="3">
        <v>44809</v>
      </c>
      <c r="F101" s="4">
        <v>1245</v>
      </c>
      <c r="G101" s="18" t="s">
        <v>302</v>
      </c>
      <c r="H101" s="18" t="s">
        <v>303</v>
      </c>
      <c r="I101" s="5"/>
      <c r="J101" s="5">
        <v>2.4409999999999998</v>
      </c>
      <c r="K101" s="5">
        <v>0.10426000000000001</v>
      </c>
      <c r="L101" s="5">
        <v>6.8630000000000004</v>
      </c>
      <c r="M101" s="5">
        <v>1087.048</v>
      </c>
      <c r="N101" s="5">
        <v>116.9141</v>
      </c>
      <c r="O101" s="5">
        <v>9.14</v>
      </c>
      <c r="P101" s="5">
        <v>0.08</v>
      </c>
      <c r="Q101" s="5">
        <v>0.84000000000000008</v>
      </c>
      <c r="R101" s="5">
        <v>3.35</v>
      </c>
      <c r="S101" s="5">
        <v>12.17</v>
      </c>
      <c r="T101" s="5">
        <v>0.03</v>
      </c>
      <c r="U101" s="5">
        <v>0.75800000000000001</v>
      </c>
      <c r="V101" s="5">
        <v>0.13300000000000001</v>
      </c>
      <c r="W101" s="5">
        <v>0</v>
      </c>
      <c r="X101" s="5">
        <v>4.3499999999999996</v>
      </c>
      <c r="Y101" s="5">
        <f t="shared" si="0"/>
        <v>3.0044700000000001E-2</v>
      </c>
      <c r="Z101" s="5">
        <f t="shared" si="1"/>
        <v>6.2120000000000002E-2</v>
      </c>
      <c r="AA101" s="5">
        <f t="shared" si="2"/>
        <v>9.2164700000000002E-2</v>
      </c>
      <c r="AB101" s="5">
        <f t="shared" si="3"/>
        <v>1.2095300000000003E-2</v>
      </c>
      <c r="AC101" s="17">
        <f t="shared" si="4"/>
        <v>1087.048</v>
      </c>
      <c r="AD101" s="17">
        <f t="shared" si="5"/>
        <v>0.13708817661648506</v>
      </c>
      <c r="AE101" s="17">
        <f t="shared" si="6"/>
        <v>607.28542914171658</v>
      </c>
      <c r="AF101" s="17">
        <f t="shared" si="7"/>
        <v>275.66344373585684</v>
      </c>
      <c r="AG101" s="17">
        <f t="shared" si="8"/>
        <v>397.568135740375</v>
      </c>
      <c r="AH101" s="17">
        <f t="shared" si="9"/>
        <v>21.484310059516655</v>
      </c>
      <c r="AI101" s="17">
        <f t="shared" si="10"/>
        <v>4.4350077335447358</v>
      </c>
      <c r="AJ101" s="17">
        <f t="shared" si="11"/>
        <v>1.5790800942584491</v>
      </c>
      <c r="AK101" s="17">
        <f t="shared" si="12"/>
        <v>21.380419146475614</v>
      </c>
      <c r="AL101" s="17">
        <f t="shared" si="13"/>
        <v>2.1449917667797225</v>
      </c>
      <c r="AM101" s="17">
        <f t="shared" si="14"/>
        <v>0</v>
      </c>
      <c r="AN101" s="17">
        <f t="shared" si="15"/>
        <v>90.570657605436736</v>
      </c>
      <c r="AO101" s="17">
        <f t="shared" si="16"/>
        <v>1202.7231486129506</v>
      </c>
      <c r="AP101" s="17">
        <f t="shared" si="17"/>
        <v>1306.5734145876265</v>
      </c>
      <c r="AQ101" s="17">
        <f t="shared" si="18"/>
        <v>2509.2965632005771</v>
      </c>
      <c r="AR101" s="17">
        <f t="shared" si="19"/>
        <v>-4.1386206595770494</v>
      </c>
      <c r="AS101" s="17">
        <f t="shared" si="20"/>
        <v>1302.0013186774652</v>
      </c>
      <c r="AT101" s="17">
        <f t="shared" si="21"/>
        <v>114.09606851869208</v>
      </c>
      <c r="AU101" s="17">
        <f t="shared" si="22"/>
        <v>1187.905250158773</v>
      </c>
      <c r="AV101" s="5" t="str">
        <f t="shared" si="23"/>
        <v>OK</v>
      </c>
      <c r="AW101" s="5">
        <f t="shared" si="24"/>
        <v>3.8353783574291747</v>
      </c>
      <c r="AX101" s="5" t="str">
        <f t="shared" si="25"/>
        <v>OK</v>
      </c>
      <c r="AY101" s="5">
        <f t="shared" si="26"/>
        <v>121.39819808818311</v>
      </c>
      <c r="AZ101" s="8"/>
      <c r="BA101" s="8"/>
    </row>
    <row r="102" spans="1:53" ht="15.75" customHeight="1" x14ac:dyDescent="0.2">
      <c r="A102" s="13" t="s">
        <v>304</v>
      </c>
      <c r="B102" s="13">
        <v>102</v>
      </c>
      <c r="C102" s="14" t="s">
        <v>75</v>
      </c>
      <c r="D102" s="4" t="s">
        <v>69</v>
      </c>
      <c r="E102" s="3">
        <v>44809</v>
      </c>
      <c r="F102" s="4">
        <v>1320</v>
      </c>
      <c r="G102" s="18" t="s">
        <v>305</v>
      </c>
      <c r="H102" s="18" t="s">
        <v>306</v>
      </c>
      <c r="I102" s="5"/>
      <c r="J102" s="5">
        <v>2.4460000000000002</v>
      </c>
      <c r="K102" s="5">
        <v>0.30409999999999998</v>
      </c>
      <c r="L102" s="5">
        <v>6.9625000000000004</v>
      </c>
      <c r="M102" s="5">
        <v>1244.71</v>
      </c>
      <c r="N102" s="5">
        <v>122.932</v>
      </c>
      <c r="O102" s="5">
        <v>15.63</v>
      </c>
      <c r="P102" s="5">
        <v>0.05</v>
      </c>
      <c r="Q102" s="5">
        <v>1.45</v>
      </c>
      <c r="R102" s="5">
        <v>2.46</v>
      </c>
      <c r="S102" s="5">
        <v>10.09</v>
      </c>
      <c r="T102" s="5">
        <v>5.5E-2</v>
      </c>
      <c r="U102" s="5">
        <v>1.67</v>
      </c>
      <c r="V102" s="5">
        <v>8.5000000000000006E-2</v>
      </c>
      <c r="W102" s="5">
        <v>0</v>
      </c>
      <c r="X102" s="5">
        <v>2.1419999999999999</v>
      </c>
      <c r="Y102" s="5">
        <f t="shared" si="0"/>
        <v>1.92015E-2</v>
      </c>
      <c r="Z102" s="5">
        <f t="shared" si="1"/>
        <v>3.8824999999999998E-2</v>
      </c>
      <c r="AA102" s="5">
        <f t="shared" si="2"/>
        <v>5.8026499999999995E-2</v>
      </c>
      <c r="AB102" s="5">
        <f t="shared" si="3"/>
        <v>0.2460735</v>
      </c>
      <c r="AC102" s="17">
        <f t="shared" si="4"/>
        <v>1244.71</v>
      </c>
      <c r="AD102" s="17">
        <f t="shared" si="5"/>
        <v>0.10901844923851266</v>
      </c>
      <c r="AE102" s="17">
        <f t="shared" si="6"/>
        <v>503.49301397205591</v>
      </c>
      <c r="AF102" s="17">
        <f t="shared" si="7"/>
        <v>202.42748405677844</v>
      </c>
      <c r="AG102" s="17">
        <f t="shared" si="8"/>
        <v>679.86761068075066</v>
      </c>
      <c r="AH102" s="17">
        <f t="shared" si="9"/>
        <v>37.086011412260888</v>
      </c>
      <c r="AI102" s="17">
        <f t="shared" si="10"/>
        <v>2.77187983346546</v>
      </c>
      <c r="AJ102" s="17">
        <f t="shared" si="11"/>
        <v>2.8949801728071569</v>
      </c>
      <c r="AK102" s="17">
        <f t="shared" si="12"/>
        <v>47.104617380757617</v>
      </c>
      <c r="AL102" s="17">
        <f t="shared" si="13"/>
        <v>1.370859399821627</v>
      </c>
      <c r="AM102" s="17">
        <f t="shared" si="14"/>
        <v>0</v>
      </c>
      <c r="AN102" s="17">
        <f t="shared" si="15"/>
        <v>44.598241055366785</v>
      </c>
      <c r="AO102" s="17">
        <f t="shared" si="16"/>
        <v>1340.6786980087531</v>
      </c>
      <c r="AP102" s="17">
        <f t="shared" si="17"/>
        <v>1425.7550184045497</v>
      </c>
      <c r="AQ102" s="17">
        <f t="shared" si="18"/>
        <v>2766.433716413303</v>
      </c>
      <c r="AR102" s="17">
        <f t="shared" si="19"/>
        <v>-3.0753066625466978</v>
      </c>
      <c r="AS102" s="17">
        <f t="shared" si="20"/>
        <v>1422.8741201218459</v>
      </c>
      <c r="AT102" s="17">
        <f t="shared" si="21"/>
        <v>93.073717835946027</v>
      </c>
      <c r="AU102" s="17">
        <f t="shared" si="22"/>
        <v>1329.8004022858997</v>
      </c>
      <c r="AV102" s="5" t="str">
        <f t="shared" si="23"/>
        <v>OK</v>
      </c>
      <c r="AW102" s="5">
        <f t="shared" si="24"/>
        <v>8.0983926529856287</v>
      </c>
      <c r="AX102" s="5" t="str">
        <f t="shared" si="25"/>
        <v>OK</v>
      </c>
      <c r="AY102" s="5">
        <f t="shared" si="26"/>
        <v>132.88751605616829</v>
      </c>
      <c r="AZ102" s="8"/>
      <c r="BA102" s="8"/>
    </row>
    <row r="103" spans="1:53" ht="15.75" customHeight="1" x14ac:dyDescent="0.2">
      <c r="A103" s="13" t="s">
        <v>307</v>
      </c>
      <c r="B103" s="13">
        <v>103</v>
      </c>
      <c r="C103" s="14" t="s">
        <v>78</v>
      </c>
      <c r="D103" s="4" t="s">
        <v>79</v>
      </c>
      <c r="E103" s="3">
        <v>44809</v>
      </c>
      <c r="F103" s="4">
        <v>1345</v>
      </c>
      <c r="G103" s="18" t="s">
        <v>160</v>
      </c>
      <c r="H103" s="18" t="s">
        <v>308</v>
      </c>
      <c r="I103" s="5"/>
      <c r="J103" s="5">
        <v>2.0680000000000001</v>
      </c>
      <c r="K103" s="5">
        <v>0.18890000000000001</v>
      </c>
      <c r="L103" s="5">
        <v>6.9608999999999996</v>
      </c>
      <c r="M103" s="5">
        <v>1393.47</v>
      </c>
      <c r="N103" s="5">
        <v>136.3254</v>
      </c>
      <c r="O103" s="5">
        <v>9.4499999999999993</v>
      </c>
      <c r="P103" s="5">
        <v>0.03</v>
      </c>
      <c r="Q103" s="5">
        <v>1.04</v>
      </c>
      <c r="R103" s="5">
        <v>3.07</v>
      </c>
      <c r="S103" s="5">
        <v>15.920000000000002</v>
      </c>
      <c r="T103" s="5">
        <v>2.1999999999999999E-2</v>
      </c>
      <c r="U103" s="5">
        <v>0.53900000000000003</v>
      </c>
      <c r="V103" s="5">
        <v>0.37</v>
      </c>
      <c r="W103" s="5">
        <v>0</v>
      </c>
      <c r="X103" s="5">
        <v>2.21</v>
      </c>
      <c r="Y103" s="5">
        <f t="shared" si="0"/>
        <v>8.3582999999999991E-2</v>
      </c>
      <c r="Z103" s="5">
        <f t="shared" si="1"/>
        <v>2.3295E-2</v>
      </c>
      <c r="AA103" s="5">
        <f t="shared" si="2"/>
        <v>0.10687799999999999</v>
      </c>
      <c r="AB103" s="5">
        <f t="shared" si="3"/>
        <v>8.2022000000000025E-2</v>
      </c>
      <c r="AC103" s="17">
        <f t="shared" si="4"/>
        <v>1393.47</v>
      </c>
      <c r="AD103" s="17">
        <f t="shared" si="5"/>
        <v>0.10942082880366823</v>
      </c>
      <c r="AE103" s="17">
        <f t="shared" si="6"/>
        <v>794.41117764471073</v>
      </c>
      <c r="AF103" s="17">
        <f t="shared" si="7"/>
        <v>252.62291709524786</v>
      </c>
      <c r="AG103" s="17">
        <f t="shared" si="8"/>
        <v>411.0523941735824</v>
      </c>
      <c r="AH103" s="17">
        <f t="shared" si="9"/>
        <v>26.599621978449189</v>
      </c>
      <c r="AI103" s="17">
        <f t="shared" si="10"/>
        <v>1.6631279000792758</v>
      </c>
      <c r="AJ103" s="17">
        <f t="shared" si="11"/>
        <v>1.1579920691228627</v>
      </c>
      <c r="AK103" s="17">
        <f t="shared" si="12"/>
        <v>15.203226807322372</v>
      </c>
      <c r="AL103" s="17">
        <f t="shared" si="13"/>
        <v>5.9672703286353181</v>
      </c>
      <c r="AM103" s="17">
        <f t="shared" si="14"/>
        <v>0</v>
      </c>
      <c r="AN103" s="17">
        <f t="shared" si="15"/>
        <v>46.014058231727631</v>
      </c>
      <c r="AO103" s="17">
        <f t="shared" si="16"/>
        <v>1461.8125474368082</v>
      </c>
      <c r="AP103" s="17">
        <f t="shared" si="17"/>
        <v>1486.458659620873</v>
      </c>
      <c r="AQ103" s="17">
        <f t="shared" si="18"/>
        <v>2948.2712070576813</v>
      </c>
      <c r="AR103" s="17">
        <f t="shared" si="19"/>
        <v>-0.83595132378140868</v>
      </c>
      <c r="AS103" s="17">
        <f t="shared" si="20"/>
        <v>1484.6861108919902</v>
      </c>
      <c r="AT103" s="17">
        <f t="shared" si="21"/>
        <v>67.18455536768532</v>
      </c>
      <c r="AU103" s="17">
        <f t="shared" si="22"/>
        <v>1417.5015555243049</v>
      </c>
      <c r="AV103" s="5" t="str">
        <f t="shared" si="23"/>
        <v>OK</v>
      </c>
      <c r="AW103" s="5">
        <f t="shared" si="24"/>
        <v>3.3385126152219851</v>
      </c>
      <c r="AX103" s="5" t="str">
        <f t="shared" si="25"/>
        <v>OK</v>
      </c>
      <c r="AY103" s="5">
        <f t="shared" si="26"/>
        <v>140.87664067675183</v>
      </c>
      <c r="AZ103" s="8"/>
      <c r="BA103" s="8"/>
    </row>
    <row r="104" spans="1:53" ht="15.75" customHeight="1" x14ac:dyDescent="0.2">
      <c r="A104" s="13" t="s">
        <v>309</v>
      </c>
      <c r="B104" s="13">
        <v>104</v>
      </c>
      <c r="C104" s="14" t="s">
        <v>139</v>
      </c>
      <c r="D104" s="15"/>
      <c r="E104" s="3">
        <v>44809</v>
      </c>
      <c r="F104" s="4">
        <v>1350</v>
      </c>
      <c r="G104" s="18" t="s">
        <v>310</v>
      </c>
      <c r="H104" s="18" t="s">
        <v>311</v>
      </c>
      <c r="I104" s="5"/>
      <c r="J104" s="5">
        <v>2.056</v>
      </c>
      <c r="K104" s="5">
        <v>0.14580000000000001</v>
      </c>
      <c r="L104" s="5">
        <v>6.9969999999999999</v>
      </c>
      <c r="M104" s="5">
        <v>1306.0989999999999</v>
      </c>
      <c r="N104" s="5">
        <v>167.40459999999999</v>
      </c>
      <c r="O104" s="5">
        <v>12.65</v>
      </c>
      <c r="P104" s="5">
        <v>0.05</v>
      </c>
      <c r="Q104" s="5">
        <v>9.73</v>
      </c>
      <c r="R104" s="5">
        <v>2.3499999999999996</v>
      </c>
      <c r="S104" s="5">
        <v>15.09</v>
      </c>
      <c r="T104" s="5">
        <v>5.5399999999999998E-2</v>
      </c>
      <c r="U104" s="5">
        <v>3.51</v>
      </c>
      <c r="V104" s="5">
        <v>0.06</v>
      </c>
      <c r="W104" s="5">
        <v>0</v>
      </c>
      <c r="X104" s="5">
        <v>9.99</v>
      </c>
      <c r="Y104" s="5">
        <f t="shared" si="0"/>
        <v>1.3553999999999998E-2</v>
      </c>
      <c r="Z104" s="5">
        <f t="shared" si="1"/>
        <v>3.8824999999999998E-2</v>
      </c>
      <c r="AA104" s="5">
        <f t="shared" si="2"/>
        <v>5.2378999999999995E-2</v>
      </c>
      <c r="AB104" s="5">
        <f t="shared" si="3"/>
        <v>9.3421000000000018E-2</v>
      </c>
      <c r="AC104" s="17">
        <f t="shared" si="4"/>
        <v>1306.0989999999999</v>
      </c>
      <c r="AD104" s="17">
        <f t="shared" si="5"/>
        <v>0.10069316688518021</v>
      </c>
      <c r="AE104" s="17">
        <f t="shared" si="6"/>
        <v>752.994011976048</v>
      </c>
      <c r="AF104" s="17">
        <f t="shared" si="7"/>
        <v>193.37584859082492</v>
      </c>
      <c r="AG104" s="17">
        <f t="shared" si="8"/>
        <v>550.24473929056273</v>
      </c>
      <c r="AH104" s="17">
        <f t="shared" si="9"/>
        <v>248.85992485606792</v>
      </c>
      <c r="AI104" s="17">
        <f t="shared" si="10"/>
        <v>2.77187983346546</v>
      </c>
      <c r="AJ104" s="17">
        <f t="shared" si="11"/>
        <v>2.9160345740639357</v>
      </c>
      <c r="AK104" s="17">
        <f t="shared" si="12"/>
        <v>99.004315572730079</v>
      </c>
      <c r="AL104" s="17">
        <f t="shared" si="13"/>
        <v>0.967665458697619</v>
      </c>
      <c r="AM104" s="17">
        <f t="shared" si="14"/>
        <v>0</v>
      </c>
      <c r="AN104" s="17">
        <f t="shared" si="15"/>
        <v>208.00019988007199</v>
      </c>
      <c r="AO104" s="17">
        <f t="shared" si="16"/>
        <v>1616.9872154855636</v>
      </c>
      <c r="AP104" s="17">
        <f t="shared" si="17"/>
        <v>1748.3470977138541</v>
      </c>
      <c r="AQ104" s="17">
        <f t="shared" si="18"/>
        <v>3365.3343131994179</v>
      </c>
      <c r="AR104" s="17">
        <f t="shared" si="19"/>
        <v>-3.903323414647824</v>
      </c>
      <c r="AS104" s="17">
        <f t="shared" si="20"/>
        <v>1745.4745247135036</v>
      </c>
      <c r="AT104" s="17">
        <f t="shared" si="21"/>
        <v>307.97218091149966</v>
      </c>
      <c r="AU104" s="17">
        <f t="shared" si="22"/>
        <v>1437.5023438020039</v>
      </c>
      <c r="AV104" s="5" t="str">
        <f t="shared" si="23"/>
        <v>OK</v>
      </c>
      <c r="AW104" s="5">
        <f t="shared" si="24"/>
        <v>3.0637758967725066</v>
      </c>
      <c r="AX104" s="5" t="str">
        <f t="shared" si="25"/>
        <v>OK</v>
      </c>
      <c r="AY104" s="5">
        <f t="shared" si="26"/>
        <v>172.53350178488841</v>
      </c>
      <c r="AZ104" s="8"/>
      <c r="BA104" s="8"/>
    </row>
    <row r="105" spans="1:53" ht="15.75" customHeight="1" x14ac:dyDescent="0.2">
      <c r="A105" s="13" t="s">
        <v>312</v>
      </c>
      <c r="B105" s="13">
        <v>105</v>
      </c>
      <c r="C105" s="14" t="s">
        <v>72</v>
      </c>
      <c r="D105" s="15" t="s">
        <v>69</v>
      </c>
      <c r="E105" s="3">
        <v>44809</v>
      </c>
      <c r="F105" s="4">
        <v>1400</v>
      </c>
      <c r="G105" s="18" t="s">
        <v>313</v>
      </c>
      <c r="H105" s="18" t="s">
        <v>314</v>
      </c>
      <c r="I105" s="5">
        <v>17.600000000000001</v>
      </c>
      <c r="J105" s="5">
        <v>1.1120000000000001</v>
      </c>
      <c r="K105" s="5">
        <v>0.12424</v>
      </c>
      <c r="L105" s="5">
        <v>6.8160000000000007</v>
      </c>
      <c r="M105" s="5">
        <v>938.50199999999995</v>
      </c>
      <c r="N105" s="5">
        <v>97.185299999999998</v>
      </c>
      <c r="O105" s="5">
        <v>7.3</v>
      </c>
      <c r="P105" s="5">
        <v>0.02</v>
      </c>
      <c r="Q105" s="5">
        <v>0.81</v>
      </c>
      <c r="R105" s="5">
        <v>2.52</v>
      </c>
      <c r="S105" s="5">
        <v>9.33</v>
      </c>
      <c r="T105" s="5">
        <v>6.5500000000000003E-2</v>
      </c>
      <c r="U105" s="5">
        <v>1.151</v>
      </c>
      <c r="V105" s="5">
        <v>0.183</v>
      </c>
      <c r="W105" s="5">
        <v>0</v>
      </c>
      <c r="X105" s="5">
        <v>2.9996</v>
      </c>
      <c r="Y105" s="5">
        <f t="shared" si="0"/>
        <v>4.13397E-2</v>
      </c>
      <c r="Z105" s="5">
        <f t="shared" si="1"/>
        <v>1.553E-2</v>
      </c>
      <c r="AA105" s="5">
        <f t="shared" si="2"/>
        <v>5.6869700000000002E-2</v>
      </c>
      <c r="AB105" s="5">
        <f t="shared" si="3"/>
        <v>6.7370299999999994E-2</v>
      </c>
      <c r="AC105" s="17">
        <f t="shared" si="4"/>
        <v>938.50199999999995</v>
      </c>
      <c r="AD105" s="17">
        <f t="shared" si="5"/>
        <v>0.15275660582380679</v>
      </c>
      <c r="AE105" s="17">
        <f t="shared" si="6"/>
        <v>465.56886227544913</v>
      </c>
      <c r="AF105" s="17">
        <f t="shared" si="7"/>
        <v>207.36473976548038</v>
      </c>
      <c r="AG105" s="17">
        <f t="shared" si="8"/>
        <v>317.53253729811127</v>
      </c>
      <c r="AH105" s="17">
        <f t="shared" si="9"/>
        <v>20.717013271676773</v>
      </c>
      <c r="AI105" s="17">
        <f t="shared" si="10"/>
        <v>1.1087519333861839</v>
      </c>
      <c r="AJ105" s="17">
        <f t="shared" si="11"/>
        <v>3.4476582057976137</v>
      </c>
      <c r="AK105" s="17">
        <f t="shared" si="12"/>
        <v>32.465517727695818</v>
      </c>
      <c r="AL105" s="17">
        <f t="shared" si="13"/>
        <v>2.9513796490277384</v>
      </c>
      <c r="AM105" s="17">
        <f t="shared" si="14"/>
        <v>0</v>
      </c>
      <c r="AN105" s="17">
        <f t="shared" si="15"/>
        <v>62.454194150176562</v>
      </c>
      <c r="AO105" s="17">
        <f t="shared" si="16"/>
        <v>1039.8207497326978</v>
      </c>
      <c r="AP105" s="17">
        <f t="shared" si="17"/>
        <v>1012.4446611499276</v>
      </c>
      <c r="AQ105" s="17">
        <f t="shared" si="18"/>
        <v>2052.2654108826255</v>
      </c>
      <c r="AR105" s="17">
        <f t="shared" si="19"/>
        <v>1.3339448415201061</v>
      </c>
      <c r="AS105" s="17">
        <f t="shared" si="20"/>
        <v>1011.1831526107176</v>
      </c>
      <c r="AT105" s="17">
        <f t="shared" si="21"/>
        <v>97.871091526900116</v>
      </c>
      <c r="AU105" s="17">
        <f t="shared" si="22"/>
        <v>913.31206108381741</v>
      </c>
      <c r="AV105" s="5" t="str">
        <f t="shared" si="23"/>
        <v>OK</v>
      </c>
      <c r="AW105" s="5">
        <f t="shared" si="24"/>
        <v>1.9320672037504698</v>
      </c>
      <c r="AX105" s="5" t="str">
        <f t="shared" si="25"/>
        <v>OK</v>
      </c>
      <c r="AY105" s="5">
        <f t="shared" si="26"/>
        <v>99.062985308166503</v>
      </c>
      <c r="AZ105" s="8"/>
      <c r="BA105" s="8"/>
    </row>
    <row r="106" spans="1:53" ht="15.75" customHeight="1" x14ac:dyDescent="0.2">
      <c r="A106" s="13" t="s">
        <v>315</v>
      </c>
      <c r="B106" s="13">
        <v>106</v>
      </c>
      <c r="C106" s="14" t="s">
        <v>65</v>
      </c>
      <c r="D106" s="15"/>
      <c r="E106" s="3">
        <v>44809</v>
      </c>
      <c r="F106" s="4">
        <v>1430</v>
      </c>
      <c r="G106" s="18" t="s">
        <v>316</v>
      </c>
      <c r="H106" s="18" t="s">
        <v>317</v>
      </c>
      <c r="I106" s="5"/>
      <c r="J106" s="5">
        <v>1.8049999999999999</v>
      </c>
      <c r="K106" s="5">
        <v>0.2591</v>
      </c>
      <c r="L106" s="5">
        <v>6.8150000000000004</v>
      </c>
      <c r="M106" s="5">
        <v>1491.0160000000001</v>
      </c>
      <c r="N106" s="5">
        <v>187.72309999999999</v>
      </c>
      <c r="O106" s="5">
        <v>13.95</v>
      </c>
      <c r="P106" s="5">
        <v>3.1E-2</v>
      </c>
      <c r="Q106" s="5">
        <v>9.9700000000000006</v>
      </c>
      <c r="R106" s="5">
        <v>3.02</v>
      </c>
      <c r="S106" s="5">
        <v>19.419999999999998</v>
      </c>
      <c r="T106" s="5">
        <v>4.8000000000000001E-2</v>
      </c>
      <c r="U106" s="5">
        <v>2.9279999999999999</v>
      </c>
      <c r="V106" s="5">
        <v>0.32200000000000001</v>
      </c>
      <c r="W106" s="5">
        <v>0</v>
      </c>
      <c r="X106" s="5">
        <v>7.1750000000000007</v>
      </c>
      <c r="Y106" s="5">
        <f t="shared" si="0"/>
        <v>7.2739799999999993E-2</v>
      </c>
      <c r="Z106" s="5">
        <f t="shared" si="1"/>
        <v>2.4071499999999999E-2</v>
      </c>
      <c r="AA106" s="5">
        <f t="shared" si="2"/>
        <v>9.6811299999999989E-2</v>
      </c>
      <c r="AB106" s="5">
        <f t="shared" si="3"/>
        <v>0.16228870000000001</v>
      </c>
      <c r="AC106" s="17">
        <f t="shared" si="4"/>
        <v>1491.0160000000001</v>
      </c>
      <c r="AD106" s="17">
        <f t="shared" si="5"/>
        <v>0.15310874616820264</v>
      </c>
      <c r="AE106" s="17">
        <f t="shared" si="6"/>
        <v>969.06187624750498</v>
      </c>
      <c r="AF106" s="17">
        <f t="shared" si="7"/>
        <v>248.5085373379963</v>
      </c>
      <c r="AG106" s="17">
        <f t="shared" si="8"/>
        <v>606.79162949433601</v>
      </c>
      <c r="AH106" s="17">
        <f t="shared" si="9"/>
        <v>254.99829915878698</v>
      </c>
      <c r="AI106" s="17">
        <f t="shared" si="10"/>
        <v>1.7185654967485851</v>
      </c>
      <c r="AJ106" s="17">
        <f t="shared" si="11"/>
        <v>2.5265281508135184</v>
      </c>
      <c r="AK106" s="17">
        <f t="shared" si="12"/>
        <v>82.588215383747482</v>
      </c>
      <c r="AL106" s="17">
        <f t="shared" si="13"/>
        <v>5.1931379616772224</v>
      </c>
      <c r="AM106" s="17">
        <f t="shared" si="14"/>
        <v>0</v>
      </c>
      <c r="AN106" s="17">
        <f t="shared" si="15"/>
        <v>149.38953294689856</v>
      </c>
      <c r="AO106" s="17">
        <f t="shared" si="16"/>
        <v>1730.7134144431368</v>
      </c>
      <c r="AP106" s="17">
        <f t="shared" si="17"/>
        <v>2081.232016481541</v>
      </c>
      <c r="AQ106" s="17">
        <f t="shared" si="18"/>
        <v>3811.9454309246776</v>
      </c>
      <c r="AR106" s="17">
        <f t="shared" si="19"/>
        <v>-9.1952680957811506</v>
      </c>
      <c r="AS106" s="17">
        <f t="shared" si="20"/>
        <v>2079.3603422386245</v>
      </c>
      <c r="AT106" s="17">
        <f t="shared" si="21"/>
        <v>237.17088629232325</v>
      </c>
      <c r="AU106" s="17">
        <f t="shared" si="22"/>
        <v>1842.1894559463012</v>
      </c>
      <c r="AV106" s="5" t="str">
        <f t="shared" si="23"/>
        <v>OK</v>
      </c>
      <c r="AW106" s="5">
        <f t="shared" si="24"/>
        <v>2.5193477517777008</v>
      </c>
      <c r="AX106" s="5" t="str">
        <f t="shared" si="25"/>
        <v>OK</v>
      </c>
      <c r="AY106" s="5">
        <f t="shared" si="26"/>
        <v>192.45249769941739</v>
      </c>
      <c r="AZ106" s="8"/>
      <c r="BA106" s="8"/>
    </row>
    <row r="107" spans="1:53" ht="15.75" customHeight="1" x14ac:dyDescent="0.2">
      <c r="A107" s="13" t="s">
        <v>318</v>
      </c>
      <c r="B107" s="13">
        <v>107</v>
      </c>
      <c r="C107" s="14" t="s">
        <v>62</v>
      </c>
      <c r="D107" s="15"/>
      <c r="E107" s="3">
        <v>44809</v>
      </c>
      <c r="F107" s="4">
        <v>1530</v>
      </c>
      <c r="G107" s="18" t="s">
        <v>319</v>
      </c>
      <c r="H107" s="18" t="s">
        <v>313</v>
      </c>
      <c r="I107" s="5"/>
      <c r="J107" s="5">
        <v>2.4630000000000001</v>
      </c>
      <c r="K107" s="5">
        <v>0.22420000000000001</v>
      </c>
      <c r="L107" s="5">
        <v>6.9882</v>
      </c>
      <c r="M107" s="5">
        <v>1306.6690000000001</v>
      </c>
      <c r="N107" s="5">
        <v>146.4682</v>
      </c>
      <c r="O107" s="5">
        <v>6.07</v>
      </c>
      <c r="P107" s="5">
        <v>3.5000000000000003E-2</v>
      </c>
      <c r="Q107" s="5">
        <v>0.71</v>
      </c>
      <c r="R107" s="5">
        <v>4.47</v>
      </c>
      <c r="S107" s="5">
        <v>19.010000000000002</v>
      </c>
      <c r="T107" s="5">
        <v>3.3399999999999999E-2</v>
      </c>
      <c r="U107" s="5">
        <v>0.94940000000000002</v>
      </c>
      <c r="V107" s="5">
        <v>2.3999999999999997E-2</v>
      </c>
      <c r="W107" s="5">
        <v>0</v>
      </c>
      <c r="X107" s="5">
        <v>11.446999999999999</v>
      </c>
      <c r="Y107" s="5">
        <f t="shared" si="0"/>
        <v>5.4215999999999995E-3</v>
      </c>
      <c r="Z107" s="5">
        <f t="shared" si="1"/>
        <v>2.71775E-2</v>
      </c>
      <c r="AA107" s="5">
        <f t="shared" si="2"/>
        <v>3.2599099999999999E-2</v>
      </c>
      <c r="AB107" s="5">
        <f t="shared" si="3"/>
        <v>0.19160090000000002</v>
      </c>
      <c r="AC107" s="17">
        <f t="shared" si="4"/>
        <v>1306.6690000000001</v>
      </c>
      <c r="AD107" s="17">
        <f t="shared" si="5"/>
        <v>0.1027542988117808</v>
      </c>
      <c r="AE107" s="17">
        <f t="shared" si="6"/>
        <v>948.6027944111778</v>
      </c>
      <c r="AF107" s="17">
        <f t="shared" si="7"/>
        <v>367.82555029829251</v>
      </c>
      <c r="AG107" s="17">
        <f t="shared" si="8"/>
        <v>264.03047964377203</v>
      </c>
      <c r="AH107" s="17">
        <f t="shared" si="9"/>
        <v>18.159357312210506</v>
      </c>
      <c r="AI107" s="17">
        <f t="shared" si="10"/>
        <v>1.9403158834258221</v>
      </c>
      <c r="AJ107" s="17">
        <f t="shared" si="11"/>
        <v>1.7580425049410731</v>
      </c>
      <c r="AK107" s="17">
        <f t="shared" si="12"/>
        <v>26.779116012749274</v>
      </c>
      <c r="AL107" s="17">
        <f t="shared" si="13"/>
        <v>0.38706618347904759</v>
      </c>
      <c r="AM107" s="17">
        <f t="shared" si="14"/>
        <v>0</v>
      </c>
      <c r="AN107" s="17">
        <f t="shared" si="15"/>
        <v>238.33616496768605</v>
      </c>
      <c r="AO107" s="17">
        <f t="shared" si="16"/>
        <v>1573.9293896688555</v>
      </c>
      <c r="AP107" s="17">
        <f t="shared" si="17"/>
        <v>1600.6612518476904</v>
      </c>
      <c r="AQ107" s="17">
        <f t="shared" si="18"/>
        <v>3174.5906415165459</v>
      </c>
      <c r="AR107" s="17">
        <f t="shared" si="19"/>
        <v>-0.84205698300883181</v>
      </c>
      <c r="AS107" s="17">
        <f t="shared" si="20"/>
        <v>1598.6181816654528</v>
      </c>
      <c r="AT107" s="17">
        <f t="shared" si="21"/>
        <v>265.50234716391435</v>
      </c>
      <c r="AU107" s="17">
        <f t="shared" si="22"/>
        <v>1333.1158345015383</v>
      </c>
      <c r="AV107" s="5" t="str">
        <f t="shared" si="23"/>
        <v>OK</v>
      </c>
      <c r="AW107" s="5">
        <f t="shared" si="24"/>
        <v>7.0682051675879976</v>
      </c>
      <c r="AX107" s="5" t="str">
        <f t="shared" si="25"/>
        <v>OK</v>
      </c>
      <c r="AY107" s="5">
        <f t="shared" si="26"/>
        <v>156.82087288127312</v>
      </c>
      <c r="AZ107" s="8"/>
      <c r="BA107" s="8"/>
    </row>
    <row r="108" spans="1:53" ht="15.75" customHeight="1" x14ac:dyDescent="0.2">
      <c r="A108" s="13" t="s">
        <v>320</v>
      </c>
      <c r="B108" s="13">
        <v>108</v>
      </c>
      <c r="C108" s="14" t="s">
        <v>68</v>
      </c>
      <c r="D108" s="15" t="s">
        <v>69</v>
      </c>
      <c r="E108" s="3">
        <v>44809</v>
      </c>
      <c r="F108" s="4">
        <v>1440</v>
      </c>
      <c r="G108" s="18" t="s">
        <v>216</v>
      </c>
      <c r="H108" s="18" t="s">
        <v>321</v>
      </c>
      <c r="I108" s="5"/>
      <c r="J108" s="5">
        <v>3.5529999999999999</v>
      </c>
      <c r="K108" s="5">
        <v>0.39850000000000002</v>
      </c>
      <c r="L108" s="5">
        <v>6.9831000000000003</v>
      </c>
      <c r="M108" s="5">
        <v>1275.425</v>
      </c>
      <c r="N108" s="5">
        <v>149.53489999999999</v>
      </c>
      <c r="O108" s="5">
        <v>13.59</v>
      </c>
      <c r="P108" s="5">
        <v>0.05</v>
      </c>
      <c r="Q108" s="5">
        <v>0.89999999999999991</v>
      </c>
      <c r="R108" s="5">
        <v>3.4200000000000004</v>
      </c>
      <c r="S108" s="5">
        <v>15.72</v>
      </c>
      <c r="T108" s="5">
        <v>5.5E-2</v>
      </c>
      <c r="U108" s="5">
        <v>4.2880000000000003</v>
      </c>
      <c r="V108" s="5">
        <v>0.14430000000000001</v>
      </c>
      <c r="W108" s="5">
        <v>0</v>
      </c>
      <c r="X108" s="5">
        <v>4.1459999999999999</v>
      </c>
      <c r="Y108" s="5">
        <f t="shared" si="0"/>
        <v>3.2597370000000001E-2</v>
      </c>
      <c r="Z108" s="5">
        <f t="shared" si="1"/>
        <v>3.8824999999999998E-2</v>
      </c>
      <c r="AA108" s="5">
        <f t="shared" si="2"/>
        <v>7.1422369999999999E-2</v>
      </c>
      <c r="AB108" s="5">
        <f t="shared" si="3"/>
        <v>0.32707763000000001</v>
      </c>
      <c r="AC108" s="17">
        <f t="shared" si="4"/>
        <v>1275.425</v>
      </c>
      <c r="AD108" s="17">
        <f t="shared" si="5"/>
        <v>0.10396807429275218</v>
      </c>
      <c r="AE108" s="17">
        <f t="shared" si="6"/>
        <v>784.43113772455092</v>
      </c>
      <c r="AF108" s="17">
        <f t="shared" si="7"/>
        <v>281.42357539600908</v>
      </c>
      <c r="AG108" s="17">
        <f t="shared" si="8"/>
        <v>591.1324906686757</v>
      </c>
      <c r="AH108" s="17">
        <f t="shared" si="9"/>
        <v>23.018903635196413</v>
      </c>
      <c r="AI108" s="17">
        <f t="shared" si="10"/>
        <v>2.77187983346546</v>
      </c>
      <c r="AJ108" s="17">
        <f t="shared" si="11"/>
        <v>2.8949801728071569</v>
      </c>
      <c r="AK108" s="17">
        <f t="shared" si="12"/>
        <v>120.94886187346627</v>
      </c>
      <c r="AL108" s="17">
        <f t="shared" si="13"/>
        <v>2.3272354281677741</v>
      </c>
      <c r="AM108" s="17">
        <f t="shared" si="14"/>
        <v>0</v>
      </c>
      <c r="AN108" s="17">
        <f t="shared" si="15"/>
        <v>86.323206076354182</v>
      </c>
      <c r="AO108" s="17">
        <f t="shared" si="16"/>
        <v>1487.9192835507954</v>
      </c>
      <c r="AP108" s="17">
        <f t="shared" si="17"/>
        <v>1682.8819553321903</v>
      </c>
      <c r="AQ108" s="17">
        <f t="shared" si="18"/>
        <v>3170.8012388829857</v>
      </c>
      <c r="AR108" s="17">
        <f t="shared" si="19"/>
        <v>-6.1486878896917734</v>
      </c>
      <c r="AS108" s="17">
        <f t="shared" si="20"/>
        <v>1680.0061074244322</v>
      </c>
      <c r="AT108" s="17">
        <f t="shared" si="21"/>
        <v>209.59930337798824</v>
      </c>
      <c r="AU108" s="17">
        <f t="shared" si="22"/>
        <v>1470.406804046444</v>
      </c>
      <c r="AV108" s="5" t="str">
        <f t="shared" si="23"/>
        <v>OK</v>
      </c>
      <c r="AW108" s="5">
        <f t="shared" si="24"/>
        <v>4.190306376583357</v>
      </c>
      <c r="AX108" s="5" t="str">
        <f t="shared" si="25"/>
        <v>OK</v>
      </c>
      <c r="AY108" s="5">
        <f t="shared" si="26"/>
        <v>155.80087044991754</v>
      </c>
      <c r="AZ108" s="8"/>
      <c r="BA108" s="8"/>
    </row>
    <row r="109" spans="1:53" ht="15.75" customHeight="1" x14ac:dyDescent="0.2">
      <c r="A109" s="13" t="s">
        <v>322</v>
      </c>
      <c r="B109" s="13">
        <v>109</v>
      </c>
      <c r="C109" s="14" t="s">
        <v>58</v>
      </c>
      <c r="D109" s="15"/>
      <c r="E109" s="3">
        <v>44809</v>
      </c>
      <c r="F109" s="4">
        <v>1500</v>
      </c>
      <c r="G109" s="18" t="s">
        <v>323</v>
      </c>
      <c r="H109" s="18" t="s">
        <v>324</v>
      </c>
      <c r="I109" s="5"/>
      <c r="J109" s="5">
        <v>1.218</v>
      </c>
      <c r="K109" s="5">
        <v>0.14849999999999999</v>
      </c>
      <c r="L109" s="5">
        <v>6.9691000000000001</v>
      </c>
      <c r="M109" s="5">
        <v>718.55499999999995</v>
      </c>
      <c r="N109" s="5">
        <v>73.609899999999996</v>
      </c>
      <c r="O109" s="5">
        <v>1.54</v>
      </c>
      <c r="P109" s="5">
        <v>1.6E-2</v>
      </c>
      <c r="Q109" s="5">
        <v>0.73</v>
      </c>
      <c r="R109" s="5">
        <v>2.21</v>
      </c>
      <c r="S109" s="5">
        <v>10.87</v>
      </c>
      <c r="T109" s="5">
        <v>5.5399999999999998E-2</v>
      </c>
      <c r="U109" s="5">
        <v>0.223</v>
      </c>
      <c r="V109" s="5">
        <v>2.3300000000000001E-2</v>
      </c>
      <c r="W109" s="5">
        <v>0</v>
      </c>
      <c r="X109" s="5">
        <v>3.956</v>
      </c>
      <c r="Y109" s="5">
        <f t="shared" si="0"/>
        <v>5.2634700000000001E-3</v>
      </c>
      <c r="Z109" s="5">
        <f t="shared" si="1"/>
        <v>1.2423999999999999E-2</v>
      </c>
      <c r="AA109" s="5">
        <f t="shared" si="2"/>
        <v>1.768747E-2</v>
      </c>
      <c r="AB109" s="5">
        <f t="shared" si="3"/>
        <v>0.13081252999999998</v>
      </c>
      <c r="AC109" s="17">
        <f t="shared" si="4"/>
        <v>718.55499999999995</v>
      </c>
      <c r="AD109" s="17">
        <f t="shared" si="5"/>
        <v>0.10737421456088807</v>
      </c>
      <c r="AE109" s="17">
        <f t="shared" si="6"/>
        <v>542.41516966067854</v>
      </c>
      <c r="AF109" s="17">
        <f t="shared" si="7"/>
        <v>181.85558527052049</v>
      </c>
      <c r="AG109" s="17">
        <f t="shared" si="8"/>
        <v>66.986316087546768</v>
      </c>
      <c r="AH109" s="17">
        <f t="shared" si="9"/>
        <v>18.670888504103758</v>
      </c>
      <c r="AI109" s="17">
        <f t="shared" si="10"/>
        <v>0.88700154670894715</v>
      </c>
      <c r="AJ109" s="17">
        <f t="shared" si="11"/>
        <v>2.9160345740639357</v>
      </c>
      <c r="AK109" s="17">
        <f t="shared" si="12"/>
        <v>6.2900177700053588</v>
      </c>
      <c r="AL109" s="17">
        <f t="shared" si="13"/>
        <v>0.37577675312757541</v>
      </c>
      <c r="AM109" s="17">
        <f t="shared" si="14"/>
        <v>0</v>
      </c>
      <c r="AN109" s="17">
        <f t="shared" si="15"/>
        <v>82.367246318875345</v>
      </c>
      <c r="AO109" s="17">
        <f t="shared" si="16"/>
        <v>810.50407541607217</v>
      </c>
      <c r="AP109" s="17">
        <f t="shared" si="17"/>
        <v>810.92233528411941</v>
      </c>
      <c r="AQ109" s="17">
        <f t="shared" si="18"/>
        <v>1621.4264107001916</v>
      </c>
      <c r="AR109" s="17">
        <f t="shared" si="19"/>
        <v>-2.579579716273548E-2</v>
      </c>
      <c r="AS109" s="17">
        <f t="shared" si="20"/>
        <v>809.92795952284962</v>
      </c>
      <c r="AT109" s="17">
        <f t="shared" si="21"/>
        <v>89.033040842008276</v>
      </c>
      <c r="AU109" s="17">
        <f t="shared" si="22"/>
        <v>720.89491868084133</v>
      </c>
      <c r="AV109" s="5" t="str">
        <f t="shared" si="23"/>
        <v>OK</v>
      </c>
      <c r="AW109" s="5">
        <f t="shared" si="24"/>
        <v>7.4392320254529114</v>
      </c>
      <c r="AX109" s="5" t="str">
        <f t="shared" si="25"/>
        <v>OK</v>
      </c>
      <c r="AY109" s="5">
        <f t="shared" si="26"/>
        <v>79.085911254703859</v>
      </c>
      <c r="AZ109" s="8"/>
      <c r="BA109" s="8"/>
    </row>
    <row r="110" spans="1:53" ht="15.75" customHeight="1" x14ac:dyDescent="0.2">
      <c r="A110" s="13" t="s">
        <v>325</v>
      </c>
      <c r="B110" s="13">
        <v>110</v>
      </c>
      <c r="C110" s="14" t="s">
        <v>131</v>
      </c>
      <c r="D110" s="15" t="s">
        <v>88</v>
      </c>
      <c r="E110" s="3">
        <v>44852</v>
      </c>
      <c r="F110" s="4">
        <v>1020</v>
      </c>
      <c r="G110" s="18" t="s">
        <v>326</v>
      </c>
      <c r="H110" s="18" t="s">
        <v>327</v>
      </c>
      <c r="I110" s="5"/>
      <c r="J110" s="5">
        <v>1.4319999999999999</v>
      </c>
      <c r="K110" s="5">
        <v>0.3513</v>
      </c>
      <c r="L110" s="5">
        <v>6.9809999999999999</v>
      </c>
      <c r="M110" s="5">
        <v>2517.3490000000002</v>
      </c>
      <c r="N110" s="5">
        <v>288.95999999999998</v>
      </c>
      <c r="O110" s="5">
        <v>6.12</v>
      </c>
      <c r="P110" s="5">
        <v>0.09</v>
      </c>
      <c r="Q110" s="5">
        <v>0.42999999999999994</v>
      </c>
      <c r="R110" s="5">
        <v>5.4600000000000009</v>
      </c>
      <c r="S110" s="5">
        <v>47.300000000000004</v>
      </c>
      <c r="T110" s="5">
        <v>3.3300000000000003E-2</v>
      </c>
      <c r="U110" s="5">
        <v>0.72300000000000009</v>
      </c>
      <c r="V110" s="5">
        <v>1.1519999999999999</v>
      </c>
      <c r="W110" s="5">
        <v>0</v>
      </c>
      <c r="X110" s="5">
        <v>13.363</v>
      </c>
      <c r="Y110" s="5">
        <f t="shared" si="0"/>
        <v>0.26023679999999999</v>
      </c>
      <c r="Z110" s="5">
        <f t="shared" si="1"/>
        <v>6.9884999999999989E-2</v>
      </c>
      <c r="AA110" s="5">
        <f t="shared" si="2"/>
        <v>0.33012179999999997</v>
      </c>
      <c r="AB110" s="5">
        <f t="shared" si="3"/>
        <v>2.1178200000000036E-2</v>
      </c>
      <c r="AC110" s="17">
        <f t="shared" si="4"/>
        <v>2517.3490000000002</v>
      </c>
      <c r="AD110" s="17">
        <f t="shared" si="5"/>
        <v>0.10447202192207986</v>
      </c>
      <c r="AE110" s="17">
        <f t="shared" si="6"/>
        <v>2360.2794411177647</v>
      </c>
      <c r="AF110" s="17">
        <f t="shared" si="7"/>
        <v>449.2902694918742</v>
      </c>
      <c r="AG110" s="17">
        <f t="shared" si="8"/>
        <v>266.20536003622482</v>
      </c>
      <c r="AH110" s="17">
        <f t="shared" si="9"/>
        <v>10.997920625704952</v>
      </c>
      <c r="AI110" s="17">
        <f t="shared" si="10"/>
        <v>4.989383700237827</v>
      </c>
      <c r="AJ110" s="17">
        <f t="shared" si="11"/>
        <v>1.7527789046268787</v>
      </c>
      <c r="AK110" s="17">
        <f t="shared" si="12"/>
        <v>20.393196626519618</v>
      </c>
      <c r="AL110" s="17">
        <f t="shared" si="13"/>
        <v>18.579176806994283</v>
      </c>
      <c r="AM110" s="17">
        <f t="shared" si="14"/>
        <v>0</v>
      </c>
      <c r="AN110" s="17">
        <f t="shared" si="15"/>
        <v>278.22889599573591</v>
      </c>
      <c r="AO110" s="17">
        <f t="shared" si="16"/>
        <v>2836.3030483338771</v>
      </c>
      <c r="AP110" s="17">
        <f t="shared" si="17"/>
        <v>3091.8668469937284</v>
      </c>
      <c r="AQ110" s="17">
        <f t="shared" si="18"/>
        <v>5928.1698953276054</v>
      </c>
      <c r="AR110" s="17">
        <f t="shared" si="19"/>
        <v>-4.3110066541999492</v>
      </c>
      <c r="AS110" s="17">
        <f t="shared" si="20"/>
        <v>3086.7729912715686</v>
      </c>
      <c r="AT110" s="17">
        <f t="shared" si="21"/>
        <v>317.20126942924981</v>
      </c>
      <c r="AU110" s="17">
        <f t="shared" si="22"/>
        <v>2769.5717218423188</v>
      </c>
      <c r="AV110" s="5" t="str">
        <f t="shared" si="23"/>
        <v>OK</v>
      </c>
      <c r="AW110" s="5">
        <f t="shared" si="24"/>
        <v>0.47083921175759025</v>
      </c>
      <c r="AX110" s="5" t="str">
        <f t="shared" si="25"/>
        <v>OK</v>
      </c>
      <c r="AY110" s="5">
        <f t="shared" si="26"/>
        <v>290.32053698629471</v>
      </c>
      <c r="AZ110" s="8"/>
      <c r="BA110" s="8"/>
    </row>
    <row r="111" spans="1:53" ht="15.75" customHeight="1" x14ac:dyDescent="0.2">
      <c r="A111" s="13" t="s">
        <v>328</v>
      </c>
      <c r="B111" s="13">
        <v>111</v>
      </c>
      <c r="C111" s="14" t="s">
        <v>156</v>
      </c>
      <c r="D111" s="15" t="s">
        <v>69</v>
      </c>
      <c r="E111" s="3">
        <v>44852</v>
      </c>
      <c r="F111" s="4">
        <v>1050</v>
      </c>
      <c r="G111" s="18" t="s">
        <v>193</v>
      </c>
      <c r="H111" s="18" t="s">
        <v>329</v>
      </c>
      <c r="I111" s="5"/>
      <c r="J111" s="5">
        <v>1.401</v>
      </c>
      <c r="K111" s="5">
        <v>0.39850000000000002</v>
      </c>
      <c r="L111" s="5">
        <v>7.6449999999999996</v>
      </c>
      <c r="M111" s="5">
        <v>2083.64</v>
      </c>
      <c r="N111" s="5">
        <v>267.28879999999998</v>
      </c>
      <c r="O111" s="5">
        <v>7.14</v>
      </c>
      <c r="P111" s="5">
        <v>0.13</v>
      </c>
      <c r="Q111" s="5">
        <v>0.29000000000000004</v>
      </c>
      <c r="R111" s="5">
        <v>5.7799999999999994</v>
      </c>
      <c r="S111" s="5">
        <v>42.35</v>
      </c>
      <c r="T111" s="5">
        <v>5.4399999999999997E-2</v>
      </c>
      <c r="U111" s="5">
        <v>0.89700000000000002</v>
      </c>
      <c r="V111" s="5">
        <v>1.2909999999999999</v>
      </c>
      <c r="W111" s="5">
        <v>0</v>
      </c>
      <c r="X111" s="5">
        <v>21.059000000000001</v>
      </c>
      <c r="Y111" s="5">
        <f t="shared" si="0"/>
        <v>0.29163689999999998</v>
      </c>
      <c r="Z111" s="5">
        <f t="shared" si="1"/>
        <v>0.10094499999999999</v>
      </c>
      <c r="AA111" s="5">
        <f t="shared" si="2"/>
        <v>0.39258189999999998</v>
      </c>
      <c r="AB111" s="5">
        <f t="shared" si="3"/>
        <v>5.9181000000000372E-3</v>
      </c>
      <c r="AC111" s="17">
        <f t="shared" si="4"/>
        <v>2083.64</v>
      </c>
      <c r="AD111" s="17">
        <f t="shared" si="5"/>
        <v>2.2646443075930559E-2</v>
      </c>
      <c r="AE111" s="17">
        <f t="shared" si="6"/>
        <v>2113.2734530938128</v>
      </c>
      <c r="AF111" s="17">
        <f t="shared" si="7"/>
        <v>475.62229993828424</v>
      </c>
      <c r="AG111" s="17">
        <f t="shared" si="8"/>
        <v>310.5729200422623</v>
      </c>
      <c r="AH111" s="17">
        <f t="shared" si="9"/>
        <v>7.4172022824521795</v>
      </c>
      <c r="AI111" s="17">
        <f t="shared" si="10"/>
        <v>7.2068875670101953</v>
      </c>
      <c r="AJ111" s="17">
        <f t="shared" si="11"/>
        <v>2.8633985709219871</v>
      </c>
      <c r="AK111" s="17">
        <f t="shared" si="12"/>
        <v>25.301102868586575</v>
      </c>
      <c r="AL111" s="17">
        <f t="shared" si="13"/>
        <v>20.820935119643771</v>
      </c>
      <c r="AM111" s="17">
        <f t="shared" si="14"/>
        <v>0</v>
      </c>
      <c r="AN111" s="17">
        <f t="shared" si="15"/>
        <v>438.46608701445803</v>
      </c>
      <c r="AO111" s="17">
        <f t="shared" si="16"/>
        <v>2571.0915235736102</v>
      </c>
      <c r="AP111" s="17">
        <f t="shared" si="17"/>
        <v>2914.1154093668983</v>
      </c>
      <c r="AQ111" s="17">
        <f t="shared" si="18"/>
        <v>5485.2069329405085</v>
      </c>
      <c r="AR111" s="17">
        <f t="shared" si="19"/>
        <v>-6.2536179580266085</v>
      </c>
      <c r="AS111" s="17">
        <f t="shared" si="20"/>
        <v>2906.885875356812</v>
      </c>
      <c r="AT111" s="17">
        <f t="shared" si="21"/>
        <v>484.58812500268834</v>
      </c>
      <c r="AU111" s="17">
        <f t="shared" si="22"/>
        <v>2422.2977503541238</v>
      </c>
      <c r="AV111" s="5" t="str">
        <f t="shared" si="23"/>
        <v>OK</v>
      </c>
      <c r="AW111" s="5">
        <f t="shared" si="24"/>
        <v>2.419902914868953</v>
      </c>
      <c r="AX111" s="5" t="str">
        <f t="shared" si="25"/>
        <v>OK</v>
      </c>
      <c r="AY111" s="5">
        <f t="shared" si="26"/>
        <v>273.75692946231823</v>
      </c>
      <c r="AZ111" s="8"/>
      <c r="BA111" s="8"/>
    </row>
    <row r="112" spans="1:53" ht="15.75" customHeight="1" x14ac:dyDescent="0.2">
      <c r="A112" s="13" t="s">
        <v>330</v>
      </c>
      <c r="B112" s="13">
        <v>112</v>
      </c>
      <c r="C112" s="14" t="s">
        <v>94</v>
      </c>
      <c r="D112" s="15" t="s">
        <v>95</v>
      </c>
      <c r="E112" s="3">
        <v>44852</v>
      </c>
      <c r="F112" s="4">
        <v>1120</v>
      </c>
      <c r="G112" s="18" t="s">
        <v>229</v>
      </c>
      <c r="H112" s="18" t="s">
        <v>331</v>
      </c>
      <c r="I112" s="5"/>
      <c r="J112" s="5">
        <v>0.79669999999999996</v>
      </c>
      <c r="K112" s="5">
        <v>0.21307999999999999</v>
      </c>
      <c r="L112" s="5">
        <v>6.9329999999999998</v>
      </c>
      <c r="M112" s="5">
        <v>1303.0609999999999</v>
      </c>
      <c r="N112" s="5">
        <v>171.92959999999999</v>
      </c>
      <c r="O112" s="5">
        <v>10.48</v>
      </c>
      <c r="P112" s="5">
        <v>1.7000000000000001E-2</v>
      </c>
      <c r="Q112" s="5">
        <v>0.20200000000000001</v>
      </c>
      <c r="R112" s="5">
        <v>3.07</v>
      </c>
      <c r="S112" s="5">
        <v>23.27</v>
      </c>
      <c r="T112" s="5">
        <v>6.0999999999999999E-2</v>
      </c>
      <c r="U112" s="5">
        <v>0.65799999999999992</v>
      </c>
      <c r="V112" s="5">
        <v>4.8000000000000001E-2</v>
      </c>
      <c r="W112" s="5">
        <v>0</v>
      </c>
      <c r="X112" s="5">
        <v>13.265000000000001</v>
      </c>
      <c r="Y112" s="5">
        <f t="shared" si="0"/>
        <v>1.0843199999999999E-2</v>
      </c>
      <c r="Z112" s="5">
        <f t="shared" si="1"/>
        <v>1.32005E-2</v>
      </c>
      <c r="AA112" s="5">
        <f t="shared" si="2"/>
        <v>2.4043700000000001E-2</v>
      </c>
      <c r="AB112" s="5">
        <f t="shared" si="3"/>
        <v>0.18903629999999999</v>
      </c>
      <c r="AC112" s="17">
        <f t="shared" si="4"/>
        <v>1303.0609999999999</v>
      </c>
      <c r="AD112" s="17">
        <f t="shared" si="5"/>
        <v>0.11668096170609607</v>
      </c>
      <c r="AE112" s="17">
        <f t="shared" si="6"/>
        <v>1161.1776447105788</v>
      </c>
      <c r="AF112" s="17">
        <f t="shared" si="7"/>
        <v>252.62291709524786</v>
      </c>
      <c r="AG112" s="17">
        <f t="shared" si="8"/>
        <v>455.85493025811047</v>
      </c>
      <c r="AH112" s="17">
        <f t="shared" si="9"/>
        <v>5.1664650381218618</v>
      </c>
      <c r="AI112" s="17">
        <f t="shared" si="10"/>
        <v>0.94243914337825629</v>
      </c>
      <c r="AJ112" s="17">
        <f t="shared" si="11"/>
        <v>3.2107961916588459</v>
      </c>
      <c r="AK112" s="17">
        <f t="shared" si="12"/>
        <v>18.55978337517276</v>
      </c>
      <c r="AL112" s="17">
        <f t="shared" si="13"/>
        <v>0.77413236695809529</v>
      </c>
      <c r="AM112" s="17">
        <f t="shared" si="14"/>
        <v>0</v>
      </c>
      <c r="AN112" s="17">
        <f t="shared" si="15"/>
        <v>276.18845359451001</v>
      </c>
      <c r="AO112" s="17">
        <f t="shared" si="16"/>
        <v>1601.7941655282996</v>
      </c>
      <c r="AP112" s="17">
        <f t="shared" si="17"/>
        <v>1875.8810772071436</v>
      </c>
      <c r="AQ112" s="17">
        <f t="shared" si="18"/>
        <v>3477.6752427354431</v>
      </c>
      <c r="AR112" s="17">
        <f t="shared" si="19"/>
        <v>-7.8813256715499058</v>
      </c>
      <c r="AS112" s="17">
        <f t="shared" si="20"/>
        <v>1874.8219571020591</v>
      </c>
      <c r="AT112" s="17">
        <f t="shared" si="21"/>
        <v>295.52236933664085</v>
      </c>
      <c r="AU112" s="17">
        <f t="shared" si="22"/>
        <v>1579.2995877654182</v>
      </c>
      <c r="AV112" s="5" t="str">
        <f t="shared" si="23"/>
        <v>OK</v>
      </c>
      <c r="AW112" s="5">
        <f t="shared" si="24"/>
        <v>0.51587558630850916</v>
      </c>
      <c r="AX112" s="5" t="str">
        <f t="shared" si="25"/>
        <v>OK</v>
      </c>
      <c r="AY112" s="5">
        <f t="shared" si="26"/>
        <v>172.81654283203787</v>
      </c>
      <c r="AZ112" s="8"/>
      <c r="BA112" s="8"/>
    </row>
    <row r="113" spans="1:53" ht="15.75" customHeight="1" x14ac:dyDescent="0.2">
      <c r="A113" s="13" t="s">
        <v>332</v>
      </c>
      <c r="B113" s="13">
        <v>113</v>
      </c>
      <c r="C113" s="14" t="s">
        <v>85</v>
      </c>
      <c r="D113" s="15" t="s">
        <v>79</v>
      </c>
      <c r="E113" s="3">
        <v>44852</v>
      </c>
      <c r="F113" s="4">
        <v>1150</v>
      </c>
      <c r="G113" s="18" t="s">
        <v>207</v>
      </c>
      <c r="H113" s="18" t="s">
        <v>333</v>
      </c>
      <c r="I113" s="5"/>
      <c r="J113" s="5">
        <v>2.327</v>
      </c>
      <c r="K113" s="5">
        <v>0.26724999999999999</v>
      </c>
      <c r="L113" s="5">
        <v>6.8039999999999994</v>
      </c>
      <c r="M113" s="5">
        <v>811.70600000000002</v>
      </c>
      <c r="N113" s="5">
        <v>103.8032</v>
      </c>
      <c r="O113" s="5">
        <v>5.21</v>
      </c>
      <c r="P113" s="5">
        <v>0.08</v>
      </c>
      <c r="Q113" s="5">
        <v>0.35000000000000003</v>
      </c>
      <c r="R113" s="5">
        <v>2.31</v>
      </c>
      <c r="S113" s="5">
        <v>15.36</v>
      </c>
      <c r="T113" s="5">
        <v>1.4999999999999999E-2</v>
      </c>
      <c r="U113" s="5">
        <v>0.70099999999999996</v>
      </c>
      <c r="V113" s="5">
        <v>0.7589999999999999</v>
      </c>
      <c r="W113" s="5">
        <v>0</v>
      </c>
      <c r="X113" s="5">
        <v>7.0779999999999994</v>
      </c>
      <c r="Y113" s="5">
        <f t="shared" si="0"/>
        <v>0.17145809999999997</v>
      </c>
      <c r="Z113" s="5">
        <f t="shared" si="1"/>
        <v>6.2120000000000002E-2</v>
      </c>
      <c r="AA113" s="5">
        <f t="shared" si="2"/>
        <v>0.23357809999999998</v>
      </c>
      <c r="AB113" s="5">
        <f t="shared" si="3"/>
        <v>3.3671900000000005E-2</v>
      </c>
      <c r="AC113" s="17">
        <f t="shared" si="4"/>
        <v>811.70600000000002</v>
      </c>
      <c r="AD113" s="17">
        <f t="shared" si="5"/>
        <v>0.15703628043335521</v>
      </c>
      <c r="AE113" s="17">
        <f t="shared" si="6"/>
        <v>766.46706586826349</v>
      </c>
      <c r="AF113" s="17">
        <f t="shared" si="7"/>
        <v>190.08434478502366</v>
      </c>
      <c r="AG113" s="17">
        <f t="shared" si="8"/>
        <v>226.62253689358351</v>
      </c>
      <c r="AH113" s="17">
        <f t="shared" si="9"/>
        <v>8.9517958581319395</v>
      </c>
      <c r="AI113" s="17">
        <f t="shared" si="10"/>
        <v>4.4350077335447358</v>
      </c>
      <c r="AJ113" s="17">
        <f t="shared" si="11"/>
        <v>0.78954004712922454</v>
      </c>
      <c r="AK113" s="17">
        <f t="shared" si="12"/>
        <v>19.772656756832987</v>
      </c>
      <c r="AL113" s="17">
        <f t="shared" si="13"/>
        <v>12.240968052524879</v>
      </c>
      <c r="AM113" s="17">
        <f t="shared" si="14"/>
        <v>0</v>
      </c>
      <c r="AN113" s="17">
        <f t="shared" si="15"/>
        <v>147.36991138650143</v>
      </c>
      <c r="AO113" s="17">
        <f t="shared" si="16"/>
        <v>991.8790762429885</v>
      </c>
      <c r="AP113" s="17">
        <f t="shared" si="17"/>
        <v>1196.7177874189808</v>
      </c>
      <c r="AQ113" s="17">
        <f t="shared" si="18"/>
        <v>2188.5968636619691</v>
      </c>
      <c r="AR113" s="17">
        <f t="shared" si="19"/>
        <v>-9.3593623648557802</v>
      </c>
      <c r="AS113" s="17">
        <f t="shared" si="20"/>
        <v>1192.1257434050026</v>
      </c>
      <c r="AT113" s="17">
        <f t="shared" si="21"/>
        <v>179.38353619585928</v>
      </c>
      <c r="AU113" s="17">
        <f t="shared" si="22"/>
        <v>1012.7422072091433</v>
      </c>
      <c r="AV113" s="5" t="str">
        <f t="shared" si="23"/>
        <v>OK</v>
      </c>
      <c r="AW113" s="5">
        <f t="shared" si="24"/>
        <v>5.0882415163319488</v>
      </c>
      <c r="AX113" s="5" t="str">
        <f t="shared" si="25"/>
        <v>OK</v>
      </c>
      <c r="AY113" s="5">
        <f t="shared" si="26"/>
        <v>109.08495751768109</v>
      </c>
      <c r="AZ113" s="8"/>
      <c r="BA113" s="8"/>
    </row>
    <row r="114" spans="1:53" ht="15.75" customHeight="1" x14ac:dyDescent="0.2">
      <c r="A114" s="13" t="s">
        <v>334</v>
      </c>
      <c r="B114" s="13">
        <v>114</v>
      </c>
      <c r="C114" s="14" t="s">
        <v>120</v>
      </c>
      <c r="D114" s="15" t="s">
        <v>115</v>
      </c>
      <c r="E114" s="3">
        <v>44852</v>
      </c>
      <c r="F114" s="4">
        <v>1200</v>
      </c>
      <c r="G114" s="18" t="s">
        <v>335</v>
      </c>
      <c r="H114" s="18" t="s">
        <v>336</v>
      </c>
      <c r="I114" s="5"/>
      <c r="J114" s="5">
        <v>1.726</v>
      </c>
      <c r="K114" s="5">
        <v>9.9820000000000006E-2</v>
      </c>
      <c r="L114" s="5">
        <v>6.8220000000000001</v>
      </c>
      <c r="M114" s="5">
        <v>971.01599999999996</v>
      </c>
      <c r="N114" s="5">
        <v>118.14</v>
      </c>
      <c r="O114" s="5">
        <v>5.8999999999999995</v>
      </c>
      <c r="P114" s="5">
        <v>3.5000000000000003E-2</v>
      </c>
      <c r="Q114" s="5">
        <v>0.56000000000000005</v>
      </c>
      <c r="R114" s="5">
        <v>2.68</v>
      </c>
      <c r="S114" s="5">
        <v>14.9</v>
      </c>
      <c r="T114" s="5">
        <v>3.32E-2</v>
      </c>
      <c r="U114" s="5">
        <v>1.0680000000000001</v>
      </c>
      <c r="V114" s="5">
        <v>0.23799999999999999</v>
      </c>
      <c r="W114" s="5">
        <v>0</v>
      </c>
      <c r="X114" s="5">
        <v>5.84</v>
      </c>
      <c r="Y114" s="5">
        <f t="shared" si="0"/>
        <v>5.3764199999999998E-2</v>
      </c>
      <c r="Z114" s="5">
        <f t="shared" si="1"/>
        <v>2.71775E-2</v>
      </c>
      <c r="AA114" s="5">
        <f t="shared" si="2"/>
        <v>8.0941700000000005E-2</v>
      </c>
      <c r="AB114" s="5">
        <f t="shared" si="3"/>
        <v>1.8878300000000001E-2</v>
      </c>
      <c r="AC114" s="17">
        <f t="shared" si="4"/>
        <v>971.01599999999996</v>
      </c>
      <c r="AD114" s="17">
        <f t="shared" si="5"/>
        <v>0.1506607066186739</v>
      </c>
      <c r="AE114" s="17">
        <f t="shared" si="6"/>
        <v>743.51297405189621</v>
      </c>
      <c r="AF114" s="17">
        <f t="shared" si="7"/>
        <v>220.53075498868546</v>
      </c>
      <c r="AG114" s="17">
        <f t="shared" si="8"/>
        <v>256.63588630943241</v>
      </c>
      <c r="AH114" s="17">
        <f t="shared" si="9"/>
        <v>14.322873373011102</v>
      </c>
      <c r="AI114" s="17">
        <f t="shared" si="10"/>
        <v>1.9403158834258221</v>
      </c>
      <c r="AJ114" s="17">
        <f t="shared" si="11"/>
        <v>1.7475153043126836</v>
      </c>
      <c r="AK114" s="17">
        <f t="shared" si="12"/>
        <v>30.124390037514456</v>
      </c>
      <c r="AL114" s="17">
        <f t="shared" si="13"/>
        <v>3.8384063195005553</v>
      </c>
      <c r="AM114" s="17">
        <f t="shared" si="14"/>
        <v>0</v>
      </c>
      <c r="AN114" s="17">
        <f t="shared" si="15"/>
        <v>121.59371044040243</v>
      </c>
      <c r="AO114" s="17">
        <f t="shared" si="16"/>
        <v>1128.32002210173</v>
      </c>
      <c r="AP114" s="17">
        <f t="shared" si="17"/>
        <v>1237.0934653130698</v>
      </c>
      <c r="AQ114" s="17">
        <f t="shared" si="18"/>
        <v>2365.4134874147999</v>
      </c>
      <c r="AR114" s="17">
        <f t="shared" si="19"/>
        <v>-4.598495941198852</v>
      </c>
      <c r="AS114" s="17">
        <f t="shared" si="20"/>
        <v>1235.0024887230252</v>
      </c>
      <c r="AT114" s="17">
        <f t="shared" si="21"/>
        <v>155.55650679741746</v>
      </c>
      <c r="AU114" s="17">
        <f t="shared" si="22"/>
        <v>1079.4459819256076</v>
      </c>
      <c r="AV114" s="5" t="str">
        <f t="shared" si="23"/>
        <v>OK</v>
      </c>
      <c r="AW114" s="5">
        <f t="shared" si="24"/>
        <v>-1.5938845358742439</v>
      </c>
      <c r="AX114" s="5" t="str">
        <f t="shared" si="25"/>
        <v>OK</v>
      </c>
      <c r="AY114" s="5">
        <f t="shared" si="26"/>
        <v>116.25698480931817</v>
      </c>
      <c r="AZ114" s="8"/>
      <c r="BA114" s="8"/>
    </row>
    <row r="115" spans="1:53" ht="15.75" customHeight="1" x14ac:dyDescent="0.2">
      <c r="A115" s="13" t="s">
        <v>337</v>
      </c>
      <c r="B115" s="13">
        <v>115</v>
      </c>
      <c r="C115" s="14" t="s">
        <v>87</v>
      </c>
      <c r="D115" s="15" t="s">
        <v>88</v>
      </c>
      <c r="E115" s="3">
        <v>44852</v>
      </c>
      <c r="F115" s="4">
        <v>1220</v>
      </c>
      <c r="G115" s="18" t="s">
        <v>207</v>
      </c>
      <c r="H115" s="18" t="s">
        <v>338</v>
      </c>
      <c r="I115" s="5"/>
      <c r="J115" s="5">
        <v>1.883</v>
      </c>
      <c r="K115" s="5">
        <v>0.2258</v>
      </c>
      <c r="L115" s="5">
        <v>6.8079999999999998</v>
      </c>
      <c r="M115" s="5">
        <v>868.06200000000001</v>
      </c>
      <c r="N115" s="5">
        <v>132.81039999999999</v>
      </c>
      <c r="O115" s="5">
        <v>10.45</v>
      </c>
      <c r="P115" s="5">
        <v>1.4E-2</v>
      </c>
      <c r="Q115" s="5">
        <v>4.92</v>
      </c>
      <c r="R115" s="5">
        <v>2.3899999999999997</v>
      </c>
      <c r="S115" s="5">
        <v>11.879999999999999</v>
      </c>
      <c r="T115" s="5">
        <v>1.1300000000000001</v>
      </c>
      <c r="U115" s="5">
        <v>8.6319999999999997</v>
      </c>
      <c r="V115" s="5">
        <v>0.90700000000000003</v>
      </c>
      <c r="W115" s="5">
        <v>0</v>
      </c>
      <c r="X115" s="5">
        <v>3.5139999999999998</v>
      </c>
      <c r="Y115" s="5">
        <f t="shared" si="0"/>
        <v>0.2048913</v>
      </c>
      <c r="Z115" s="5">
        <f t="shared" si="1"/>
        <v>1.0871E-2</v>
      </c>
      <c r="AA115" s="5">
        <f t="shared" si="2"/>
        <v>0.21576229999999999</v>
      </c>
      <c r="AB115" s="5">
        <f t="shared" si="3"/>
        <v>1.0037700000000011E-2</v>
      </c>
      <c r="AC115" s="17">
        <f t="shared" si="4"/>
        <v>868.06200000000001</v>
      </c>
      <c r="AD115" s="17">
        <f t="shared" si="5"/>
        <v>0.15559656316050727</v>
      </c>
      <c r="AE115" s="17">
        <f t="shared" si="6"/>
        <v>592.81437125748505</v>
      </c>
      <c r="AF115" s="17">
        <f t="shared" si="7"/>
        <v>196.6673523966262</v>
      </c>
      <c r="AG115" s="17">
        <f t="shared" si="8"/>
        <v>454.55000202263875</v>
      </c>
      <c r="AH115" s="17">
        <f t="shared" si="9"/>
        <v>125.83667320574041</v>
      </c>
      <c r="AI115" s="17">
        <f t="shared" si="10"/>
        <v>0.77612635337032865</v>
      </c>
      <c r="AJ115" s="17">
        <f t="shared" si="11"/>
        <v>59.478683550401584</v>
      </c>
      <c r="AK115" s="17">
        <f t="shared" si="12"/>
        <v>243.47727977886214</v>
      </c>
      <c r="AL115" s="17">
        <f t="shared" si="13"/>
        <v>14.627876183979009</v>
      </c>
      <c r="AM115" s="17">
        <f t="shared" si="14"/>
        <v>0</v>
      </c>
      <c r="AN115" s="17">
        <f t="shared" si="15"/>
        <v>73.164434672529808</v>
      </c>
      <c r="AO115" s="17">
        <f t="shared" si="16"/>
        <v>1258.8102741857726</v>
      </c>
      <c r="AP115" s="17">
        <f t="shared" si="17"/>
        <v>1370.8001217990211</v>
      </c>
      <c r="AQ115" s="17">
        <f t="shared" si="18"/>
        <v>2629.6103959847937</v>
      </c>
      <c r="AR115" s="17">
        <f t="shared" si="19"/>
        <v>-4.2588000026257911</v>
      </c>
      <c r="AS115" s="17">
        <f t="shared" si="20"/>
        <v>1369.8683988824903</v>
      </c>
      <c r="AT115" s="17">
        <f t="shared" si="21"/>
        <v>331.26959063537095</v>
      </c>
      <c r="AU115" s="17">
        <f t="shared" si="22"/>
        <v>1038.5988082471195</v>
      </c>
      <c r="AV115" s="5" t="str">
        <f t="shared" si="23"/>
        <v>OK</v>
      </c>
      <c r="AW115" s="5">
        <f t="shared" si="24"/>
        <v>0.89131977178436972</v>
      </c>
      <c r="AX115" s="5" t="str">
        <f t="shared" si="25"/>
        <v>OK</v>
      </c>
      <c r="AY115" s="5">
        <f t="shared" si="26"/>
        <v>133.9941653541859</v>
      </c>
      <c r="AZ115" s="8"/>
      <c r="BA115" s="8"/>
    </row>
    <row r="116" spans="1:53" ht="15.75" customHeight="1" x14ac:dyDescent="0.2">
      <c r="A116" s="13" t="s">
        <v>339</v>
      </c>
      <c r="B116" s="13">
        <v>116</v>
      </c>
      <c r="C116" s="14" t="s">
        <v>82</v>
      </c>
      <c r="D116" s="15" t="s">
        <v>69</v>
      </c>
      <c r="E116" s="3">
        <v>44852</v>
      </c>
      <c r="F116" s="4">
        <v>1250</v>
      </c>
      <c r="G116" s="18" t="s">
        <v>340</v>
      </c>
      <c r="H116" s="18" t="s">
        <v>341</v>
      </c>
      <c r="I116" s="5"/>
      <c r="J116" s="5">
        <v>1.405</v>
      </c>
      <c r="K116" s="5">
        <v>0.27489999999999998</v>
      </c>
      <c r="L116" s="5">
        <v>6.8919999999999995</v>
      </c>
      <c r="M116" s="5">
        <v>1088.6199999999999</v>
      </c>
      <c r="N116" s="5">
        <v>116.164</v>
      </c>
      <c r="O116" s="5">
        <v>6.08</v>
      </c>
      <c r="P116" s="5">
        <v>0.05</v>
      </c>
      <c r="Q116" s="5">
        <v>0.66</v>
      </c>
      <c r="R116" s="5">
        <v>2.9099999999999997</v>
      </c>
      <c r="S116" s="5">
        <v>18.080000000000002</v>
      </c>
      <c r="T116" s="5">
        <v>2.2100000000000002E-2</v>
      </c>
      <c r="U116" s="5">
        <v>0.61599999999999999</v>
      </c>
      <c r="V116" s="5">
        <v>3.0499999999999999E-2</v>
      </c>
      <c r="W116" s="5">
        <v>0</v>
      </c>
      <c r="X116" s="5">
        <v>4.1110000000000007</v>
      </c>
      <c r="Y116" s="5">
        <f t="shared" si="0"/>
        <v>6.8899499999999997E-3</v>
      </c>
      <c r="Z116" s="5">
        <f t="shared" si="1"/>
        <v>3.8824999999999998E-2</v>
      </c>
      <c r="AA116" s="5">
        <f t="shared" si="2"/>
        <v>4.5714949999999997E-2</v>
      </c>
      <c r="AB116" s="5">
        <f t="shared" si="3"/>
        <v>0.22918504999999997</v>
      </c>
      <c r="AC116" s="17">
        <f t="shared" si="4"/>
        <v>1088.6199999999999</v>
      </c>
      <c r="AD116" s="17">
        <f t="shared" si="5"/>
        <v>0.12823305826560222</v>
      </c>
      <c r="AE116" s="17">
        <f t="shared" si="6"/>
        <v>902.19560878243522</v>
      </c>
      <c r="AF116" s="17">
        <f t="shared" si="7"/>
        <v>239.45690187204278</v>
      </c>
      <c r="AG116" s="17">
        <f t="shared" si="8"/>
        <v>264.46545572226256</v>
      </c>
      <c r="AH116" s="17">
        <f t="shared" si="9"/>
        <v>16.880529332477369</v>
      </c>
      <c r="AI116" s="17">
        <f t="shared" si="10"/>
        <v>2.77187983346546</v>
      </c>
      <c r="AJ116" s="17">
        <f t="shared" si="11"/>
        <v>1.1632556694370577</v>
      </c>
      <c r="AK116" s="17">
        <f t="shared" si="12"/>
        <v>17.375116351225564</v>
      </c>
      <c r="AL116" s="17">
        <f t="shared" si="13"/>
        <v>0.49189660817128972</v>
      </c>
      <c r="AM116" s="17">
        <f t="shared" si="14"/>
        <v>0</v>
      </c>
      <c r="AN116" s="17">
        <f t="shared" si="15"/>
        <v>85.594476647344948</v>
      </c>
      <c r="AO116" s="17">
        <f t="shared" si="16"/>
        <v>1193.2447452761787</v>
      </c>
      <c r="AP116" s="17">
        <f t="shared" si="17"/>
        <v>1425.8986086009488</v>
      </c>
      <c r="AQ116" s="17">
        <f t="shared" si="18"/>
        <v>2619.1433538771275</v>
      </c>
      <c r="AR116" s="17">
        <f t="shared" si="19"/>
        <v>-8.8828228122898167</v>
      </c>
      <c r="AS116" s="17">
        <f t="shared" si="20"/>
        <v>1422.9984957092179</v>
      </c>
      <c r="AT116" s="17">
        <f t="shared" si="21"/>
        <v>103.46148960674179</v>
      </c>
      <c r="AU116" s="17">
        <f t="shared" si="22"/>
        <v>1319.537006102476</v>
      </c>
      <c r="AV116" s="5" t="str">
        <f t="shared" si="23"/>
        <v>OK</v>
      </c>
      <c r="AW116" s="5">
        <f t="shared" si="24"/>
        <v>9.6451319953086347</v>
      </c>
      <c r="AX116" s="5" t="str">
        <f t="shared" si="25"/>
        <v>OK</v>
      </c>
      <c r="AY116" s="5">
        <f t="shared" si="26"/>
        <v>127.36817113103032</v>
      </c>
      <c r="AZ116" s="8"/>
      <c r="BA116" s="8"/>
    </row>
    <row r="117" spans="1:53" ht="15.75" customHeight="1" x14ac:dyDescent="0.2">
      <c r="A117" s="13" t="s">
        <v>342</v>
      </c>
      <c r="B117" s="13">
        <v>117</v>
      </c>
      <c r="C117" s="14" t="s">
        <v>114</v>
      </c>
      <c r="D117" s="15" t="s">
        <v>115</v>
      </c>
      <c r="E117" s="3">
        <v>44852</v>
      </c>
      <c r="F117" s="4">
        <v>1300</v>
      </c>
      <c r="G117" s="18" t="s">
        <v>317</v>
      </c>
      <c r="H117" s="18" t="s">
        <v>343</v>
      </c>
      <c r="I117" s="5"/>
      <c r="J117" s="5">
        <v>1.462</v>
      </c>
      <c r="K117" s="5">
        <v>0.16113</v>
      </c>
      <c r="L117" s="5">
        <v>6.8739999999999997</v>
      </c>
      <c r="M117" s="5">
        <v>1050.5239999999999</v>
      </c>
      <c r="N117" s="5">
        <v>123.95359999999999</v>
      </c>
      <c r="O117" s="5">
        <v>6.3</v>
      </c>
      <c r="P117" s="5">
        <v>0.1</v>
      </c>
      <c r="Q117" s="5">
        <v>0.42000000000000004</v>
      </c>
      <c r="R117" s="5">
        <v>3.11</v>
      </c>
      <c r="S117" s="5">
        <v>17.420000000000002</v>
      </c>
      <c r="T117" s="5">
        <v>2.2100000000000002E-2</v>
      </c>
      <c r="U117" s="5">
        <v>0.86599999999999999</v>
      </c>
      <c r="V117" s="5">
        <v>0.31</v>
      </c>
      <c r="W117" s="5">
        <v>2.0169999999999999</v>
      </c>
      <c r="X117" s="5">
        <v>6.5459999999999994</v>
      </c>
      <c r="Y117" s="5">
        <f t="shared" si="0"/>
        <v>7.0028999999999994E-2</v>
      </c>
      <c r="Z117" s="5">
        <f t="shared" si="1"/>
        <v>7.7649999999999997E-2</v>
      </c>
      <c r="AA117" s="5">
        <f t="shared" si="2"/>
        <v>0.147679</v>
      </c>
      <c r="AB117" s="5">
        <f t="shared" si="3"/>
        <v>1.3450999999999991E-2</v>
      </c>
      <c r="AC117" s="17">
        <f t="shared" si="4"/>
        <v>1050.5239999999999</v>
      </c>
      <c r="AD117" s="17">
        <f t="shared" si="5"/>
        <v>0.13365955165464408</v>
      </c>
      <c r="AE117" s="17">
        <f t="shared" si="6"/>
        <v>869.26147704590824</v>
      </c>
      <c r="AF117" s="17">
        <f t="shared" si="7"/>
        <v>255.91442090104917</v>
      </c>
      <c r="AG117" s="17">
        <f t="shared" si="8"/>
        <v>274.03492944905497</v>
      </c>
      <c r="AH117" s="17">
        <f t="shared" si="9"/>
        <v>10.742155029758328</v>
      </c>
      <c r="AI117" s="17">
        <f t="shared" si="10"/>
        <v>5.5437596669309199</v>
      </c>
      <c r="AJ117" s="17">
        <f t="shared" si="11"/>
        <v>1.1632556694370577</v>
      </c>
      <c r="AK117" s="17">
        <f t="shared" si="12"/>
        <v>24.426705779482695</v>
      </c>
      <c r="AL117" s="17">
        <f t="shared" si="13"/>
        <v>4.9996048699376985</v>
      </c>
      <c r="AM117" s="17">
        <f t="shared" si="14"/>
        <v>21.238062145286456</v>
      </c>
      <c r="AN117" s="17">
        <f t="shared" si="15"/>
        <v>136.29322406556065</v>
      </c>
      <c r="AO117" s="17">
        <f t="shared" si="16"/>
        <v>1238.6448525297044</v>
      </c>
      <c r="AP117" s="17">
        <f t="shared" si="17"/>
        <v>1415.6304016443562</v>
      </c>
      <c r="AQ117" s="17">
        <f t="shared" si="18"/>
        <v>2654.2752541740606</v>
      </c>
      <c r="AR117" s="17">
        <f t="shared" si="19"/>
        <v>-6.6679425517880198</v>
      </c>
      <c r="AS117" s="17">
        <f t="shared" si="20"/>
        <v>1409.9529824257706</v>
      </c>
      <c r="AT117" s="17">
        <f t="shared" si="21"/>
        <v>165.71953471498105</v>
      </c>
      <c r="AU117" s="17">
        <f t="shared" si="22"/>
        <v>1244.2334477107895</v>
      </c>
      <c r="AV117" s="5" t="str">
        <f t="shared" si="23"/>
        <v>OK</v>
      </c>
      <c r="AW117" s="5">
        <f t="shared" si="24"/>
        <v>4.445426391850595</v>
      </c>
      <c r="AX117" s="5" t="str">
        <f t="shared" si="25"/>
        <v>OK</v>
      </c>
      <c r="AY117" s="5">
        <f t="shared" si="26"/>
        <v>129.46386604804891</v>
      </c>
      <c r="AZ117" s="8"/>
      <c r="BA117" s="8"/>
    </row>
    <row r="118" spans="1:53" ht="15.75" customHeight="1" x14ac:dyDescent="0.2">
      <c r="A118" s="13" t="s">
        <v>344</v>
      </c>
      <c r="B118" s="13">
        <v>118</v>
      </c>
      <c r="C118" s="14" t="s">
        <v>75</v>
      </c>
      <c r="D118" s="4" t="s">
        <v>69</v>
      </c>
      <c r="E118" s="3">
        <v>44852</v>
      </c>
      <c r="F118" s="4">
        <v>1320</v>
      </c>
      <c r="G118" s="18" t="s">
        <v>345</v>
      </c>
      <c r="H118" s="18" t="s">
        <v>207</v>
      </c>
      <c r="I118" s="5"/>
      <c r="J118" s="5">
        <v>1.595</v>
      </c>
      <c r="K118" s="5">
        <v>0.20910000000000001</v>
      </c>
      <c r="L118" s="5">
        <v>6.8780000000000001</v>
      </c>
      <c r="M118" s="5">
        <v>1361.3389999999999</v>
      </c>
      <c r="N118" s="5">
        <v>143.1472</v>
      </c>
      <c r="O118" s="5">
        <v>7.27</v>
      </c>
      <c r="P118" s="5">
        <v>3.32E-2</v>
      </c>
      <c r="Q118" s="5">
        <v>1.1000000000000001</v>
      </c>
      <c r="R118" s="5">
        <v>4.34</v>
      </c>
      <c r="S118" s="5">
        <v>17.34</v>
      </c>
      <c r="T118" s="5">
        <v>4.2200000000000001E-2</v>
      </c>
      <c r="U118" s="5">
        <v>0.83099999999999996</v>
      </c>
      <c r="V118" s="5">
        <v>5.3999999999999999E-2</v>
      </c>
      <c r="W118" s="5">
        <v>0</v>
      </c>
      <c r="X118" s="5">
        <v>3.266</v>
      </c>
      <c r="Y118" s="5">
        <f t="shared" si="0"/>
        <v>1.2198599999999999E-2</v>
      </c>
      <c r="Z118" s="5">
        <f t="shared" si="1"/>
        <v>2.5779799999999999E-2</v>
      </c>
      <c r="AA118" s="5">
        <f t="shared" si="2"/>
        <v>3.7978399999999995E-2</v>
      </c>
      <c r="AB118" s="5">
        <f t="shared" si="3"/>
        <v>0.17112160000000001</v>
      </c>
      <c r="AC118" s="17">
        <f t="shared" si="4"/>
        <v>1361.3389999999999</v>
      </c>
      <c r="AD118" s="17">
        <f t="shared" si="5"/>
        <v>0.13243415351946616</v>
      </c>
      <c r="AE118" s="17">
        <f t="shared" si="6"/>
        <v>865.26946107784431</v>
      </c>
      <c r="AF118" s="17">
        <f t="shared" si="7"/>
        <v>357.12816292943836</v>
      </c>
      <c r="AG118" s="17">
        <f t="shared" si="8"/>
        <v>316.2276090626396</v>
      </c>
      <c r="AH118" s="17">
        <f t="shared" si="9"/>
        <v>28.13421555412895</v>
      </c>
      <c r="AI118" s="17">
        <f t="shared" si="10"/>
        <v>1.8405282094210653</v>
      </c>
      <c r="AJ118" s="17">
        <f t="shared" si="11"/>
        <v>2.2212393325902182</v>
      </c>
      <c r="AK118" s="17">
        <f t="shared" si="12"/>
        <v>23.439483259526696</v>
      </c>
      <c r="AL118" s="17">
        <f t="shared" si="13"/>
        <v>0.87089891282785714</v>
      </c>
      <c r="AM118" s="17">
        <f t="shared" si="14"/>
        <v>0</v>
      </c>
      <c r="AN118" s="17">
        <f t="shared" si="15"/>
        <v>68.000866146978481</v>
      </c>
      <c r="AO118" s="17">
        <f t="shared" si="16"/>
        <v>1455.8714876519232</v>
      </c>
      <c r="AP118" s="17">
        <f t="shared" si="17"/>
        <v>1568.7324109869919</v>
      </c>
      <c r="AQ118" s="17">
        <f t="shared" si="18"/>
        <v>3024.6038986389149</v>
      </c>
      <c r="AR118" s="17">
        <f t="shared" si="19"/>
        <v>-3.7314282172900932</v>
      </c>
      <c r="AS118" s="17">
        <f t="shared" si="20"/>
        <v>1566.7594486240514</v>
      </c>
      <c r="AT118" s="17">
        <f t="shared" si="21"/>
        <v>92.311248319333032</v>
      </c>
      <c r="AU118" s="17">
        <f t="shared" si="22"/>
        <v>1474.4482003047183</v>
      </c>
      <c r="AV118" s="5" t="str">
        <f t="shared" si="23"/>
        <v>OK</v>
      </c>
      <c r="AW118" s="5">
        <f t="shared" si="24"/>
        <v>1.5281524070644192</v>
      </c>
      <c r="AX118" s="5" t="str">
        <f t="shared" si="25"/>
        <v>OK</v>
      </c>
      <c r="AY118" s="5">
        <f t="shared" si="26"/>
        <v>145.33470738244532</v>
      </c>
      <c r="AZ118" s="8"/>
      <c r="BA118" s="8"/>
    </row>
    <row r="119" spans="1:53" ht="15.75" customHeight="1" x14ac:dyDescent="0.2">
      <c r="A119" s="13" t="s">
        <v>346</v>
      </c>
      <c r="B119" s="13">
        <v>119</v>
      </c>
      <c r="C119" s="14" t="s">
        <v>78</v>
      </c>
      <c r="D119" s="4" t="s">
        <v>79</v>
      </c>
      <c r="E119" s="3">
        <v>44852</v>
      </c>
      <c r="F119" s="4">
        <v>1355</v>
      </c>
      <c r="G119" s="18" t="s">
        <v>347</v>
      </c>
      <c r="H119" s="18" t="s">
        <v>348</v>
      </c>
      <c r="I119" s="5"/>
      <c r="J119" s="5">
        <v>1.2709999999999999</v>
      </c>
      <c r="K119" s="5">
        <v>0.1406</v>
      </c>
      <c r="L119" s="5">
        <v>6.8250000000000002</v>
      </c>
      <c r="M119" s="5">
        <v>842.38499999999999</v>
      </c>
      <c r="N119" s="5">
        <v>101.6352</v>
      </c>
      <c r="O119" s="5">
        <v>3.9400000000000004</v>
      </c>
      <c r="P119" s="5">
        <v>3.1E-2</v>
      </c>
      <c r="Q119" s="5">
        <v>0.51</v>
      </c>
      <c r="R119" s="5">
        <v>3.04</v>
      </c>
      <c r="S119" s="5">
        <v>15.43</v>
      </c>
      <c r="T119" s="5">
        <v>2.23E-2</v>
      </c>
      <c r="U119" s="5">
        <v>0.6379999999999999</v>
      </c>
      <c r="V119" s="5">
        <v>0.40899999999999997</v>
      </c>
      <c r="W119" s="5">
        <v>0</v>
      </c>
      <c r="X119" s="5">
        <v>2.706</v>
      </c>
      <c r="Y119" s="5">
        <f t="shared" si="0"/>
        <v>9.2393099999999992E-2</v>
      </c>
      <c r="Z119" s="5">
        <f t="shared" si="1"/>
        <v>2.4071499999999999E-2</v>
      </c>
      <c r="AA119" s="5">
        <f t="shared" si="2"/>
        <v>0.11646459999999999</v>
      </c>
      <c r="AB119" s="5">
        <f t="shared" si="3"/>
        <v>2.4135400000000015E-2</v>
      </c>
      <c r="AC119" s="17">
        <f t="shared" si="4"/>
        <v>842.38499999999999</v>
      </c>
      <c r="AD119" s="17">
        <f t="shared" si="5"/>
        <v>0.14962356560944301</v>
      </c>
      <c r="AE119" s="17">
        <f t="shared" si="6"/>
        <v>769.96007984031928</v>
      </c>
      <c r="AF119" s="17">
        <f t="shared" si="7"/>
        <v>250.15428924089693</v>
      </c>
      <c r="AG119" s="17">
        <f t="shared" si="8"/>
        <v>171.38057492528199</v>
      </c>
      <c r="AH119" s="17">
        <f t="shared" si="9"/>
        <v>13.044045393277969</v>
      </c>
      <c r="AI119" s="17">
        <f t="shared" si="10"/>
        <v>1.7185654967485851</v>
      </c>
      <c r="AJ119" s="17">
        <f t="shared" si="11"/>
        <v>1.1737828700654471</v>
      </c>
      <c r="AK119" s="17">
        <f t="shared" si="12"/>
        <v>17.995656220912188</v>
      </c>
      <c r="AL119" s="17">
        <f t="shared" si="13"/>
        <v>6.5962528767887694</v>
      </c>
      <c r="AM119" s="17">
        <f t="shared" si="14"/>
        <v>0</v>
      </c>
      <c r="AN119" s="17">
        <f t="shared" si="15"/>
        <v>56.341195282830306</v>
      </c>
      <c r="AO119" s="17">
        <f t="shared" si="16"/>
        <v>924.49188725059673</v>
      </c>
      <c r="AP119" s="17">
        <f t="shared" si="17"/>
        <v>1206.4071784621342</v>
      </c>
      <c r="AQ119" s="17">
        <f t="shared" si="18"/>
        <v>2130.899065712731</v>
      </c>
      <c r="AR119" s="17">
        <f t="shared" si="19"/>
        <v>-13.229875396150875</v>
      </c>
      <c r="AS119" s="17">
        <f t="shared" si="20"/>
        <v>1204.538989399776</v>
      </c>
      <c r="AT119" s="17">
        <f t="shared" si="21"/>
        <v>80.933104380531262</v>
      </c>
      <c r="AU119" s="17">
        <f t="shared" si="22"/>
        <v>1123.6058850192449</v>
      </c>
      <c r="AV119" s="5" t="str">
        <f t="shared" si="23"/>
        <v>OK</v>
      </c>
      <c r="AW119" s="5">
        <f t="shared" si="24"/>
        <v>2.1070859798560413</v>
      </c>
      <c r="AX119" s="5" t="str">
        <f t="shared" si="25"/>
        <v>OK</v>
      </c>
      <c r="AY119" s="5">
        <f t="shared" si="26"/>
        <v>103.77674104979864</v>
      </c>
      <c r="AZ119" s="8"/>
      <c r="BA119" s="8"/>
    </row>
    <row r="120" spans="1:53" ht="15.75" customHeight="1" x14ac:dyDescent="0.2">
      <c r="A120" s="13" t="s">
        <v>349</v>
      </c>
      <c r="B120" s="13">
        <v>120</v>
      </c>
      <c r="C120" s="14" t="s">
        <v>139</v>
      </c>
      <c r="D120" s="15"/>
      <c r="E120" s="3">
        <v>44852</v>
      </c>
      <c r="F120" s="4">
        <v>1405</v>
      </c>
      <c r="G120" s="18" t="s">
        <v>350</v>
      </c>
      <c r="H120" s="18" t="s">
        <v>351</v>
      </c>
      <c r="I120" s="5"/>
      <c r="J120" s="5">
        <v>1.819</v>
      </c>
      <c r="K120" s="5">
        <v>0.49740000000000001</v>
      </c>
      <c r="L120" s="5">
        <v>6.8419999999999996</v>
      </c>
      <c r="M120" s="5">
        <v>849.86800000000005</v>
      </c>
      <c r="N120" s="5">
        <v>123.928</v>
      </c>
      <c r="O120" s="5">
        <v>4.6100000000000003</v>
      </c>
      <c r="P120" s="5">
        <v>3.4000000000000002E-2</v>
      </c>
      <c r="Q120" s="5">
        <v>10.54</v>
      </c>
      <c r="R120" s="5">
        <v>2.7600000000000002</v>
      </c>
      <c r="S120" s="5">
        <v>15.51</v>
      </c>
      <c r="T120" s="5">
        <v>4.2200000000000001E-2</v>
      </c>
      <c r="U120" s="5">
        <v>1.7349999999999999</v>
      </c>
      <c r="V120" s="5">
        <v>0.16600000000000001</v>
      </c>
      <c r="W120" s="5">
        <v>0</v>
      </c>
      <c r="X120" s="5">
        <v>9.0519999999999996</v>
      </c>
      <c r="Y120" s="5">
        <f t="shared" si="0"/>
        <v>3.7499400000000002E-2</v>
      </c>
      <c r="Z120" s="5">
        <f t="shared" si="1"/>
        <v>2.6401000000000001E-2</v>
      </c>
      <c r="AA120" s="5">
        <f t="shared" si="2"/>
        <v>6.3900399999999996E-2</v>
      </c>
      <c r="AB120" s="5">
        <f t="shared" si="3"/>
        <v>0.43349959999999998</v>
      </c>
      <c r="AC120" s="17">
        <f t="shared" si="4"/>
        <v>849.86800000000005</v>
      </c>
      <c r="AD120" s="17">
        <f t="shared" si="5"/>
        <v>0.14387985782558455</v>
      </c>
      <c r="AE120" s="17">
        <f t="shared" si="6"/>
        <v>773.95209580838321</v>
      </c>
      <c r="AF120" s="17">
        <f t="shared" si="7"/>
        <v>227.11376260028803</v>
      </c>
      <c r="AG120" s="17">
        <f t="shared" si="8"/>
        <v>200.52397218414976</v>
      </c>
      <c r="AH120" s="17">
        <f t="shared" si="9"/>
        <v>269.57693812774465</v>
      </c>
      <c r="AI120" s="17">
        <f t="shared" si="10"/>
        <v>1.8848782867565126</v>
      </c>
      <c r="AJ120" s="17">
        <f t="shared" si="11"/>
        <v>2.2212393325902182</v>
      </c>
      <c r="AK120" s="17">
        <f t="shared" si="12"/>
        <v>48.938030632104464</v>
      </c>
      <c r="AL120" s="17">
        <f t="shared" si="13"/>
        <v>2.6772077690634126</v>
      </c>
      <c r="AM120" s="17">
        <f t="shared" si="14"/>
        <v>0</v>
      </c>
      <c r="AN120" s="17">
        <f t="shared" si="15"/>
        <v>188.47025118262374</v>
      </c>
      <c r="AO120" s="17">
        <f t="shared" si="16"/>
        <v>1092.1747289163818</v>
      </c>
      <c r="AP120" s="17">
        <f t="shared" si="17"/>
        <v>1473.1955268651477</v>
      </c>
      <c r="AQ120" s="17">
        <f t="shared" si="18"/>
        <v>2565.3702557815295</v>
      </c>
      <c r="AR120" s="17">
        <f t="shared" si="19"/>
        <v>-14.852468063433186</v>
      </c>
      <c r="AS120" s="17">
        <f t="shared" si="20"/>
        <v>1471.1667687205656</v>
      </c>
      <c r="AT120" s="17">
        <f t="shared" si="21"/>
        <v>240.08548958379163</v>
      </c>
      <c r="AU120" s="17">
        <f t="shared" si="22"/>
        <v>1231.0812791367739</v>
      </c>
      <c r="AV120" s="5" t="str">
        <f t="shared" si="23"/>
        <v>OK</v>
      </c>
      <c r="AW120" s="5">
        <f t="shared" si="24"/>
        <v>8.5975956199495052</v>
      </c>
      <c r="AX120" s="5" t="str">
        <f t="shared" si="25"/>
        <v>OK</v>
      </c>
      <c r="AY120" s="5">
        <f t="shared" si="26"/>
        <v>134.58282829989102</v>
      </c>
      <c r="AZ120" s="8"/>
      <c r="BA120" s="8"/>
    </row>
    <row r="121" spans="1:53" ht="15.75" customHeight="1" x14ac:dyDescent="0.2">
      <c r="A121" s="13" t="s">
        <v>352</v>
      </c>
      <c r="B121" s="13">
        <v>121</v>
      </c>
      <c r="C121" s="14" t="s">
        <v>72</v>
      </c>
      <c r="D121" s="15" t="s">
        <v>69</v>
      </c>
      <c r="E121" s="3">
        <v>44852</v>
      </c>
      <c r="F121" s="4">
        <v>1425</v>
      </c>
      <c r="G121" s="18" t="s">
        <v>353</v>
      </c>
      <c r="H121" s="18" t="s">
        <v>354</v>
      </c>
      <c r="I121" s="5"/>
      <c r="J121" s="5">
        <v>0.99309999999999998</v>
      </c>
      <c r="K121" s="5">
        <v>0.14580000000000001</v>
      </c>
      <c r="L121" s="5">
        <v>6.8559999999999999</v>
      </c>
      <c r="M121" s="5">
        <v>777.46500000000003</v>
      </c>
      <c r="N121" s="5">
        <v>100.7928</v>
      </c>
      <c r="O121" s="5">
        <v>3.04</v>
      </c>
      <c r="P121" s="5">
        <v>0.03</v>
      </c>
      <c r="Q121" s="5">
        <v>0.25</v>
      </c>
      <c r="R121" s="5">
        <v>2.15</v>
      </c>
      <c r="S121" s="5">
        <v>16.149999999999999</v>
      </c>
      <c r="T121" s="5">
        <v>4.4299999999999999E-2</v>
      </c>
      <c r="U121" s="5">
        <v>0.54</v>
      </c>
      <c r="V121" s="5">
        <v>0.183</v>
      </c>
      <c r="W121" s="5">
        <v>0</v>
      </c>
      <c r="X121" s="5">
        <v>7.0489999999999995</v>
      </c>
      <c r="Y121" s="5">
        <f t="shared" si="0"/>
        <v>4.13397E-2</v>
      </c>
      <c r="Z121" s="5">
        <f t="shared" si="1"/>
        <v>2.3295E-2</v>
      </c>
      <c r="AA121" s="5">
        <f t="shared" si="2"/>
        <v>6.4634700000000003E-2</v>
      </c>
      <c r="AB121" s="5">
        <f t="shared" si="3"/>
        <v>8.116530000000001E-2</v>
      </c>
      <c r="AC121" s="17">
        <f t="shared" si="4"/>
        <v>777.46500000000003</v>
      </c>
      <c r="AD121" s="17">
        <f t="shared" si="5"/>
        <v>0.1393156802945302</v>
      </c>
      <c r="AE121" s="17">
        <f t="shared" si="6"/>
        <v>805.88822355289415</v>
      </c>
      <c r="AF121" s="17">
        <f t="shared" si="7"/>
        <v>176.91832956181855</v>
      </c>
      <c r="AG121" s="17">
        <f t="shared" si="8"/>
        <v>132.23272786113128</v>
      </c>
      <c r="AH121" s="17">
        <f t="shared" si="9"/>
        <v>6.3941398986656708</v>
      </c>
      <c r="AI121" s="17">
        <f t="shared" si="10"/>
        <v>1.6631279000792758</v>
      </c>
      <c r="AJ121" s="17">
        <f t="shared" si="11"/>
        <v>2.3317749391883096</v>
      </c>
      <c r="AK121" s="17">
        <f t="shared" si="12"/>
        <v>15.2314331650354</v>
      </c>
      <c r="AL121" s="17">
        <f t="shared" si="13"/>
        <v>2.9513796490277384</v>
      </c>
      <c r="AM121" s="17">
        <f t="shared" si="14"/>
        <v>0</v>
      </c>
      <c r="AN121" s="17">
        <f t="shared" si="15"/>
        <v>146.76610700246516</v>
      </c>
      <c r="AO121" s="17">
        <f t="shared" si="16"/>
        <v>944.74569475571661</v>
      </c>
      <c r="AP121" s="17">
        <f t="shared" si="17"/>
        <v>1123.2358644548831</v>
      </c>
      <c r="AQ121" s="17">
        <f t="shared" si="18"/>
        <v>2067.9815592105997</v>
      </c>
      <c r="AR121" s="17">
        <f t="shared" si="19"/>
        <v>-8.6311296589753272</v>
      </c>
      <c r="AS121" s="17">
        <f t="shared" si="20"/>
        <v>1121.4334208745095</v>
      </c>
      <c r="AT121" s="17">
        <f t="shared" si="21"/>
        <v>164.9489198165283</v>
      </c>
      <c r="AU121" s="17">
        <f t="shared" si="22"/>
        <v>956.48450105798111</v>
      </c>
      <c r="AV121" s="5" t="str">
        <f t="shared" si="23"/>
        <v>OK</v>
      </c>
      <c r="AW121" s="5">
        <f t="shared" si="24"/>
        <v>2.1321404848043271</v>
      </c>
      <c r="AX121" s="5" t="str">
        <f t="shared" si="25"/>
        <v>OK</v>
      </c>
      <c r="AY121" s="5">
        <f t="shared" si="26"/>
        <v>102.94184409456786</v>
      </c>
      <c r="AZ121" s="8"/>
      <c r="BA121" s="8"/>
    </row>
    <row r="122" spans="1:53" ht="15.75" customHeight="1" x14ac:dyDescent="0.2">
      <c r="A122" s="13" t="s">
        <v>355</v>
      </c>
      <c r="B122" s="13">
        <v>122</v>
      </c>
      <c r="C122" s="14" t="s">
        <v>65</v>
      </c>
      <c r="D122" s="15"/>
      <c r="E122" s="3">
        <v>44852</v>
      </c>
      <c r="F122" s="4">
        <v>1440</v>
      </c>
      <c r="G122" s="18" t="s">
        <v>356</v>
      </c>
      <c r="H122" s="18" t="s">
        <v>161</v>
      </c>
      <c r="I122" s="5"/>
      <c r="J122" s="5">
        <v>1.38</v>
      </c>
      <c r="K122" s="5">
        <v>0.2263</v>
      </c>
      <c r="L122" s="5">
        <v>6.8039999999999994</v>
      </c>
      <c r="M122" s="5">
        <v>785.15700000000004</v>
      </c>
      <c r="N122" s="5">
        <v>122.3784</v>
      </c>
      <c r="O122" s="5">
        <v>4.1499999999999995</v>
      </c>
      <c r="P122" s="5">
        <v>2.5999999999999999E-2</v>
      </c>
      <c r="Q122" s="5">
        <v>10.35</v>
      </c>
      <c r="R122" s="5">
        <v>2.2200000000000002</v>
      </c>
      <c r="S122" s="5">
        <v>14.9</v>
      </c>
      <c r="T122" s="5">
        <v>4.3299999999999998E-2</v>
      </c>
      <c r="U122" s="5">
        <v>1.4369999999999998</v>
      </c>
      <c r="V122" s="5">
        <v>0.318</v>
      </c>
      <c r="W122" s="5">
        <v>0</v>
      </c>
      <c r="X122" s="5">
        <v>9.629999999999999</v>
      </c>
      <c r="Y122" s="5">
        <f t="shared" si="0"/>
        <v>7.1836200000000003E-2</v>
      </c>
      <c r="Z122" s="5">
        <f t="shared" si="1"/>
        <v>2.0188999999999999E-2</v>
      </c>
      <c r="AA122" s="5">
        <f t="shared" si="2"/>
        <v>9.2025200000000001E-2</v>
      </c>
      <c r="AB122" s="5">
        <f t="shared" si="3"/>
        <v>0.1342748</v>
      </c>
      <c r="AC122" s="17">
        <f t="shared" si="4"/>
        <v>785.15700000000004</v>
      </c>
      <c r="AD122" s="17">
        <f t="shared" si="5"/>
        <v>0.15703628043335521</v>
      </c>
      <c r="AE122" s="17">
        <f t="shared" si="6"/>
        <v>743.51297405189621</v>
      </c>
      <c r="AF122" s="17">
        <f t="shared" si="7"/>
        <v>182.67846122197082</v>
      </c>
      <c r="AG122" s="17">
        <f t="shared" si="8"/>
        <v>180.51507257358378</v>
      </c>
      <c r="AH122" s="17">
        <f t="shared" si="9"/>
        <v>264.71739180475873</v>
      </c>
      <c r="AI122" s="17">
        <f t="shared" si="10"/>
        <v>1.441377513402039</v>
      </c>
      <c r="AJ122" s="17">
        <f t="shared" si="11"/>
        <v>2.2791389360463614</v>
      </c>
      <c r="AK122" s="17">
        <f t="shared" si="12"/>
        <v>40.532536033621966</v>
      </c>
      <c r="AL122" s="17">
        <f t="shared" si="13"/>
        <v>5.1286269310973811</v>
      </c>
      <c r="AM122" s="17">
        <f t="shared" si="14"/>
        <v>0</v>
      </c>
      <c r="AN122" s="17">
        <f t="shared" si="15"/>
        <v>200.50469718169097</v>
      </c>
      <c r="AO122" s="17">
        <f t="shared" si="16"/>
        <v>1033.6019990824566</v>
      </c>
      <c r="AP122" s="17">
        <f t="shared" si="17"/>
        <v>1373.022313446045</v>
      </c>
      <c r="AQ122" s="17">
        <f t="shared" si="18"/>
        <v>2406.6243125285018</v>
      </c>
      <c r="AR122" s="17">
        <f t="shared" si="19"/>
        <v>-14.103585366300027</v>
      </c>
      <c r="AS122" s="17">
        <f t="shared" si="20"/>
        <v>1371.4238996522095</v>
      </c>
      <c r="AT122" s="17">
        <f t="shared" si="21"/>
        <v>246.16586014641032</v>
      </c>
      <c r="AU122" s="17">
        <f t="shared" si="22"/>
        <v>1125.2580395057992</v>
      </c>
      <c r="AV122" s="5" t="str">
        <f t="shared" si="23"/>
        <v>OK</v>
      </c>
      <c r="AW122" s="5">
        <f t="shared" si="24"/>
        <v>3.8980565527850812</v>
      </c>
      <c r="AX122" s="5" t="str">
        <f t="shared" si="25"/>
        <v>OK</v>
      </c>
      <c r="AY122" s="5">
        <f t="shared" si="26"/>
        <v>127.14877924039354</v>
      </c>
      <c r="AZ122" s="8"/>
      <c r="BA122" s="8"/>
    </row>
    <row r="123" spans="1:53" ht="15.75" customHeight="1" x14ac:dyDescent="0.2">
      <c r="A123" s="13" t="s">
        <v>357</v>
      </c>
      <c r="B123" s="13">
        <v>123</v>
      </c>
      <c r="C123" s="14" t="s">
        <v>62</v>
      </c>
      <c r="D123" s="15"/>
      <c r="E123" s="3">
        <v>44852</v>
      </c>
      <c r="F123" s="4">
        <v>1450</v>
      </c>
      <c r="G123" s="18" t="s">
        <v>210</v>
      </c>
      <c r="H123" s="18" t="s">
        <v>207</v>
      </c>
      <c r="I123" s="5"/>
      <c r="J123" s="5">
        <v>1.478</v>
      </c>
      <c r="K123" s="5">
        <v>0.13689999999999999</v>
      </c>
      <c r="L123" s="5">
        <v>7.0229999999999997</v>
      </c>
      <c r="M123" s="5">
        <v>1002.2809999999999</v>
      </c>
      <c r="N123" s="5">
        <v>139.28100000000001</v>
      </c>
      <c r="O123" s="5">
        <v>6.0334000000000003</v>
      </c>
      <c r="P123" s="5">
        <v>2.5999999999999999E-2</v>
      </c>
      <c r="Q123" s="5">
        <v>0.67</v>
      </c>
      <c r="R123" s="5">
        <v>2.6500000000000004</v>
      </c>
      <c r="S123" s="5">
        <v>18.489999999999998</v>
      </c>
      <c r="T123" s="5">
        <v>3.3399999999999999E-2</v>
      </c>
      <c r="U123" s="5">
        <v>2.7389999999999999</v>
      </c>
      <c r="V123" s="5">
        <v>4.7E-2</v>
      </c>
      <c r="W123" s="5">
        <v>0</v>
      </c>
      <c r="X123" s="5">
        <v>15.963000000000001</v>
      </c>
      <c r="Y123" s="5">
        <f t="shared" si="0"/>
        <v>1.06173E-2</v>
      </c>
      <c r="Z123" s="5">
        <f t="shared" si="1"/>
        <v>2.0188999999999999E-2</v>
      </c>
      <c r="AA123" s="5">
        <f t="shared" si="2"/>
        <v>3.0806299999999998E-2</v>
      </c>
      <c r="AB123" s="5">
        <f t="shared" si="3"/>
        <v>0.1060937</v>
      </c>
      <c r="AC123" s="17">
        <f t="shared" si="4"/>
        <v>1002.2809999999999</v>
      </c>
      <c r="AD123" s="17">
        <f t="shared" si="5"/>
        <v>9.4841846330089477E-2</v>
      </c>
      <c r="AE123" s="17">
        <f t="shared" si="6"/>
        <v>922.65469061876252</v>
      </c>
      <c r="AF123" s="17">
        <f t="shared" si="7"/>
        <v>218.06212713433453</v>
      </c>
      <c r="AG123" s="17">
        <f t="shared" si="8"/>
        <v>262.43846719649656</v>
      </c>
      <c r="AH123" s="17">
        <f t="shared" si="9"/>
        <v>17.136294928423997</v>
      </c>
      <c r="AI123" s="17">
        <f t="shared" si="10"/>
        <v>1.441377513402039</v>
      </c>
      <c r="AJ123" s="17">
        <f t="shared" si="11"/>
        <v>1.7580425049410731</v>
      </c>
      <c r="AK123" s="17">
        <f t="shared" si="12"/>
        <v>77.257213775985107</v>
      </c>
      <c r="AL123" s="17">
        <f t="shared" si="13"/>
        <v>0.75800460931313496</v>
      </c>
      <c r="AM123" s="17">
        <f t="shared" si="14"/>
        <v>0</v>
      </c>
      <c r="AN123" s="17">
        <f t="shared" si="15"/>
        <v>332.36308215070966</v>
      </c>
      <c r="AO123" s="17">
        <f t="shared" si="16"/>
        <v>1414.4173430409489</v>
      </c>
      <c r="AP123" s="17">
        <f t="shared" si="17"/>
        <v>1421.8277992377498</v>
      </c>
      <c r="AQ123" s="17">
        <f t="shared" si="18"/>
        <v>2836.2451422786989</v>
      </c>
      <c r="AR123" s="17">
        <f t="shared" si="19"/>
        <v>-0.26127699916824304</v>
      </c>
      <c r="AS123" s="17">
        <f t="shared" si="20"/>
        <v>1420.2915798780175</v>
      </c>
      <c r="AT123" s="17">
        <f t="shared" si="21"/>
        <v>410.37830053600788</v>
      </c>
      <c r="AU123" s="17">
        <f t="shared" si="22"/>
        <v>1009.9132793420097</v>
      </c>
      <c r="AV123" s="5" t="str">
        <f t="shared" si="23"/>
        <v>OK</v>
      </c>
      <c r="AW123" s="5">
        <f t="shared" si="24"/>
        <v>4.5113404464935805</v>
      </c>
      <c r="AX123" s="5" t="str">
        <f t="shared" si="25"/>
        <v>OK</v>
      </c>
      <c r="AY123" s="5">
        <f t="shared" si="26"/>
        <v>145.56444008728073</v>
      </c>
      <c r="AZ123" s="8"/>
      <c r="BA123" s="8"/>
    </row>
    <row r="124" spans="1:53" ht="15.75" customHeight="1" x14ac:dyDescent="0.2">
      <c r="A124" s="13" t="s">
        <v>358</v>
      </c>
      <c r="B124" s="13">
        <v>124</v>
      </c>
      <c r="C124" s="14" t="s">
        <v>68</v>
      </c>
      <c r="D124" s="15" t="s">
        <v>69</v>
      </c>
      <c r="E124" s="3">
        <v>44852</v>
      </c>
      <c r="F124" s="4">
        <v>1500</v>
      </c>
      <c r="G124" s="18" t="s">
        <v>335</v>
      </c>
      <c r="H124" s="18" t="s">
        <v>359</v>
      </c>
      <c r="I124" s="5"/>
      <c r="J124" s="5">
        <v>2.4409999999999998</v>
      </c>
      <c r="K124" s="5">
        <v>0.2482</v>
      </c>
      <c r="L124" s="5">
        <v>7.0209999999999999</v>
      </c>
      <c r="M124" s="5">
        <v>1199.83</v>
      </c>
      <c r="N124" s="5">
        <v>134.50899999999999</v>
      </c>
      <c r="O124" s="5">
        <v>6.8</v>
      </c>
      <c r="P124" s="5">
        <v>2.5999999999999999E-2</v>
      </c>
      <c r="Q124" s="5">
        <v>0.8899999999999999</v>
      </c>
      <c r="R124" s="5">
        <v>3.75</v>
      </c>
      <c r="S124" s="5">
        <v>16.16</v>
      </c>
      <c r="T124" s="5">
        <v>4.2099999999999999E-2</v>
      </c>
      <c r="U124" s="5">
        <v>3.5350000000000001</v>
      </c>
      <c r="V124" s="5">
        <v>0.12</v>
      </c>
      <c r="W124" s="5">
        <v>0</v>
      </c>
      <c r="X124" s="5">
        <v>4.1390000000000002</v>
      </c>
      <c r="Y124" s="5">
        <f t="shared" si="0"/>
        <v>2.7107999999999997E-2</v>
      </c>
      <c r="Z124" s="5">
        <f t="shared" si="1"/>
        <v>2.0188999999999999E-2</v>
      </c>
      <c r="AA124" s="5">
        <f t="shared" si="2"/>
        <v>4.7296999999999992E-2</v>
      </c>
      <c r="AB124" s="5">
        <f t="shared" si="3"/>
        <v>0.200903</v>
      </c>
      <c r="AC124" s="17">
        <f t="shared" si="4"/>
        <v>1199.83</v>
      </c>
      <c r="AD124" s="17">
        <f t="shared" si="5"/>
        <v>9.5279616402365083E-2</v>
      </c>
      <c r="AE124" s="17">
        <f t="shared" si="6"/>
        <v>806.38722554890217</v>
      </c>
      <c r="AF124" s="17">
        <f t="shared" si="7"/>
        <v>308.57848179386957</v>
      </c>
      <c r="AG124" s="17">
        <f t="shared" si="8"/>
        <v>295.78373337358312</v>
      </c>
      <c r="AH124" s="17">
        <f t="shared" si="9"/>
        <v>22.763138039249785</v>
      </c>
      <c r="AI124" s="17">
        <f t="shared" si="10"/>
        <v>1.441377513402039</v>
      </c>
      <c r="AJ124" s="17">
        <f t="shared" si="11"/>
        <v>2.2159757322760236</v>
      </c>
      <c r="AK124" s="17">
        <f t="shared" si="12"/>
        <v>99.709474515555797</v>
      </c>
      <c r="AL124" s="17">
        <f t="shared" si="13"/>
        <v>1.935330917395238</v>
      </c>
      <c r="AM124" s="17">
        <f t="shared" si="14"/>
        <v>0</v>
      </c>
      <c r="AN124" s="17">
        <f t="shared" si="15"/>
        <v>86.177460190552353</v>
      </c>
      <c r="AO124" s="17">
        <f t="shared" si="16"/>
        <v>1389.8682413557794</v>
      </c>
      <c r="AP124" s="17">
        <f t="shared" si="17"/>
        <v>1435.0492358854092</v>
      </c>
      <c r="AQ124" s="17">
        <f t="shared" si="18"/>
        <v>2824.9174772411889</v>
      </c>
      <c r="AR124" s="17">
        <f t="shared" si="19"/>
        <v>-1.5993739602529362</v>
      </c>
      <c r="AS124" s="17">
        <f t="shared" si="20"/>
        <v>1433.5125787556046</v>
      </c>
      <c r="AT124" s="17">
        <f t="shared" si="21"/>
        <v>187.82226562350337</v>
      </c>
      <c r="AU124" s="17">
        <f t="shared" si="22"/>
        <v>1245.6903131321012</v>
      </c>
      <c r="AV124" s="5" t="str">
        <f t="shared" si="23"/>
        <v>OK</v>
      </c>
      <c r="AW124" s="5">
        <f t="shared" si="24"/>
        <v>3.1139564753853923</v>
      </c>
      <c r="AX124" s="5" t="str">
        <f t="shared" si="25"/>
        <v>OK</v>
      </c>
      <c r="AY124" s="5">
        <f t="shared" si="26"/>
        <v>138.69755171547612</v>
      </c>
      <c r="AZ124" s="8"/>
      <c r="BA124" s="8"/>
    </row>
    <row r="125" spans="1:53" ht="15.75" customHeight="1" x14ac:dyDescent="0.2">
      <c r="A125" s="13" t="s">
        <v>360</v>
      </c>
      <c r="B125" s="13">
        <v>125</v>
      </c>
      <c r="C125" s="8" t="s">
        <v>114</v>
      </c>
      <c r="D125" s="15" t="s">
        <v>115</v>
      </c>
      <c r="E125" s="3">
        <v>45040</v>
      </c>
      <c r="F125" s="4"/>
      <c r="G125" s="18" t="s">
        <v>361</v>
      </c>
      <c r="H125" s="18" t="s">
        <v>362</v>
      </c>
      <c r="I125" s="5"/>
      <c r="J125" s="5">
        <v>2.8940000000000001</v>
      </c>
      <c r="K125" s="5">
        <v>0.83489999999999998</v>
      </c>
      <c r="L125" s="5">
        <v>7.1909999999999998</v>
      </c>
      <c r="M125" s="5">
        <v>669.93</v>
      </c>
      <c r="N125" s="5">
        <v>86.676199999999994</v>
      </c>
      <c r="O125" s="5">
        <v>3.2010000000000001</v>
      </c>
      <c r="P125" s="5">
        <v>4.2999999999999997E-2</v>
      </c>
      <c r="Q125" s="5">
        <v>0.441</v>
      </c>
      <c r="R125" s="5">
        <v>2.3380000000000001</v>
      </c>
      <c r="S125" s="5">
        <v>13.2094</v>
      </c>
      <c r="T125" s="5">
        <v>0.17</v>
      </c>
      <c r="U125" s="5">
        <v>1.333</v>
      </c>
      <c r="V125" s="5">
        <v>2.2959999999999998</v>
      </c>
      <c r="W125" s="5">
        <v>0</v>
      </c>
      <c r="X125" s="5">
        <v>4.5540000000000003</v>
      </c>
      <c r="Y125" s="5">
        <f t="shared" si="0"/>
        <v>0.51866639999999997</v>
      </c>
      <c r="Z125" s="5">
        <f t="shared" si="1"/>
        <v>3.3389499999999996E-2</v>
      </c>
      <c r="AA125" s="5">
        <f t="shared" si="2"/>
        <v>0.55205589999999993</v>
      </c>
      <c r="AB125" s="5">
        <f t="shared" si="3"/>
        <v>0.28284410000000004</v>
      </c>
      <c r="AC125" s="17">
        <f t="shared" si="4"/>
        <v>669.93</v>
      </c>
      <c r="AD125" s="17">
        <f t="shared" si="5"/>
        <v>6.4416926551517761E-2</v>
      </c>
      <c r="AE125" s="17">
        <f t="shared" si="6"/>
        <v>659.15169660678657</v>
      </c>
      <c r="AF125" s="17">
        <f t="shared" si="7"/>
        <v>192.38839744908455</v>
      </c>
      <c r="AG125" s="17">
        <f t="shared" si="8"/>
        <v>139.23584272482935</v>
      </c>
      <c r="AH125" s="17">
        <f t="shared" si="9"/>
        <v>11.279262781246244</v>
      </c>
      <c r="AI125" s="17">
        <f t="shared" si="10"/>
        <v>2.383816656780295</v>
      </c>
      <c r="AJ125" s="17">
        <f t="shared" si="11"/>
        <v>8.9481205341312116</v>
      </c>
      <c r="AK125" s="17">
        <f t="shared" si="12"/>
        <v>37.599074831467007</v>
      </c>
      <c r="AL125" s="17">
        <f t="shared" si="13"/>
        <v>37.029331552828886</v>
      </c>
      <c r="AM125" s="17">
        <f t="shared" si="14"/>
        <v>0</v>
      </c>
      <c r="AN125" s="17">
        <f t="shared" si="15"/>
        <v>94.81810913451929</v>
      </c>
      <c r="AO125" s="17">
        <f t="shared" si="16"/>
        <v>848.32463605294629</v>
      </c>
      <c r="AP125" s="17">
        <f t="shared" si="17"/>
        <v>1004.5034331452784</v>
      </c>
      <c r="AQ125" s="17">
        <f t="shared" si="18"/>
        <v>1852.8280691982247</v>
      </c>
      <c r="AR125" s="17">
        <f t="shared" si="19"/>
        <v>-8.4292115220337465</v>
      </c>
      <c r="AS125" s="17">
        <f t="shared" si="20"/>
        <v>1002.0551995619467</v>
      </c>
      <c r="AT125" s="17">
        <f t="shared" si="21"/>
        <v>169.44651551881518</v>
      </c>
      <c r="AU125" s="17">
        <f t="shared" si="22"/>
        <v>832.60868404313146</v>
      </c>
      <c r="AV125" s="5" t="str">
        <f t="shared" si="23"/>
        <v>OK</v>
      </c>
      <c r="AW125" s="5">
        <f t="shared" si="24"/>
        <v>6.8267166412585789</v>
      </c>
      <c r="AX125" s="5" t="str">
        <f t="shared" si="25"/>
        <v>OK</v>
      </c>
      <c r="AY125" s="5">
        <f t="shared" si="26"/>
        <v>92.593338569410562</v>
      </c>
      <c r="AZ125" s="8"/>
      <c r="BA125" s="8"/>
    </row>
    <row r="126" spans="1:53" ht="15.75" customHeight="1" x14ac:dyDescent="0.2">
      <c r="A126" s="13" t="s">
        <v>363</v>
      </c>
      <c r="B126" s="13">
        <v>126</v>
      </c>
      <c r="C126" s="8" t="s">
        <v>82</v>
      </c>
      <c r="D126" s="15" t="s">
        <v>69</v>
      </c>
      <c r="E126" s="3">
        <v>45040</v>
      </c>
      <c r="F126" s="4"/>
      <c r="G126" s="18" t="s">
        <v>364</v>
      </c>
      <c r="H126" s="18" t="s">
        <v>365</v>
      </c>
      <c r="I126" s="5"/>
      <c r="J126" s="5">
        <v>2.2930000000000001</v>
      </c>
      <c r="K126" s="5">
        <v>1.1060000000000001</v>
      </c>
      <c r="L126" s="5">
        <v>7.1660000000000004</v>
      </c>
      <c r="M126" s="5">
        <v>769.572</v>
      </c>
      <c r="N126" s="5">
        <v>94.0886</v>
      </c>
      <c r="O126" s="5">
        <v>5.2009999999999996</v>
      </c>
      <c r="P126" s="5">
        <v>3.2000000000000001E-2</v>
      </c>
      <c r="Q126" s="5">
        <v>0.54200000000000004</v>
      </c>
      <c r="R126" s="5">
        <v>1.776</v>
      </c>
      <c r="S126" s="5">
        <v>12.308999999999999</v>
      </c>
      <c r="T126" s="5">
        <v>0.26500000000000001</v>
      </c>
      <c r="U126" s="5">
        <v>1.3045</v>
      </c>
      <c r="V126" s="5">
        <v>2.3519999999999999</v>
      </c>
      <c r="W126" s="5">
        <v>0.73050000000000004</v>
      </c>
      <c r="X126" s="5">
        <v>3.9980000000000002</v>
      </c>
      <c r="Y126" s="5">
        <f t="shared" si="0"/>
        <v>0.53131679999999992</v>
      </c>
      <c r="Z126" s="5">
        <f t="shared" si="1"/>
        <v>2.4847999999999999E-2</v>
      </c>
      <c r="AA126" s="5">
        <f t="shared" si="2"/>
        <v>0.5561647999999999</v>
      </c>
      <c r="AB126" s="5">
        <f t="shared" si="3"/>
        <v>0.54983520000000019</v>
      </c>
      <c r="AC126" s="17">
        <f t="shared" si="4"/>
        <v>769.572</v>
      </c>
      <c r="AD126" s="17">
        <f t="shared" si="5"/>
        <v>6.8233869414166745E-2</v>
      </c>
      <c r="AE126" s="17">
        <f t="shared" si="6"/>
        <v>614.22155688622752</v>
      </c>
      <c r="AF126" s="17">
        <f t="shared" si="7"/>
        <v>146.14276897757665</v>
      </c>
      <c r="AG126" s="17">
        <f t="shared" si="8"/>
        <v>226.23105842294203</v>
      </c>
      <c r="AH126" s="17">
        <f t="shared" si="9"/>
        <v>13.862495300307174</v>
      </c>
      <c r="AI126" s="17">
        <f t="shared" si="10"/>
        <v>1.7740030934178943</v>
      </c>
      <c r="AJ126" s="17">
        <f t="shared" si="11"/>
        <v>13.948540832616301</v>
      </c>
      <c r="AK126" s="17">
        <f t="shared" si="12"/>
        <v>36.795193636645699</v>
      </c>
      <c r="AL126" s="17">
        <f t="shared" si="13"/>
        <v>37.932485980946666</v>
      </c>
      <c r="AM126" s="17">
        <f t="shared" si="14"/>
        <v>7.6918217139969052</v>
      </c>
      <c r="AN126" s="17">
        <f t="shared" si="15"/>
        <v>83.241721633686467</v>
      </c>
      <c r="AO126" s="17">
        <f t="shared" si="16"/>
        <v>949.18176379789202</v>
      </c>
      <c r="AP126" s="17">
        <f t="shared" si="17"/>
        <v>1002.3001165498855</v>
      </c>
      <c r="AQ126" s="17">
        <f t="shared" si="18"/>
        <v>1951.4818803477774</v>
      </c>
      <c r="AR126" s="17">
        <f t="shared" si="19"/>
        <v>-2.7219495751878138</v>
      </c>
      <c r="AS126" s="17">
        <f t="shared" si="20"/>
        <v>1000.4578795870534</v>
      </c>
      <c r="AT126" s="17">
        <f t="shared" si="21"/>
        <v>157.96940125127884</v>
      </c>
      <c r="AU126" s="17">
        <f t="shared" si="22"/>
        <v>842.48847833577452</v>
      </c>
      <c r="AV126" s="5" t="str">
        <f t="shared" si="23"/>
        <v>OK</v>
      </c>
      <c r="AW126" s="5">
        <f t="shared" si="24"/>
        <v>2.0592131700360872</v>
      </c>
      <c r="AX126" s="5" t="str">
        <f t="shared" si="25"/>
        <v>OK</v>
      </c>
      <c r="AY126" s="5">
        <f t="shared" si="26"/>
        <v>96.026084842702573</v>
      </c>
      <c r="AZ126" s="8"/>
      <c r="BA126" s="8"/>
    </row>
    <row r="127" spans="1:53" ht="15.75" customHeight="1" x14ac:dyDescent="0.2">
      <c r="A127" s="13" t="s">
        <v>366</v>
      </c>
      <c r="B127" s="13">
        <v>127</v>
      </c>
      <c r="C127" s="8" t="s">
        <v>85</v>
      </c>
      <c r="D127" s="15" t="s">
        <v>79</v>
      </c>
      <c r="E127" s="3">
        <v>45040</v>
      </c>
      <c r="F127" s="4"/>
      <c r="G127" s="18" t="s">
        <v>367</v>
      </c>
      <c r="H127" s="18" t="s">
        <v>368</v>
      </c>
      <c r="I127" s="5"/>
      <c r="J127" s="5">
        <v>2.6509999999999998</v>
      </c>
      <c r="K127" s="5">
        <v>1.1859999999999999</v>
      </c>
      <c r="L127" s="5">
        <v>6.8109999999999999</v>
      </c>
      <c r="M127" s="5">
        <v>686.95299999999997</v>
      </c>
      <c r="N127" s="5">
        <v>101.22369999999999</v>
      </c>
      <c r="O127" s="5">
        <v>3.8849999999999998</v>
      </c>
      <c r="P127" s="5">
        <v>4.3299999999999998E-2</v>
      </c>
      <c r="Q127" s="5">
        <v>0.34399999999999997</v>
      </c>
      <c r="R127" s="5">
        <v>1.8839999999999999</v>
      </c>
      <c r="S127" s="5">
        <v>12.202999999999999</v>
      </c>
      <c r="T127" s="5">
        <v>2.1999999999999999E-2</v>
      </c>
      <c r="U127" s="5">
        <v>5.3369999999999997</v>
      </c>
      <c r="V127" s="5">
        <v>2.3664999999999998</v>
      </c>
      <c r="W127" s="5">
        <v>0.52300000000000002</v>
      </c>
      <c r="X127" s="5">
        <v>6.8840000000000003</v>
      </c>
      <c r="Y127" s="5">
        <f t="shared" si="0"/>
        <v>0.53459234999999994</v>
      </c>
      <c r="Z127" s="5">
        <f t="shared" si="1"/>
        <v>3.3622449999999998E-2</v>
      </c>
      <c r="AA127" s="5">
        <f t="shared" si="2"/>
        <v>0.56821479999999991</v>
      </c>
      <c r="AB127" s="5">
        <f t="shared" si="3"/>
        <v>0.61778520000000003</v>
      </c>
      <c r="AC127" s="17">
        <f t="shared" si="4"/>
        <v>686.95299999999997</v>
      </c>
      <c r="AD127" s="17">
        <f t="shared" si="5"/>
        <v>0.15452544395384116</v>
      </c>
      <c r="AE127" s="17">
        <f t="shared" si="6"/>
        <v>608.9321357285429</v>
      </c>
      <c r="AF127" s="17">
        <f t="shared" si="7"/>
        <v>155.02982925324008</v>
      </c>
      <c r="AG127" s="17">
        <f t="shared" si="8"/>
        <v>168.98820649358387</v>
      </c>
      <c r="AH127" s="17">
        <f t="shared" si="9"/>
        <v>8.7983365005639627</v>
      </c>
      <c r="AI127" s="17">
        <f t="shared" si="10"/>
        <v>2.4004479357810879</v>
      </c>
      <c r="AJ127" s="17">
        <f t="shared" si="11"/>
        <v>1.1579920691228627</v>
      </c>
      <c r="AK127" s="17">
        <f t="shared" si="12"/>
        <v>150.53733111443319</v>
      </c>
      <c r="AL127" s="17">
        <f t="shared" si="13"/>
        <v>38.166338466798585</v>
      </c>
      <c r="AM127" s="17">
        <f t="shared" si="14"/>
        <v>5.5069442250792342</v>
      </c>
      <c r="AN127" s="17">
        <f t="shared" si="15"/>
        <v>143.33066826570726</v>
      </c>
      <c r="AO127" s="17">
        <f t="shared" si="16"/>
        <v>1025.6522741411411</v>
      </c>
      <c r="AP127" s="17">
        <f t="shared" si="17"/>
        <v>944.30348135566589</v>
      </c>
      <c r="AQ127" s="17">
        <f t="shared" si="18"/>
        <v>1969.9557554968069</v>
      </c>
      <c r="AR127" s="17">
        <f t="shared" si="19"/>
        <v>4.1294730888491307</v>
      </c>
      <c r="AS127" s="17">
        <f t="shared" si="20"/>
        <v>941.74850797593092</v>
      </c>
      <c r="AT127" s="17">
        <f t="shared" si="21"/>
        <v>332.03433784693902</v>
      </c>
      <c r="AU127" s="17">
        <f t="shared" si="22"/>
        <v>609.7141701289919</v>
      </c>
      <c r="AV127" s="5" t="str">
        <f t="shared" si="23"/>
        <v>OK</v>
      </c>
      <c r="AW127" s="5">
        <f t="shared" si="24"/>
        <v>1.1548540454544882</v>
      </c>
      <c r="AX127" s="5" t="str">
        <f t="shared" si="25"/>
        <v>OK</v>
      </c>
      <c r="AY127" s="5">
        <f t="shared" si="26"/>
        <v>102.39268599440871</v>
      </c>
      <c r="AZ127" s="8"/>
      <c r="BA127" s="8"/>
    </row>
    <row r="128" spans="1:53" ht="15.75" customHeight="1" x14ac:dyDescent="0.2">
      <c r="A128" s="13" t="s">
        <v>369</v>
      </c>
      <c r="B128" s="13">
        <v>128</v>
      </c>
      <c r="C128" s="8" t="s">
        <v>370</v>
      </c>
      <c r="D128" s="4"/>
      <c r="E128" s="3">
        <v>45040</v>
      </c>
      <c r="F128" s="4"/>
      <c r="G128" s="18" t="s">
        <v>371</v>
      </c>
      <c r="H128" s="18" t="s">
        <v>372</v>
      </c>
      <c r="I128" s="5"/>
      <c r="J128" s="5">
        <v>2.4249999999999998</v>
      </c>
      <c r="K128" s="5">
        <v>0.9798</v>
      </c>
      <c r="L128" s="5">
        <v>6.9710000000000001</v>
      </c>
      <c r="M128" s="5">
        <v>555.67200000000003</v>
      </c>
      <c r="N128" s="5">
        <v>79.988699999999994</v>
      </c>
      <c r="O128" s="5">
        <v>2.3090000000000002</v>
      </c>
      <c r="P128" s="5">
        <v>8.9999999999999993E-3</v>
      </c>
      <c r="Q128" s="5">
        <v>0.443</v>
      </c>
      <c r="R128" s="5">
        <v>1.9950000000000001</v>
      </c>
      <c r="S128" s="5">
        <v>8.2230000000000008</v>
      </c>
      <c r="T128" s="5">
        <v>0.35499999999999998</v>
      </c>
      <c r="U128" s="5">
        <v>2.081</v>
      </c>
      <c r="V128" s="5">
        <v>3.9809999999999999</v>
      </c>
      <c r="W128" s="5">
        <v>0.33349999999999996</v>
      </c>
      <c r="X128" s="5">
        <v>7.6680000000000001</v>
      </c>
      <c r="Y128" s="5">
        <f t="shared" si="0"/>
        <v>0.89930789999999994</v>
      </c>
      <c r="Z128" s="5">
        <f t="shared" si="1"/>
        <v>6.9884999999999991E-3</v>
      </c>
      <c r="AA128" s="5">
        <f t="shared" si="2"/>
        <v>0.90629639999999989</v>
      </c>
      <c r="AB128" s="5">
        <f t="shared" si="3"/>
        <v>7.3503600000000113E-2</v>
      </c>
      <c r="AC128" s="17">
        <f t="shared" si="4"/>
        <v>555.67200000000003</v>
      </c>
      <c r="AD128" s="17">
        <f t="shared" si="5"/>
        <v>0.10690548792226563</v>
      </c>
      <c r="AE128" s="17">
        <f t="shared" si="6"/>
        <v>410.32934131736533</v>
      </c>
      <c r="AF128" s="17">
        <f t="shared" si="7"/>
        <v>164.16375231433864</v>
      </c>
      <c r="AG128" s="17">
        <f t="shared" si="8"/>
        <v>100.4359765234711</v>
      </c>
      <c r="AH128" s="17">
        <f t="shared" si="9"/>
        <v>11.330415900435568</v>
      </c>
      <c r="AI128" s="17">
        <f t="shared" si="10"/>
        <v>0.49893837002378266</v>
      </c>
      <c r="AJ128" s="17">
        <f t="shared" si="11"/>
        <v>18.685781115391645</v>
      </c>
      <c r="AK128" s="17">
        <f t="shared" si="12"/>
        <v>58.697430400812337</v>
      </c>
      <c r="AL128" s="17">
        <f t="shared" si="13"/>
        <v>64.204603184587029</v>
      </c>
      <c r="AM128" s="17">
        <f t="shared" si="14"/>
        <v>3.5115982773688805</v>
      </c>
      <c r="AN128" s="17">
        <f t="shared" si="15"/>
        <v>159.65420747551471</v>
      </c>
      <c r="AO128" s="17">
        <f t="shared" si="16"/>
        <v>860.42562045367458</v>
      </c>
      <c r="AP128" s="17">
        <f t="shared" si="17"/>
        <v>686.86532991355671</v>
      </c>
      <c r="AQ128" s="17">
        <f t="shared" si="18"/>
        <v>1547.2909503672313</v>
      </c>
      <c r="AR128" s="17">
        <f t="shared" si="19"/>
        <v>11.217042954909378</v>
      </c>
      <c r="AS128" s="17">
        <f t="shared" si="20"/>
        <v>686.25948605561064</v>
      </c>
      <c r="AT128" s="17">
        <f t="shared" si="21"/>
        <v>282.55624106091409</v>
      </c>
      <c r="AU128" s="17">
        <f t="shared" si="22"/>
        <v>403.70324499469655</v>
      </c>
      <c r="AV128" s="5" t="str">
        <f t="shared" si="23"/>
        <v>OK</v>
      </c>
      <c r="AW128" s="5">
        <f t="shared" si="24"/>
        <v>-0.54663132912020451</v>
      </c>
      <c r="AX128" s="5" t="str">
        <f t="shared" si="25"/>
        <v>OK</v>
      </c>
      <c r="AY128" s="5">
        <f t="shared" si="26"/>
        <v>79.551456706044021</v>
      </c>
      <c r="AZ128" s="8"/>
      <c r="BA128" s="8"/>
    </row>
    <row r="129" spans="1:53" ht="15.75" customHeight="1" x14ac:dyDescent="0.2">
      <c r="A129" s="13" t="s">
        <v>373</v>
      </c>
      <c r="B129" s="13">
        <v>129</v>
      </c>
      <c r="C129" s="8" t="s">
        <v>137</v>
      </c>
      <c r="D129" s="15" t="s">
        <v>69</v>
      </c>
      <c r="E129" s="3">
        <v>45040</v>
      </c>
      <c r="F129" s="4"/>
      <c r="G129" s="18" t="s">
        <v>374</v>
      </c>
      <c r="H129" s="18" t="s">
        <v>375</v>
      </c>
      <c r="I129" s="5"/>
      <c r="J129" s="5">
        <v>3.6030000000000002</v>
      </c>
      <c r="K129" s="5">
        <v>1.948</v>
      </c>
      <c r="L129" s="5">
        <v>7.0030000000000001</v>
      </c>
      <c r="M129" s="5">
        <v>849.44</v>
      </c>
      <c r="N129" s="5">
        <v>130.47749999999999</v>
      </c>
      <c r="O129" s="5">
        <v>6.0150000000000006</v>
      </c>
      <c r="P129" s="5">
        <v>0.05</v>
      </c>
      <c r="Q129" s="5">
        <v>4.4999999999999998E-2</v>
      </c>
      <c r="R129" s="5">
        <v>3.4250000000000003</v>
      </c>
      <c r="S129" s="5">
        <v>15.64</v>
      </c>
      <c r="T129" s="5">
        <v>0</v>
      </c>
      <c r="U129" s="5">
        <v>1.627</v>
      </c>
      <c r="V129" s="5">
        <v>1.7444999999999999</v>
      </c>
      <c r="W129" s="5">
        <v>0</v>
      </c>
      <c r="X129" s="5">
        <v>12.404</v>
      </c>
      <c r="Y129" s="5">
        <f t="shared" si="0"/>
        <v>0.39408254999999998</v>
      </c>
      <c r="Z129" s="5">
        <f t="shared" si="1"/>
        <v>3.8824999999999998E-2</v>
      </c>
      <c r="AA129" s="5">
        <f t="shared" si="2"/>
        <v>0.43290754999999997</v>
      </c>
      <c r="AB129" s="5">
        <f t="shared" si="3"/>
        <v>1.51509245</v>
      </c>
      <c r="AC129" s="17">
        <f t="shared" si="4"/>
        <v>849.44</v>
      </c>
      <c r="AD129" s="17">
        <f t="shared" si="5"/>
        <v>9.9311604842093101E-2</v>
      </c>
      <c r="AE129" s="17">
        <f t="shared" si="6"/>
        <v>780.43912175648711</v>
      </c>
      <c r="AF129" s="17">
        <f t="shared" si="7"/>
        <v>281.83501337173425</v>
      </c>
      <c r="AG129" s="17">
        <f t="shared" si="8"/>
        <v>261.63811121207391</v>
      </c>
      <c r="AH129" s="17">
        <f t="shared" si="9"/>
        <v>1.1509451817598206</v>
      </c>
      <c r="AI129" s="17">
        <f t="shared" si="10"/>
        <v>2.77187983346546</v>
      </c>
      <c r="AJ129" s="17">
        <f t="shared" si="11"/>
        <v>0</v>
      </c>
      <c r="AK129" s="17">
        <f t="shared" si="12"/>
        <v>45.891743999097393</v>
      </c>
      <c r="AL129" s="17">
        <f t="shared" si="13"/>
        <v>28.134873211633273</v>
      </c>
      <c r="AM129" s="17">
        <f t="shared" si="14"/>
        <v>0</v>
      </c>
      <c r="AN129" s="17">
        <f t="shared" si="15"/>
        <v>258.26170964088215</v>
      </c>
      <c r="AO129" s="17">
        <f t="shared" si="16"/>
        <v>1181.7283268516128</v>
      </c>
      <c r="AP129" s="17">
        <f t="shared" si="17"/>
        <v>1327.9343829603627</v>
      </c>
      <c r="AQ129" s="17">
        <f t="shared" si="18"/>
        <v>2509.6627098119752</v>
      </c>
      <c r="AR129" s="17">
        <f t="shared" si="19"/>
        <v>-5.8257253270382163</v>
      </c>
      <c r="AS129" s="17">
        <f t="shared" si="20"/>
        <v>1325.0631915220551</v>
      </c>
      <c r="AT129" s="17">
        <f t="shared" si="21"/>
        <v>332.28832685161279</v>
      </c>
      <c r="AU129" s="17">
        <f t="shared" si="22"/>
        <v>992.77486467044241</v>
      </c>
      <c r="AV129" s="5" t="str">
        <f t="shared" si="23"/>
        <v>OK</v>
      </c>
      <c r="AW129" s="5">
        <f t="shared" si="24"/>
        <v>-2.0757619976785211</v>
      </c>
      <c r="AX129" s="5" t="str">
        <f t="shared" si="25"/>
        <v>OK</v>
      </c>
      <c r="AY129" s="5">
        <f t="shared" si="26"/>
        <v>127.769097639479</v>
      </c>
      <c r="AZ129" s="8"/>
      <c r="BA129" s="8"/>
    </row>
    <row r="130" spans="1:53" ht="15.75" customHeight="1" x14ac:dyDescent="0.2">
      <c r="A130" s="13" t="s">
        <v>376</v>
      </c>
      <c r="B130" s="13">
        <v>130</v>
      </c>
      <c r="C130" s="8" t="s">
        <v>62</v>
      </c>
      <c r="D130" s="4"/>
      <c r="E130" s="3">
        <v>45040</v>
      </c>
      <c r="F130" s="4"/>
      <c r="G130" s="18" t="s">
        <v>377</v>
      </c>
      <c r="H130" s="18" t="s">
        <v>378</v>
      </c>
      <c r="I130" s="5"/>
      <c r="J130" s="5">
        <v>2.5880000000000001</v>
      </c>
      <c r="K130" s="5">
        <v>1.0563</v>
      </c>
      <c r="L130" s="5">
        <v>6.9489999999999998</v>
      </c>
      <c r="M130" s="5">
        <v>492.49900000000002</v>
      </c>
      <c r="N130" s="5">
        <v>101.67310000000001</v>
      </c>
      <c r="O130" s="5">
        <v>4.0049999999999999</v>
      </c>
      <c r="P130" s="5">
        <v>0.1</v>
      </c>
      <c r="Q130" s="5">
        <v>0.54500000000000004</v>
      </c>
      <c r="R130" s="5">
        <v>2.33</v>
      </c>
      <c r="S130" s="5">
        <v>12.295</v>
      </c>
      <c r="T130" s="5">
        <v>0.28500000000000003</v>
      </c>
      <c r="U130" s="5">
        <v>1.6074999999999999</v>
      </c>
      <c r="V130" s="5">
        <v>3.9369999999999998</v>
      </c>
      <c r="W130" s="5">
        <v>0.40849999999999997</v>
      </c>
      <c r="X130" s="5">
        <v>15.052000000000001</v>
      </c>
      <c r="Y130" s="5">
        <f t="shared" si="0"/>
        <v>0.88936829999999989</v>
      </c>
      <c r="Z130" s="5">
        <f t="shared" si="1"/>
        <v>7.7649999999999997E-2</v>
      </c>
      <c r="AA130" s="5">
        <f t="shared" si="2"/>
        <v>0.96701829999999989</v>
      </c>
      <c r="AB130" s="5">
        <f t="shared" si="3"/>
        <v>8.928170000000013E-2</v>
      </c>
      <c r="AC130" s="17">
        <f t="shared" si="4"/>
        <v>492.49900000000002</v>
      </c>
      <c r="AD130" s="17">
        <f t="shared" si="5"/>
        <v>0.11246049739669259</v>
      </c>
      <c r="AE130" s="17">
        <f t="shared" si="6"/>
        <v>613.52295409181636</v>
      </c>
      <c r="AF130" s="17">
        <f t="shared" si="7"/>
        <v>191.73009668792432</v>
      </c>
      <c r="AG130" s="17">
        <f t="shared" si="8"/>
        <v>174.20791943547064</v>
      </c>
      <c r="AH130" s="17">
        <f t="shared" si="9"/>
        <v>13.939224979091163</v>
      </c>
      <c r="AI130" s="17">
        <f t="shared" si="10"/>
        <v>5.5437596669309199</v>
      </c>
      <c r="AJ130" s="17">
        <f t="shared" si="11"/>
        <v>15.001260895455268</v>
      </c>
      <c r="AK130" s="17">
        <f t="shared" si="12"/>
        <v>45.341720023693334</v>
      </c>
      <c r="AL130" s="17">
        <f t="shared" si="13"/>
        <v>63.494981848208774</v>
      </c>
      <c r="AM130" s="17">
        <f t="shared" si="14"/>
        <v>4.3013130323993636</v>
      </c>
      <c r="AN130" s="17">
        <f t="shared" si="15"/>
        <v>313.39529615563998</v>
      </c>
      <c r="AO130" s="17">
        <f t="shared" si="16"/>
        <v>934.03357195539672</v>
      </c>
      <c r="AP130" s="17">
        <f t="shared" si="17"/>
        <v>999.05641535863003</v>
      </c>
      <c r="AQ130" s="17">
        <f t="shared" si="18"/>
        <v>1933.0899873140268</v>
      </c>
      <c r="AR130" s="17">
        <f t="shared" si="19"/>
        <v>-3.3636739018849657</v>
      </c>
      <c r="AS130" s="17">
        <f t="shared" si="20"/>
        <v>993.40019519430246</v>
      </c>
      <c r="AT130" s="17">
        <f t="shared" si="21"/>
        <v>422.23199802754209</v>
      </c>
      <c r="AU130" s="17">
        <f t="shared" si="22"/>
        <v>571.16819716676036</v>
      </c>
      <c r="AV130" s="5" t="str">
        <f t="shared" si="23"/>
        <v>OK</v>
      </c>
      <c r="AW130" s="5">
        <f t="shared" si="24"/>
        <v>0.98080709846299752</v>
      </c>
      <c r="AX130" s="5" t="str">
        <f t="shared" si="25"/>
        <v>OK</v>
      </c>
      <c r="AY130" s="5">
        <f t="shared" si="26"/>
        <v>102.67031698202739</v>
      </c>
      <c r="AZ130" s="8"/>
      <c r="BA130" s="8"/>
    </row>
    <row r="131" spans="1:53" ht="15.75" customHeight="1" x14ac:dyDescent="0.2">
      <c r="A131" s="13" t="s">
        <v>379</v>
      </c>
      <c r="B131" s="13">
        <v>131</v>
      </c>
      <c r="C131" s="8" t="s">
        <v>131</v>
      </c>
      <c r="D131" s="15" t="s">
        <v>88</v>
      </c>
      <c r="E131" s="3">
        <v>45040</v>
      </c>
      <c r="F131" s="4"/>
      <c r="G131" s="18" t="s">
        <v>380</v>
      </c>
      <c r="H131" s="18" t="s">
        <v>381</v>
      </c>
      <c r="I131" s="5"/>
      <c r="J131" s="5">
        <v>3.3639999999999999</v>
      </c>
      <c r="K131" s="5">
        <v>1.875</v>
      </c>
      <c r="L131" s="5">
        <v>7.0149999999999997</v>
      </c>
      <c r="M131" s="5">
        <v>1012.668</v>
      </c>
      <c r="N131" s="5">
        <v>136.14400000000001</v>
      </c>
      <c r="O131" s="5">
        <v>4.4249999999999998</v>
      </c>
      <c r="P131" s="5">
        <v>6.5000000000000002E-2</v>
      </c>
      <c r="Q131" s="5">
        <v>1.4999999999999999E-2</v>
      </c>
      <c r="R131" s="5">
        <v>2.6900000000000004</v>
      </c>
      <c r="S131" s="5">
        <v>19.77</v>
      </c>
      <c r="T131" s="5">
        <v>0</v>
      </c>
      <c r="U131" s="5">
        <v>1.6800000000000002</v>
      </c>
      <c r="V131" s="5">
        <v>0.10050000000000001</v>
      </c>
      <c r="W131" s="5">
        <v>0.35849999999999999</v>
      </c>
      <c r="X131" s="5">
        <v>12.308999999999999</v>
      </c>
      <c r="Y131" s="5">
        <f t="shared" si="0"/>
        <v>2.270295E-2</v>
      </c>
      <c r="Z131" s="5">
        <f t="shared" si="1"/>
        <v>5.0472499999999997E-2</v>
      </c>
      <c r="AA131" s="5">
        <f t="shared" si="2"/>
        <v>7.3175450000000003E-2</v>
      </c>
      <c r="AB131" s="5">
        <f t="shared" si="3"/>
        <v>1.8018245500000001</v>
      </c>
      <c r="AC131" s="17">
        <f t="shared" si="4"/>
        <v>1012.668</v>
      </c>
      <c r="AD131" s="17">
        <f t="shared" si="5"/>
        <v>9.6605087898981284E-2</v>
      </c>
      <c r="AE131" s="17">
        <f t="shared" si="6"/>
        <v>986.52694610778451</v>
      </c>
      <c r="AF131" s="17">
        <f t="shared" si="7"/>
        <v>221.35363094013579</v>
      </c>
      <c r="AG131" s="17">
        <f t="shared" si="8"/>
        <v>192.47691473207428</v>
      </c>
      <c r="AH131" s="17">
        <f t="shared" si="9"/>
        <v>0.38364839391994021</v>
      </c>
      <c r="AI131" s="17">
        <f t="shared" si="10"/>
        <v>3.6034437835050976</v>
      </c>
      <c r="AJ131" s="17">
        <f t="shared" si="11"/>
        <v>0</v>
      </c>
      <c r="AK131" s="17">
        <f t="shared" si="12"/>
        <v>47.386680957887911</v>
      </c>
      <c r="AL131" s="17">
        <f t="shared" si="13"/>
        <v>1.6208396433185119</v>
      </c>
      <c r="AM131" s="17">
        <f t="shared" si="14"/>
        <v>3.7748365290457087</v>
      </c>
      <c r="AN131" s="17">
        <f t="shared" si="15"/>
        <v>256.28372976214268</v>
      </c>
      <c r="AO131" s="17">
        <f t="shared" si="16"/>
        <v>1321.7340868923948</v>
      </c>
      <c r="AP131" s="17">
        <f t="shared" si="17"/>
        <v>1404.4411890453184</v>
      </c>
      <c r="AQ131" s="17">
        <f t="shared" si="18"/>
        <v>2726.1752759377132</v>
      </c>
      <c r="AR131" s="17">
        <f t="shared" si="19"/>
        <v>-3.0338145490104327</v>
      </c>
      <c r="AS131" s="17">
        <f t="shared" si="20"/>
        <v>1400.7411401739143</v>
      </c>
      <c r="AT131" s="17">
        <f t="shared" si="21"/>
        <v>305.29125036334909</v>
      </c>
      <c r="AU131" s="17">
        <f t="shared" si="22"/>
        <v>1095.4498898105653</v>
      </c>
      <c r="AV131" s="5" t="str">
        <f t="shared" si="23"/>
        <v>OK</v>
      </c>
      <c r="AW131" s="5">
        <f t="shared" si="24"/>
        <v>0.93826485505685497</v>
      </c>
      <c r="AX131" s="5" t="str">
        <f t="shared" si="25"/>
        <v>OK</v>
      </c>
      <c r="AY131" s="5">
        <f t="shared" si="26"/>
        <v>137.42139130426861</v>
      </c>
      <c r="AZ131" s="8"/>
      <c r="BA131" s="8"/>
    </row>
    <row r="132" spans="1:53" ht="15.75" customHeight="1" x14ac:dyDescent="0.2">
      <c r="A132" s="13" t="s">
        <v>382</v>
      </c>
      <c r="B132" s="13">
        <v>132</v>
      </c>
      <c r="C132" s="8" t="s">
        <v>383</v>
      </c>
      <c r="D132" s="4" t="s">
        <v>69</v>
      </c>
      <c r="E132" s="3">
        <v>45040</v>
      </c>
      <c r="F132" s="4"/>
      <c r="G132" s="18" t="s">
        <v>384</v>
      </c>
      <c r="H132" s="18" t="s">
        <v>385</v>
      </c>
      <c r="I132" s="5"/>
      <c r="J132" s="5">
        <v>3.1789999999999998</v>
      </c>
      <c r="K132" s="5">
        <v>1.1379999999999999</v>
      </c>
      <c r="L132" s="5">
        <v>7.1020000000000003</v>
      </c>
      <c r="M132" s="5">
        <v>1100.624</v>
      </c>
      <c r="N132" s="5">
        <v>128.36510000000001</v>
      </c>
      <c r="O132" s="5">
        <v>5.67</v>
      </c>
      <c r="P132" s="5">
        <v>7.4999999999999997E-2</v>
      </c>
      <c r="Q132" s="5">
        <v>0.3</v>
      </c>
      <c r="R132" s="5">
        <v>2.36</v>
      </c>
      <c r="S132" s="5">
        <v>17.68</v>
      </c>
      <c r="T132" s="5">
        <v>0.21000000000000002</v>
      </c>
      <c r="U132" s="5">
        <v>2.7189999999999999</v>
      </c>
      <c r="V132" s="5">
        <v>1.835</v>
      </c>
      <c r="W132" s="5">
        <v>0</v>
      </c>
      <c r="X132" s="5">
        <v>4.2229999999999999</v>
      </c>
      <c r="Y132" s="5">
        <f t="shared" si="0"/>
        <v>0.41452649999999996</v>
      </c>
      <c r="Z132" s="5">
        <f t="shared" si="1"/>
        <v>5.8237499999999998E-2</v>
      </c>
      <c r="AA132" s="5">
        <f t="shared" si="2"/>
        <v>0.47276399999999996</v>
      </c>
      <c r="AB132" s="5">
        <f t="shared" si="3"/>
        <v>0.66523599999999994</v>
      </c>
      <c r="AC132" s="17">
        <f t="shared" si="4"/>
        <v>1100.624</v>
      </c>
      <c r="AD132" s="17">
        <f t="shared" si="5"/>
        <v>7.906786279998243E-2</v>
      </c>
      <c r="AE132" s="17">
        <f t="shared" si="6"/>
        <v>882.23552894211582</v>
      </c>
      <c r="AF132" s="17">
        <f t="shared" si="7"/>
        <v>194.19872454227524</v>
      </c>
      <c r="AG132" s="17">
        <f t="shared" si="8"/>
        <v>246.63143650414946</v>
      </c>
      <c r="AH132" s="17">
        <f t="shared" si="9"/>
        <v>7.6729678783988042</v>
      </c>
      <c r="AI132" s="17">
        <f t="shared" si="10"/>
        <v>4.1578197501981888</v>
      </c>
      <c r="AJ132" s="17">
        <f t="shared" si="11"/>
        <v>11.053560659809143</v>
      </c>
      <c r="AK132" s="17">
        <f t="shared" si="12"/>
        <v>76.693086621724532</v>
      </c>
      <c r="AL132" s="17">
        <f t="shared" si="13"/>
        <v>29.594435278502182</v>
      </c>
      <c r="AM132" s="17">
        <f t="shared" si="14"/>
        <v>0</v>
      </c>
      <c r="AN132" s="17">
        <f t="shared" si="15"/>
        <v>87.926410820174567</v>
      </c>
      <c r="AO132" s="17">
        <f t="shared" si="16"/>
        <v>1305.8914933802105</v>
      </c>
      <c r="AP132" s="17">
        <f t="shared" si="17"/>
        <v>1334.9755454799374</v>
      </c>
      <c r="AQ132" s="17">
        <f t="shared" si="18"/>
        <v>2640.8670388601477</v>
      </c>
      <c r="AR132" s="17">
        <f t="shared" si="19"/>
        <v>-1.1013069447176789</v>
      </c>
      <c r="AS132" s="17">
        <f t="shared" si="20"/>
        <v>1330.7386578669393</v>
      </c>
      <c r="AT132" s="17">
        <f t="shared" si="21"/>
        <v>194.21393272040129</v>
      </c>
      <c r="AU132" s="17">
        <f t="shared" si="22"/>
        <v>1136.524725146538</v>
      </c>
      <c r="AV132" s="5" t="str">
        <f t="shared" si="23"/>
        <v>OK</v>
      </c>
      <c r="AW132" s="5">
        <f t="shared" si="24"/>
        <v>1.3625089173225702</v>
      </c>
      <c r="AX132" s="5" t="str">
        <f t="shared" si="25"/>
        <v>OK</v>
      </c>
      <c r="AY132" s="5">
        <f t="shared" si="26"/>
        <v>130.11408593423005</v>
      </c>
      <c r="AZ132" s="8"/>
      <c r="BA132" s="8"/>
    </row>
    <row r="133" spans="1:53" ht="15.75" customHeight="1" x14ac:dyDescent="0.2">
      <c r="A133" s="13" t="s">
        <v>386</v>
      </c>
      <c r="B133" s="13">
        <v>133</v>
      </c>
      <c r="C133" s="14" t="s">
        <v>120</v>
      </c>
      <c r="D133" s="15" t="s">
        <v>115</v>
      </c>
      <c r="E133" s="3">
        <v>45040</v>
      </c>
      <c r="F133" s="4"/>
      <c r="G133" s="18" t="s">
        <v>387</v>
      </c>
      <c r="H133" s="18" t="s">
        <v>388</v>
      </c>
      <c r="I133" s="5"/>
      <c r="J133" s="5">
        <v>2.7410000000000001</v>
      </c>
      <c r="K133" s="5">
        <v>0.95820000000000005</v>
      </c>
      <c r="L133" s="5">
        <v>7.1760000000000002</v>
      </c>
      <c r="M133" s="5">
        <v>948.19</v>
      </c>
      <c r="N133" s="5">
        <v>108.1207</v>
      </c>
      <c r="O133" s="5">
        <v>4.5549999999999997</v>
      </c>
      <c r="P133" s="5">
        <v>0.06</v>
      </c>
      <c r="Q133" s="5">
        <v>0.30499999999999999</v>
      </c>
      <c r="R133" s="5">
        <v>2.355</v>
      </c>
      <c r="S133" s="5">
        <v>13.825000000000001</v>
      </c>
      <c r="T133" s="5">
        <v>0.20500000000000002</v>
      </c>
      <c r="U133" s="5">
        <v>1.3129999999999999</v>
      </c>
      <c r="V133" s="5">
        <v>2.3400000000000003</v>
      </c>
      <c r="W133" s="5">
        <v>0.26800000000000002</v>
      </c>
      <c r="X133" s="5">
        <v>7.609</v>
      </c>
      <c r="Y133" s="5">
        <f t="shared" si="0"/>
        <v>0.52860600000000002</v>
      </c>
      <c r="Z133" s="5">
        <f t="shared" si="1"/>
        <v>4.6589999999999999E-2</v>
      </c>
      <c r="AA133" s="5">
        <f t="shared" si="2"/>
        <v>0.57519600000000004</v>
      </c>
      <c r="AB133" s="5">
        <f t="shared" si="3"/>
        <v>0.38300400000000001</v>
      </c>
      <c r="AC133" s="17">
        <f t="shared" si="4"/>
        <v>948.19</v>
      </c>
      <c r="AD133" s="17">
        <f t="shared" si="5"/>
        <v>6.6680676921361995E-2</v>
      </c>
      <c r="AE133" s="17">
        <f t="shared" si="6"/>
        <v>689.87025948103792</v>
      </c>
      <c r="AF133" s="17">
        <f t="shared" si="7"/>
        <v>193.78728656655008</v>
      </c>
      <c r="AG133" s="17">
        <f t="shared" si="8"/>
        <v>198.13160375245161</v>
      </c>
      <c r="AH133" s="17">
        <f t="shared" si="9"/>
        <v>7.8008506763721179</v>
      </c>
      <c r="AI133" s="17">
        <f t="shared" si="10"/>
        <v>3.3262558001585516</v>
      </c>
      <c r="AJ133" s="17">
        <f t="shared" si="11"/>
        <v>10.790380644099402</v>
      </c>
      <c r="AK133" s="17">
        <f t="shared" si="12"/>
        <v>37.034947677206432</v>
      </c>
      <c r="AL133" s="17">
        <f t="shared" si="13"/>
        <v>37.738952889207148</v>
      </c>
      <c r="AM133" s="17">
        <f t="shared" si="14"/>
        <v>2.8219140579755928</v>
      </c>
      <c r="AN133" s="17">
        <f t="shared" si="15"/>
        <v>158.42577786661337</v>
      </c>
      <c r="AO133" s="17">
        <f t="shared" si="16"/>
        <v>1195.0019731351019</v>
      </c>
      <c r="AP133" s="17">
        <f t="shared" si="17"/>
        <v>1092.9829369534916</v>
      </c>
      <c r="AQ133" s="17">
        <f t="shared" si="18"/>
        <v>2287.9849100885936</v>
      </c>
      <c r="AR133" s="17">
        <f t="shared" si="19"/>
        <v>4.4589033665287596</v>
      </c>
      <c r="AS133" s="17">
        <f t="shared" si="20"/>
        <v>1089.5900004764117</v>
      </c>
      <c r="AT133" s="17">
        <f t="shared" si="21"/>
        <v>233.19967843302695</v>
      </c>
      <c r="AU133" s="17">
        <f t="shared" si="22"/>
        <v>856.39032204338469</v>
      </c>
      <c r="AV133" s="5" t="str">
        <f t="shared" si="23"/>
        <v>OK</v>
      </c>
      <c r="AW133" s="5">
        <f t="shared" si="24"/>
        <v>5.0810412705292185</v>
      </c>
      <c r="AX133" s="5" t="str">
        <f t="shared" si="25"/>
        <v>OK</v>
      </c>
      <c r="AY133" s="5">
        <f t="shared" si="26"/>
        <v>113.61435738898508</v>
      </c>
      <c r="AZ133" s="8"/>
      <c r="BA133" s="8"/>
    </row>
    <row r="134" spans="1:53" ht="15.75" customHeight="1" x14ac:dyDescent="0.2">
      <c r="A134" s="13" t="s">
        <v>389</v>
      </c>
      <c r="B134" s="13">
        <v>134</v>
      </c>
      <c r="C134" s="8" t="s">
        <v>87</v>
      </c>
      <c r="D134" s="15" t="s">
        <v>88</v>
      </c>
      <c r="E134" s="3">
        <v>45040</v>
      </c>
      <c r="F134" s="4"/>
      <c r="G134" s="18" t="s">
        <v>390</v>
      </c>
      <c r="H134" s="18" t="s">
        <v>391</v>
      </c>
      <c r="I134" s="5"/>
      <c r="J134" s="5">
        <v>3.0950000000000002</v>
      </c>
      <c r="K134" s="5">
        <v>1.284</v>
      </c>
      <c r="L134" s="5">
        <v>7.1760000000000002</v>
      </c>
      <c r="M134" s="5">
        <v>790.44399999999996</v>
      </c>
      <c r="N134" s="5">
        <v>83.301199999999994</v>
      </c>
      <c r="O134" s="5">
        <v>3.0049999999999999</v>
      </c>
      <c r="P134" s="5">
        <v>3.3000000000000002E-2</v>
      </c>
      <c r="Q134" s="5">
        <v>0.28000000000000003</v>
      </c>
      <c r="R134" s="5">
        <v>1.825</v>
      </c>
      <c r="S134" s="5">
        <v>11.120000000000001</v>
      </c>
      <c r="T134" s="5">
        <v>0</v>
      </c>
      <c r="U134" s="5">
        <v>6.7500000000000004E-2</v>
      </c>
      <c r="V134" s="5">
        <v>1.885</v>
      </c>
      <c r="W134" s="5">
        <v>0.3725</v>
      </c>
      <c r="X134" s="5">
        <v>4.5590000000000002</v>
      </c>
      <c r="Y134" s="5">
        <f t="shared" si="0"/>
        <v>0.42582149999999996</v>
      </c>
      <c r="Z134" s="5">
        <f t="shared" si="1"/>
        <v>2.5624500000000001E-2</v>
      </c>
      <c r="AA134" s="5">
        <f t="shared" si="2"/>
        <v>0.45144599999999996</v>
      </c>
      <c r="AB134" s="5">
        <f t="shared" si="3"/>
        <v>0.83255400000000002</v>
      </c>
      <c r="AC134" s="17">
        <f t="shared" si="4"/>
        <v>790.44399999999996</v>
      </c>
      <c r="AD134" s="17">
        <f t="shared" si="5"/>
        <v>6.6680676921361995E-2</v>
      </c>
      <c r="AE134" s="17">
        <f t="shared" si="6"/>
        <v>554.89021956087834</v>
      </c>
      <c r="AF134" s="17">
        <f t="shared" si="7"/>
        <v>150.1748611396832</v>
      </c>
      <c r="AG134" s="17">
        <f t="shared" si="8"/>
        <v>130.71031158641429</v>
      </c>
      <c r="AH134" s="17">
        <f t="shared" si="9"/>
        <v>7.1614366865055512</v>
      </c>
      <c r="AI134" s="17">
        <f t="shared" si="10"/>
        <v>1.8294406900872033</v>
      </c>
      <c r="AJ134" s="17">
        <f t="shared" si="11"/>
        <v>0</v>
      </c>
      <c r="AK134" s="17">
        <f t="shared" si="12"/>
        <v>1.9039291456294249</v>
      </c>
      <c r="AL134" s="17">
        <f t="shared" si="13"/>
        <v>30.4008231607502</v>
      </c>
      <c r="AM134" s="17">
        <f t="shared" si="14"/>
        <v>3.9222499499847325</v>
      </c>
      <c r="AN134" s="17">
        <f t="shared" si="15"/>
        <v>94.922213338663482</v>
      </c>
      <c r="AO134" s="17">
        <f t="shared" si="16"/>
        <v>921.5932155950278</v>
      </c>
      <c r="AP134" s="17">
        <f t="shared" si="17"/>
        <v>844.8329503404899</v>
      </c>
      <c r="AQ134" s="17">
        <f t="shared" si="18"/>
        <v>1766.4261659355177</v>
      </c>
      <c r="AR134" s="17">
        <f t="shared" si="19"/>
        <v>4.3455122401838322</v>
      </c>
      <c r="AS134" s="17">
        <f t="shared" si="20"/>
        <v>842.9368289734814</v>
      </c>
      <c r="AT134" s="17">
        <f t="shared" si="21"/>
        <v>127.22696564504311</v>
      </c>
      <c r="AU134" s="17">
        <f t="shared" si="22"/>
        <v>715.70986332843825</v>
      </c>
      <c r="AV134" s="5" t="str">
        <f t="shared" si="23"/>
        <v>OK</v>
      </c>
      <c r="AW134" s="5">
        <f t="shared" si="24"/>
        <v>3.8561194717372231</v>
      </c>
      <c r="AX134" s="5" t="str">
        <f t="shared" si="25"/>
        <v>OK</v>
      </c>
      <c r="AY134" s="5">
        <f t="shared" si="26"/>
        <v>86.513393793390762</v>
      </c>
      <c r="AZ134" s="8"/>
      <c r="BA134" s="8"/>
    </row>
    <row r="135" spans="1:53" ht="15.75" customHeight="1" x14ac:dyDescent="0.2">
      <c r="A135" s="13" t="s">
        <v>392</v>
      </c>
      <c r="B135" s="13">
        <v>135</v>
      </c>
      <c r="C135" s="8" t="s">
        <v>134</v>
      </c>
      <c r="D135" s="15" t="s">
        <v>79</v>
      </c>
      <c r="E135" s="3">
        <v>45056</v>
      </c>
      <c r="F135" s="19">
        <v>0.38541666666666669</v>
      </c>
      <c r="G135" s="18" t="s">
        <v>393</v>
      </c>
      <c r="H135" s="18" t="s">
        <v>394</v>
      </c>
      <c r="I135" s="5"/>
      <c r="J135" s="5">
        <v>2.6589999999999998</v>
      </c>
      <c r="K135" s="5">
        <v>0.78169999999999995</v>
      </c>
      <c r="L135" s="5">
        <v>6.9859999999999998</v>
      </c>
      <c r="M135" s="5">
        <v>720.52300000000002</v>
      </c>
      <c r="N135" s="5">
        <v>92.298400000000001</v>
      </c>
      <c r="O135" s="5">
        <v>3.05</v>
      </c>
      <c r="P135" s="5">
        <v>4.3299999999999998E-2</v>
      </c>
      <c r="Q135" s="5">
        <v>0.155</v>
      </c>
      <c r="R135" s="5">
        <v>2.0049999999999999</v>
      </c>
      <c r="S135" s="5">
        <v>12.889999999999999</v>
      </c>
      <c r="T135" s="5">
        <v>0.114</v>
      </c>
      <c r="U135" s="5">
        <v>1.1863999999999999</v>
      </c>
      <c r="V135" s="5">
        <v>2.1429999999999998</v>
      </c>
      <c r="W135" s="5">
        <v>0.25609999999999999</v>
      </c>
      <c r="X135" s="5">
        <v>6.9164000000000003</v>
      </c>
      <c r="Y135" s="5">
        <f t="shared" si="0"/>
        <v>0.48410369999999991</v>
      </c>
      <c r="Z135" s="5">
        <f t="shared" si="1"/>
        <v>3.3622449999999998E-2</v>
      </c>
      <c r="AA135" s="5">
        <f t="shared" si="2"/>
        <v>0.51772614999999989</v>
      </c>
      <c r="AB135" s="5">
        <f t="shared" si="3"/>
        <v>0.26397385000000007</v>
      </c>
      <c r="AC135" s="17">
        <f t="shared" si="4"/>
        <v>720.52300000000002</v>
      </c>
      <c r="AD135" s="17">
        <f t="shared" si="5"/>
        <v>0.1032761405761396</v>
      </c>
      <c r="AE135" s="17">
        <f t="shared" si="6"/>
        <v>643.21357285429133</v>
      </c>
      <c r="AF135" s="17">
        <f t="shared" si="7"/>
        <v>164.98662826578891</v>
      </c>
      <c r="AG135" s="17">
        <f t="shared" si="8"/>
        <v>132.66770393962182</v>
      </c>
      <c r="AH135" s="17">
        <f t="shared" si="9"/>
        <v>3.9643667371727158</v>
      </c>
      <c r="AI135" s="17">
        <f t="shared" si="10"/>
        <v>2.4004479357810879</v>
      </c>
      <c r="AJ135" s="17">
        <f t="shared" si="11"/>
        <v>6.0005043581821065</v>
      </c>
      <c r="AK135" s="17">
        <f t="shared" si="12"/>
        <v>33.464022790737026</v>
      </c>
      <c r="AL135" s="17">
        <f t="shared" si="13"/>
        <v>34.561784633149962</v>
      </c>
      <c r="AM135" s="17">
        <f t="shared" si="14"/>
        <v>2.6966126501774226</v>
      </c>
      <c r="AN135" s="17">
        <f t="shared" si="15"/>
        <v>144.00526350856154</v>
      </c>
      <c r="AO135" s="17">
        <f t="shared" si="16"/>
        <v>941.25118794080799</v>
      </c>
      <c r="AP135" s="17">
        <f t="shared" si="17"/>
        <v>947.33599587323192</v>
      </c>
      <c r="AQ135" s="17">
        <f t="shared" si="18"/>
        <v>1888.5871838140399</v>
      </c>
      <c r="AR135" s="17">
        <f t="shared" si="19"/>
        <v>-0.32218835246650018</v>
      </c>
      <c r="AS135" s="17">
        <f t="shared" si="20"/>
        <v>944.83227179687469</v>
      </c>
      <c r="AT135" s="17">
        <f t="shared" si="21"/>
        <v>212.03107093244853</v>
      </c>
      <c r="AU135" s="17">
        <f t="shared" si="22"/>
        <v>732.80120086442616</v>
      </c>
      <c r="AV135" s="5" t="str">
        <f t="shared" si="23"/>
        <v>OK</v>
      </c>
      <c r="AW135" s="5">
        <f t="shared" si="24"/>
        <v>2.7716185080833275</v>
      </c>
      <c r="AX135" s="5" t="str">
        <f t="shared" si="25"/>
        <v>OK</v>
      </c>
      <c r="AY135" s="5">
        <f t="shared" si="26"/>
        <v>94.856559537064783</v>
      </c>
      <c r="AZ135" s="8" t="s">
        <v>395</v>
      </c>
      <c r="BA135" s="8"/>
    </row>
    <row r="136" spans="1:53" ht="15.75" customHeight="1" x14ac:dyDescent="0.2">
      <c r="A136" s="13" t="s">
        <v>396</v>
      </c>
      <c r="B136" s="13">
        <v>136</v>
      </c>
      <c r="C136" s="14" t="s">
        <v>131</v>
      </c>
      <c r="D136" s="15" t="s">
        <v>88</v>
      </c>
      <c r="E136" s="3">
        <v>45056</v>
      </c>
      <c r="F136" s="19">
        <v>0.39583333333333331</v>
      </c>
      <c r="G136" s="18" t="s">
        <v>397</v>
      </c>
      <c r="H136" s="18" t="s">
        <v>398</v>
      </c>
      <c r="I136" s="5"/>
      <c r="J136" s="5">
        <v>2.9569999999999999</v>
      </c>
      <c r="K136" s="5">
        <v>1.028</v>
      </c>
      <c r="L136" s="5">
        <v>7.0629999999999997</v>
      </c>
      <c r="M136" s="5">
        <v>715.54499999999996</v>
      </c>
      <c r="N136" s="5">
        <v>100.31619999999999</v>
      </c>
      <c r="O136" s="5">
        <v>2.82</v>
      </c>
      <c r="P136" s="5">
        <v>4.4999999999999998E-2</v>
      </c>
      <c r="Q136" s="5">
        <v>0.13</v>
      </c>
      <c r="R136" s="5">
        <v>1.855</v>
      </c>
      <c r="S136" s="5">
        <v>13.78</v>
      </c>
      <c r="T136" s="5">
        <v>0.114</v>
      </c>
      <c r="U136" s="5">
        <v>1.0188999999999999</v>
      </c>
      <c r="V136" s="5">
        <v>2.5977999999999999</v>
      </c>
      <c r="W136" s="5">
        <v>0.27989999999999998</v>
      </c>
      <c r="X136" s="5">
        <v>7.8128000000000002</v>
      </c>
      <c r="Y136" s="5">
        <f t="shared" si="0"/>
        <v>0.58684301999999999</v>
      </c>
      <c r="Z136" s="5">
        <f t="shared" si="1"/>
        <v>3.4942499999999994E-2</v>
      </c>
      <c r="AA136" s="5">
        <f t="shared" si="2"/>
        <v>0.62178551999999998</v>
      </c>
      <c r="AB136" s="5">
        <f t="shared" si="3"/>
        <v>0.40621448000000004</v>
      </c>
      <c r="AC136" s="17">
        <f t="shared" si="4"/>
        <v>715.54499999999996</v>
      </c>
      <c r="AD136" s="17">
        <f t="shared" si="5"/>
        <v>8.6496791877569146E-2</v>
      </c>
      <c r="AE136" s="17">
        <f t="shared" si="6"/>
        <v>687.62475049900195</v>
      </c>
      <c r="AF136" s="17">
        <f t="shared" si="7"/>
        <v>152.64348899403416</v>
      </c>
      <c r="AG136" s="17">
        <f t="shared" si="8"/>
        <v>122.66325413433887</v>
      </c>
      <c r="AH136" s="17">
        <f t="shared" si="9"/>
        <v>3.3249527473061486</v>
      </c>
      <c r="AI136" s="17">
        <f t="shared" si="10"/>
        <v>2.4946918501189135</v>
      </c>
      <c r="AJ136" s="17">
        <f t="shared" si="11"/>
        <v>6.0005043581821065</v>
      </c>
      <c r="AK136" s="17">
        <f t="shared" si="12"/>
        <v>28.739457873804749</v>
      </c>
      <c r="AL136" s="17">
        <f t="shared" si="13"/>
        <v>41.896688810077912</v>
      </c>
      <c r="AM136" s="17">
        <f t="shared" si="14"/>
        <v>2.9472154657737626</v>
      </c>
      <c r="AN136" s="17">
        <f t="shared" si="15"/>
        <v>162.66906522753015</v>
      </c>
      <c r="AO136" s="17">
        <f t="shared" si="16"/>
        <v>957.79793173536859</v>
      </c>
      <c r="AP136" s="17">
        <f t="shared" si="17"/>
        <v>968.83763501667772</v>
      </c>
      <c r="AQ136" s="17">
        <f t="shared" si="18"/>
        <v>1926.6355667520463</v>
      </c>
      <c r="AR136" s="17">
        <f t="shared" si="19"/>
        <v>-0.57300422933227801</v>
      </c>
      <c r="AS136" s="17">
        <f t="shared" si="20"/>
        <v>966.25644637468122</v>
      </c>
      <c r="AT136" s="17">
        <f t="shared" si="21"/>
        <v>233.30521191141281</v>
      </c>
      <c r="AU136" s="17">
        <f t="shared" si="22"/>
        <v>732.95123446326841</v>
      </c>
      <c r="AV136" s="5" t="str">
        <f t="shared" si="23"/>
        <v>OK</v>
      </c>
      <c r="AW136" s="5">
        <f t="shared" si="24"/>
        <v>-2.9586571811158309</v>
      </c>
      <c r="AX136" s="5" t="str">
        <f t="shared" si="25"/>
        <v>OK</v>
      </c>
      <c r="AY136" s="5">
        <f t="shared" si="26"/>
        <v>97.348187544877476</v>
      </c>
      <c r="AZ136" s="8" t="s">
        <v>395</v>
      </c>
      <c r="BA136" s="8"/>
    </row>
    <row r="137" spans="1:53" ht="15.75" customHeight="1" x14ac:dyDescent="0.2">
      <c r="A137" s="13" t="s">
        <v>399</v>
      </c>
      <c r="B137" s="13">
        <v>137</v>
      </c>
      <c r="C137" s="14" t="s">
        <v>156</v>
      </c>
      <c r="D137" s="15" t="s">
        <v>69</v>
      </c>
      <c r="E137" s="3">
        <v>45056</v>
      </c>
      <c r="F137" s="19">
        <v>0.39930555555555558</v>
      </c>
      <c r="G137" s="18" t="s">
        <v>400</v>
      </c>
      <c r="H137" s="18" t="s">
        <v>401</v>
      </c>
      <c r="I137" s="5"/>
      <c r="J137" s="5">
        <v>2.3359999999999999</v>
      </c>
      <c r="K137" s="5">
        <v>1.1859999999999999</v>
      </c>
      <c r="L137" s="5">
        <v>7.1938000000000004</v>
      </c>
      <c r="M137" s="5">
        <v>1076.615</v>
      </c>
      <c r="N137" s="5">
        <v>153.172</v>
      </c>
      <c r="O137" s="5">
        <v>3.9250000000000003</v>
      </c>
      <c r="P137" s="5">
        <v>4.4999999999999998E-2</v>
      </c>
      <c r="Q137" s="5">
        <v>0.185</v>
      </c>
      <c r="R137" s="5">
        <v>3.21</v>
      </c>
      <c r="S137" s="5">
        <v>22.805</v>
      </c>
      <c r="T137" s="5">
        <v>0.128</v>
      </c>
      <c r="U137" s="5">
        <v>1.266</v>
      </c>
      <c r="V137" s="5">
        <v>3.9992000000000001</v>
      </c>
      <c r="W137" s="5">
        <v>0.31030000000000002</v>
      </c>
      <c r="X137" s="5">
        <v>14.395300000000001</v>
      </c>
      <c r="Y137" s="5">
        <f t="shared" si="0"/>
        <v>0.90341927999999994</v>
      </c>
      <c r="Z137" s="5">
        <f t="shared" si="1"/>
        <v>3.4942499999999994E-2</v>
      </c>
      <c r="AA137" s="5">
        <f t="shared" si="2"/>
        <v>0.93836177999999992</v>
      </c>
      <c r="AB137" s="5">
        <f t="shared" si="3"/>
        <v>0.24763822000000002</v>
      </c>
      <c r="AC137" s="17">
        <f t="shared" si="4"/>
        <v>1076.615</v>
      </c>
      <c r="AD137" s="17">
        <f t="shared" si="5"/>
        <v>6.4002951210837031E-2</v>
      </c>
      <c r="AE137" s="17">
        <f t="shared" si="6"/>
        <v>1137.9740518962076</v>
      </c>
      <c r="AF137" s="17">
        <f t="shared" si="7"/>
        <v>264.14318041555237</v>
      </c>
      <c r="AG137" s="17">
        <f t="shared" si="8"/>
        <v>170.72811080754616</v>
      </c>
      <c r="AH137" s="17">
        <f t="shared" si="9"/>
        <v>4.7316635250125962</v>
      </c>
      <c r="AI137" s="17">
        <f t="shared" si="10"/>
        <v>2.4946918501189135</v>
      </c>
      <c r="AJ137" s="17">
        <f t="shared" si="11"/>
        <v>6.7374084021693825</v>
      </c>
      <c r="AK137" s="17">
        <f t="shared" si="12"/>
        <v>35.709248864694104</v>
      </c>
      <c r="AL137" s="17">
        <f t="shared" si="13"/>
        <v>64.498128373725308</v>
      </c>
      <c r="AM137" s="17">
        <f t="shared" si="14"/>
        <v>3.2673131798127848</v>
      </c>
      <c r="AN137" s="17">
        <f t="shared" si="15"/>
        <v>299.72224998334337</v>
      </c>
      <c r="AO137" s="17">
        <f t="shared" si="16"/>
        <v>1486.549348803745</v>
      </c>
      <c r="AP137" s="17">
        <f t="shared" si="17"/>
        <v>1580.1357014456485</v>
      </c>
      <c r="AQ137" s="17">
        <f t="shared" si="18"/>
        <v>3066.6850502493935</v>
      </c>
      <c r="AR137" s="17">
        <f t="shared" si="19"/>
        <v>-3.0517105965704778</v>
      </c>
      <c r="AS137" s="17">
        <f t="shared" si="20"/>
        <v>1577.5770066443188</v>
      </c>
      <c r="AT137" s="17">
        <f t="shared" si="21"/>
        <v>399.92962722176276</v>
      </c>
      <c r="AU137" s="17">
        <f t="shared" si="22"/>
        <v>1177.647379422556</v>
      </c>
      <c r="AV137" s="5" t="str">
        <f t="shared" si="23"/>
        <v>OK</v>
      </c>
      <c r="AW137" s="5">
        <f t="shared" si="24"/>
        <v>1.8976707874030958</v>
      </c>
      <c r="AX137" s="5" t="str">
        <f t="shared" si="25"/>
        <v>OK</v>
      </c>
      <c r="AY137" s="5">
        <f t="shared" si="26"/>
        <v>156.07870029848107</v>
      </c>
      <c r="AZ137" s="8" t="s">
        <v>395</v>
      </c>
      <c r="BA137" s="8"/>
    </row>
    <row r="138" spans="1:53" ht="15.75" customHeight="1" x14ac:dyDescent="0.2">
      <c r="A138" s="13" t="s">
        <v>402</v>
      </c>
      <c r="B138" s="13">
        <v>138</v>
      </c>
      <c r="C138" s="14" t="s">
        <v>94</v>
      </c>
      <c r="D138" s="15" t="s">
        <v>95</v>
      </c>
      <c r="E138" s="3">
        <v>45056</v>
      </c>
      <c r="F138" s="19">
        <v>0.40277777777777773</v>
      </c>
      <c r="G138" s="18" t="s">
        <v>403</v>
      </c>
      <c r="H138" s="18" t="s">
        <v>404</v>
      </c>
      <c r="I138" s="5"/>
      <c r="J138" s="5">
        <v>2.625</v>
      </c>
      <c r="K138" s="5">
        <v>0.43530000000000002</v>
      </c>
      <c r="L138" s="5">
        <v>7.3170000000000002</v>
      </c>
      <c r="M138" s="5">
        <v>612.18200000000002</v>
      </c>
      <c r="N138" s="5">
        <v>83.214200000000005</v>
      </c>
      <c r="O138" s="5">
        <v>3.0549999999999997</v>
      </c>
      <c r="P138" s="5">
        <v>5.0000000000000001E-3</v>
      </c>
      <c r="Q138" s="5">
        <v>0.25</v>
      </c>
      <c r="R138" s="5">
        <v>1.7150000000000001</v>
      </c>
      <c r="S138" s="5">
        <v>11.799999999999999</v>
      </c>
      <c r="T138" s="5">
        <v>0.121</v>
      </c>
      <c r="U138" s="5">
        <v>0.95709999999999995</v>
      </c>
      <c r="V138" s="5">
        <v>1.0144</v>
      </c>
      <c r="W138" s="5">
        <v>0.2404</v>
      </c>
      <c r="X138" s="5">
        <v>7.0205000000000002</v>
      </c>
      <c r="Y138" s="5">
        <f t="shared" si="0"/>
        <v>0.22915295999999999</v>
      </c>
      <c r="Z138" s="5">
        <f t="shared" si="1"/>
        <v>3.8825000000000001E-3</v>
      </c>
      <c r="AA138" s="5">
        <f t="shared" si="2"/>
        <v>0.23303546</v>
      </c>
      <c r="AB138" s="5">
        <f t="shared" si="3"/>
        <v>0.20226454000000002</v>
      </c>
      <c r="AC138" s="17">
        <f t="shared" si="4"/>
        <v>612.18200000000002</v>
      </c>
      <c r="AD138" s="17">
        <f t="shared" si="5"/>
        <v>4.8194779762512616E-2</v>
      </c>
      <c r="AE138" s="17">
        <f t="shared" si="6"/>
        <v>588.82235528942113</v>
      </c>
      <c r="AF138" s="17">
        <f t="shared" si="7"/>
        <v>141.12322567372971</v>
      </c>
      <c r="AG138" s="17">
        <f t="shared" si="8"/>
        <v>132.88519197886711</v>
      </c>
      <c r="AH138" s="17">
        <f t="shared" si="9"/>
        <v>6.3941398986656708</v>
      </c>
      <c r="AI138" s="17">
        <f t="shared" si="10"/>
        <v>0.27718798334654599</v>
      </c>
      <c r="AJ138" s="17">
        <f t="shared" si="11"/>
        <v>6.3689563801757441</v>
      </c>
      <c r="AK138" s="17">
        <f t="shared" si="12"/>
        <v>26.99630496713959</v>
      </c>
      <c r="AL138" s="17">
        <f t="shared" si="13"/>
        <v>16.359997355047746</v>
      </c>
      <c r="AM138" s="17">
        <f t="shared" si="14"/>
        <v>2.5312990281243746</v>
      </c>
      <c r="AN138" s="17">
        <f t="shared" si="15"/>
        <v>146.17271303884337</v>
      </c>
      <c r="AO138" s="17">
        <f t="shared" si="16"/>
        <v>810.61127076933087</v>
      </c>
      <c r="AP138" s="17">
        <f t="shared" si="17"/>
        <v>869.55029560379273</v>
      </c>
      <c r="AQ138" s="17">
        <f t="shared" si="18"/>
        <v>1680.1615663731236</v>
      </c>
      <c r="AR138" s="17">
        <f t="shared" si="19"/>
        <v>-3.5079379277607474</v>
      </c>
      <c r="AS138" s="17">
        <f t="shared" si="20"/>
        <v>869.22491284068371</v>
      </c>
      <c r="AT138" s="17">
        <f t="shared" si="21"/>
        <v>189.5290153610307</v>
      </c>
      <c r="AU138" s="17">
        <f t="shared" si="22"/>
        <v>679.69589747965301</v>
      </c>
      <c r="AV138" s="5" t="str">
        <f t="shared" si="23"/>
        <v>OK</v>
      </c>
      <c r="AW138" s="5">
        <f t="shared" si="24"/>
        <v>1.5674110991804748</v>
      </c>
      <c r="AX138" s="5" t="str">
        <f t="shared" si="25"/>
        <v>OK</v>
      </c>
      <c r="AY138" s="5">
        <f t="shared" si="26"/>
        <v>84.518508606894244</v>
      </c>
      <c r="AZ138" s="8" t="s">
        <v>395</v>
      </c>
      <c r="BA138" s="8"/>
    </row>
    <row r="139" spans="1:53" ht="15.75" customHeight="1" x14ac:dyDescent="0.2">
      <c r="A139" s="13" t="s">
        <v>405</v>
      </c>
      <c r="B139" s="13">
        <v>139</v>
      </c>
      <c r="C139" s="14" t="s">
        <v>85</v>
      </c>
      <c r="D139" s="15" t="s">
        <v>79</v>
      </c>
      <c r="E139" s="3">
        <v>45056</v>
      </c>
      <c r="F139" s="19">
        <v>0.4201388888888889</v>
      </c>
      <c r="G139" s="18" t="s">
        <v>406</v>
      </c>
      <c r="H139" s="18" t="s">
        <v>407</v>
      </c>
      <c r="I139" s="5"/>
      <c r="J139" s="5">
        <v>3.3340000000000001</v>
      </c>
      <c r="K139" s="5">
        <v>1.4890000000000001</v>
      </c>
      <c r="L139" s="5">
        <v>6.8639999999999999</v>
      </c>
      <c r="M139" s="5">
        <v>362.85199999999998</v>
      </c>
      <c r="N139" s="5">
        <v>64.282600000000002</v>
      </c>
      <c r="O139" s="5">
        <v>2.2400000000000002</v>
      </c>
      <c r="P139" s="5">
        <v>5.1999999999999998E-2</v>
      </c>
      <c r="Q139" s="5">
        <v>0.25</v>
      </c>
      <c r="R139" s="5">
        <v>1.3900000000000001</v>
      </c>
      <c r="S139" s="5">
        <v>8.5399999999999991</v>
      </c>
      <c r="T139" s="5">
        <v>0.08</v>
      </c>
      <c r="U139" s="5">
        <v>1.5081</v>
      </c>
      <c r="V139" s="5">
        <v>4.1577999999999999</v>
      </c>
      <c r="W139" s="5">
        <v>0</v>
      </c>
      <c r="X139" s="5">
        <v>6.2191000000000001</v>
      </c>
      <c r="Y139" s="5">
        <f t="shared" si="0"/>
        <v>0.93924701999999993</v>
      </c>
      <c r="Z139" s="5">
        <f t="shared" si="1"/>
        <v>4.0377999999999997E-2</v>
      </c>
      <c r="AA139" s="5">
        <f t="shared" si="2"/>
        <v>0.97962501999999996</v>
      </c>
      <c r="AB139" s="5">
        <f t="shared" si="3"/>
        <v>0.50937498000000014</v>
      </c>
      <c r="AC139" s="17">
        <f t="shared" si="4"/>
        <v>362.85199999999998</v>
      </c>
      <c r="AD139" s="17">
        <f t="shared" si="5"/>
        <v>0.13677288255958475</v>
      </c>
      <c r="AE139" s="17">
        <f t="shared" si="6"/>
        <v>426.14770459081836</v>
      </c>
      <c r="AF139" s="17">
        <f t="shared" si="7"/>
        <v>114.37975725159433</v>
      </c>
      <c r="AG139" s="17">
        <f t="shared" si="8"/>
        <v>97.434641581886211</v>
      </c>
      <c r="AH139" s="17">
        <f t="shared" si="9"/>
        <v>6.3941398986656708</v>
      </c>
      <c r="AI139" s="17">
        <f t="shared" si="10"/>
        <v>2.882755026804078</v>
      </c>
      <c r="AJ139" s="17">
        <f t="shared" si="11"/>
        <v>4.2108802513558645</v>
      </c>
      <c r="AK139" s="17">
        <f t="shared" si="12"/>
        <v>42.538008067018303</v>
      </c>
      <c r="AL139" s="17">
        <f t="shared" si="13"/>
        <v>67.055990736216017</v>
      </c>
      <c r="AM139" s="17">
        <f t="shared" si="14"/>
        <v>0</v>
      </c>
      <c r="AN139" s="17">
        <f t="shared" si="15"/>
        <v>129.48689119861416</v>
      </c>
      <c r="AO139" s="17">
        <f t="shared" si="16"/>
        <v>606.14377025320437</v>
      </c>
      <c r="AP139" s="17">
        <f t="shared" si="17"/>
        <v>647.37577123232825</v>
      </c>
      <c r="AQ139" s="17">
        <f t="shared" si="18"/>
        <v>1253.5195414855325</v>
      </c>
      <c r="AR139" s="17">
        <f t="shared" si="19"/>
        <v>-3.2892986199688821</v>
      </c>
      <c r="AS139" s="17">
        <f t="shared" si="20"/>
        <v>644.35624332296459</v>
      </c>
      <c r="AT139" s="17">
        <f t="shared" si="21"/>
        <v>239.08089000184847</v>
      </c>
      <c r="AU139" s="17">
        <f t="shared" si="22"/>
        <v>405.27535332111609</v>
      </c>
      <c r="AV139" s="5" t="str">
        <f t="shared" si="23"/>
        <v>OK</v>
      </c>
      <c r="AW139" s="5">
        <f t="shared" si="24"/>
        <v>2.9443957367816984</v>
      </c>
      <c r="AX139" s="5" t="str">
        <f t="shared" si="25"/>
        <v>OK</v>
      </c>
      <c r="AY139" s="5">
        <f t="shared" si="26"/>
        <v>66.175334133892434</v>
      </c>
      <c r="AZ139" s="8" t="s">
        <v>395</v>
      </c>
      <c r="BA139" s="8"/>
    </row>
    <row r="140" spans="1:53" ht="15.75" customHeight="1" x14ac:dyDescent="0.2">
      <c r="A140" s="13" t="s">
        <v>408</v>
      </c>
      <c r="B140" s="13">
        <v>140</v>
      </c>
      <c r="C140" s="14" t="s">
        <v>120</v>
      </c>
      <c r="D140" s="15" t="s">
        <v>115</v>
      </c>
      <c r="E140" s="3">
        <v>45056</v>
      </c>
      <c r="F140" s="19">
        <v>0.4236111111111111</v>
      </c>
      <c r="G140" s="18" t="s">
        <v>409</v>
      </c>
      <c r="H140" s="18" t="s">
        <v>410</v>
      </c>
      <c r="I140" s="5"/>
      <c r="J140" s="5">
        <v>3.3180000000000001</v>
      </c>
      <c r="K140" s="5">
        <v>1.2869999999999999</v>
      </c>
      <c r="L140" s="5">
        <v>6.8639999999999999</v>
      </c>
      <c r="M140" s="5">
        <v>361.97199999999998</v>
      </c>
      <c r="N140" s="5">
        <v>63.360399999999998</v>
      </c>
      <c r="O140" s="5">
        <v>2.2400000000000002</v>
      </c>
      <c r="P140" s="5">
        <v>3.3000000000000002E-2</v>
      </c>
      <c r="Q140" s="5">
        <v>0.26</v>
      </c>
      <c r="R140" s="5">
        <v>1.36</v>
      </c>
      <c r="S140" s="5">
        <v>7.915</v>
      </c>
      <c r="T140" s="5">
        <v>0.109</v>
      </c>
      <c r="U140" s="5">
        <v>1.4789000000000001</v>
      </c>
      <c r="V140" s="5">
        <v>4.0366</v>
      </c>
      <c r="W140" s="5">
        <v>0.24</v>
      </c>
      <c r="X140" s="5">
        <v>6.1238000000000001</v>
      </c>
      <c r="Y140" s="5">
        <f t="shared" si="0"/>
        <v>0.91186793999999993</v>
      </c>
      <c r="Z140" s="5">
        <f t="shared" si="1"/>
        <v>2.5624500000000001E-2</v>
      </c>
      <c r="AA140" s="5">
        <f t="shared" si="2"/>
        <v>0.93749243999999998</v>
      </c>
      <c r="AB140" s="5">
        <f t="shared" si="3"/>
        <v>0.34950755999999994</v>
      </c>
      <c r="AC140" s="17">
        <f t="shared" si="4"/>
        <v>361.97199999999998</v>
      </c>
      <c r="AD140" s="17">
        <f t="shared" si="5"/>
        <v>0.13677288255958475</v>
      </c>
      <c r="AE140" s="17">
        <f t="shared" si="6"/>
        <v>394.96007984031939</v>
      </c>
      <c r="AF140" s="17">
        <f t="shared" si="7"/>
        <v>111.91112939724337</v>
      </c>
      <c r="AG140" s="17">
        <f t="shared" si="8"/>
        <v>97.434641581886211</v>
      </c>
      <c r="AH140" s="17">
        <f t="shared" si="9"/>
        <v>6.6499054946122973</v>
      </c>
      <c r="AI140" s="17">
        <f t="shared" si="10"/>
        <v>1.8294406900872033</v>
      </c>
      <c r="AJ140" s="17">
        <f t="shared" si="11"/>
        <v>5.7373243424723652</v>
      </c>
      <c r="AK140" s="17">
        <f t="shared" si="12"/>
        <v>41.714382421797879</v>
      </c>
      <c r="AL140" s="17">
        <f t="shared" si="13"/>
        <v>65.101306509646818</v>
      </c>
      <c r="AM140" s="17">
        <f t="shared" si="14"/>
        <v>2.5270872160975455</v>
      </c>
      <c r="AN140" s="17">
        <f t="shared" si="15"/>
        <v>127.50266506762611</v>
      </c>
      <c r="AO140" s="17">
        <f t="shared" si="16"/>
        <v>604.55476555764074</v>
      </c>
      <c r="AP140" s="17">
        <f t="shared" si="17"/>
        <v>612.9219698867081</v>
      </c>
      <c r="AQ140" s="17">
        <f t="shared" si="18"/>
        <v>1217.4767354443488</v>
      </c>
      <c r="AR140" s="17">
        <f t="shared" si="19"/>
        <v>-0.68725784119509614</v>
      </c>
      <c r="AS140" s="17">
        <f t="shared" si="20"/>
        <v>610.95575631406132</v>
      </c>
      <c r="AT140" s="17">
        <f t="shared" si="21"/>
        <v>234.31835399907081</v>
      </c>
      <c r="AU140" s="17">
        <f t="shared" si="22"/>
        <v>376.63740231499048</v>
      </c>
      <c r="AV140" s="5" t="str">
        <f t="shared" si="23"/>
        <v>OK</v>
      </c>
      <c r="AW140" s="5">
        <f t="shared" si="24"/>
        <v>0.99726388652949127</v>
      </c>
      <c r="AX140" s="5" t="str">
        <f t="shared" si="25"/>
        <v>OK</v>
      </c>
      <c r="AY140" s="5">
        <f t="shared" si="26"/>
        <v>63.99227038756063</v>
      </c>
      <c r="AZ140" s="8" t="s">
        <v>395</v>
      </c>
      <c r="BA140" s="8"/>
    </row>
    <row r="141" spans="1:53" ht="15.75" customHeight="1" x14ac:dyDescent="0.2">
      <c r="A141" s="13" t="s">
        <v>411</v>
      </c>
      <c r="B141" s="13">
        <v>141</v>
      </c>
      <c r="C141" s="14" t="s">
        <v>87</v>
      </c>
      <c r="D141" s="15" t="s">
        <v>88</v>
      </c>
      <c r="E141" s="3">
        <v>45056</v>
      </c>
      <c r="F141" s="19">
        <v>0.42708333333333331</v>
      </c>
      <c r="G141" s="18" t="s">
        <v>412</v>
      </c>
      <c r="H141" s="18" t="s">
        <v>413</v>
      </c>
      <c r="I141" s="5"/>
      <c r="J141" s="5">
        <v>3.1520000000000001</v>
      </c>
      <c r="K141" s="5">
        <v>1.089</v>
      </c>
      <c r="L141" s="5">
        <v>6.875</v>
      </c>
      <c r="M141" s="5">
        <v>379.42700000000002</v>
      </c>
      <c r="N141" s="5">
        <v>58.707000000000001</v>
      </c>
      <c r="O141" s="5">
        <v>1.9700000000000002</v>
      </c>
      <c r="P141" s="5">
        <v>4.1000000000000002E-2</v>
      </c>
      <c r="Q141" s="5">
        <v>0.24</v>
      </c>
      <c r="R141" s="5">
        <v>1.2850000000000001</v>
      </c>
      <c r="S141" s="5">
        <v>7.4050000000000002</v>
      </c>
      <c r="T141" s="5">
        <v>9.8000000000000004E-2</v>
      </c>
      <c r="U141" s="5">
        <v>1.0249999999999999</v>
      </c>
      <c r="V141" s="5">
        <v>2.7101000000000002</v>
      </c>
      <c r="W141" s="5">
        <v>0</v>
      </c>
      <c r="X141" s="5">
        <v>4.4078999999999997</v>
      </c>
      <c r="Y141" s="5">
        <f t="shared" si="0"/>
        <v>0.61221159000000003</v>
      </c>
      <c r="Z141" s="5">
        <f t="shared" si="1"/>
        <v>3.1836499999999997E-2</v>
      </c>
      <c r="AA141" s="5">
        <f t="shared" si="2"/>
        <v>0.64404809000000007</v>
      </c>
      <c r="AB141" s="5">
        <f t="shared" si="3"/>
        <v>0.4449519099999999</v>
      </c>
      <c r="AC141" s="17">
        <f t="shared" si="4"/>
        <v>379.42700000000002</v>
      </c>
      <c r="AD141" s="17">
        <f t="shared" si="5"/>
        <v>0.13335214321633215</v>
      </c>
      <c r="AE141" s="17">
        <f t="shared" si="6"/>
        <v>369.51097804391219</v>
      </c>
      <c r="AF141" s="17">
        <f t="shared" si="7"/>
        <v>105.73955976136598</v>
      </c>
      <c r="AG141" s="17">
        <f t="shared" si="8"/>
        <v>85.690287462640995</v>
      </c>
      <c r="AH141" s="17">
        <f t="shared" si="9"/>
        <v>6.1383743027190434</v>
      </c>
      <c r="AI141" s="17">
        <f t="shared" si="10"/>
        <v>2.2729414634416769</v>
      </c>
      <c r="AJ141" s="17">
        <f t="shared" si="11"/>
        <v>5.1583283079109341</v>
      </c>
      <c r="AK141" s="17">
        <f t="shared" si="12"/>
        <v>28.911516655854225</v>
      </c>
      <c r="AL141" s="17">
        <f t="shared" si="13"/>
        <v>43.707835993606963</v>
      </c>
      <c r="AM141" s="17">
        <f t="shared" si="14"/>
        <v>0</v>
      </c>
      <c r="AN141" s="17">
        <f t="shared" si="15"/>
        <v>91.77618428942634</v>
      </c>
      <c r="AO141" s="17">
        <f t="shared" si="16"/>
        <v>548.98086524679843</v>
      </c>
      <c r="AP141" s="17">
        <f t="shared" si="17"/>
        <v>569.48549317729635</v>
      </c>
      <c r="AQ141" s="17">
        <f t="shared" si="18"/>
        <v>1118.4663584240948</v>
      </c>
      <c r="AR141" s="17">
        <f t="shared" si="19"/>
        <v>-1.8332807040695158</v>
      </c>
      <c r="AS141" s="17">
        <f t="shared" si="20"/>
        <v>567.07919957063825</v>
      </c>
      <c r="AT141" s="17">
        <f t="shared" si="21"/>
        <v>164.39553693888752</v>
      </c>
      <c r="AU141" s="17">
        <f t="shared" si="22"/>
        <v>402.68366263175074</v>
      </c>
      <c r="AV141" s="5" t="str">
        <f t="shared" si="23"/>
        <v>OK</v>
      </c>
      <c r="AW141" s="5">
        <f t="shared" si="24"/>
        <v>-2.1006366912117818</v>
      </c>
      <c r="AX141" s="5" t="str">
        <f t="shared" si="25"/>
        <v>OK</v>
      </c>
      <c r="AY141" s="5">
        <f t="shared" si="26"/>
        <v>57.4737792176903</v>
      </c>
      <c r="AZ141" s="8" t="s">
        <v>395</v>
      </c>
      <c r="BA141" s="8"/>
    </row>
    <row r="142" spans="1:53" ht="15.75" customHeight="1" x14ac:dyDescent="0.2">
      <c r="A142" s="13" t="s">
        <v>414</v>
      </c>
      <c r="B142" s="13">
        <v>142</v>
      </c>
      <c r="C142" s="14" t="s">
        <v>82</v>
      </c>
      <c r="D142" s="15" t="s">
        <v>69</v>
      </c>
      <c r="E142" s="3">
        <v>45056</v>
      </c>
      <c r="F142" s="19">
        <v>0.43402777777777773</v>
      </c>
      <c r="G142" s="18" t="s">
        <v>415</v>
      </c>
      <c r="H142" s="18" t="s">
        <v>416</v>
      </c>
      <c r="I142" s="5"/>
      <c r="J142" s="5">
        <v>2.6349999999999998</v>
      </c>
      <c r="K142" s="5">
        <v>0.2863</v>
      </c>
      <c r="L142" s="5">
        <v>6.9409999999999998</v>
      </c>
      <c r="M142" s="5">
        <v>438.226</v>
      </c>
      <c r="N142" s="5">
        <v>54.448999999999998</v>
      </c>
      <c r="O142" s="5">
        <v>2.3200000000000003</v>
      </c>
      <c r="P142" s="5">
        <v>4.1000000000000002E-2</v>
      </c>
      <c r="Q142" s="5">
        <v>0.19500000000000001</v>
      </c>
      <c r="R142" s="5">
        <v>1.23</v>
      </c>
      <c r="S142" s="5">
        <v>7.34</v>
      </c>
      <c r="T142" s="5">
        <v>0.114</v>
      </c>
      <c r="U142" s="5">
        <v>0.85450000000000004</v>
      </c>
      <c r="V142" s="5">
        <v>0.70020000000000004</v>
      </c>
      <c r="W142" s="5">
        <v>0.3075</v>
      </c>
      <c r="X142" s="5">
        <v>3.8027000000000002</v>
      </c>
      <c r="Y142" s="5">
        <f t="shared" si="0"/>
        <v>0.15817518</v>
      </c>
      <c r="Z142" s="5">
        <f t="shared" si="1"/>
        <v>3.1836499999999997E-2</v>
      </c>
      <c r="AA142" s="5">
        <f t="shared" si="2"/>
        <v>0.19001167999999999</v>
      </c>
      <c r="AB142" s="5">
        <f t="shared" si="3"/>
        <v>9.6288320000000011E-2</v>
      </c>
      <c r="AC142" s="17">
        <f t="shared" si="4"/>
        <v>438.226</v>
      </c>
      <c r="AD142" s="17">
        <f t="shared" si="5"/>
        <v>0.11455129414455335</v>
      </c>
      <c r="AE142" s="17">
        <f t="shared" si="6"/>
        <v>366.26746506986029</v>
      </c>
      <c r="AF142" s="17">
        <f t="shared" si="7"/>
        <v>101.21374202838922</v>
      </c>
      <c r="AG142" s="17">
        <f t="shared" si="8"/>
        <v>100.91445020981072</v>
      </c>
      <c r="AH142" s="17">
        <f t="shared" si="9"/>
        <v>4.9874291209592236</v>
      </c>
      <c r="AI142" s="17">
        <f t="shared" si="10"/>
        <v>2.2729414634416769</v>
      </c>
      <c r="AJ142" s="17">
        <f t="shared" si="11"/>
        <v>6.0005043581821065</v>
      </c>
      <c r="AK142" s="17">
        <f t="shared" si="12"/>
        <v>24.102332665782868</v>
      </c>
      <c r="AL142" s="17">
        <f t="shared" si="13"/>
        <v>11.292655903001215</v>
      </c>
      <c r="AM142" s="17">
        <f t="shared" si="14"/>
        <v>3.2378304956249799</v>
      </c>
      <c r="AN142" s="17">
        <f t="shared" si="15"/>
        <v>79.175411419814779</v>
      </c>
      <c r="AO142" s="17">
        <f t="shared" si="16"/>
        <v>562.0347348424059</v>
      </c>
      <c r="AP142" s="17">
        <f t="shared" si="17"/>
        <v>575.77057918660569</v>
      </c>
      <c r="AQ142" s="17">
        <f t="shared" si="18"/>
        <v>1137.8053140290117</v>
      </c>
      <c r="AR142" s="17">
        <f t="shared" si="19"/>
        <v>-1.2072227273715788</v>
      </c>
      <c r="AS142" s="17">
        <f t="shared" si="20"/>
        <v>573.38308642901939</v>
      </c>
      <c r="AT142" s="17">
        <f t="shared" si="21"/>
        <v>114.57039998859887</v>
      </c>
      <c r="AU142" s="17">
        <f t="shared" si="22"/>
        <v>458.81268644042052</v>
      </c>
      <c r="AV142" s="5" t="str">
        <f t="shared" si="23"/>
        <v>OK</v>
      </c>
      <c r="AW142" s="5">
        <f t="shared" si="24"/>
        <v>4.0564735761410411</v>
      </c>
      <c r="AX142" s="5" t="str">
        <f t="shared" si="25"/>
        <v>OK</v>
      </c>
      <c r="AY142" s="5">
        <f t="shared" si="26"/>
        <v>56.657709297473033</v>
      </c>
      <c r="AZ142" s="8" t="s">
        <v>395</v>
      </c>
      <c r="BA142" s="8"/>
    </row>
    <row r="143" spans="1:53" ht="15.75" customHeight="1" x14ac:dyDescent="0.2">
      <c r="A143" s="13" t="s">
        <v>417</v>
      </c>
      <c r="B143" s="13">
        <v>143</v>
      </c>
      <c r="C143" s="14" t="s">
        <v>114</v>
      </c>
      <c r="D143" s="15" t="s">
        <v>115</v>
      </c>
      <c r="E143" s="3">
        <v>45056</v>
      </c>
      <c r="F143" s="19">
        <v>0.4375</v>
      </c>
      <c r="G143" s="18" t="s">
        <v>418</v>
      </c>
      <c r="H143" s="18" t="s">
        <v>419</v>
      </c>
      <c r="I143" s="5"/>
      <c r="J143" s="5">
        <v>3.8159999999999998</v>
      </c>
      <c r="K143" s="5">
        <v>0.81010000000000004</v>
      </c>
      <c r="L143" s="5">
        <v>6.8789999999999996</v>
      </c>
      <c r="M143" s="5">
        <v>397.858</v>
      </c>
      <c r="N143" s="5">
        <v>59.3748</v>
      </c>
      <c r="O143" s="5">
        <v>1.885</v>
      </c>
      <c r="P143" s="5">
        <v>3.2000000000000001E-2</v>
      </c>
      <c r="Q143" s="5">
        <v>0.27500000000000002</v>
      </c>
      <c r="R143" s="5">
        <v>1.49</v>
      </c>
      <c r="S143" s="5">
        <v>7.59</v>
      </c>
      <c r="T143" s="5">
        <v>3.7999999999999999E-2</v>
      </c>
      <c r="U143" s="5">
        <v>2.2311000000000001</v>
      </c>
      <c r="V143" s="5">
        <v>2.0276000000000001</v>
      </c>
      <c r="W143" s="5">
        <v>0.22919999999999999</v>
      </c>
      <c r="X143" s="5">
        <v>4.5461999999999998</v>
      </c>
      <c r="Y143" s="5">
        <f t="shared" si="0"/>
        <v>0.45803484</v>
      </c>
      <c r="Z143" s="5">
        <f t="shared" si="1"/>
        <v>2.4847999999999999E-2</v>
      </c>
      <c r="AA143" s="5">
        <f t="shared" si="2"/>
        <v>0.48288283999999998</v>
      </c>
      <c r="AB143" s="5">
        <f t="shared" si="3"/>
        <v>0.32721716000000006</v>
      </c>
      <c r="AC143" s="17">
        <f t="shared" si="4"/>
        <v>397.858</v>
      </c>
      <c r="AD143" s="17">
        <f t="shared" si="5"/>
        <v>0.13212956341865736</v>
      </c>
      <c r="AE143" s="17">
        <f t="shared" si="6"/>
        <v>378.74251497005991</v>
      </c>
      <c r="AF143" s="17">
        <f t="shared" si="7"/>
        <v>122.60851676609751</v>
      </c>
      <c r="AG143" s="17">
        <f t="shared" si="8"/>
        <v>81.992990795471201</v>
      </c>
      <c r="AH143" s="17">
        <f t="shared" si="9"/>
        <v>7.0335538885322375</v>
      </c>
      <c r="AI143" s="17">
        <f t="shared" si="10"/>
        <v>1.7740030934178943</v>
      </c>
      <c r="AJ143" s="17">
        <f t="shared" si="11"/>
        <v>2.0001681193940355</v>
      </c>
      <c r="AK143" s="17">
        <f t="shared" si="12"/>
        <v>62.931204693537929</v>
      </c>
      <c r="AL143" s="17">
        <f t="shared" si="13"/>
        <v>32.70064140092154</v>
      </c>
      <c r="AM143" s="17">
        <f t="shared" si="14"/>
        <v>2.4133682913731556</v>
      </c>
      <c r="AN143" s="17">
        <f t="shared" si="15"/>
        <v>94.655706576054357</v>
      </c>
      <c r="AO143" s="17">
        <f t="shared" si="16"/>
        <v>592.55908908128094</v>
      </c>
      <c r="AP143" s="17">
        <f t="shared" si="17"/>
        <v>592.28370907699741</v>
      </c>
      <c r="AQ143" s="17">
        <f t="shared" si="18"/>
        <v>1184.8427981582784</v>
      </c>
      <c r="AR143" s="17">
        <f t="shared" si="19"/>
        <v>2.3241902192559626E-2</v>
      </c>
      <c r="AS143" s="17">
        <f t="shared" si="20"/>
        <v>590.37757642016084</v>
      </c>
      <c r="AT143" s="17">
        <f t="shared" si="21"/>
        <v>190.28755267051383</v>
      </c>
      <c r="AU143" s="17">
        <f t="shared" si="22"/>
        <v>400.090023749647</v>
      </c>
      <c r="AV143" s="5" t="str">
        <f t="shared" si="23"/>
        <v>OK</v>
      </c>
      <c r="AW143" s="5">
        <f t="shared" si="24"/>
        <v>3.3480014584298252</v>
      </c>
      <c r="AX143" s="5" t="str">
        <f t="shared" si="25"/>
        <v>OK</v>
      </c>
      <c r="AY143" s="5">
        <f t="shared" si="26"/>
        <v>61.362669169939792</v>
      </c>
      <c r="AZ143" s="8" t="s">
        <v>395</v>
      </c>
      <c r="BA143" s="8"/>
    </row>
    <row r="144" spans="1:53" ht="15.75" customHeight="1" x14ac:dyDescent="0.2">
      <c r="A144" s="13" t="s">
        <v>420</v>
      </c>
      <c r="B144" s="13">
        <v>144</v>
      </c>
      <c r="C144" s="14" t="s">
        <v>75</v>
      </c>
      <c r="D144" s="4" t="s">
        <v>69</v>
      </c>
      <c r="E144" s="3">
        <v>45056</v>
      </c>
      <c r="F144" s="19">
        <v>0.44791666666666669</v>
      </c>
      <c r="G144" s="18" t="s">
        <v>421</v>
      </c>
      <c r="H144" s="18" t="s">
        <v>422</v>
      </c>
      <c r="I144" s="5"/>
      <c r="J144" s="5">
        <v>3.1059999999999999</v>
      </c>
      <c r="K144" s="5">
        <v>1.2529999999999999</v>
      </c>
      <c r="L144" s="5">
        <v>6.835</v>
      </c>
      <c r="M144" s="5">
        <v>525.15099999999995</v>
      </c>
      <c r="N144" s="5">
        <v>80.413600000000002</v>
      </c>
      <c r="O144" s="5">
        <v>1.8049999999999999</v>
      </c>
      <c r="P144" s="5">
        <v>4.2999999999999997E-2</v>
      </c>
      <c r="Q144" s="5">
        <v>0.32500000000000001</v>
      </c>
      <c r="R144" s="5">
        <v>1.36</v>
      </c>
      <c r="S144" s="5">
        <v>12.27</v>
      </c>
      <c r="T144" s="5">
        <v>3.3000000000000002E-2</v>
      </c>
      <c r="U144" s="5">
        <v>2.3536999999999999</v>
      </c>
      <c r="V144" s="5">
        <v>3.7206999999999999</v>
      </c>
      <c r="W144" s="5">
        <v>0</v>
      </c>
      <c r="X144" s="5">
        <v>5.6810999999999998</v>
      </c>
      <c r="Y144" s="5">
        <f t="shared" si="0"/>
        <v>0.84050612999999996</v>
      </c>
      <c r="Z144" s="5">
        <f t="shared" si="1"/>
        <v>3.3389499999999996E-2</v>
      </c>
      <c r="AA144" s="5">
        <f t="shared" si="2"/>
        <v>0.87389562999999992</v>
      </c>
      <c r="AB144" s="5">
        <f t="shared" si="3"/>
        <v>0.37910436999999997</v>
      </c>
      <c r="AC144" s="17">
        <f t="shared" si="4"/>
        <v>525.15099999999995</v>
      </c>
      <c r="AD144" s="17">
        <f t="shared" si="5"/>
        <v>0.1462177174456715</v>
      </c>
      <c r="AE144" s="17">
        <f t="shared" si="6"/>
        <v>612.27544910179643</v>
      </c>
      <c r="AF144" s="17">
        <f t="shared" si="7"/>
        <v>111.91112939724337</v>
      </c>
      <c r="AG144" s="17">
        <f t="shared" si="8"/>
        <v>78.513182167546702</v>
      </c>
      <c r="AH144" s="17">
        <f t="shared" si="9"/>
        <v>8.312381868265371</v>
      </c>
      <c r="AI144" s="17">
        <f t="shared" si="10"/>
        <v>2.383816656780295</v>
      </c>
      <c r="AJ144" s="17">
        <f t="shared" si="11"/>
        <v>1.736988103684294</v>
      </c>
      <c r="AK144" s="17">
        <f t="shared" si="12"/>
        <v>66.389304149155208</v>
      </c>
      <c r="AL144" s="17">
        <f t="shared" si="13"/>
        <v>60.006547869603857</v>
      </c>
      <c r="AM144" s="17">
        <f t="shared" si="14"/>
        <v>0</v>
      </c>
      <c r="AN144" s="17">
        <f t="shared" si="15"/>
        <v>118.28527883270039</v>
      </c>
      <c r="AO144" s="17">
        <f t="shared" si="16"/>
        <v>771.56911895514372</v>
      </c>
      <c r="AP144" s="17">
        <f t="shared" si="17"/>
        <v>813.54217690907774</v>
      </c>
      <c r="AQ144" s="17">
        <f t="shared" si="18"/>
        <v>1585.1112958642216</v>
      </c>
      <c r="AR144" s="17">
        <f t="shared" si="19"/>
        <v>-2.6479565228919655</v>
      </c>
      <c r="AS144" s="17">
        <f t="shared" si="20"/>
        <v>811.01214253485182</v>
      </c>
      <c r="AT144" s="17">
        <f t="shared" si="21"/>
        <v>244.68113085145944</v>
      </c>
      <c r="AU144" s="17">
        <f t="shared" si="22"/>
        <v>566.33101168339238</v>
      </c>
      <c r="AV144" s="5" t="str">
        <f t="shared" si="23"/>
        <v>OK</v>
      </c>
      <c r="AW144" s="5">
        <f t="shared" si="24"/>
        <v>2.5799231689111646</v>
      </c>
      <c r="AX144" s="5" t="str">
        <f t="shared" si="25"/>
        <v>OK</v>
      </c>
      <c r="AY144" s="5">
        <f t="shared" si="26"/>
        <v>82.488209097355551</v>
      </c>
      <c r="AZ144" s="8" t="s">
        <v>395</v>
      </c>
      <c r="BA144" s="8"/>
    </row>
    <row r="145" spans="1:53" ht="15.75" customHeight="1" x14ac:dyDescent="0.2">
      <c r="A145" s="13" t="s">
        <v>423</v>
      </c>
      <c r="B145" s="13">
        <v>145</v>
      </c>
      <c r="C145" s="14" t="s">
        <v>78</v>
      </c>
      <c r="D145" s="4" t="s">
        <v>79</v>
      </c>
      <c r="E145" s="3">
        <v>45056</v>
      </c>
      <c r="F145" s="19">
        <v>0.4513888888888889</v>
      </c>
      <c r="G145" s="18" t="s">
        <v>377</v>
      </c>
      <c r="H145" s="18" t="s">
        <v>424</v>
      </c>
      <c r="I145" s="5"/>
      <c r="J145" s="5">
        <v>2.415</v>
      </c>
      <c r="K145" s="5">
        <v>1.2470000000000001</v>
      </c>
      <c r="L145" s="5">
        <v>6.8179999999999996</v>
      </c>
      <c r="M145" s="5">
        <v>299.50700000000001</v>
      </c>
      <c r="N145" s="5">
        <v>49.134799999999998</v>
      </c>
      <c r="O145" s="5">
        <v>1.48</v>
      </c>
      <c r="P145" s="5">
        <v>0.03</v>
      </c>
      <c r="Q145" s="5">
        <v>0.255</v>
      </c>
      <c r="R145" s="5">
        <v>1.0549999999999999</v>
      </c>
      <c r="S145" s="5">
        <v>6.4849999999999994</v>
      </c>
      <c r="T145" s="5">
        <v>2.9000000000000001E-2</v>
      </c>
      <c r="U145" s="5">
        <v>1.2622</v>
      </c>
      <c r="V145" s="5">
        <v>3.8077000000000001</v>
      </c>
      <c r="W145" s="5">
        <v>0.26</v>
      </c>
      <c r="X145" s="5">
        <v>4.0762999999999998</v>
      </c>
      <c r="Y145" s="5">
        <f t="shared" si="0"/>
        <v>0.86015942999999995</v>
      </c>
      <c r="Z145" s="5">
        <f t="shared" si="1"/>
        <v>2.3295E-2</v>
      </c>
      <c r="AA145" s="5">
        <f t="shared" si="2"/>
        <v>0.8834544299999999</v>
      </c>
      <c r="AB145" s="5">
        <f t="shared" si="3"/>
        <v>0.36354557000000021</v>
      </c>
      <c r="AC145" s="17">
        <f t="shared" si="4"/>
        <v>299.50700000000001</v>
      </c>
      <c r="AD145" s="17">
        <f t="shared" si="5"/>
        <v>0.15205475297324944</v>
      </c>
      <c r="AE145" s="17">
        <f t="shared" si="6"/>
        <v>323.60279441117763</v>
      </c>
      <c r="AF145" s="17">
        <f t="shared" si="7"/>
        <v>86.813412878008634</v>
      </c>
      <c r="AG145" s="17">
        <f t="shared" si="8"/>
        <v>64.376459616603384</v>
      </c>
      <c r="AH145" s="17">
        <f t="shared" si="9"/>
        <v>6.5220226966389845</v>
      </c>
      <c r="AI145" s="17">
        <f t="shared" si="10"/>
        <v>1.6631279000792758</v>
      </c>
      <c r="AJ145" s="17">
        <f t="shared" si="11"/>
        <v>1.5264440911165007</v>
      </c>
      <c r="AK145" s="17">
        <f t="shared" si="12"/>
        <v>35.602064705384592</v>
      </c>
      <c r="AL145" s="17">
        <f t="shared" si="13"/>
        <v>61.409662784715401</v>
      </c>
      <c r="AM145" s="17">
        <f t="shared" si="14"/>
        <v>2.7376778174390077</v>
      </c>
      <c r="AN145" s="17">
        <f t="shared" si="15"/>
        <v>84.871993470584314</v>
      </c>
      <c r="AO145" s="17">
        <f t="shared" si="16"/>
        <v>485.65484286923981</v>
      </c>
      <c r="AP145" s="17">
        <f t="shared" si="17"/>
        <v>483.12987225548119</v>
      </c>
      <c r="AQ145" s="17">
        <f t="shared" si="18"/>
        <v>968.78471512472106</v>
      </c>
      <c r="AR145" s="17">
        <f t="shared" si="19"/>
        <v>0.26063278810437901</v>
      </c>
      <c r="AS145" s="17">
        <f t="shared" si="20"/>
        <v>481.31468960242864</v>
      </c>
      <c r="AT145" s="17">
        <f t="shared" si="21"/>
        <v>181.88372096068429</v>
      </c>
      <c r="AU145" s="17">
        <f t="shared" si="22"/>
        <v>299.43096864174436</v>
      </c>
      <c r="AV145" s="5" t="str">
        <f t="shared" si="23"/>
        <v>OK</v>
      </c>
      <c r="AW145" s="5">
        <f t="shared" si="24"/>
        <v>3.7805274028662899</v>
      </c>
      <c r="AX145" s="5" t="str">
        <f t="shared" si="25"/>
        <v>OK</v>
      </c>
      <c r="AY145" s="5">
        <f t="shared" si="26"/>
        <v>50.992354578343544</v>
      </c>
      <c r="AZ145" s="8" t="s">
        <v>395</v>
      </c>
      <c r="BA145" s="8"/>
    </row>
    <row r="146" spans="1:53" ht="15.75" customHeight="1" x14ac:dyDescent="0.2">
      <c r="A146" s="13" t="s">
        <v>425</v>
      </c>
      <c r="B146" s="13">
        <v>146</v>
      </c>
      <c r="C146" s="14" t="s">
        <v>139</v>
      </c>
      <c r="D146" s="15"/>
      <c r="E146" s="3">
        <v>45056</v>
      </c>
      <c r="F146" s="19">
        <v>0.4548611111111111</v>
      </c>
      <c r="G146" s="18" t="s">
        <v>426</v>
      </c>
      <c r="H146" s="18" t="s">
        <v>427</v>
      </c>
      <c r="I146" s="5"/>
      <c r="J146" s="5">
        <v>2.9590000000000001</v>
      </c>
      <c r="K146" s="5">
        <v>1.2689999999999999</v>
      </c>
      <c r="L146" s="5">
        <v>6.742</v>
      </c>
      <c r="M146" s="5">
        <v>323.60000000000002</v>
      </c>
      <c r="N146" s="5">
        <v>57.508800000000001</v>
      </c>
      <c r="O146" s="5">
        <v>1.81</v>
      </c>
      <c r="P146" s="5">
        <v>2.3E-2</v>
      </c>
      <c r="Q146" s="5">
        <v>0.33</v>
      </c>
      <c r="R146" s="5">
        <v>1.31</v>
      </c>
      <c r="S146" s="5">
        <v>7.27</v>
      </c>
      <c r="T146" s="5">
        <v>3.1E-2</v>
      </c>
      <c r="U146" s="5">
        <v>2.2273000000000001</v>
      </c>
      <c r="V146" s="5">
        <v>3.7793999999999999</v>
      </c>
      <c r="W146" s="5">
        <v>0.23180000000000001</v>
      </c>
      <c r="X146" s="5">
        <v>5.6833999999999998</v>
      </c>
      <c r="Y146" s="5">
        <f t="shared" si="0"/>
        <v>0.85376645999999989</v>
      </c>
      <c r="Z146" s="5">
        <f t="shared" si="1"/>
        <v>1.78595E-2</v>
      </c>
      <c r="AA146" s="5">
        <f t="shared" si="2"/>
        <v>0.87162595999999992</v>
      </c>
      <c r="AB146" s="5">
        <f t="shared" si="3"/>
        <v>0.39737403999999998</v>
      </c>
      <c r="AC146" s="17">
        <f t="shared" si="4"/>
        <v>323.60000000000002</v>
      </c>
      <c r="AD146" s="17">
        <f t="shared" si="5"/>
        <v>0.18113400926196008</v>
      </c>
      <c r="AE146" s="17">
        <f t="shared" si="6"/>
        <v>362.77445109780439</v>
      </c>
      <c r="AF146" s="17">
        <f t="shared" si="7"/>
        <v>107.79674963999177</v>
      </c>
      <c r="AG146" s="17">
        <f t="shared" si="8"/>
        <v>78.73067020679197</v>
      </c>
      <c r="AH146" s="17">
        <f t="shared" si="9"/>
        <v>8.4402646662386847</v>
      </c>
      <c r="AI146" s="17">
        <f t="shared" si="10"/>
        <v>1.2750647233941113</v>
      </c>
      <c r="AJ146" s="17">
        <f t="shared" si="11"/>
        <v>1.6317160974003972</v>
      </c>
      <c r="AK146" s="17">
        <f t="shared" si="12"/>
        <v>62.824020534228403</v>
      </c>
      <c r="AL146" s="17">
        <f t="shared" si="13"/>
        <v>60.953247243363023</v>
      </c>
      <c r="AM146" s="17">
        <f t="shared" si="14"/>
        <v>2.4407450695475461</v>
      </c>
      <c r="AN146" s="17">
        <f t="shared" si="15"/>
        <v>118.33316676660671</v>
      </c>
      <c r="AO146" s="17">
        <f t="shared" si="16"/>
        <v>569.78289571114612</v>
      </c>
      <c r="AP146" s="17">
        <f t="shared" si="17"/>
        <v>559.198334343483</v>
      </c>
      <c r="AQ146" s="17">
        <f t="shared" si="18"/>
        <v>1128.9812300546291</v>
      </c>
      <c r="AR146" s="17">
        <f t="shared" si="19"/>
        <v>0.93753209405890314</v>
      </c>
      <c r="AS146" s="17">
        <f t="shared" si="20"/>
        <v>557.74213561082684</v>
      </c>
      <c r="AT146" s="17">
        <f t="shared" si="21"/>
        <v>242.11043454419814</v>
      </c>
      <c r="AU146" s="17">
        <f t="shared" si="22"/>
        <v>315.63170106662869</v>
      </c>
      <c r="AV146" s="5" t="str">
        <f t="shared" si="23"/>
        <v>OK</v>
      </c>
      <c r="AW146" s="5">
        <f t="shared" si="24"/>
        <v>4.8309493760726081</v>
      </c>
      <c r="AX146" s="5" t="str">
        <f t="shared" si="25"/>
        <v>OK</v>
      </c>
      <c r="AY146" s="5">
        <f t="shared" si="26"/>
        <v>60.287021014786845</v>
      </c>
      <c r="AZ146" s="8" t="s">
        <v>395</v>
      </c>
      <c r="BA146" s="8"/>
    </row>
    <row r="147" spans="1:53" ht="15.75" customHeight="1" x14ac:dyDescent="0.2">
      <c r="A147" s="13" t="s">
        <v>428</v>
      </c>
      <c r="B147" s="13">
        <v>147</v>
      </c>
      <c r="C147" s="14" t="s">
        <v>72</v>
      </c>
      <c r="D147" s="15" t="s">
        <v>69</v>
      </c>
      <c r="E147" s="3">
        <v>45056</v>
      </c>
      <c r="F147" s="19">
        <v>0.45833333333333331</v>
      </c>
      <c r="G147" s="18" t="s">
        <v>429</v>
      </c>
      <c r="H147" s="18" t="s">
        <v>430</v>
      </c>
      <c r="I147" s="5"/>
      <c r="J147" s="5">
        <v>2.0339999999999998</v>
      </c>
      <c r="K147" s="5">
        <v>2.1219999999999999</v>
      </c>
      <c r="L147" s="5">
        <v>6.758</v>
      </c>
      <c r="M147" s="5">
        <v>363.01499999999999</v>
      </c>
      <c r="N147" s="5">
        <v>69.857799999999997</v>
      </c>
      <c r="O147" s="5">
        <v>1.49</v>
      </c>
      <c r="P147" s="5">
        <v>4.3299999999999998E-2</v>
      </c>
      <c r="Q147" s="5">
        <v>0.28000000000000003</v>
      </c>
      <c r="R147" s="5">
        <v>1.335</v>
      </c>
      <c r="S147" s="5">
        <v>9.7949999999999999</v>
      </c>
      <c r="T147" s="5">
        <v>8.7999999999999995E-2</v>
      </c>
      <c r="U147" s="5">
        <v>1.2093</v>
      </c>
      <c r="V147" s="5">
        <v>7.1715999999999998</v>
      </c>
      <c r="W147" s="5">
        <v>0</v>
      </c>
      <c r="X147" s="5">
        <v>7.5354999999999999</v>
      </c>
      <c r="Y147" s="5">
        <f t="shared" si="0"/>
        <v>1.6200644399999999</v>
      </c>
      <c r="Z147" s="5">
        <f t="shared" si="1"/>
        <v>3.3622449999999998E-2</v>
      </c>
      <c r="AA147" s="5">
        <f t="shared" si="2"/>
        <v>1.6536868899999999</v>
      </c>
      <c r="AB147" s="5">
        <f t="shared" si="3"/>
        <v>0.46831310999999998</v>
      </c>
      <c r="AC147" s="17">
        <f t="shared" si="4"/>
        <v>363.01499999999999</v>
      </c>
      <c r="AD147" s="17">
        <f t="shared" si="5"/>
        <v>0.17458221529205015</v>
      </c>
      <c r="AE147" s="17">
        <f t="shared" si="6"/>
        <v>488.77245508982037</v>
      </c>
      <c r="AF147" s="17">
        <f t="shared" si="7"/>
        <v>109.85393951861757</v>
      </c>
      <c r="AG147" s="17">
        <f t="shared" si="8"/>
        <v>64.811435695093948</v>
      </c>
      <c r="AH147" s="17">
        <f t="shared" si="9"/>
        <v>7.1614366865055512</v>
      </c>
      <c r="AI147" s="17">
        <f t="shared" si="10"/>
        <v>2.4004479357810879</v>
      </c>
      <c r="AJ147" s="17">
        <f t="shared" si="11"/>
        <v>4.6319682764914507</v>
      </c>
      <c r="AK147" s="17">
        <f t="shared" si="12"/>
        <v>34.109948382365381</v>
      </c>
      <c r="AL147" s="17">
        <f t="shared" si="13"/>
        <v>115.66182672659741</v>
      </c>
      <c r="AM147" s="17">
        <f t="shared" si="14"/>
        <v>0</v>
      </c>
      <c r="AN147" s="17">
        <f t="shared" si="15"/>
        <v>156.8954460656939</v>
      </c>
      <c r="AO147" s="17">
        <f t="shared" si="16"/>
        <v>674.3141894511482</v>
      </c>
      <c r="AP147" s="17">
        <f t="shared" si="17"/>
        <v>673.17429714111063</v>
      </c>
      <c r="AQ147" s="17">
        <f t="shared" si="18"/>
        <v>1347.4884865922588</v>
      </c>
      <c r="AR147" s="17">
        <f t="shared" si="19"/>
        <v>8.4593844131485393E-2</v>
      </c>
      <c r="AS147" s="17">
        <f t="shared" si="20"/>
        <v>670.59926699003745</v>
      </c>
      <c r="AT147" s="17">
        <f t="shared" si="21"/>
        <v>306.66722117465667</v>
      </c>
      <c r="AU147" s="17">
        <f t="shared" si="22"/>
        <v>363.93204581538077</v>
      </c>
      <c r="AV147" s="5" t="str">
        <f t="shared" si="23"/>
        <v>OK</v>
      </c>
      <c r="AW147" s="5">
        <f t="shared" si="24"/>
        <v>3.8732765528058106</v>
      </c>
      <c r="AX147" s="5" t="str">
        <f t="shared" si="25"/>
        <v>OK</v>
      </c>
      <c r="AY147" s="5">
        <f t="shared" si="26"/>
        <v>72.563585787705975</v>
      </c>
      <c r="AZ147" s="8" t="s">
        <v>395</v>
      </c>
      <c r="BA147" s="8"/>
    </row>
    <row r="148" spans="1:53" ht="15.75" customHeight="1" x14ac:dyDescent="0.2">
      <c r="A148" s="13" t="s">
        <v>431</v>
      </c>
      <c r="B148" s="13">
        <v>148</v>
      </c>
      <c r="C148" s="14" t="s">
        <v>65</v>
      </c>
      <c r="D148" s="15"/>
      <c r="E148" s="3">
        <v>45056</v>
      </c>
      <c r="F148" s="19">
        <v>0.46180555555555558</v>
      </c>
      <c r="G148" s="18" t="s">
        <v>432</v>
      </c>
      <c r="H148" s="18" t="s">
        <v>433</v>
      </c>
      <c r="I148" s="5"/>
      <c r="J148" s="5">
        <v>3.3039999999999998</v>
      </c>
      <c r="K148" s="5">
        <v>1.329</v>
      </c>
      <c r="L148" s="5">
        <v>6.7649999999999997</v>
      </c>
      <c r="M148" s="5">
        <v>355.34500000000003</v>
      </c>
      <c r="N148" s="5">
        <v>59.18</v>
      </c>
      <c r="O148" s="5">
        <v>1.825</v>
      </c>
      <c r="P148" s="5">
        <v>3.3700000000000001E-2</v>
      </c>
      <c r="Q148" s="5">
        <v>0.36</v>
      </c>
      <c r="R148" s="5">
        <v>1.29</v>
      </c>
      <c r="S148" s="5">
        <v>7.495000000000001</v>
      </c>
      <c r="T148" s="5">
        <v>3.3000000000000002E-2</v>
      </c>
      <c r="U148" s="5">
        <v>2.2995000000000001</v>
      </c>
      <c r="V148" s="5">
        <v>3.2986</v>
      </c>
      <c r="W148" s="5">
        <v>0.22500000000000001</v>
      </c>
      <c r="X148" s="5">
        <v>5.98</v>
      </c>
      <c r="Y148" s="5">
        <f t="shared" si="0"/>
        <v>0.74515374000000001</v>
      </c>
      <c r="Z148" s="5">
        <f t="shared" si="1"/>
        <v>2.6168049999999998E-2</v>
      </c>
      <c r="AA148" s="5">
        <f t="shared" si="2"/>
        <v>0.77132179000000001</v>
      </c>
      <c r="AB148" s="5">
        <f t="shared" si="3"/>
        <v>0.55767820999999995</v>
      </c>
      <c r="AC148" s="17">
        <f t="shared" si="4"/>
        <v>355.34500000000003</v>
      </c>
      <c r="AD148" s="17">
        <f t="shared" si="5"/>
        <v>0.17179083871575862</v>
      </c>
      <c r="AE148" s="17">
        <f t="shared" si="6"/>
        <v>374.00199600798413</v>
      </c>
      <c r="AF148" s="17">
        <f t="shared" si="7"/>
        <v>106.15099773709113</v>
      </c>
      <c r="AG148" s="17">
        <f t="shared" si="8"/>
        <v>79.383134324527816</v>
      </c>
      <c r="AH148" s="17">
        <f t="shared" si="9"/>
        <v>9.2075614540785651</v>
      </c>
      <c r="AI148" s="17">
        <f t="shared" si="10"/>
        <v>1.8682470077557198</v>
      </c>
      <c r="AJ148" s="17">
        <f t="shared" si="11"/>
        <v>1.736988103684294</v>
      </c>
      <c r="AK148" s="17">
        <f t="shared" si="12"/>
        <v>64.860519561109072</v>
      </c>
      <c r="AL148" s="17">
        <f t="shared" si="13"/>
        <v>53.199021367666106</v>
      </c>
      <c r="AM148" s="17">
        <f t="shared" si="14"/>
        <v>2.3691442650914487</v>
      </c>
      <c r="AN148" s="17">
        <f t="shared" si="15"/>
        <v>124.50862815643949</v>
      </c>
      <c r="AO148" s="17">
        <f t="shared" si="16"/>
        <v>602.01930145399047</v>
      </c>
      <c r="AP148" s="17">
        <f t="shared" si="17"/>
        <v>570.7837273701532</v>
      </c>
      <c r="AQ148" s="17">
        <f t="shared" si="18"/>
        <v>1172.8030288241437</v>
      </c>
      <c r="AR148" s="17">
        <f t="shared" si="19"/>
        <v>2.6633265191303401</v>
      </c>
      <c r="AS148" s="17">
        <f t="shared" si="20"/>
        <v>568.74368952368172</v>
      </c>
      <c r="AT148" s="17">
        <f t="shared" si="21"/>
        <v>242.56816908521466</v>
      </c>
      <c r="AU148" s="17">
        <f t="shared" si="22"/>
        <v>326.17552043846706</v>
      </c>
      <c r="AV148" s="5" t="str">
        <f t="shared" si="23"/>
        <v>OK</v>
      </c>
      <c r="AW148" s="5">
        <f t="shared" si="24"/>
        <v>5.3165036982441798</v>
      </c>
      <c r="AX148" s="5" t="str">
        <f t="shared" si="25"/>
        <v>OK</v>
      </c>
      <c r="AY148" s="5">
        <f t="shared" si="26"/>
        <v>62.326306888620906</v>
      </c>
      <c r="AZ148" s="8" t="s">
        <v>395</v>
      </c>
      <c r="BA148" s="8"/>
    </row>
    <row r="149" spans="1:53" ht="15.75" customHeight="1" x14ac:dyDescent="0.2">
      <c r="A149" s="13" t="s">
        <v>434</v>
      </c>
      <c r="B149" s="13">
        <v>149</v>
      </c>
      <c r="C149" s="14" t="s">
        <v>62</v>
      </c>
      <c r="D149" s="15"/>
      <c r="E149" s="3">
        <v>45056</v>
      </c>
      <c r="F149" s="19">
        <v>0.46527777777777773</v>
      </c>
      <c r="G149" s="18" t="s">
        <v>435</v>
      </c>
      <c r="H149" s="18" t="s">
        <v>436</v>
      </c>
      <c r="I149" s="5"/>
      <c r="J149" s="5">
        <v>3.323</v>
      </c>
      <c r="K149" s="5">
        <v>1.0309999999999999</v>
      </c>
      <c r="L149" s="5">
        <v>6.7329999999999997</v>
      </c>
      <c r="M149" s="5">
        <v>365.87299999999999</v>
      </c>
      <c r="N149" s="5">
        <v>70.059600000000003</v>
      </c>
      <c r="O149" s="5">
        <v>2.2949999999999999</v>
      </c>
      <c r="P149" s="5">
        <v>4.4299999999999999E-2</v>
      </c>
      <c r="Q149" s="5">
        <v>0.4</v>
      </c>
      <c r="R149" s="5">
        <v>1.335</v>
      </c>
      <c r="S149" s="5">
        <v>7.495000000000001</v>
      </c>
      <c r="T149" s="5">
        <v>3.4000000000000002E-2</v>
      </c>
      <c r="U149" s="5">
        <v>3.7755999999999998</v>
      </c>
      <c r="V149" s="5">
        <v>2.5053999999999998</v>
      </c>
      <c r="W149" s="5">
        <v>0</v>
      </c>
      <c r="X149" s="5">
        <v>7.1529999999999996</v>
      </c>
      <c r="Y149" s="5">
        <f t="shared" si="0"/>
        <v>0.56596985999999994</v>
      </c>
      <c r="Z149" s="5">
        <f t="shared" si="1"/>
        <v>3.4398949999999998E-2</v>
      </c>
      <c r="AA149" s="5">
        <f t="shared" si="2"/>
        <v>0.60036880999999997</v>
      </c>
      <c r="AB149" s="5">
        <f t="shared" si="3"/>
        <v>0.43063118999999994</v>
      </c>
      <c r="AC149" s="17">
        <f t="shared" si="4"/>
        <v>365.87299999999999</v>
      </c>
      <c r="AD149" s="17">
        <f t="shared" si="5"/>
        <v>0.18492686189780783</v>
      </c>
      <c r="AE149" s="17">
        <f t="shared" si="6"/>
        <v>374.00199600798413</v>
      </c>
      <c r="AF149" s="17">
        <f t="shared" si="7"/>
        <v>109.85393951861757</v>
      </c>
      <c r="AG149" s="17">
        <f t="shared" si="8"/>
        <v>99.827010013584299</v>
      </c>
      <c r="AH149" s="17">
        <f t="shared" si="9"/>
        <v>10.230623837865073</v>
      </c>
      <c r="AI149" s="17">
        <f t="shared" si="10"/>
        <v>2.4558855324503974</v>
      </c>
      <c r="AJ149" s="17">
        <f t="shared" si="11"/>
        <v>1.7896241068262424</v>
      </c>
      <c r="AK149" s="17">
        <f t="shared" si="12"/>
        <v>106.49592418131046</v>
      </c>
      <c r="AL149" s="17">
        <f t="shared" si="13"/>
        <v>40.40648400368358</v>
      </c>
      <c r="AM149" s="17">
        <f t="shared" si="14"/>
        <v>0</v>
      </c>
      <c r="AN149" s="17">
        <f t="shared" si="15"/>
        <v>148.93147444866415</v>
      </c>
      <c r="AO149" s="17">
        <f t="shared" si="16"/>
        <v>663.49650674048439</v>
      </c>
      <c r="AP149" s="17">
        <f t="shared" si="17"/>
        <v>596.55438177239932</v>
      </c>
      <c r="AQ149" s="17">
        <f t="shared" si="18"/>
        <v>1260.0508885128838</v>
      </c>
      <c r="AR149" s="17">
        <f t="shared" si="19"/>
        <v>5.3126524950980656</v>
      </c>
      <c r="AS149" s="17">
        <f t="shared" si="20"/>
        <v>593.91356937805108</v>
      </c>
      <c r="AT149" s="17">
        <f t="shared" si="21"/>
        <v>295.83388263365816</v>
      </c>
      <c r="AU149" s="17">
        <f t="shared" si="22"/>
        <v>298.07968674439292</v>
      </c>
      <c r="AV149" s="5" t="str">
        <f t="shared" si="23"/>
        <v>OK</v>
      </c>
      <c r="AW149" s="5">
        <f t="shared" si="24"/>
        <v>-2.8992340051985219</v>
      </c>
      <c r="AX149" s="5" t="str">
        <f t="shared" si="25"/>
        <v>OK</v>
      </c>
      <c r="AY149" s="5">
        <f t="shared" si="26"/>
        <v>68.028408252893939</v>
      </c>
      <c r="AZ149" s="8" t="s">
        <v>395</v>
      </c>
      <c r="BA149" s="8"/>
    </row>
    <row r="150" spans="1:53" ht="15.75" customHeight="1" x14ac:dyDescent="0.2">
      <c r="A150" s="13" t="s">
        <v>437</v>
      </c>
      <c r="B150" s="13">
        <v>150</v>
      </c>
      <c r="C150" s="14" t="s">
        <v>68</v>
      </c>
      <c r="D150" s="15" t="s">
        <v>69</v>
      </c>
      <c r="E150" s="3">
        <v>45056</v>
      </c>
      <c r="F150" s="19">
        <v>0.46875</v>
      </c>
      <c r="G150" s="18" t="s">
        <v>438</v>
      </c>
      <c r="H150" s="18" t="s">
        <v>439</v>
      </c>
      <c r="I150" s="5"/>
      <c r="J150" s="5">
        <v>3.7570000000000001</v>
      </c>
      <c r="K150" s="5">
        <v>0.73799999999999999</v>
      </c>
      <c r="L150" s="5">
        <v>7.0220000000000002</v>
      </c>
      <c r="M150" s="5">
        <v>273.447</v>
      </c>
      <c r="N150" s="5">
        <v>42.675600000000003</v>
      </c>
      <c r="O150" s="5">
        <v>1.25</v>
      </c>
      <c r="P150" s="5">
        <v>3.32E-2</v>
      </c>
      <c r="Q150" s="5">
        <v>0.36499999999999999</v>
      </c>
      <c r="R150" s="5">
        <v>1.35</v>
      </c>
      <c r="S150" s="5">
        <v>5.585</v>
      </c>
      <c r="T150" s="5">
        <v>8.8999999999999996E-2</v>
      </c>
      <c r="U150" s="5">
        <v>0.76160000000000005</v>
      </c>
      <c r="V150" s="5">
        <v>2.0076999999999998</v>
      </c>
      <c r="W150" s="5">
        <v>0</v>
      </c>
      <c r="X150" s="5">
        <v>4.1501999999999999</v>
      </c>
      <c r="Y150" s="5">
        <f t="shared" si="0"/>
        <v>0.45353942999999997</v>
      </c>
      <c r="Z150" s="5">
        <f t="shared" si="1"/>
        <v>2.5779799999999999E-2</v>
      </c>
      <c r="AA150" s="5">
        <f t="shared" si="2"/>
        <v>0.47931922999999999</v>
      </c>
      <c r="AB150" s="5">
        <f t="shared" si="3"/>
        <v>0.25868077</v>
      </c>
      <c r="AC150" s="17">
        <f t="shared" si="4"/>
        <v>273.447</v>
      </c>
      <c r="AD150" s="17">
        <f t="shared" si="5"/>
        <v>9.5060479365627976E-2</v>
      </c>
      <c r="AE150" s="17">
        <f t="shared" si="6"/>
        <v>278.6926147704591</v>
      </c>
      <c r="AF150" s="17">
        <f t="shared" si="7"/>
        <v>111.08825344579306</v>
      </c>
      <c r="AG150" s="17">
        <f t="shared" si="8"/>
        <v>54.372009811320424</v>
      </c>
      <c r="AH150" s="17">
        <f t="shared" si="9"/>
        <v>9.3354442520518788</v>
      </c>
      <c r="AI150" s="17">
        <f t="shared" si="10"/>
        <v>1.8405282094210653</v>
      </c>
      <c r="AJ150" s="17">
        <f t="shared" si="11"/>
        <v>4.6846042796333984</v>
      </c>
      <c r="AK150" s="17">
        <f t="shared" si="12"/>
        <v>21.481962034242517</v>
      </c>
      <c r="AL150" s="17">
        <f t="shared" si="13"/>
        <v>32.379699023786827</v>
      </c>
      <c r="AM150" s="17">
        <f t="shared" si="14"/>
        <v>0</v>
      </c>
      <c r="AN150" s="17">
        <f t="shared" si="15"/>
        <v>86.4106536078353</v>
      </c>
      <c r="AO150" s="17">
        <f t="shared" si="16"/>
        <v>418.40391894549805</v>
      </c>
      <c r="AP150" s="17">
        <f t="shared" si="17"/>
        <v>455.42391096841112</v>
      </c>
      <c r="AQ150" s="17">
        <f t="shared" si="18"/>
        <v>873.82782991390923</v>
      </c>
      <c r="AR150" s="17">
        <f t="shared" si="19"/>
        <v>-4.2365315861547161</v>
      </c>
      <c r="AS150" s="17">
        <f t="shared" si="20"/>
        <v>453.48832227962447</v>
      </c>
      <c r="AT150" s="17">
        <f t="shared" si="21"/>
        <v>140.27231466586466</v>
      </c>
      <c r="AU150" s="17">
        <f t="shared" si="22"/>
        <v>313.21600761375981</v>
      </c>
      <c r="AV150" s="5" t="str">
        <f t="shared" si="23"/>
        <v>OK</v>
      </c>
      <c r="AW150" s="5">
        <f t="shared" si="24"/>
        <v>6.0344755465702393</v>
      </c>
      <c r="AX150" s="5" t="str">
        <f t="shared" si="25"/>
        <v>OK</v>
      </c>
      <c r="AY150" s="5">
        <f t="shared" si="26"/>
        <v>45.250848646352132</v>
      </c>
      <c r="AZ150" s="8" t="s">
        <v>395</v>
      </c>
      <c r="BA150" s="8" t="s">
        <v>440</v>
      </c>
    </row>
    <row r="151" spans="1:53" ht="15.75" customHeight="1" x14ac:dyDescent="0.2">
      <c r="A151" s="13" t="s">
        <v>441</v>
      </c>
      <c r="B151" s="13">
        <v>151</v>
      </c>
      <c r="C151" s="14" t="s">
        <v>58</v>
      </c>
      <c r="D151" s="15"/>
      <c r="E151" s="3">
        <v>45070</v>
      </c>
      <c r="F151" s="19">
        <v>0.40277777777777779</v>
      </c>
      <c r="G151" s="18" t="s">
        <v>442</v>
      </c>
      <c r="H151" s="18" t="s">
        <v>443</v>
      </c>
      <c r="I151" s="5"/>
      <c r="J151" s="5">
        <v>2.8759999999999999</v>
      </c>
      <c r="K151" s="5">
        <v>0.17499999999999999</v>
      </c>
      <c r="L151" s="5">
        <v>6.8920000000000003</v>
      </c>
      <c r="M151" s="5">
        <v>383.608</v>
      </c>
      <c r="N151" s="5">
        <v>44.771000000000001</v>
      </c>
      <c r="O151" s="5">
        <v>1.105</v>
      </c>
      <c r="P151" s="5">
        <v>2.1000000000000001E-2</v>
      </c>
      <c r="Q151" s="5">
        <v>0.21000000000000002</v>
      </c>
      <c r="R151" s="5">
        <v>1.43</v>
      </c>
      <c r="S151" s="5">
        <v>6.32</v>
      </c>
      <c r="T151" s="5">
        <v>3.2199999999999999E-2</v>
      </c>
      <c r="U151" s="5">
        <v>0.29250000000000004</v>
      </c>
      <c r="V151" s="5">
        <v>0.38100000000000001</v>
      </c>
      <c r="W151" s="5">
        <v>0</v>
      </c>
      <c r="X151" s="5">
        <v>2.9125000000000001</v>
      </c>
      <c r="Y151" s="5">
        <f t="shared" si="0"/>
        <v>8.6067900000000003E-2</v>
      </c>
      <c r="Z151" s="5">
        <f t="shared" si="1"/>
        <v>1.6306500000000002E-2</v>
      </c>
      <c r="AA151" s="5">
        <f t="shared" si="2"/>
        <v>0.1023744</v>
      </c>
      <c r="AB151" s="5">
        <f t="shared" si="3"/>
        <v>7.2625599999999985E-2</v>
      </c>
      <c r="AC151" s="17">
        <f t="shared" si="4"/>
        <v>383.608</v>
      </c>
      <c r="AD151" s="17">
        <f t="shared" si="5"/>
        <v>0.12823305826560175</v>
      </c>
      <c r="AE151" s="17">
        <f t="shared" si="6"/>
        <v>315.36926147704594</v>
      </c>
      <c r="AF151" s="17">
        <f t="shared" si="7"/>
        <v>117.67126105739558</v>
      </c>
      <c r="AG151" s="17">
        <f t="shared" si="8"/>
        <v>48.06485667320726</v>
      </c>
      <c r="AH151" s="17">
        <f t="shared" si="9"/>
        <v>5.3710775148791639</v>
      </c>
      <c r="AI151" s="17">
        <f t="shared" si="10"/>
        <v>1.1641895300554932</v>
      </c>
      <c r="AJ151" s="17">
        <f t="shared" si="11"/>
        <v>1.6948793011707353</v>
      </c>
      <c r="AK151" s="17">
        <f t="shared" si="12"/>
        <v>8.2503596310608405</v>
      </c>
      <c r="AL151" s="17">
        <f t="shared" si="13"/>
        <v>6.1446756627298811</v>
      </c>
      <c r="AM151" s="17">
        <f t="shared" si="14"/>
        <v>0</v>
      </c>
      <c r="AN151" s="17">
        <f t="shared" si="15"/>
        <v>60.640698913984949</v>
      </c>
      <c r="AO151" s="17">
        <f t="shared" si="16"/>
        <v>460.33861350894642</v>
      </c>
      <c r="AP151" s="17">
        <f t="shared" si="17"/>
        <v>487.768879310849</v>
      </c>
      <c r="AQ151" s="17">
        <f t="shared" si="18"/>
        <v>948.10749281979543</v>
      </c>
      <c r="AR151" s="17">
        <f t="shared" si="19"/>
        <v>-2.8931599011332976</v>
      </c>
      <c r="AS151" s="17">
        <f t="shared" si="20"/>
        <v>486.47645672252793</v>
      </c>
      <c r="AT151" s="17">
        <f t="shared" si="21"/>
        <v>75.035734207775675</v>
      </c>
      <c r="AU151" s="17">
        <f t="shared" si="22"/>
        <v>411.44072251475222</v>
      </c>
      <c r="AV151" s="5" t="str">
        <f t="shared" si="23"/>
        <v>OK</v>
      </c>
      <c r="AW151" s="5">
        <f t="shared" si="24"/>
        <v>4.6715002461871196</v>
      </c>
      <c r="AX151" s="5" t="str">
        <f t="shared" si="25"/>
        <v>OK</v>
      </c>
      <c r="AY151" s="5">
        <f t="shared" si="26"/>
        <v>46.862477375220436</v>
      </c>
      <c r="AZ151" s="8"/>
      <c r="BA151" s="8" t="s">
        <v>440</v>
      </c>
    </row>
    <row r="152" spans="1:53" ht="15.75" customHeight="1" x14ac:dyDescent="0.2">
      <c r="A152" s="13" t="s">
        <v>444</v>
      </c>
      <c r="B152" s="13">
        <v>152</v>
      </c>
      <c r="C152" s="8" t="s">
        <v>62</v>
      </c>
      <c r="D152" s="4"/>
      <c r="E152" s="3">
        <v>45070</v>
      </c>
      <c r="F152" s="19">
        <v>0.44791666666666669</v>
      </c>
      <c r="G152" s="18" t="s">
        <v>445</v>
      </c>
      <c r="H152" s="18" t="s">
        <v>336</v>
      </c>
      <c r="I152" s="5">
        <v>375.2</v>
      </c>
      <c r="J152" s="5">
        <v>2.9980000000000002</v>
      </c>
      <c r="K152" s="5">
        <v>0.24879999999999999</v>
      </c>
      <c r="L152" s="5">
        <v>6.7489999999999997</v>
      </c>
      <c r="M152" s="5">
        <v>316.45800000000003</v>
      </c>
      <c r="N152" s="5">
        <v>56.105800000000002</v>
      </c>
      <c r="O152" s="5">
        <v>1.7599999999999998</v>
      </c>
      <c r="P152" s="5">
        <v>5.21E-2</v>
      </c>
      <c r="Q152" s="5">
        <v>0.3</v>
      </c>
      <c r="R152" s="5">
        <v>1.46</v>
      </c>
      <c r="S152" s="5">
        <v>7.4250000000000007</v>
      </c>
      <c r="T152" s="5">
        <v>5.4999999999999993E-2</v>
      </c>
      <c r="U152" s="5">
        <v>1.177</v>
      </c>
      <c r="V152" s="5">
        <v>0.8145</v>
      </c>
      <c r="W152" s="5">
        <v>0</v>
      </c>
      <c r="X152" s="5">
        <v>8.1630000000000003</v>
      </c>
      <c r="Y152" s="5">
        <f t="shared" si="0"/>
        <v>0.18399554999999998</v>
      </c>
      <c r="Z152" s="5">
        <f t="shared" si="1"/>
        <v>4.0455649999999996E-2</v>
      </c>
      <c r="AA152" s="5">
        <f t="shared" si="2"/>
        <v>0.22445119999999996</v>
      </c>
      <c r="AB152" s="5">
        <f t="shared" si="3"/>
        <v>2.4348800000000032E-2</v>
      </c>
      <c r="AC152" s="17">
        <f t="shared" si="4"/>
        <v>316.45800000000003</v>
      </c>
      <c r="AD152" s="17">
        <f t="shared" si="5"/>
        <v>0.17823787674480884</v>
      </c>
      <c r="AE152" s="17">
        <f t="shared" si="6"/>
        <v>370.50898203592817</v>
      </c>
      <c r="AF152" s="17">
        <f t="shared" si="7"/>
        <v>120.13988891174655</v>
      </c>
      <c r="AG152" s="17">
        <f t="shared" si="8"/>
        <v>76.55578981433915</v>
      </c>
      <c r="AH152" s="17">
        <f t="shared" si="9"/>
        <v>7.6729678783988042</v>
      </c>
      <c r="AI152" s="17">
        <f t="shared" si="10"/>
        <v>2.888298786471009</v>
      </c>
      <c r="AJ152" s="17">
        <f t="shared" si="11"/>
        <v>2.8949801728071565</v>
      </c>
      <c r="AK152" s="17">
        <f t="shared" si="12"/>
        <v>33.198883028234569</v>
      </c>
      <c r="AL152" s="17">
        <f t="shared" si="13"/>
        <v>13.13605860182018</v>
      </c>
      <c r="AM152" s="17">
        <f t="shared" si="14"/>
        <v>0</v>
      </c>
      <c r="AN152" s="17">
        <f t="shared" si="15"/>
        <v>169.96052368578853</v>
      </c>
      <c r="AO152" s="17">
        <f t="shared" si="16"/>
        <v>535.6484454886504</v>
      </c>
      <c r="AP152" s="17">
        <f t="shared" si="17"/>
        <v>577.94416530362844</v>
      </c>
      <c r="AQ152" s="17">
        <f t="shared" si="18"/>
        <v>1113.5926107922787</v>
      </c>
      <c r="AR152" s="17">
        <f t="shared" si="19"/>
        <v>-3.7981322258313339</v>
      </c>
      <c r="AS152" s="17">
        <f t="shared" si="20"/>
        <v>574.87762864041269</v>
      </c>
      <c r="AT152" s="17">
        <f t="shared" si="21"/>
        <v>216.29546531584327</v>
      </c>
      <c r="AU152" s="17">
        <f t="shared" si="22"/>
        <v>358.58216332456942</v>
      </c>
      <c r="AV152" s="5" t="str">
        <f t="shared" si="23"/>
        <v>OK</v>
      </c>
      <c r="AW152" s="5">
        <f t="shared" si="24"/>
        <v>4.791118117882343</v>
      </c>
      <c r="AX152" s="5" t="str">
        <f t="shared" si="25"/>
        <v>OK</v>
      </c>
      <c r="AY152" s="5">
        <f t="shared" si="26"/>
        <v>58.793895148982834</v>
      </c>
      <c r="AZ152" s="8"/>
      <c r="BA152" s="8"/>
    </row>
    <row r="153" spans="1:53" ht="15.75" customHeight="1" x14ac:dyDescent="0.2">
      <c r="A153" s="13" t="s">
        <v>446</v>
      </c>
      <c r="B153" s="13">
        <v>153</v>
      </c>
      <c r="C153" s="8" t="s">
        <v>68</v>
      </c>
      <c r="D153" s="15" t="s">
        <v>69</v>
      </c>
      <c r="E153" s="3">
        <v>45070</v>
      </c>
      <c r="F153" s="19">
        <v>0.46180555555555558</v>
      </c>
      <c r="G153" s="18" t="s">
        <v>447</v>
      </c>
      <c r="H153" s="18" t="s">
        <v>448</v>
      </c>
      <c r="I153" s="5"/>
      <c r="J153" s="5">
        <v>4.1589999999999998</v>
      </c>
      <c r="K153" s="5">
        <v>0.27</v>
      </c>
      <c r="L153" s="5">
        <v>7.0640000000000001</v>
      </c>
      <c r="M153" s="5">
        <v>320.72399999999999</v>
      </c>
      <c r="N153" s="5">
        <v>42.325800000000001</v>
      </c>
      <c r="O153" s="5">
        <v>1.23</v>
      </c>
      <c r="P153" s="5">
        <v>4.1000000000000002E-2</v>
      </c>
      <c r="Q153" s="5">
        <v>0.38</v>
      </c>
      <c r="R153" s="5">
        <v>1.42</v>
      </c>
      <c r="S153" s="5">
        <v>5.4049999999999994</v>
      </c>
      <c r="T153" s="5">
        <v>3.3000000000000002E-2</v>
      </c>
      <c r="U153" s="5">
        <v>0.35000000000000003</v>
      </c>
      <c r="V153" s="5">
        <v>0.51150000000000007</v>
      </c>
      <c r="W153" s="5">
        <v>0</v>
      </c>
      <c r="X153" s="5">
        <v>4.5225</v>
      </c>
      <c r="Y153" s="5">
        <f t="shared" si="0"/>
        <v>0.11554785000000001</v>
      </c>
      <c r="Z153" s="5">
        <f t="shared" si="1"/>
        <v>3.1836499999999997E-2</v>
      </c>
      <c r="AA153" s="5">
        <f t="shared" si="2"/>
        <v>0.14738435</v>
      </c>
      <c r="AB153" s="5">
        <f t="shared" si="3"/>
        <v>0.12261565000000002</v>
      </c>
      <c r="AC153" s="17">
        <f t="shared" si="4"/>
        <v>320.72399999999999</v>
      </c>
      <c r="AD153" s="17">
        <f t="shared" si="5"/>
        <v>8.6297854776696784E-2</v>
      </c>
      <c r="AE153" s="17">
        <f t="shared" si="6"/>
        <v>269.71057884231539</v>
      </c>
      <c r="AF153" s="17">
        <f t="shared" si="7"/>
        <v>116.84838510594528</v>
      </c>
      <c r="AG153" s="17">
        <f t="shared" si="8"/>
        <v>53.502057654339296</v>
      </c>
      <c r="AH153" s="17">
        <f t="shared" si="9"/>
        <v>9.7190926459718199</v>
      </c>
      <c r="AI153" s="17">
        <f t="shared" si="10"/>
        <v>2.2729414634416769</v>
      </c>
      <c r="AJ153" s="17">
        <f t="shared" si="11"/>
        <v>1.736988103684294</v>
      </c>
      <c r="AK153" s="17">
        <f t="shared" si="12"/>
        <v>9.8722251995599812</v>
      </c>
      <c r="AL153" s="17">
        <f t="shared" si="13"/>
        <v>8.2493480353972046</v>
      </c>
      <c r="AM153" s="17">
        <f t="shared" si="14"/>
        <v>0</v>
      </c>
      <c r="AN153" s="17">
        <f t="shared" si="15"/>
        <v>94.16225264841097</v>
      </c>
      <c r="AO153" s="17">
        <f t="shared" si="16"/>
        <v>434.74481398705245</v>
      </c>
      <c r="AP153" s="17">
        <f t="shared" si="17"/>
        <v>452.13935356679019</v>
      </c>
      <c r="AQ153" s="17">
        <f t="shared" si="18"/>
        <v>886.88416755384264</v>
      </c>
      <c r="AR153" s="17">
        <f t="shared" si="19"/>
        <v>-1.9613090656150109</v>
      </c>
      <c r="AS153" s="17">
        <f t="shared" si="20"/>
        <v>449.78011424857181</v>
      </c>
      <c r="AT153" s="17">
        <f t="shared" si="21"/>
        <v>112.28382588336815</v>
      </c>
      <c r="AU153" s="17">
        <f t="shared" si="22"/>
        <v>337.49628836520367</v>
      </c>
      <c r="AV153" s="5" t="str">
        <f t="shared" si="23"/>
        <v>OK</v>
      </c>
      <c r="AW153" s="5">
        <f t="shared" si="24"/>
        <v>6.3504141073352223</v>
      </c>
      <c r="AX153" s="5" t="str">
        <f t="shared" si="25"/>
        <v>OK</v>
      </c>
      <c r="AY153" s="5">
        <f t="shared" si="26"/>
        <v>45.013663574242493</v>
      </c>
      <c r="AZ153" s="8"/>
      <c r="BA153" s="8"/>
    </row>
    <row r="154" spans="1:53" ht="15.75" customHeight="1" x14ac:dyDescent="0.2">
      <c r="A154" s="13" t="s">
        <v>449</v>
      </c>
      <c r="B154" s="13">
        <v>154</v>
      </c>
      <c r="C154" s="8" t="s">
        <v>65</v>
      </c>
      <c r="D154" s="4"/>
      <c r="E154" s="3">
        <v>45070</v>
      </c>
      <c r="F154" s="19">
        <v>0.47569444444444442</v>
      </c>
      <c r="G154" s="18" t="s">
        <v>450</v>
      </c>
      <c r="H154" s="18" t="s">
        <v>239</v>
      </c>
      <c r="I154" s="5"/>
      <c r="J154" s="5">
        <v>2.4910000000000001</v>
      </c>
      <c r="K154" s="5">
        <v>0.79569999999999996</v>
      </c>
      <c r="L154" s="5">
        <v>6.7960000000000003</v>
      </c>
      <c r="M154" s="5">
        <v>337.27499999999998</v>
      </c>
      <c r="N154" s="5">
        <v>58.119799999999998</v>
      </c>
      <c r="O154" s="5">
        <v>1.4849999999999999</v>
      </c>
      <c r="P154" s="5">
        <v>2.23E-2</v>
      </c>
      <c r="Q154" s="5">
        <v>0.245</v>
      </c>
      <c r="R154" s="5">
        <v>1.41</v>
      </c>
      <c r="S154" s="5">
        <v>7.17</v>
      </c>
      <c r="T154" s="5">
        <v>6.5000000000000002E-2</v>
      </c>
      <c r="U154" s="5">
        <v>0.92549999999999999</v>
      </c>
      <c r="V154" s="5">
        <v>1.7979999999999998</v>
      </c>
      <c r="W154" s="5">
        <v>0</v>
      </c>
      <c r="X154" s="5">
        <v>6.5305</v>
      </c>
      <c r="Y154" s="5">
        <f t="shared" si="0"/>
        <v>0.40616819999999992</v>
      </c>
      <c r="Z154" s="5">
        <f t="shared" si="1"/>
        <v>1.731595E-2</v>
      </c>
      <c r="AA154" s="5">
        <f t="shared" si="2"/>
        <v>0.42348414999999995</v>
      </c>
      <c r="AB154" s="5">
        <f t="shared" si="3"/>
        <v>0.37221585000000001</v>
      </c>
      <c r="AC154" s="17">
        <f t="shared" si="4"/>
        <v>337.27499999999998</v>
      </c>
      <c r="AD154" s="17">
        <f t="shared" si="5"/>
        <v>0.15995580286146666</v>
      </c>
      <c r="AE154" s="17">
        <f t="shared" si="6"/>
        <v>357.7844311377246</v>
      </c>
      <c r="AF154" s="17">
        <f t="shared" si="7"/>
        <v>116.02550915449496</v>
      </c>
      <c r="AG154" s="17">
        <f t="shared" si="8"/>
        <v>64.593947655848666</v>
      </c>
      <c r="AH154" s="17">
        <f t="shared" si="9"/>
        <v>6.2662571006923571</v>
      </c>
      <c r="AI154" s="17">
        <f t="shared" si="10"/>
        <v>1.2362584057255952</v>
      </c>
      <c r="AJ154" s="17">
        <f t="shared" si="11"/>
        <v>3.4213402042266399</v>
      </c>
      <c r="AK154" s="17">
        <f t="shared" si="12"/>
        <v>26.10498406340789</v>
      </c>
      <c r="AL154" s="17">
        <f t="shared" si="13"/>
        <v>28.997708245638648</v>
      </c>
      <c r="AM154" s="17">
        <f t="shared" si="14"/>
        <v>0</v>
      </c>
      <c r="AN154" s="17">
        <f t="shared" si="15"/>
        <v>135.97050103271371</v>
      </c>
      <c r="AO154" s="17">
        <f t="shared" si="16"/>
        <v>531.76953354598686</v>
      </c>
      <c r="AP154" s="17">
        <f t="shared" si="17"/>
        <v>546.06635925734759</v>
      </c>
      <c r="AQ154" s="17">
        <f t="shared" si="18"/>
        <v>1077.8358928033344</v>
      </c>
      <c r="AR154" s="17">
        <f t="shared" si="19"/>
        <v>-1.3264380790081345</v>
      </c>
      <c r="AS154" s="17">
        <f t="shared" si="20"/>
        <v>544.67014504876056</v>
      </c>
      <c r="AT154" s="17">
        <f t="shared" si="21"/>
        <v>191.07319334176026</v>
      </c>
      <c r="AU154" s="17">
        <f t="shared" si="22"/>
        <v>353.5969517070003</v>
      </c>
      <c r="AV154" s="5" t="str">
        <f t="shared" si="23"/>
        <v>OK</v>
      </c>
      <c r="AW154" s="5">
        <f t="shared" si="24"/>
        <v>-3.2122030999795124</v>
      </c>
      <c r="AX154" s="5" t="str">
        <f t="shared" si="25"/>
        <v>OK</v>
      </c>
      <c r="AY154" s="5">
        <f t="shared" si="26"/>
        <v>56.252873982698105</v>
      </c>
      <c r="AZ154" s="8"/>
      <c r="BA154" s="8"/>
    </row>
    <row r="155" spans="1:53" ht="15.75" customHeight="1" x14ac:dyDescent="0.2">
      <c r="A155" s="13" t="s">
        <v>451</v>
      </c>
      <c r="B155" s="13">
        <v>155</v>
      </c>
      <c r="C155" s="8" t="s">
        <v>72</v>
      </c>
      <c r="D155" s="15" t="s">
        <v>69</v>
      </c>
      <c r="E155" s="3">
        <v>45070</v>
      </c>
      <c r="F155" s="19">
        <v>0.47916666666666669</v>
      </c>
      <c r="G155" s="18" t="s">
        <v>452</v>
      </c>
      <c r="H155" s="18" t="s">
        <v>453</v>
      </c>
      <c r="I155" s="5">
        <v>289.2</v>
      </c>
      <c r="J155" s="5">
        <v>1.6719999999999999</v>
      </c>
      <c r="K155" s="5">
        <v>2.0089999999999999</v>
      </c>
      <c r="L155" s="5">
        <v>6.8029999999999999</v>
      </c>
      <c r="M155" s="5">
        <v>418.18400000000003</v>
      </c>
      <c r="N155" s="5">
        <v>65.921400000000006</v>
      </c>
      <c r="O155" s="5">
        <v>1.31</v>
      </c>
      <c r="P155" s="5">
        <v>3.2000000000000001E-2</v>
      </c>
      <c r="Q155" s="5">
        <v>0.19</v>
      </c>
      <c r="R155" s="5">
        <v>1.22</v>
      </c>
      <c r="S155" s="5">
        <v>9.59</v>
      </c>
      <c r="T155" s="5">
        <v>0.04</v>
      </c>
      <c r="U155" s="5">
        <v>0.70499999999999996</v>
      </c>
      <c r="V155" s="5">
        <v>4.79</v>
      </c>
      <c r="W155" s="5">
        <v>0</v>
      </c>
      <c r="X155" s="5">
        <v>6.1814999999999998</v>
      </c>
      <c r="Y155" s="5">
        <f t="shared" si="0"/>
        <v>1.0820609999999999</v>
      </c>
      <c r="Z155" s="5">
        <f t="shared" si="1"/>
        <v>2.4847999999999999E-2</v>
      </c>
      <c r="AA155" s="5">
        <f t="shared" si="2"/>
        <v>1.1069089999999999</v>
      </c>
      <c r="AB155" s="5">
        <f t="shared" si="3"/>
        <v>0.90209099999999998</v>
      </c>
      <c r="AC155" s="17">
        <f t="shared" si="4"/>
        <v>418.18400000000003</v>
      </c>
      <c r="AD155" s="17">
        <f t="shared" si="5"/>
        <v>0.15739828644662179</v>
      </c>
      <c r="AE155" s="17">
        <f t="shared" si="6"/>
        <v>478.54291417165666</v>
      </c>
      <c r="AF155" s="17">
        <f t="shared" si="7"/>
        <v>100.39086607693889</v>
      </c>
      <c r="AG155" s="17">
        <f t="shared" si="8"/>
        <v>56.981866282263809</v>
      </c>
      <c r="AH155" s="17">
        <f t="shared" si="9"/>
        <v>4.8595463229859099</v>
      </c>
      <c r="AI155" s="17">
        <f t="shared" si="10"/>
        <v>1.7740030934178943</v>
      </c>
      <c r="AJ155" s="17">
        <f t="shared" si="11"/>
        <v>2.1054401256779323</v>
      </c>
      <c r="AK155" s="17">
        <f t="shared" si="12"/>
        <v>19.885482187685103</v>
      </c>
      <c r="AL155" s="17">
        <f t="shared" si="13"/>
        <v>77.251959119359924</v>
      </c>
      <c r="AM155" s="17">
        <f t="shared" si="14"/>
        <v>0</v>
      </c>
      <c r="AN155" s="17">
        <f t="shared" si="15"/>
        <v>128.70402758344991</v>
      </c>
      <c r="AO155" s="17">
        <f t="shared" si="16"/>
        <v>646.13090901617284</v>
      </c>
      <c r="AP155" s="17">
        <f t="shared" si="17"/>
        <v>642.70659423370989</v>
      </c>
      <c r="AQ155" s="17">
        <f t="shared" si="18"/>
        <v>1288.8375032498827</v>
      </c>
      <c r="AR155" s="17">
        <f t="shared" si="19"/>
        <v>0.26569018777218417</v>
      </c>
      <c r="AS155" s="17">
        <f t="shared" si="20"/>
        <v>640.77519285384528</v>
      </c>
      <c r="AT155" s="17">
        <f t="shared" si="21"/>
        <v>225.84146889049492</v>
      </c>
      <c r="AU155" s="17">
        <f t="shared" si="22"/>
        <v>414.93372396335036</v>
      </c>
      <c r="AV155" s="5" t="str">
        <f t="shared" si="23"/>
        <v>OK</v>
      </c>
      <c r="AW155" s="5">
        <f t="shared" si="24"/>
        <v>2.3567997018814459</v>
      </c>
      <c r="AX155" s="5" t="str">
        <f t="shared" si="25"/>
        <v>OK</v>
      </c>
      <c r="AY155" s="5">
        <f t="shared" si="26"/>
        <v>67.475035358676081</v>
      </c>
      <c r="AZ155" s="8"/>
      <c r="BA155" s="8"/>
    </row>
    <row r="156" spans="1:53" ht="15.75" customHeight="1" x14ac:dyDescent="0.2">
      <c r="A156" s="13" t="s">
        <v>454</v>
      </c>
      <c r="B156" s="13">
        <v>156</v>
      </c>
      <c r="C156" s="8" t="s">
        <v>78</v>
      </c>
      <c r="D156" s="4" t="s">
        <v>79</v>
      </c>
      <c r="E156" s="3">
        <v>45070</v>
      </c>
      <c r="F156" s="19">
        <v>0.51041666666666663</v>
      </c>
      <c r="G156" s="18" t="s">
        <v>455</v>
      </c>
      <c r="H156" s="18" t="s">
        <v>456</v>
      </c>
      <c r="I156" s="5"/>
      <c r="J156" s="5">
        <v>1.6859999999999999</v>
      </c>
      <c r="K156" s="5">
        <v>0.65559999999999996</v>
      </c>
      <c r="L156" s="5">
        <v>6.8250000000000002</v>
      </c>
      <c r="M156" s="5">
        <v>316.17599999999999</v>
      </c>
      <c r="N156" s="5">
        <v>47.615200000000002</v>
      </c>
      <c r="O156" s="5">
        <v>1.6</v>
      </c>
      <c r="P156" s="5">
        <v>3.2000000000000001E-2</v>
      </c>
      <c r="Q156" s="5">
        <v>0.16500000000000001</v>
      </c>
      <c r="R156" s="5">
        <v>0.90500000000000003</v>
      </c>
      <c r="S156" s="5">
        <v>6.5949999999999998</v>
      </c>
      <c r="T156" s="5">
        <v>0</v>
      </c>
      <c r="U156" s="5">
        <v>0.74649999999999994</v>
      </c>
      <c r="V156" s="5">
        <v>1.7774999999999999</v>
      </c>
      <c r="W156" s="5">
        <v>0</v>
      </c>
      <c r="X156" s="5">
        <v>3.6275000000000004</v>
      </c>
      <c r="Y156" s="5">
        <f t="shared" si="0"/>
        <v>0.40153724999999996</v>
      </c>
      <c r="Z156" s="5">
        <f t="shared" si="1"/>
        <v>2.4847999999999999E-2</v>
      </c>
      <c r="AA156" s="5">
        <f t="shared" si="2"/>
        <v>0.42638524999999994</v>
      </c>
      <c r="AB156" s="5">
        <f t="shared" si="3"/>
        <v>0.22921475000000002</v>
      </c>
      <c r="AC156" s="17">
        <f t="shared" si="4"/>
        <v>316.17599999999999</v>
      </c>
      <c r="AD156" s="17">
        <f t="shared" si="5"/>
        <v>0.14962356560944301</v>
      </c>
      <c r="AE156" s="17">
        <f t="shared" si="6"/>
        <v>329.09181636726549</v>
      </c>
      <c r="AF156" s="17">
        <f t="shared" si="7"/>
        <v>74.470273606253855</v>
      </c>
      <c r="AG156" s="17">
        <f t="shared" si="8"/>
        <v>69.596172558490153</v>
      </c>
      <c r="AH156" s="17">
        <f t="shared" si="9"/>
        <v>4.2201323331193423</v>
      </c>
      <c r="AI156" s="17">
        <f t="shared" si="10"/>
        <v>1.7740030934178943</v>
      </c>
      <c r="AJ156" s="17">
        <f t="shared" si="11"/>
        <v>0</v>
      </c>
      <c r="AK156" s="17">
        <f t="shared" si="12"/>
        <v>21.056046032775782</v>
      </c>
      <c r="AL156" s="17">
        <f t="shared" si="13"/>
        <v>28.667089213916963</v>
      </c>
      <c r="AM156" s="17">
        <f t="shared" si="14"/>
        <v>0</v>
      </c>
      <c r="AN156" s="17">
        <f t="shared" si="15"/>
        <v>75.527600106602719</v>
      </c>
      <c r="AO156" s="17">
        <f t="shared" si="16"/>
        <v>441.42673535329544</v>
      </c>
      <c r="AP156" s="17">
        <f t="shared" si="17"/>
        <v>479.30202152415615</v>
      </c>
      <c r="AQ156" s="17">
        <f t="shared" si="18"/>
        <v>920.72875687745159</v>
      </c>
      <c r="AR156" s="17">
        <f t="shared" si="19"/>
        <v>-4.1136204216441001</v>
      </c>
      <c r="AS156" s="17">
        <f t="shared" si="20"/>
        <v>477.37839486512883</v>
      </c>
      <c r="AT156" s="17">
        <f t="shared" si="21"/>
        <v>125.25073535329547</v>
      </c>
      <c r="AU156" s="17">
        <f t="shared" si="22"/>
        <v>352.12765951183337</v>
      </c>
      <c r="AV156" s="5" t="str">
        <f t="shared" si="23"/>
        <v>OK</v>
      </c>
      <c r="AW156" s="5">
        <f t="shared" si="24"/>
        <v>-0.57983996700240115</v>
      </c>
      <c r="AX156" s="5" t="str">
        <f t="shared" si="25"/>
        <v>OK</v>
      </c>
      <c r="AY156" s="5">
        <f t="shared" si="26"/>
        <v>47.339108040031874</v>
      </c>
      <c r="AZ156" s="8"/>
      <c r="BA156" s="8"/>
    </row>
    <row r="157" spans="1:53" ht="15.75" customHeight="1" x14ac:dyDescent="0.2">
      <c r="A157" s="13" t="s">
        <v>457</v>
      </c>
      <c r="B157" s="13">
        <v>157</v>
      </c>
      <c r="C157" s="8" t="s">
        <v>139</v>
      </c>
      <c r="D157" s="4"/>
      <c r="E157" s="3">
        <v>45070</v>
      </c>
      <c r="F157" s="19">
        <v>0.51736111111111116</v>
      </c>
      <c r="G157" s="18" t="s">
        <v>458</v>
      </c>
      <c r="H157" s="18" t="s">
        <v>459</v>
      </c>
      <c r="I157" s="5"/>
      <c r="J157" s="5">
        <v>2.4369999999999998</v>
      </c>
      <c r="K157" s="5">
        <v>0.78280000000000005</v>
      </c>
      <c r="L157" s="5">
        <v>6.6369999999999996</v>
      </c>
      <c r="M157" s="5">
        <v>411.55700000000002</v>
      </c>
      <c r="N157" s="5">
        <v>60.625399999999999</v>
      </c>
      <c r="O157" s="5">
        <v>1.625</v>
      </c>
      <c r="P157" s="5">
        <v>3.3000000000000002E-2</v>
      </c>
      <c r="Q157" s="5">
        <v>0.255</v>
      </c>
      <c r="R157" s="5">
        <v>1.145</v>
      </c>
      <c r="S157" s="5">
        <v>7.8449999999999998</v>
      </c>
      <c r="T157" s="5">
        <v>0</v>
      </c>
      <c r="U157" s="5">
        <v>0.97449999999999992</v>
      </c>
      <c r="V157" s="5">
        <v>1.984</v>
      </c>
      <c r="W157" s="5">
        <v>0</v>
      </c>
      <c r="X157" s="5">
        <v>6.4224999999999994</v>
      </c>
      <c r="Y157" s="5">
        <f t="shared" si="0"/>
        <v>0.44818559999999996</v>
      </c>
      <c r="Z157" s="5">
        <f t="shared" si="1"/>
        <v>2.5624500000000001E-2</v>
      </c>
      <c r="AA157" s="5">
        <f t="shared" si="2"/>
        <v>0.47381009999999996</v>
      </c>
      <c r="AB157" s="5">
        <f t="shared" si="3"/>
        <v>0.3089899000000001</v>
      </c>
      <c r="AC157" s="17">
        <f t="shared" si="4"/>
        <v>411.55700000000002</v>
      </c>
      <c r="AD157" s="17">
        <f t="shared" si="5"/>
        <v>0.23067471887200686</v>
      </c>
      <c r="AE157" s="17">
        <f t="shared" si="6"/>
        <v>391.46706586826349</v>
      </c>
      <c r="AF157" s="17">
        <f t="shared" si="7"/>
        <v>94.219296441061516</v>
      </c>
      <c r="AG157" s="17">
        <f t="shared" si="8"/>
        <v>70.683612754716563</v>
      </c>
      <c r="AH157" s="17">
        <f t="shared" si="9"/>
        <v>6.5220226966389845</v>
      </c>
      <c r="AI157" s="17">
        <f t="shared" si="10"/>
        <v>1.8294406900872033</v>
      </c>
      <c r="AJ157" s="17">
        <f t="shared" si="11"/>
        <v>0</v>
      </c>
      <c r="AK157" s="17">
        <f t="shared" si="12"/>
        <v>27.487095591346286</v>
      </c>
      <c r="AL157" s="17">
        <f t="shared" si="13"/>
        <v>31.997471167601272</v>
      </c>
      <c r="AM157" s="17">
        <f t="shared" si="14"/>
        <v>0</v>
      </c>
      <c r="AN157" s="17">
        <f t="shared" si="15"/>
        <v>133.7218502231994</v>
      </c>
      <c r="AO157" s="17">
        <f t="shared" si="16"/>
        <v>604.76341698214696</v>
      </c>
      <c r="AP157" s="17">
        <f t="shared" si="17"/>
        <v>564.95211316963969</v>
      </c>
      <c r="AQ157" s="17">
        <f t="shared" si="18"/>
        <v>1169.7155301517867</v>
      </c>
      <c r="AR157" s="17">
        <f t="shared" si="19"/>
        <v>3.4035030557678594</v>
      </c>
      <c r="AS157" s="17">
        <f t="shared" si="20"/>
        <v>562.89199776068051</v>
      </c>
      <c r="AT157" s="17">
        <f t="shared" si="21"/>
        <v>193.20641698214695</v>
      </c>
      <c r="AU157" s="17">
        <f t="shared" si="22"/>
        <v>369.68558077853356</v>
      </c>
      <c r="AV157" s="5" t="str">
        <f t="shared" si="23"/>
        <v>OK</v>
      </c>
      <c r="AW157" s="5">
        <f t="shared" si="24"/>
        <v>0.25331075869124187</v>
      </c>
      <c r="AX157" s="5" t="str">
        <f t="shared" si="25"/>
        <v>OK</v>
      </c>
      <c r="AY157" s="5">
        <f t="shared" si="26"/>
        <v>60.778970660699599</v>
      </c>
      <c r="AZ157" s="8"/>
      <c r="BA157" s="8"/>
    </row>
    <row r="158" spans="1:53" ht="15.75" customHeight="1" x14ac:dyDescent="0.2">
      <c r="A158" s="13" t="s">
        <v>460</v>
      </c>
      <c r="B158" s="13">
        <v>158</v>
      </c>
      <c r="C158" s="14" t="s">
        <v>114</v>
      </c>
      <c r="D158" s="15" t="s">
        <v>115</v>
      </c>
      <c r="E158" s="3">
        <v>45070</v>
      </c>
      <c r="F158" s="19">
        <v>0.54861111111111116</v>
      </c>
      <c r="G158" s="18" t="s">
        <v>461</v>
      </c>
      <c r="H158" s="18" t="s">
        <v>462</v>
      </c>
      <c r="I158" s="5"/>
      <c r="J158" s="5">
        <v>3.7480000000000002</v>
      </c>
      <c r="K158" s="5">
        <v>0.65980000000000005</v>
      </c>
      <c r="L158" s="5">
        <v>6.827</v>
      </c>
      <c r="M158" s="5">
        <v>393.05900000000003</v>
      </c>
      <c r="N158" s="5">
        <v>55.834000000000003</v>
      </c>
      <c r="O158" s="5">
        <v>1.6900000000000002</v>
      </c>
      <c r="P158" s="5">
        <v>5.4399999999999997E-2</v>
      </c>
      <c r="Q158" s="5">
        <v>0.21999999999999997</v>
      </c>
      <c r="R158" s="5">
        <v>1.3900000000000001</v>
      </c>
      <c r="S158" s="5">
        <v>7.625</v>
      </c>
      <c r="T158" s="5">
        <v>0</v>
      </c>
      <c r="U158" s="5">
        <v>0.64649999999999996</v>
      </c>
      <c r="V158" s="5">
        <v>1.6225000000000001</v>
      </c>
      <c r="W158" s="5">
        <v>0</v>
      </c>
      <c r="X158" s="5">
        <v>4.2240000000000002</v>
      </c>
      <c r="Y158" s="5">
        <f t="shared" si="0"/>
        <v>0.36652275000000001</v>
      </c>
      <c r="Z158" s="5">
        <f t="shared" si="1"/>
        <v>4.2241599999999997E-2</v>
      </c>
      <c r="AA158" s="5">
        <f t="shared" si="2"/>
        <v>0.40876435</v>
      </c>
      <c r="AB158" s="5">
        <f t="shared" si="3"/>
        <v>0.25103565000000005</v>
      </c>
      <c r="AC158" s="17">
        <f t="shared" si="4"/>
        <v>393.05900000000003</v>
      </c>
      <c r="AD158" s="17">
        <f t="shared" si="5"/>
        <v>0.14893610777109126</v>
      </c>
      <c r="AE158" s="17">
        <f t="shared" si="6"/>
        <v>380.48902195608787</v>
      </c>
      <c r="AF158" s="17">
        <f t="shared" si="7"/>
        <v>114.37975725159433</v>
      </c>
      <c r="AG158" s="17">
        <f t="shared" si="8"/>
        <v>73.51095726490523</v>
      </c>
      <c r="AH158" s="17">
        <f t="shared" si="9"/>
        <v>5.6268431108257895</v>
      </c>
      <c r="AI158" s="17">
        <f t="shared" si="10"/>
        <v>3.0158052588104201</v>
      </c>
      <c r="AJ158" s="17">
        <f t="shared" si="11"/>
        <v>0</v>
      </c>
      <c r="AK158" s="17">
        <f t="shared" si="12"/>
        <v>18.235410261472936</v>
      </c>
      <c r="AL158" s="17">
        <f t="shared" si="13"/>
        <v>26.167286778948117</v>
      </c>
      <c r="AM158" s="17">
        <f t="shared" si="14"/>
        <v>0</v>
      </c>
      <c r="AN158" s="17">
        <f t="shared" si="15"/>
        <v>87.9472316610034</v>
      </c>
      <c r="AO158" s="17">
        <f t="shared" si="16"/>
        <v>525.40892870142443</v>
      </c>
      <c r="AP158" s="17">
        <f t="shared" si="17"/>
        <v>577.17132094999477</v>
      </c>
      <c r="AQ158" s="17">
        <f t="shared" si="18"/>
        <v>1102.5802496514193</v>
      </c>
      <c r="AR158" s="17">
        <f t="shared" si="19"/>
        <v>-4.694659845842061</v>
      </c>
      <c r="AS158" s="17">
        <f t="shared" si="20"/>
        <v>574.00657958341321</v>
      </c>
      <c r="AT158" s="17">
        <f t="shared" si="21"/>
        <v>132.34992870142446</v>
      </c>
      <c r="AU158" s="17">
        <f t="shared" si="22"/>
        <v>441.65665088198875</v>
      </c>
      <c r="AV158" s="5" t="str">
        <f t="shared" si="23"/>
        <v>OK</v>
      </c>
      <c r="AW158" s="5">
        <f t="shared" si="24"/>
        <v>0.46137739212083273</v>
      </c>
      <c r="AX158" s="5" t="str">
        <f t="shared" si="25"/>
        <v>OK</v>
      </c>
      <c r="AY158" s="5">
        <f t="shared" si="26"/>
        <v>56.091605453116749</v>
      </c>
      <c r="AZ158" s="8"/>
      <c r="BA158" s="8"/>
    </row>
    <row r="159" spans="1:53" ht="15.75" customHeight="1" x14ac:dyDescent="0.2">
      <c r="A159" s="13" t="s">
        <v>463</v>
      </c>
      <c r="B159" s="13">
        <v>159</v>
      </c>
      <c r="C159" s="8" t="s">
        <v>82</v>
      </c>
      <c r="D159" s="15" t="s">
        <v>69</v>
      </c>
      <c r="E159" s="3">
        <v>45070</v>
      </c>
      <c r="F159" s="19">
        <v>0.55555555555555558</v>
      </c>
      <c r="G159" s="18" t="s">
        <v>464</v>
      </c>
      <c r="H159" s="18" t="s">
        <v>465</v>
      </c>
      <c r="I159" s="5">
        <v>191.3</v>
      </c>
      <c r="J159" s="5">
        <v>2.4009999999999998</v>
      </c>
      <c r="K159" s="5">
        <v>0.18285000000000001</v>
      </c>
      <c r="L159" s="5">
        <v>6.9640000000000004</v>
      </c>
      <c r="M159" s="5">
        <v>535.89300000000003</v>
      </c>
      <c r="N159" s="5">
        <v>63.260800000000003</v>
      </c>
      <c r="O159" s="5">
        <v>2.7750000000000004</v>
      </c>
      <c r="P159" s="5">
        <v>4.2999999999999997E-2</v>
      </c>
      <c r="Q159" s="5">
        <v>0.11499999999999999</v>
      </c>
      <c r="R159" s="5">
        <v>1.5349999999999999</v>
      </c>
      <c r="S159" s="5">
        <v>8.83</v>
      </c>
      <c r="T159" s="5">
        <v>7.4999999999999997E-2</v>
      </c>
      <c r="U159" s="5">
        <v>0.46350000000000002</v>
      </c>
      <c r="V159" s="5">
        <v>0.54749999999999999</v>
      </c>
      <c r="W159" s="5">
        <v>0</v>
      </c>
      <c r="X159" s="5">
        <v>4.2654999999999994</v>
      </c>
      <c r="Y159" s="5">
        <f t="shared" si="0"/>
        <v>0.12368024999999999</v>
      </c>
      <c r="Z159" s="5">
        <f t="shared" si="1"/>
        <v>3.3389499999999996E-2</v>
      </c>
      <c r="AA159" s="5">
        <f t="shared" si="2"/>
        <v>0.15706974999999998</v>
      </c>
      <c r="AB159" s="5">
        <f t="shared" si="3"/>
        <v>2.5780250000000032E-2</v>
      </c>
      <c r="AC159" s="17">
        <f t="shared" si="4"/>
        <v>535.89300000000003</v>
      </c>
      <c r="AD159" s="17">
        <f t="shared" si="5"/>
        <v>0.10864256236170614</v>
      </c>
      <c r="AE159" s="17">
        <f t="shared" si="6"/>
        <v>440.61876247504995</v>
      </c>
      <c r="AF159" s="17">
        <f t="shared" si="7"/>
        <v>126.31145854762393</v>
      </c>
      <c r="AG159" s="17">
        <f t="shared" si="8"/>
        <v>120.70586178113136</v>
      </c>
      <c r="AH159" s="17">
        <f t="shared" si="9"/>
        <v>2.9413043533862084</v>
      </c>
      <c r="AI159" s="17">
        <f t="shared" si="10"/>
        <v>2.383816656780295</v>
      </c>
      <c r="AJ159" s="17">
        <f t="shared" si="11"/>
        <v>3.9477002356461224</v>
      </c>
      <c r="AK159" s="17">
        <f t="shared" si="12"/>
        <v>13.073646799988717</v>
      </c>
      <c r="AL159" s="17">
        <f t="shared" si="13"/>
        <v>8.8299473106157738</v>
      </c>
      <c r="AM159" s="17">
        <f t="shared" si="14"/>
        <v>0</v>
      </c>
      <c r="AN159" s="17">
        <f t="shared" si="15"/>
        <v>88.811296555400091</v>
      </c>
      <c r="AO159" s="17">
        <f t="shared" si="16"/>
        <v>650.5555909016507</v>
      </c>
      <c r="AP159" s="17">
        <f t="shared" si="17"/>
        <v>693.06984637633343</v>
      </c>
      <c r="AQ159" s="17">
        <f t="shared" si="18"/>
        <v>1343.625437277984</v>
      </c>
      <c r="AR159" s="17">
        <f t="shared" si="19"/>
        <v>-3.1641448796035934</v>
      </c>
      <c r="AS159" s="17">
        <f t="shared" si="20"/>
        <v>690.57738715719142</v>
      </c>
      <c r="AT159" s="17">
        <f t="shared" si="21"/>
        <v>110.71489066600458</v>
      </c>
      <c r="AU159" s="17">
        <f t="shared" si="22"/>
        <v>579.8624964911869</v>
      </c>
      <c r="AV159" s="5" t="str">
        <f t="shared" si="23"/>
        <v>OK</v>
      </c>
      <c r="AW159" s="5">
        <f t="shared" si="24"/>
        <v>5.0311712199763345</v>
      </c>
      <c r="AX159" s="5" t="str">
        <f t="shared" si="25"/>
        <v>OK</v>
      </c>
      <c r="AY159" s="5">
        <f t="shared" si="26"/>
        <v>66.443559163126793</v>
      </c>
      <c r="AZ159" s="8"/>
      <c r="BA159" s="8"/>
    </row>
    <row r="160" spans="1:53" ht="15.75" customHeight="1" x14ac:dyDescent="0.2">
      <c r="A160" s="13" t="s">
        <v>466</v>
      </c>
      <c r="B160" s="13">
        <v>160</v>
      </c>
      <c r="C160" s="8" t="s">
        <v>134</v>
      </c>
      <c r="D160" s="15" t="s">
        <v>79</v>
      </c>
      <c r="E160" s="3">
        <v>45070</v>
      </c>
      <c r="F160" s="19">
        <v>0.59375</v>
      </c>
      <c r="G160" s="18" t="s">
        <v>464</v>
      </c>
      <c r="H160" s="18" t="s">
        <v>467</v>
      </c>
      <c r="I160" s="5"/>
      <c r="J160" s="5">
        <v>1.899</v>
      </c>
      <c r="K160" s="5">
        <v>0.21240000000000001</v>
      </c>
      <c r="L160" s="5">
        <v>7.149</v>
      </c>
      <c r="M160" s="5">
        <v>1013.817</v>
      </c>
      <c r="N160" s="5">
        <v>108.3532</v>
      </c>
      <c r="O160" s="5">
        <v>3.4899999999999998</v>
      </c>
      <c r="P160" s="5">
        <v>4.2099999999999999E-2</v>
      </c>
      <c r="Q160" s="5">
        <v>0.16</v>
      </c>
      <c r="R160" s="5">
        <v>2.5950000000000002</v>
      </c>
      <c r="S160" s="5">
        <v>14.965</v>
      </c>
      <c r="T160" s="5">
        <v>7.4999999999999997E-2</v>
      </c>
      <c r="U160" s="5">
        <v>0.747</v>
      </c>
      <c r="V160" s="5">
        <v>0.41200000000000003</v>
      </c>
      <c r="W160" s="5">
        <v>0</v>
      </c>
      <c r="X160" s="5">
        <v>6.7330000000000005</v>
      </c>
      <c r="Y160" s="5">
        <f t="shared" si="0"/>
        <v>9.3070800000000009E-2</v>
      </c>
      <c r="Z160" s="5">
        <f t="shared" si="1"/>
        <v>3.2690649999999995E-2</v>
      </c>
      <c r="AA160" s="5">
        <f t="shared" si="2"/>
        <v>0.12576145</v>
      </c>
      <c r="AB160" s="5">
        <f t="shared" si="3"/>
        <v>8.6638550000000009E-2</v>
      </c>
      <c r="AC160" s="17">
        <f t="shared" si="4"/>
        <v>1013.817</v>
      </c>
      <c r="AD160" s="17">
        <f t="shared" si="5"/>
        <v>7.0957776796338731E-2</v>
      </c>
      <c r="AE160" s="17">
        <f t="shared" si="6"/>
        <v>746.7564870259481</v>
      </c>
      <c r="AF160" s="17">
        <f t="shared" si="7"/>
        <v>213.53630940135776</v>
      </c>
      <c r="AG160" s="17">
        <f t="shared" si="8"/>
        <v>151.80665139320661</v>
      </c>
      <c r="AH160" s="17">
        <f t="shared" si="9"/>
        <v>4.0922495351460295</v>
      </c>
      <c r="AI160" s="17">
        <f t="shared" si="10"/>
        <v>2.3339228197779169</v>
      </c>
      <c r="AJ160" s="17">
        <f t="shared" si="11"/>
        <v>3.9477002356461224</v>
      </c>
      <c r="AK160" s="17">
        <f t="shared" si="12"/>
        <v>21.070149211632302</v>
      </c>
      <c r="AL160" s="17">
        <f t="shared" si="13"/>
        <v>6.6446361497236515</v>
      </c>
      <c r="AM160" s="17">
        <f t="shared" si="14"/>
        <v>0</v>
      </c>
      <c r="AN160" s="17">
        <f t="shared" si="15"/>
        <v>140.18672130055302</v>
      </c>
      <c r="AO160" s="17">
        <f t="shared" si="16"/>
        <v>1185.6662068975552</v>
      </c>
      <c r="AP160" s="17">
        <f t="shared" si="17"/>
        <v>1118.5965779522328</v>
      </c>
      <c r="AQ160" s="17">
        <f t="shared" si="18"/>
        <v>2304.2627848497877</v>
      </c>
      <c r="AR160" s="17">
        <f t="shared" si="19"/>
        <v>2.9106762208848758</v>
      </c>
      <c r="AS160" s="17">
        <f t="shared" si="20"/>
        <v>1116.1916973556586</v>
      </c>
      <c r="AT160" s="17">
        <f t="shared" si="21"/>
        <v>167.90150666190897</v>
      </c>
      <c r="AU160" s="17">
        <f t="shared" si="22"/>
        <v>948.29019069374954</v>
      </c>
      <c r="AV160" s="5" t="str">
        <f t="shared" si="23"/>
        <v>OK</v>
      </c>
      <c r="AW160" s="5">
        <f t="shared" si="24"/>
        <v>4.2375955523508377</v>
      </c>
      <c r="AX160" s="5" t="str">
        <f t="shared" si="25"/>
        <v>OK</v>
      </c>
      <c r="AY160" s="5">
        <f t="shared" si="26"/>
        <v>112.94477038402981</v>
      </c>
      <c r="AZ160" s="8"/>
      <c r="BA160" s="8"/>
    </row>
    <row r="161" spans="1:53" ht="15.75" customHeight="1" x14ac:dyDescent="0.2">
      <c r="A161" s="13" t="s">
        <v>468</v>
      </c>
      <c r="B161" s="13">
        <v>161</v>
      </c>
      <c r="C161" s="8" t="s">
        <v>131</v>
      </c>
      <c r="D161" s="15" t="s">
        <v>88</v>
      </c>
      <c r="E161" s="3">
        <v>45070</v>
      </c>
      <c r="F161" s="19">
        <v>0.60069444444444442</v>
      </c>
      <c r="G161" s="18" t="s">
        <v>469</v>
      </c>
      <c r="H161" s="18" t="s">
        <v>470</v>
      </c>
      <c r="I161" s="5"/>
      <c r="J161" s="5">
        <v>2.6469999999999998</v>
      </c>
      <c r="K161" s="5">
        <v>0.63449999999999995</v>
      </c>
      <c r="L161" s="5">
        <v>7.0919999999999996</v>
      </c>
      <c r="M161" s="5">
        <v>780.38199999999995</v>
      </c>
      <c r="N161" s="5">
        <v>94.859399999999994</v>
      </c>
      <c r="O161" s="5">
        <v>2.7800000000000002</v>
      </c>
      <c r="P161" s="5">
        <v>5.5E-2</v>
      </c>
      <c r="Q161" s="5">
        <v>0.13</v>
      </c>
      <c r="R161" s="5">
        <v>2.04</v>
      </c>
      <c r="S161" s="5">
        <v>14.510000000000002</v>
      </c>
      <c r="T161" s="5">
        <v>7.0000000000000007E-2</v>
      </c>
      <c r="U161" s="5">
        <v>0.65799999999999992</v>
      </c>
      <c r="V161" s="5">
        <v>1.4524999999999999</v>
      </c>
      <c r="W161" s="5">
        <v>0</v>
      </c>
      <c r="X161" s="5">
        <v>7.149</v>
      </c>
      <c r="Y161" s="5">
        <f t="shared" si="0"/>
        <v>0.32811974999999999</v>
      </c>
      <c r="Z161" s="5">
        <f t="shared" si="1"/>
        <v>4.2707499999999995E-2</v>
      </c>
      <c r="AA161" s="5">
        <f t="shared" si="2"/>
        <v>0.37082725</v>
      </c>
      <c r="AB161" s="5">
        <f t="shared" si="3"/>
        <v>0.26367274999999996</v>
      </c>
      <c r="AC161" s="17">
        <f t="shared" si="4"/>
        <v>780.38199999999995</v>
      </c>
      <c r="AD161" s="17">
        <f t="shared" si="5"/>
        <v>8.0909589917838129E-2</v>
      </c>
      <c r="AE161" s="17">
        <f t="shared" si="6"/>
        <v>724.05189620758495</v>
      </c>
      <c r="AF161" s="17">
        <f t="shared" si="7"/>
        <v>167.86669409586506</v>
      </c>
      <c r="AG161" s="17">
        <f t="shared" si="8"/>
        <v>120.92334982037664</v>
      </c>
      <c r="AH161" s="17">
        <f t="shared" si="9"/>
        <v>3.3249527473061486</v>
      </c>
      <c r="AI161" s="17">
        <f t="shared" si="10"/>
        <v>3.0490678168120056</v>
      </c>
      <c r="AJ161" s="17">
        <f t="shared" si="11"/>
        <v>3.6845202199363811</v>
      </c>
      <c r="AK161" s="17">
        <f t="shared" si="12"/>
        <v>18.55978337517276</v>
      </c>
      <c r="AL161" s="17">
        <f t="shared" si="13"/>
        <v>23.425567979304862</v>
      </c>
      <c r="AM161" s="17">
        <f t="shared" si="14"/>
        <v>0</v>
      </c>
      <c r="AN161" s="17">
        <f t="shared" si="15"/>
        <v>148.84819108534882</v>
      </c>
      <c r="AO161" s="17">
        <f t="shared" si="16"/>
        <v>974.90006265976274</v>
      </c>
      <c r="AP161" s="17">
        <f t="shared" si="17"/>
        <v>1019.2968702778626</v>
      </c>
      <c r="AQ161" s="17">
        <f t="shared" si="18"/>
        <v>1994.1969329376252</v>
      </c>
      <c r="AR161" s="17">
        <f t="shared" si="19"/>
        <v>-2.2263000651946392</v>
      </c>
      <c r="AS161" s="17">
        <f t="shared" si="20"/>
        <v>1016.1668928711327</v>
      </c>
      <c r="AT161" s="17">
        <f t="shared" si="21"/>
        <v>190.83354243982643</v>
      </c>
      <c r="AU161" s="17">
        <f t="shared" si="22"/>
        <v>825.33335043130637</v>
      </c>
      <c r="AV161" s="5" t="str">
        <f t="shared" si="23"/>
        <v>OK</v>
      </c>
      <c r="AW161" s="5">
        <f t="shared" si="24"/>
        <v>5.0122841378017631</v>
      </c>
      <c r="AX161" s="5" t="str">
        <f t="shared" si="25"/>
        <v>OK</v>
      </c>
      <c r="AY161" s="5">
        <f t="shared" si="26"/>
        <v>99.614022659413919</v>
      </c>
      <c r="AZ161" s="8"/>
      <c r="BA161" s="8"/>
    </row>
    <row r="162" spans="1:53" ht="15.75" customHeight="1" x14ac:dyDescent="0.2">
      <c r="A162" s="13" t="s">
        <v>471</v>
      </c>
      <c r="B162" s="13">
        <v>162</v>
      </c>
      <c r="C162" s="8" t="s">
        <v>472</v>
      </c>
      <c r="D162" s="15" t="s">
        <v>69</v>
      </c>
      <c r="E162" s="3">
        <v>45070</v>
      </c>
      <c r="F162" s="19">
        <v>0.61111111111111116</v>
      </c>
      <c r="G162" s="18" t="s">
        <v>313</v>
      </c>
      <c r="H162" s="18" t="s">
        <v>473</v>
      </c>
      <c r="I162" s="5"/>
      <c r="J162" s="5">
        <v>1.9119999999999999</v>
      </c>
      <c r="K162" s="5">
        <v>0.89880000000000004</v>
      </c>
      <c r="L162" s="5">
        <v>7.0670000000000002</v>
      </c>
      <c r="M162" s="5">
        <v>1528.15</v>
      </c>
      <c r="N162" s="5">
        <v>191.76419999999999</v>
      </c>
      <c r="O162" s="5">
        <v>5.1449999999999996</v>
      </c>
      <c r="P162" s="5">
        <v>5.3999999999999999E-2</v>
      </c>
      <c r="Q162" s="5">
        <v>0.223</v>
      </c>
      <c r="R162" s="5">
        <v>4.1049999999999995</v>
      </c>
      <c r="S162" s="5">
        <v>29.824999999999999</v>
      </c>
      <c r="T162" s="5">
        <v>0.22499999999999998</v>
      </c>
      <c r="U162" s="5">
        <v>0.92149999999999999</v>
      </c>
      <c r="V162" s="5">
        <v>2.597</v>
      </c>
      <c r="W162" s="5">
        <v>0</v>
      </c>
      <c r="X162" s="5">
        <v>16.736000000000001</v>
      </c>
      <c r="Y162" s="5">
        <f t="shared" si="0"/>
        <v>0.58666229999999997</v>
      </c>
      <c r="Z162" s="5">
        <f t="shared" si="1"/>
        <v>4.1930999999999996E-2</v>
      </c>
      <c r="AA162" s="5">
        <f t="shared" si="2"/>
        <v>0.62859329999999991</v>
      </c>
      <c r="AB162" s="5">
        <f t="shared" si="3"/>
        <v>0.27020670000000013</v>
      </c>
      <c r="AC162" s="17">
        <f t="shared" si="4"/>
        <v>1528.15</v>
      </c>
      <c r="AD162" s="17">
        <f t="shared" si="5"/>
        <v>8.5703784523036827E-2</v>
      </c>
      <c r="AE162" s="17">
        <f t="shared" si="6"/>
        <v>1488.2734530938123</v>
      </c>
      <c r="AF162" s="17">
        <f t="shared" si="7"/>
        <v>337.79057807035582</v>
      </c>
      <c r="AG162" s="17">
        <f t="shared" si="8"/>
        <v>223.79519238339483</v>
      </c>
      <c r="AH162" s="17">
        <f t="shared" si="9"/>
        <v>5.7035727896097779</v>
      </c>
      <c r="AI162" s="17">
        <f t="shared" si="10"/>
        <v>2.9936302201426965</v>
      </c>
      <c r="AJ162" s="17">
        <f t="shared" si="11"/>
        <v>11.843100706938365</v>
      </c>
      <c r="AK162" s="17">
        <f t="shared" si="12"/>
        <v>25.992158632555775</v>
      </c>
      <c r="AL162" s="17">
        <f t="shared" si="13"/>
        <v>41.883786603961944</v>
      </c>
      <c r="AM162" s="17">
        <f t="shared" si="14"/>
        <v>0</v>
      </c>
      <c r="AN162" s="17">
        <f t="shared" si="15"/>
        <v>348.45759211139989</v>
      </c>
      <c r="AO162" s="17">
        <f t="shared" si="16"/>
        <v>1956.3266380548562</v>
      </c>
      <c r="AP162" s="17">
        <f t="shared" si="17"/>
        <v>2058.6421303418383</v>
      </c>
      <c r="AQ162" s="17">
        <f t="shared" si="18"/>
        <v>4014.9687683966945</v>
      </c>
      <c r="AR162" s="17">
        <f t="shared" si="19"/>
        <v>-2.5483508886132626</v>
      </c>
      <c r="AS162" s="17">
        <f t="shared" si="20"/>
        <v>2055.5627963371726</v>
      </c>
      <c r="AT162" s="17">
        <f t="shared" si="21"/>
        <v>416.33353734791763</v>
      </c>
      <c r="AU162" s="17">
        <f t="shared" si="22"/>
        <v>1639.229258989255</v>
      </c>
      <c r="AV162" s="5" t="str">
        <f t="shared" si="23"/>
        <v>OK</v>
      </c>
      <c r="AW162" s="5">
        <f t="shared" si="24"/>
        <v>4.9071568799043721</v>
      </c>
      <c r="AX162" s="5" t="str">
        <f t="shared" si="25"/>
        <v>OK</v>
      </c>
      <c r="AY162" s="5">
        <f t="shared" si="26"/>
        <v>201.17437013349357</v>
      </c>
      <c r="AZ162" s="8"/>
      <c r="BA162" s="8"/>
    </row>
    <row r="163" spans="1:53" ht="15.75" customHeight="1" x14ac:dyDescent="0.2">
      <c r="A163" s="13" t="s">
        <v>474</v>
      </c>
      <c r="B163" s="13">
        <v>163</v>
      </c>
      <c r="C163" s="8" t="s">
        <v>94</v>
      </c>
      <c r="D163" s="15" t="s">
        <v>95</v>
      </c>
      <c r="E163" s="3">
        <v>45070</v>
      </c>
      <c r="F163" s="19">
        <v>0.625</v>
      </c>
      <c r="G163" s="18" t="s">
        <v>475</v>
      </c>
      <c r="H163" s="18" t="s">
        <v>476</v>
      </c>
      <c r="I163" s="5"/>
      <c r="J163" s="5">
        <v>3.4060000000000001</v>
      </c>
      <c r="K163" s="5">
        <v>0.18786</v>
      </c>
      <c r="L163" s="5">
        <v>7.2009999999999996</v>
      </c>
      <c r="M163" s="5">
        <v>626.97799999999995</v>
      </c>
      <c r="N163" s="5">
        <v>73.108599999999996</v>
      </c>
      <c r="O163" s="5">
        <v>3.125</v>
      </c>
      <c r="P163" s="5">
        <v>7.3999999999999996E-2</v>
      </c>
      <c r="Q163" s="5">
        <v>0.20100000000000001</v>
      </c>
      <c r="R163" s="5">
        <v>1.42</v>
      </c>
      <c r="S163" s="5">
        <v>10.8</v>
      </c>
      <c r="T163" s="5">
        <v>0.01</v>
      </c>
      <c r="U163" s="5">
        <v>0.32399999999999995</v>
      </c>
      <c r="V163" s="5">
        <v>0.45999999999999996</v>
      </c>
      <c r="W163" s="5">
        <v>0</v>
      </c>
      <c r="X163" s="5">
        <v>4.9154999999999998</v>
      </c>
      <c r="Y163" s="5">
        <f t="shared" si="0"/>
        <v>0.10391399999999999</v>
      </c>
      <c r="Z163" s="5">
        <f t="shared" si="1"/>
        <v>5.7460999999999998E-2</v>
      </c>
      <c r="AA163" s="5">
        <f t="shared" si="2"/>
        <v>0.16137499999999999</v>
      </c>
      <c r="AB163" s="5">
        <f t="shared" si="3"/>
        <v>2.6485000000000009E-2</v>
      </c>
      <c r="AC163" s="17">
        <f t="shared" si="4"/>
        <v>626.97799999999995</v>
      </c>
      <c r="AD163" s="17">
        <f t="shared" si="5"/>
        <v>6.2950618285719795E-2</v>
      </c>
      <c r="AE163" s="17">
        <f t="shared" si="6"/>
        <v>538.92215568862275</v>
      </c>
      <c r="AF163" s="17">
        <f t="shared" si="7"/>
        <v>116.84838510594528</v>
      </c>
      <c r="AG163" s="17">
        <f t="shared" si="8"/>
        <v>135.93002452830106</v>
      </c>
      <c r="AH163" s="17">
        <f t="shared" si="9"/>
        <v>5.1408884785271995</v>
      </c>
      <c r="AI163" s="17">
        <f t="shared" si="10"/>
        <v>4.1023821535288807</v>
      </c>
      <c r="AJ163" s="17">
        <f t="shared" si="11"/>
        <v>0.52636003141948307</v>
      </c>
      <c r="AK163" s="17">
        <f t="shared" si="12"/>
        <v>9.1388598990212362</v>
      </c>
      <c r="AL163" s="17">
        <f t="shared" si="13"/>
        <v>7.4187685166817463</v>
      </c>
      <c r="AM163" s="17">
        <f t="shared" si="14"/>
        <v>0</v>
      </c>
      <c r="AN163" s="17">
        <f t="shared" si="15"/>
        <v>102.34484309414351</v>
      </c>
      <c r="AO163" s="17">
        <f t="shared" si="16"/>
        <v>746.40683154126589</v>
      </c>
      <c r="AP163" s="17">
        <f t="shared" si="17"/>
        <v>801.00678657321089</v>
      </c>
      <c r="AQ163" s="17">
        <f t="shared" si="18"/>
        <v>1547.4136181144768</v>
      </c>
      <c r="AR163" s="17">
        <f t="shared" si="19"/>
        <v>-3.5284654595760272</v>
      </c>
      <c r="AS163" s="17">
        <f t="shared" si="20"/>
        <v>796.84145380139626</v>
      </c>
      <c r="AT163" s="17">
        <f t="shared" si="21"/>
        <v>118.90247150984649</v>
      </c>
      <c r="AU163" s="17">
        <f t="shared" si="22"/>
        <v>677.93898229154979</v>
      </c>
      <c r="AV163" s="5" t="str">
        <f t="shared" si="23"/>
        <v>OK</v>
      </c>
      <c r="AW163" s="5">
        <f t="shared" si="24"/>
        <v>4.8556261751338416</v>
      </c>
      <c r="AX163" s="5" t="str">
        <f t="shared" si="25"/>
        <v>OK</v>
      </c>
      <c r="AY163" s="5">
        <f t="shared" si="26"/>
        <v>76.658480317873895</v>
      </c>
      <c r="AZ163" s="8"/>
      <c r="BA163" s="8"/>
    </row>
    <row r="164" spans="1:53" ht="15.75" customHeight="1" x14ac:dyDescent="0.2">
      <c r="A164" s="13" t="s">
        <v>477</v>
      </c>
      <c r="B164" s="13">
        <v>164</v>
      </c>
      <c r="C164" s="8" t="s">
        <v>85</v>
      </c>
      <c r="D164" s="15" t="s">
        <v>79</v>
      </c>
      <c r="E164" s="3">
        <v>45070</v>
      </c>
      <c r="F164" s="19">
        <v>0.63194444444444442</v>
      </c>
      <c r="G164" s="18" t="s">
        <v>478</v>
      </c>
      <c r="H164" s="18" t="s">
        <v>479</v>
      </c>
      <c r="I164" s="5"/>
      <c r="J164" s="5">
        <v>2.7519999999999998</v>
      </c>
      <c r="K164" s="5">
        <v>1.1020000000000001</v>
      </c>
      <c r="L164" s="5">
        <v>6.9870000000000001</v>
      </c>
      <c r="M164" s="5">
        <v>580.97699999999998</v>
      </c>
      <c r="N164" s="5">
        <v>61.486400000000003</v>
      </c>
      <c r="O164" s="5">
        <v>2.08</v>
      </c>
      <c r="P164" s="5">
        <v>4.3299999999999998E-2</v>
      </c>
      <c r="Q164" s="5">
        <v>0.245</v>
      </c>
      <c r="R164" s="5">
        <v>1.1200000000000001</v>
      </c>
      <c r="S164" s="5">
        <v>6.9350000000000005</v>
      </c>
      <c r="T164" s="5">
        <v>6.0000000000000001E-3</v>
      </c>
      <c r="U164" s="5">
        <v>1.0633999999999999</v>
      </c>
      <c r="V164" s="5">
        <v>1.2067000000000001</v>
      </c>
      <c r="W164" s="5">
        <v>0</v>
      </c>
      <c r="X164" s="5">
        <v>5.2350000000000003</v>
      </c>
      <c r="Y164" s="5">
        <f t="shared" si="0"/>
        <v>0.27259353000000003</v>
      </c>
      <c r="Z164" s="5">
        <f t="shared" si="1"/>
        <v>3.3622449999999998E-2</v>
      </c>
      <c r="AA164" s="5">
        <f t="shared" si="2"/>
        <v>0.30621598000000005</v>
      </c>
      <c r="AB164" s="5">
        <f t="shared" si="3"/>
        <v>0.79578402000000004</v>
      </c>
      <c r="AC164" s="17">
        <f t="shared" si="4"/>
        <v>580.97699999999998</v>
      </c>
      <c r="AD164" s="17">
        <f t="shared" si="5"/>
        <v>0.10303861204416138</v>
      </c>
      <c r="AE164" s="17">
        <f t="shared" si="6"/>
        <v>346.05788423153695</v>
      </c>
      <c r="AF164" s="17">
        <f t="shared" si="7"/>
        <v>92.16210656243571</v>
      </c>
      <c r="AG164" s="17">
        <f t="shared" si="8"/>
        <v>90.4750243260372</v>
      </c>
      <c r="AH164" s="17">
        <f t="shared" si="9"/>
        <v>6.2662571006923571</v>
      </c>
      <c r="AI164" s="17">
        <f t="shared" si="10"/>
        <v>2.4004479357810879</v>
      </c>
      <c r="AJ164" s="17">
        <f t="shared" si="11"/>
        <v>0.31581601885168981</v>
      </c>
      <c r="AK164" s="17">
        <f t="shared" si="12"/>
        <v>29.99464079203452</v>
      </c>
      <c r="AL164" s="17">
        <f t="shared" si="13"/>
        <v>19.461365150173616</v>
      </c>
      <c r="AM164" s="17">
        <f t="shared" si="14"/>
        <v>0</v>
      </c>
      <c r="AN164" s="17">
        <f t="shared" si="15"/>
        <v>108.99710173895664</v>
      </c>
      <c r="AO164" s="17">
        <f t="shared" si="16"/>
        <v>739.74592370001642</v>
      </c>
      <c r="AP164" s="17">
        <f t="shared" si="17"/>
        <v>537.46475876852753</v>
      </c>
      <c r="AQ164" s="17">
        <f t="shared" si="18"/>
        <v>1277.2106824685438</v>
      </c>
      <c r="AR164" s="17">
        <f t="shared" si="19"/>
        <v>15.837728865571938</v>
      </c>
      <c r="AS164" s="17">
        <f t="shared" si="20"/>
        <v>534.9612722207022</v>
      </c>
      <c r="AT164" s="17">
        <f t="shared" si="21"/>
        <v>158.45310768116479</v>
      </c>
      <c r="AU164" s="17">
        <f t="shared" si="22"/>
        <v>376.5081645395374</v>
      </c>
      <c r="AV164" s="5" t="str">
        <f t="shared" si="23"/>
        <v>OK</v>
      </c>
      <c r="AW164" s="5">
        <f t="shared" si="24"/>
        <v>4.3551741137110156</v>
      </c>
      <c r="AX164" s="5" t="str">
        <f t="shared" si="25"/>
        <v>OK</v>
      </c>
      <c r="AY164" s="5">
        <f t="shared" si="26"/>
        <v>64.164239776252813</v>
      </c>
      <c r="AZ164" s="8"/>
      <c r="BA164" s="8"/>
    </row>
    <row r="165" spans="1:53" ht="15.75" customHeight="1" x14ac:dyDescent="0.2">
      <c r="A165" s="13" t="s">
        <v>480</v>
      </c>
      <c r="B165" s="13">
        <v>165</v>
      </c>
      <c r="C165" s="14" t="s">
        <v>120</v>
      </c>
      <c r="D165" s="15" t="s">
        <v>115</v>
      </c>
      <c r="E165" s="3">
        <v>45070</v>
      </c>
      <c r="F165" s="19">
        <v>0.63194444444444442</v>
      </c>
      <c r="G165" s="18" t="s">
        <v>481</v>
      </c>
      <c r="H165" s="18" t="s">
        <v>482</v>
      </c>
      <c r="I165" s="5"/>
      <c r="J165" s="5">
        <v>3.177</v>
      </c>
      <c r="K165" s="5">
        <v>1.0069999999999999</v>
      </c>
      <c r="L165" s="5">
        <v>6.8520000000000003</v>
      </c>
      <c r="M165" s="5">
        <v>404.52600000000001</v>
      </c>
      <c r="N165" s="5">
        <v>54.145200000000003</v>
      </c>
      <c r="O165" s="5">
        <v>1.9700000000000002</v>
      </c>
      <c r="P165" s="5">
        <v>3.7999999999999999E-2</v>
      </c>
      <c r="Q165" s="5">
        <v>0.255</v>
      </c>
      <c r="R165" s="5">
        <v>1.2749999999999999</v>
      </c>
      <c r="S165" s="5">
        <v>6.8849999999999998</v>
      </c>
      <c r="T165" s="5">
        <v>3.7999999999999999E-2</v>
      </c>
      <c r="U165" s="5">
        <v>0.81289999999999996</v>
      </c>
      <c r="V165" s="5">
        <v>2.2359</v>
      </c>
      <c r="W165" s="5">
        <v>0</v>
      </c>
      <c r="X165" s="5">
        <v>3.8847</v>
      </c>
      <c r="Y165" s="5">
        <f t="shared" si="0"/>
        <v>0.50508980999999997</v>
      </c>
      <c r="Z165" s="5">
        <f t="shared" si="1"/>
        <v>2.9506999999999999E-2</v>
      </c>
      <c r="AA165" s="5">
        <f t="shared" si="2"/>
        <v>0.53459680999999992</v>
      </c>
      <c r="AB165" s="5">
        <f t="shared" si="3"/>
        <v>0.47240318999999997</v>
      </c>
      <c r="AC165" s="17">
        <f t="shared" si="4"/>
        <v>404.52600000000001</v>
      </c>
      <c r="AD165" s="17">
        <f t="shared" si="5"/>
        <v>0.14060475241299114</v>
      </c>
      <c r="AE165" s="17">
        <f t="shared" si="6"/>
        <v>343.56287425149702</v>
      </c>
      <c r="AF165" s="17">
        <f t="shared" si="7"/>
        <v>104.91668380991564</v>
      </c>
      <c r="AG165" s="17">
        <f t="shared" si="8"/>
        <v>85.690287462640995</v>
      </c>
      <c r="AH165" s="17">
        <f t="shared" si="9"/>
        <v>6.5220226966389845</v>
      </c>
      <c r="AI165" s="17">
        <f t="shared" si="10"/>
        <v>2.1066286734337494</v>
      </c>
      <c r="AJ165" s="17">
        <f t="shared" si="11"/>
        <v>2.0001681193940355</v>
      </c>
      <c r="AK165" s="17">
        <f t="shared" si="12"/>
        <v>22.928948184920877</v>
      </c>
      <c r="AL165" s="17">
        <f t="shared" si="13"/>
        <v>36.060053318366769</v>
      </c>
      <c r="AM165" s="17">
        <f t="shared" si="14"/>
        <v>0</v>
      </c>
      <c r="AN165" s="17">
        <f t="shared" si="15"/>
        <v>80.882720367779342</v>
      </c>
      <c r="AO165" s="17">
        <f t="shared" si="16"/>
        <v>546.39788999046107</v>
      </c>
      <c r="AP165" s="17">
        <f t="shared" si="17"/>
        <v>542.93910164653937</v>
      </c>
      <c r="AQ165" s="17">
        <f t="shared" si="18"/>
        <v>1089.3369916370004</v>
      </c>
      <c r="AR165" s="17">
        <f t="shared" si="19"/>
        <v>0.31751316355501752</v>
      </c>
      <c r="AS165" s="17">
        <f t="shared" si="20"/>
        <v>540.69186822069264</v>
      </c>
      <c r="AT165" s="17">
        <f t="shared" si="21"/>
        <v>139.871721871067</v>
      </c>
      <c r="AU165" s="17">
        <f t="shared" si="22"/>
        <v>400.82014634962565</v>
      </c>
      <c r="AV165" s="5" t="str">
        <f t="shared" si="23"/>
        <v>OK</v>
      </c>
      <c r="AW165" s="5">
        <f t="shared" si="24"/>
        <v>2.3276947370986925</v>
      </c>
      <c r="AX165" s="5" t="str">
        <f t="shared" si="25"/>
        <v>OK</v>
      </c>
      <c r="AY165" s="5">
        <f t="shared" si="26"/>
        <v>55.405534970791564</v>
      </c>
      <c r="AZ165" s="8"/>
      <c r="BA165" s="8"/>
    </row>
    <row r="166" spans="1:53" ht="15.75" customHeight="1" x14ac:dyDescent="0.2">
      <c r="A166" s="13" t="s">
        <v>483</v>
      </c>
      <c r="B166" s="13">
        <v>166</v>
      </c>
      <c r="C166" s="8" t="s">
        <v>87</v>
      </c>
      <c r="D166" s="15" t="s">
        <v>88</v>
      </c>
      <c r="E166" s="3">
        <v>45070</v>
      </c>
      <c r="F166" s="19">
        <v>0.63888888888888884</v>
      </c>
      <c r="G166" s="18" t="s">
        <v>481</v>
      </c>
      <c r="H166" s="18" t="s">
        <v>484</v>
      </c>
      <c r="I166" s="5"/>
      <c r="J166" s="5">
        <v>3.11</v>
      </c>
      <c r="K166" s="5">
        <v>1.663</v>
      </c>
      <c r="L166" s="5">
        <v>6.8360000000000003</v>
      </c>
      <c r="M166" s="5">
        <v>362.452</v>
      </c>
      <c r="N166" s="5">
        <v>48.876600000000003</v>
      </c>
      <c r="O166" s="5">
        <v>1.7399999999999998</v>
      </c>
      <c r="P166" s="5">
        <v>3.2000000000000001E-2</v>
      </c>
      <c r="Q166" s="5">
        <v>0.27</v>
      </c>
      <c r="R166" s="5">
        <v>1.27</v>
      </c>
      <c r="S166" s="5">
        <v>6.879999999999999</v>
      </c>
      <c r="T166" s="5">
        <v>3.6999999999999998E-2</v>
      </c>
      <c r="U166" s="5">
        <v>0.75570000000000004</v>
      </c>
      <c r="V166" s="5">
        <v>2.7827999999999999</v>
      </c>
      <c r="W166" s="5">
        <v>0</v>
      </c>
      <c r="X166" s="5">
        <v>3.5914000000000001</v>
      </c>
      <c r="Y166" s="5">
        <f t="shared" si="0"/>
        <v>0.62863451999999997</v>
      </c>
      <c r="Z166" s="5">
        <f t="shared" si="1"/>
        <v>2.4847999999999999E-2</v>
      </c>
      <c r="AA166" s="5">
        <f t="shared" si="2"/>
        <v>0.65348251999999996</v>
      </c>
      <c r="AB166" s="5">
        <f t="shared" si="3"/>
        <v>1.00951748</v>
      </c>
      <c r="AC166" s="17">
        <f t="shared" si="4"/>
        <v>362.452</v>
      </c>
      <c r="AD166" s="17">
        <f t="shared" si="5"/>
        <v>0.1458814260275344</v>
      </c>
      <c r="AE166" s="17">
        <f t="shared" si="6"/>
        <v>343.31337325349295</v>
      </c>
      <c r="AF166" s="17">
        <f t="shared" si="7"/>
        <v>104.5052458341905</v>
      </c>
      <c r="AG166" s="17">
        <f t="shared" si="8"/>
        <v>75.685837657358022</v>
      </c>
      <c r="AH166" s="17">
        <f t="shared" si="9"/>
        <v>6.9056710905589247</v>
      </c>
      <c r="AI166" s="17">
        <f t="shared" si="10"/>
        <v>1.7740030934178943</v>
      </c>
      <c r="AJ166" s="17">
        <f t="shared" si="11"/>
        <v>1.9475321162520871</v>
      </c>
      <c r="AK166" s="17">
        <f t="shared" si="12"/>
        <v>21.31554452373565</v>
      </c>
      <c r="AL166" s="17">
        <f t="shared" si="13"/>
        <v>44.880323974395573</v>
      </c>
      <c r="AM166" s="17">
        <f t="shared" si="14"/>
        <v>0</v>
      </c>
      <c r="AN166" s="17">
        <f t="shared" si="15"/>
        <v>74.775967752681737</v>
      </c>
      <c r="AO166" s="17">
        <f t="shared" si="16"/>
        <v>505.37136836706503</v>
      </c>
      <c r="AP166" s="17">
        <f t="shared" si="17"/>
        <v>532.33001235504594</v>
      </c>
      <c r="AQ166" s="17">
        <f t="shared" si="18"/>
        <v>1037.701380722111</v>
      </c>
      <c r="AR166" s="17">
        <f t="shared" si="19"/>
        <v>-2.5979192558480597</v>
      </c>
      <c r="AS166" s="17">
        <f t="shared" si="20"/>
        <v>530.41012783560041</v>
      </c>
      <c r="AT166" s="17">
        <f t="shared" si="21"/>
        <v>140.97183625081294</v>
      </c>
      <c r="AU166" s="17">
        <f t="shared" si="22"/>
        <v>389.43829158478746</v>
      </c>
      <c r="AV166" s="5" t="str">
        <f t="shared" si="23"/>
        <v>OK</v>
      </c>
      <c r="AW166" s="5">
        <f t="shared" si="24"/>
        <v>8.7436811400322494</v>
      </c>
      <c r="AX166" s="5" t="str">
        <f t="shared" si="25"/>
        <v>OK</v>
      </c>
      <c r="AY166" s="5">
        <f t="shared" si="26"/>
        <v>53.150214056089006</v>
      </c>
      <c r="AZ166" s="8"/>
      <c r="BA166" s="8"/>
    </row>
    <row r="167" spans="1:53" ht="15.75" customHeight="1" x14ac:dyDescent="0.2">
      <c r="A167" s="13" t="s">
        <v>485</v>
      </c>
      <c r="B167" s="13">
        <v>167</v>
      </c>
      <c r="C167" s="8" t="s">
        <v>75</v>
      </c>
      <c r="D167" s="4" t="s">
        <v>69</v>
      </c>
      <c r="E167" s="3">
        <v>45070</v>
      </c>
      <c r="F167" s="19">
        <v>0.65972222222222221</v>
      </c>
      <c r="G167" s="18" t="s">
        <v>486</v>
      </c>
      <c r="H167" s="18" t="s">
        <v>487</v>
      </c>
      <c r="I167" s="5"/>
      <c r="J167" s="5">
        <v>3.8530000000000002</v>
      </c>
      <c r="K167" s="5">
        <v>0.14879999999999999</v>
      </c>
      <c r="L167" s="5">
        <v>6.8040000000000003</v>
      </c>
      <c r="M167" s="5">
        <v>828.524</v>
      </c>
      <c r="N167" s="5">
        <v>86.8626</v>
      </c>
      <c r="O167" s="5">
        <v>1.8839999999999999</v>
      </c>
      <c r="P167" s="5">
        <v>4.41E-2</v>
      </c>
      <c r="Q167" s="5">
        <v>0.28839999999999999</v>
      </c>
      <c r="R167" s="5">
        <v>1.8839999999999999</v>
      </c>
      <c r="S167" s="5">
        <v>13.409000000000001</v>
      </c>
      <c r="T167" s="5">
        <v>3.2000000000000001E-2</v>
      </c>
      <c r="U167" s="5">
        <v>0.43540000000000001</v>
      </c>
      <c r="V167" s="5">
        <v>0.29959999999999998</v>
      </c>
      <c r="W167" s="5">
        <v>0</v>
      </c>
      <c r="X167" s="5">
        <v>2.7688000000000001</v>
      </c>
      <c r="Y167" s="5">
        <f t="shared" si="0"/>
        <v>6.7679639999999985E-2</v>
      </c>
      <c r="Z167" s="5">
        <f t="shared" si="1"/>
        <v>3.424365E-2</v>
      </c>
      <c r="AA167" s="5">
        <f t="shared" si="2"/>
        <v>0.10192328999999999</v>
      </c>
      <c r="AB167" s="5">
        <f t="shared" si="3"/>
        <v>4.6876710000000002E-2</v>
      </c>
      <c r="AC167" s="17">
        <f t="shared" si="4"/>
        <v>828.524</v>
      </c>
      <c r="AD167" s="17">
        <f t="shared" si="5"/>
        <v>0.15703628043335496</v>
      </c>
      <c r="AE167" s="17">
        <f t="shared" si="6"/>
        <v>669.11177644710585</v>
      </c>
      <c r="AF167" s="17">
        <f t="shared" si="7"/>
        <v>155.02982925324008</v>
      </c>
      <c r="AG167" s="17">
        <f t="shared" si="8"/>
        <v>81.949493187622139</v>
      </c>
      <c r="AH167" s="17">
        <f t="shared" si="9"/>
        <v>7.3762797871007173</v>
      </c>
      <c r="AI167" s="17">
        <f t="shared" si="10"/>
        <v>2.4447980131165354</v>
      </c>
      <c r="AJ167" s="17">
        <f t="shared" si="11"/>
        <v>1.6843521005423456</v>
      </c>
      <c r="AK167" s="17">
        <f t="shared" si="12"/>
        <v>12.281048148252616</v>
      </c>
      <c r="AL167" s="17">
        <f t="shared" si="13"/>
        <v>4.8318761904301102</v>
      </c>
      <c r="AM167" s="17">
        <f t="shared" si="14"/>
        <v>0</v>
      </c>
      <c r="AN167" s="17">
        <f t="shared" si="15"/>
        <v>57.648744086881216</v>
      </c>
      <c r="AO167" s="17">
        <f t="shared" si="16"/>
        <v>904.97002052610628</v>
      </c>
      <c r="AP167" s="17">
        <f t="shared" si="17"/>
        <v>916.06921296861867</v>
      </c>
      <c r="AQ167" s="17">
        <f t="shared" si="18"/>
        <v>1821.0392334947251</v>
      </c>
      <c r="AR167" s="17">
        <f t="shared" si="19"/>
        <v>-0.60949771088743221</v>
      </c>
      <c r="AS167" s="17">
        <f t="shared" si="20"/>
        <v>913.46737867506886</v>
      </c>
      <c r="AT167" s="17">
        <f t="shared" si="21"/>
        <v>74.76166842556394</v>
      </c>
      <c r="AU167" s="17">
        <f t="shared" si="22"/>
        <v>838.70571024950493</v>
      </c>
      <c r="AV167" s="5" t="str">
        <f t="shared" si="23"/>
        <v>OK</v>
      </c>
      <c r="AW167" s="5">
        <f t="shared" si="24"/>
        <v>1.6543821681817443</v>
      </c>
      <c r="AX167" s="5" t="str">
        <f t="shared" si="25"/>
        <v>OK</v>
      </c>
      <c r="AY167" s="5">
        <f t="shared" si="26"/>
        <v>88.299639365219036</v>
      </c>
      <c r="AZ167" s="8"/>
      <c r="BA167" s="8"/>
    </row>
    <row r="168" spans="1:53" ht="15.75" customHeight="1" x14ac:dyDescent="0.2">
      <c r="A168" s="13" t="s">
        <v>488</v>
      </c>
      <c r="B168" s="13">
        <v>168</v>
      </c>
      <c r="C168" s="8" t="s">
        <v>134</v>
      </c>
      <c r="D168" s="15" t="s">
        <v>79</v>
      </c>
      <c r="E168" s="3">
        <v>45082</v>
      </c>
      <c r="F168" s="4"/>
      <c r="G168" s="18" t="s">
        <v>489</v>
      </c>
      <c r="H168" s="18" t="s">
        <v>490</v>
      </c>
      <c r="I168" s="5"/>
      <c r="J168" s="5">
        <v>1.827</v>
      </c>
      <c r="K168" s="5">
        <v>0.23859</v>
      </c>
      <c r="L168" s="5">
        <v>6.9130000000000003</v>
      </c>
      <c r="M168" s="5">
        <v>1234.088</v>
      </c>
      <c r="N168" s="5">
        <v>126.81</v>
      </c>
      <c r="O168" s="5">
        <v>3.9529999999999998</v>
      </c>
      <c r="P168" s="5">
        <v>0.111</v>
      </c>
      <c r="Q168" s="5">
        <v>0.27900000000000003</v>
      </c>
      <c r="R168" s="5">
        <v>3.2919999999999998</v>
      </c>
      <c r="S168" s="5">
        <v>17.234999999999999</v>
      </c>
      <c r="T168" s="5">
        <v>4.8000000000000001E-2</v>
      </c>
      <c r="U168" s="5">
        <v>0.71699999999999997</v>
      </c>
      <c r="V168" s="5">
        <v>0.1699</v>
      </c>
      <c r="W168" s="5">
        <v>0</v>
      </c>
      <c r="X168" s="5">
        <v>7.6237000000000004</v>
      </c>
      <c r="Y168" s="5">
        <f t="shared" si="0"/>
        <v>3.8380409999999997E-2</v>
      </c>
      <c r="Z168" s="5">
        <f t="shared" si="1"/>
        <v>8.6191500000000004E-2</v>
      </c>
      <c r="AA168" s="5">
        <f t="shared" si="2"/>
        <v>0.12457191000000001</v>
      </c>
      <c r="AB168" s="5">
        <f t="shared" si="3"/>
        <v>0.11401808999999999</v>
      </c>
      <c r="AC168" s="17">
        <f t="shared" si="4"/>
        <v>1234.088</v>
      </c>
      <c r="AD168" s="17">
        <f t="shared" si="5"/>
        <v>0.12217996601648695</v>
      </c>
      <c r="AE168" s="17">
        <f t="shared" si="6"/>
        <v>860.02994011976057</v>
      </c>
      <c r="AF168" s="17">
        <f t="shared" si="7"/>
        <v>270.890763217445</v>
      </c>
      <c r="AG168" s="17">
        <f t="shared" si="8"/>
        <v>171.9460438273197</v>
      </c>
      <c r="AH168" s="17">
        <f t="shared" si="9"/>
        <v>7.135860126910889</v>
      </c>
      <c r="AI168" s="17">
        <f t="shared" si="10"/>
        <v>6.153573230293321</v>
      </c>
      <c r="AJ168" s="17">
        <f t="shared" si="11"/>
        <v>2.5265281508135184</v>
      </c>
      <c r="AK168" s="17">
        <f t="shared" si="12"/>
        <v>20.223958480241443</v>
      </c>
      <c r="AL168" s="17">
        <f t="shared" si="13"/>
        <v>2.740106023878758</v>
      </c>
      <c r="AM168" s="17">
        <f t="shared" si="14"/>
        <v>0</v>
      </c>
      <c r="AN168" s="17">
        <f t="shared" si="15"/>
        <v>158.73184422679728</v>
      </c>
      <c r="AO168" s="17">
        <f t="shared" si="16"/>
        <v>1418.310436881731</v>
      </c>
      <c r="AP168" s="17">
        <f t="shared" si="17"/>
        <v>1316.2783604877463</v>
      </c>
      <c r="AQ168" s="17">
        <f t="shared" si="18"/>
        <v>2734.5887973694771</v>
      </c>
      <c r="AR168" s="17">
        <f t="shared" si="19"/>
        <v>3.73116705854035</v>
      </c>
      <c r="AS168" s="17">
        <f t="shared" si="20"/>
        <v>1310.0026072914363</v>
      </c>
      <c r="AT168" s="17">
        <f t="shared" si="21"/>
        <v>181.69590873091749</v>
      </c>
      <c r="AU168" s="17">
        <f t="shared" si="22"/>
        <v>1128.3066985605187</v>
      </c>
      <c r="AV168" s="5" t="str">
        <f t="shared" si="23"/>
        <v>OK</v>
      </c>
      <c r="AW168" s="5">
        <f t="shared" si="24"/>
        <v>5.3401972574199119</v>
      </c>
      <c r="AX168" s="5" t="str">
        <f t="shared" si="25"/>
        <v>OK</v>
      </c>
      <c r="AY168" s="5">
        <f t="shared" si="26"/>
        <v>133.58190414213419</v>
      </c>
      <c r="AZ168" s="8"/>
      <c r="BA168" s="8"/>
    </row>
    <row r="169" spans="1:53" ht="15.75" customHeight="1" x14ac:dyDescent="0.2">
      <c r="A169" s="13" t="s">
        <v>491</v>
      </c>
      <c r="B169" s="13">
        <v>169</v>
      </c>
      <c r="C169" s="8" t="s">
        <v>131</v>
      </c>
      <c r="D169" s="15" t="s">
        <v>88</v>
      </c>
      <c r="E169" s="3">
        <v>45082</v>
      </c>
      <c r="F169" s="4"/>
      <c r="G169" s="18" t="s">
        <v>492</v>
      </c>
      <c r="H169" s="18" t="s">
        <v>333</v>
      </c>
      <c r="I169" s="5"/>
      <c r="J169" s="5">
        <v>3.0089999999999999</v>
      </c>
      <c r="K169" s="5">
        <v>0.23810000000000001</v>
      </c>
      <c r="L169" s="5">
        <v>6.8449999999999998</v>
      </c>
      <c r="M169" s="5">
        <v>871.52099999999996</v>
      </c>
      <c r="N169" s="5">
        <v>101.84</v>
      </c>
      <c r="O169" s="5">
        <v>3.3340000000000001</v>
      </c>
      <c r="P169" s="5">
        <v>0.105</v>
      </c>
      <c r="Q169" s="5">
        <v>0.252</v>
      </c>
      <c r="R169" s="5">
        <v>2.528</v>
      </c>
      <c r="S169" s="5">
        <v>14.818</v>
      </c>
      <c r="T169" s="5">
        <v>4.3999999999999997E-2</v>
      </c>
      <c r="U169" s="5">
        <v>0.63590000000000002</v>
      </c>
      <c r="V169" s="5">
        <v>0.31140000000000001</v>
      </c>
      <c r="W169" s="5">
        <v>0</v>
      </c>
      <c r="X169" s="5">
        <v>8.0361999999999991</v>
      </c>
      <c r="Y169" s="5">
        <f t="shared" si="0"/>
        <v>7.0345259999999993E-2</v>
      </c>
      <c r="Z169" s="5">
        <f t="shared" si="1"/>
        <v>8.1532499999999994E-2</v>
      </c>
      <c r="AA169" s="5">
        <f t="shared" si="2"/>
        <v>0.15187775999999997</v>
      </c>
      <c r="AB169" s="5">
        <f t="shared" si="3"/>
        <v>8.6222240000000033E-2</v>
      </c>
      <c r="AC169" s="17">
        <f t="shared" si="4"/>
        <v>871.52099999999996</v>
      </c>
      <c r="AD169" s="17">
        <f t="shared" si="5"/>
        <v>0.14288939585111024</v>
      </c>
      <c r="AE169" s="17">
        <f t="shared" si="6"/>
        <v>739.42115768463077</v>
      </c>
      <c r="AF169" s="17">
        <f t="shared" si="7"/>
        <v>208.02304052664061</v>
      </c>
      <c r="AG169" s="17">
        <f t="shared" si="8"/>
        <v>145.02102456875386</v>
      </c>
      <c r="AH169" s="17">
        <f t="shared" si="9"/>
        <v>6.4452930178549952</v>
      </c>
      <c r="AI169" s="17">
        <f t="shared" si="10"/>
        <v>5.8209476502774651</v>
      </c>
      <c r="AJ169" s="17">
        <f t="shared" si="11"/>
        <v>2.3159841382457254</v>
      </c>
      <c r="AK169" s="17">
        <f t="shared" si="12"/>
        <v>17.936422869714832</v>
      </c>
      <c r="AL169" s="17">
        <f t="shared" si="13"/>
        <v>5.0221837306406432</v>
      </c>
      <c r="AM169" s="17">
        <f t="shared" si="14"/>
        <v>0</v>
      </c>
      <c r="AN169" s="17">
        <f t="shared" si="15"/>
        <v>167.32044106869213</v>
      </c>
      <c r="AO169" s="17">
        <f t="shared" si="16"/>
        <v>1064.1160318072932</v>
      </c>
      <c r="AP169" s="17">
        <f t="shared" si="17"/>
        <v>1104.8743528440089</v>
      </c>
      <c r="AQ169" s="17">
        <f t="shared" si="18"/>
        <v>2168.9903846513021</v>
      </c>
      <c r="AR169" s="17">
        <f t="shared" si="19"/>
        <v>-1.8791379309534446</v>
      </c>
      <c r="AS169" s="17">
        <f t="shared" si="20"/>
        <v>1098.9105157978802</v>
      </c>
      <c r="AT169" s="17">
        <f t="shared" si="21"/>
        <v>190.2790476690476</v>
      </c>
      <c r="AU169" s="17">
        <f t="shared" si="22"/>
        <v>908.63146812883258</v>
      </c>
      <c r="AV169" s="5" t="str">
        <f t="shared" si="23"/>
        <v>OK</v>
      </c>
      <c r="AW169" s="5">
        <f t="shared" si="24"/>
        <v>5.8460484728164657</v>
      </c>
      <c r="AX169" s="5" t="str">
        <f t="shared" si="25"/>
        <v>OK</v>
      </c>
      <c r="AY169" s="5">
        <f t="shared" si="26"/>
        <v>107.79361576471629</v>
      </c>
      <c r="AZ169" s="8"/>
      <c r="BA169" s="8"/>
    </row>
    <row r="170" spans="1:53" ht="15.75" customHeight="1" x14ac:dyDescent="0.2">
      <c r="A170" s="13" t="s">
        <v>493</v>
      </c>
      <c r="B170" s="13">
        <v>170</v>
      </c>
      <c r="C170" s="8" t="s">
        <v>472</v>
      </c>
      <c r="D170" s="15" t="s">
        <v>69</v>
      </c>
      <c r="E170" s="3">
        <v>45082</v>
      </c>
      <c r="F170" s="4"/>
      <c r="G170" s="18" t="s">
        <v>494</v>
      </c>
      <c r="H170" s="18" t="s">
        <v>495</v>
      </c>
      <c r="I170" s="5"/>
      <c r="J170" s="5">
        <v>2.101</v>
      </c>
      <c r="K170" s="5">
        <v>0.47789999999999999</v>
      </c>
      <c r="L170" s="5">
        <v>7.0620000000000003</v>
      </c>
      <c r="M170" s="5">
        <v>1620.346</v>
      </c>
      <c r="N170" s="5">
        <v>187.93</v>
      </c>
      <c r="O170" s="5">
        <v>5.0410000000000004</v>
      </c>
      <c r="P170" s="5">
        <v>0.126</v>
      </c>
      <c r="Q170" s="5">
        <v>0.14799999999999999</v>
      </c>
      <c r="R170" s="5">
        <v>4.5190000000000001</v>
      </c>
      <c r="S170" s="5">
        <v>25.093</v>
      </c>
      <c r="T170" s="5">
        <v>5.7000000000000002E-2</v>
      </c>
      <c r="U170" s="5">
        <v>1.0034000000000001</v>
      </c>
      <c r="V170" s="5">
        <v>1.2782</v>
      </c>
      <c r="W170" s="5">
        <v>0.24340000000000001</v>
      </c>
      <c r="X170" s="5">
        <v>18.975000000000001</v>
      </c>
      <c r="Y170" s="5">
        <f t="shared" si="0"/>
        <v>0.28874538</v>
      </c>
      <c r="Z170" s="5">
        <f t="shared" si="1"/>
        <v>9.7838999999999995E-2</v>
      </c>
      <c r="AA170" s="5">
        <f t="shared" si="2"/>
        <v>0.38658438000000001</v>
      </c>
      <c r="AB170" s="5">
        <f t="shared" si="3"/>
        <v>9.1315619999999986E-2</v>
      </c>
      <c r="AC170" s="17">
        <f t="shared" si="4"/>
        <v>1620.346</v>
      </c>
      <c r="AD170" s="17">
        <f t="shared" si="5"/>
        <v>8.6696187575821551E-2</v>
      </c>
      <c r="AE170" s="17">
        <f t="shared" si="6"/>
        <v>1252.1457085828345</v>
      </c>
      <c r="AF170" s="17">
        <f t="shared" si="7"/>
        <v>371.85764246039912</v>
      </c>
      <c r="AG170" s="17">
        <f t="shared" si="8"/>
        <v>219.27144116709306</v>
      </c>
      <c r="AH170" s="17">
        <f t="shared" si="9"/>
        <v>3.7853308200100768</v>
      </c>
      <c r="AI170" s="17">
        <f t="shared" si="10"/>
        <v>6.9851371803329583</v>
      </c>
      <c r="AJ170" s="17">
        <f t="shared" si="11"/>
        <v>3.0002521790910532</v>
      </c>
      <c r="AK170" s="17">
        <f t="shared" si="12"/>
        <v>28.302259329252813</v>
      </c>
      <c r="AL170" s="17">
        <f t="shared" si="13"/>
        <v>20.614499821788279</v>
      </c>
      <c r="AM170" s="17">
        <f t="shared" si="14"/>
        <v>2.5628876183255942</v>
      </c>
      <c r="AN170" s="17">
        <f t="shared" si="15"/>
        <v>395.07545472716379</v>
      </c>
      <c r="AO170" s="17">
        <f t="shared" si="16"/>
        <v>2069.9013536756215</v>
      </c>
      <c r="AP170" s="17">
        <f t="shared" si="17"/>
        <v>1854.1319563982456</v>
      </c>
      <c r="AQ170" s="17">
        <f t="shared" si="18"/>
        <v>3924.0333100738671</v>
      </c>
      <c r="AR170" s="17">
        <f t="shared" si="19"/>
        <v>5.49866375301779</v>
      </c>
      <c r="AS170" s="17">
        <f t="shared" si="20"/>
        <v>1847.0601230303369</v>
      </c>
      <c r="AT170" s="17">
        <f t="shared" si="21"/>
        <v>443.99221387820489</v>
      </c>
      <c r="AU170" s="17">
        <f t="shared" si="22"/>
        <v>1403.067909152132</v>
      </c>
      <c r="AV170" s="5" t="str">
        <f t="shared" si="23"/>
        <v>OK</v>
      </c>
      <c r="AW170" s="5">
        <f t="shared" si="24"/>
        <v>4.482941823130421</v>
      </c>
      <c r="AX170" s="5" t="str">
        <f t="shared" si="25"/>
        <v>OK</v>
      </c>
      <c r="AY170" s="5">
        <f t="shared" si="26"/>
        <v>196.35479256820901</v>
      </c>
      <c r="AZ170" s="8"/>
      <c r="BA170" s="8"/>
    </row>
    <row r="171" spans="1:53" ht="15.75" customHeight="1" x14ac:dyDescent="0.2">
      <c r="A171" s="13" t="s">
        <v>496</v>
      </c>
      <c r="B171" s="13">
        <v>171</v>
      </c>
      <c r="C171" s="8" t="s">
        <v>94</v>
      </c>
      <c r="D171" s="15" t="s">
        <v>95</v>
      </c>
      <c r="E171" s="3">
        <v>45082</v>
      </c>
      <c r="F171" s="4"/>
      <c r="G171" s="18" t="s">
        <v>497</v>
      </c>
      <c r="H171" s="18" t="s">
        <v>498</v>
      </c>
      <c r="I171" s="5">
        <v>156.52000000000001</v>
      </c>
      <c r="J171" s="5">
        <v>2.95</v>
      </c>
      <c r="K171" s="5">
        <v>0.17327999999999999</v>
      </c>
      <c r="L171" s="5">
        <v>6.8479999999999999</v>
      </c>
      <c r="M171" s="5">
        <v>680.54200000000003</v>
      </c>
      <c r="N171" s="5">
        <v>85.91</v>
      </c>
      <c r="O171" s="5">
        <v>3.7280000000000002</v>
      </c>
      <c r="P171" s="5">
        <v>0.111</v>
      </c>
      <c r="Q171" s="5">
        <v>0.15</v>
      </c>
      <c r="R171" s="5">
        <v>1.6970000000000001</v>
      </c>
      <c r="S171" s="5">
        <v>11.355</v>
      </c>
      <c r="T171" s="5">
        <v>4.3999999999999997E-2</v>
      </c>
      <c r="U171" s="5">
        <v>0.33839999999999998</v>
      </c>
      <c r="V171" s="5">
        <v>0.12609999999999999</v>
      </c>
      <c r="W171" s="5">
        <v>0</v>
      </c>
      <c r="X171" s="5">
        <v>5.4535999999999998</v>
      </c>
      <c r="Y171" s="5">
        <f t="shared" si="0"/>
        <v>2.8485989999999996E-2</v>
      </c>
      <c r="Z171" s="5">
        <f t="shared" si="1"/>
        <v>8.6191500000000004E-2</v>
      </c>
      <c r="AA171" s="5">
        <f t="shared" si="2"/>
        <v>0.11467748999999999</v>
      </c>
      <c r="AB171" s="5">
        <f t="shared" si="3"/>
        <v>5.8602509999999997E-2</v>
      </c>
      <c r="AC171" s="17">
        <f t="shared" si="4"/>
        <v>680.54200000000003</v>
      </c>
      <c r="AD171" s="17">
        <f t="shared" si="5"/>
        <v>0.14190575216890911</v>
      </c>
      <c r="AE171" s="17">
        <f t="shared" si="6"/>
        <v>566.61676646706599</v>
      </c>
      <c r="AF171" s="17">
        <f t="shared" si="7"/>
        <v>139.64204896111912</v>
      </c>
      <c r="AG171" s="17">
        <f t="shared" si="8"/>
        <v>162.15908206128205</v>
      </c>
      <c r="AH171" s="17">
        <f t="shared" si="9"/>
        <v>3.8364839391994021</v>
      </c>
      <c r="AI171" s="17">
        <f t="shared" si="10"/>
        <v>6.153573230293321</v>
      </c>
      <c r="AJ171" s="17">
        <f t="shared" si="11"/>
        <v>2.3159841382457254</v>
      </c>
      <c r="AK171" s="17">
        <f t="shared" si="12"/>
        <v>9.5450314500888496</v>
      </c>
      <c r="AL171" s="17">
        <f t="shared" si="13"/>
        <v>2.0337102390294959</v>
      </c>
      <c r="AM171" s="17">
        <f t="shared" si="14"/>
        <v>0</v>
      </c>
      <c r="AN171" s="17">
        <f t="shared" si="15"/>
        <v>113.54853754414019</v>
      </c>
      <c r="AO171" s="17">
        <f t="shared" si="16"/>
        <v>807.98526337150429</v>
      </c>
      <c r="AP171" s="17">
        <f t="shared" si="17"/>
        <v>878.54986041112875</v>
      </c>
      <c r="AQ171" s="17">
        <f t="shared" si="18"/>
        <v>1686.535123782633</v>
      </c>
      <c r="AR171" s="17">
        <f t="shared" si="19"/>
        <v>-4.183998070633665</v>
      </c>
      <c r="AS171" s="17">
        <f t="shared" si="20"/>
        <v>872.25438142866653</v>
      </c>
      <c r="AT171" s="17">
        <f t="shared" si="21"/>
        <v>125.12727923325853</v>
      </c>
      <c r="AU171" s="17">
        <f t="shared" si="22"/>
        <v>747.12710219540804</v>
      </c>
      <c r="AV171" s="5" t="str">
        <f t="shared" si="23"/>
        <v>OK</v>
      </c>
      <c r="AW171" s="5">
        <f t="shared" si="24"/>
        <v>-3.0454639127335756</v>
      </c>
      <c r="AX171" s="5" t="str">
        <f t="shared" si="25"/>
        <v>OK</v>
      </c>
      <c r="AY171" s="5">
        <f t="shared" si="26"/>
        <v>83.293641952570582</v>
      </c>
      <c r="AZ171" s="8"/>
      <c r="BA171" s="8"/>
    </row>
    <row r="172" spans="1:53" ht="15.75" customHeight="1" x14ac:dyDescent="0.2">
      <c r="A172" s="13" t="s">
        <v>499</v>
      </c>
      <c r="B172" s="13">
        <v>172</v>
      </c>
      <c r="C172" s="8" t="s">
        <v>85</v>
      </c>
      <c r="D172" s="15" t="s">
        <v>79</v>
      </c>
      <c r="E172" s="3">
        <v>45082</v>
      </c>
      <c r="F172" s="4"/>
      <c r="G172" s="18" t="s">
        <v>500</v>
      </c>
      <c r="H172" s="18" t="s">
        <v>501</v>
      </c>
      <c r="I172" s="5"/>
      <c r="J172" s="5">
        <v>2.911</v>
      </c>
      <c r="K172" s="5">
        <v>0.48320000000000002</v>
      </c>
      <c r="L172" s="5">
        <v>6.9029999999999996</v>
      </c>
      <c r="M172" s="5">
        <v>371.98399999999998</v>
      </c>
      <c r="N172" s="5">
        <v>53.57</v>
      </c>
      <c r="O172" s="5">
        <v>2.4</v>
      </c>
      <c r="P172" s="5">
        <v>8.5999999999999993E-2</v>
      </c>
      <c r="Q172" s="5">
        <v>0.37</v>
      </c>
      <c r="R172" s="5">
        <v>1.2470000000000001</v>
      </c>
      <c r="S172" s="5">
        <v>7.2290000000000001</v>
      </c>
      <c r="T172" s="5">
        <v>3.9E-2</v>
      </c>
      <c r="U172" s="5">
        <v>0.7218</v>
      </c>
      <c r="V172" s="5">
        <v>1.4369000000000001</v>
      </c>
      <c r="W172" s="5">
        <v>0</v>
      </c>
      <c r="X172" s="5">
        <v>4.4638</v>
      </c>
      <c r="Y172" s="5">
        <f t="shared" si="0"/>
        <v>0.32459570999999998</v>
      </c>
      <c r="Z172" s="5">
        <f t="shared" si="1"/>
        <v>6.6778999999999991E-2</v>
      </c>
      <c r="AA172" s="5">
        <f t="shared" si="2"/>
        <v>0.39137470999999996</v>
      </c>
      <c r="AB172" s="5">
        <f t="shared" si="3"/>
        <v>9.1825290000000059E-2</v>
      </c>
      <c r="AC172" s="17">
        <f t="shared" si="4"/>
        <v>371.98399999999998</v>
      </c>
      <c r="AD172" s="17">
        <f t="shared" si="5"/>
        <v>0.12502590302177199</v>
      </c>
      <c r="AE172" s="17">
        <f t="shared" si="6"/>
        <v>360.72854291417167</v>
      </c>
      <c r="AF172" s="17">
        <f t="shared" si="7"/>
        <v>102.61263114585476</v>
      </c>
      <c r="AG172" s="17">
        <f t="shared" si="8"/>
        <v>104.39425883773522</v>
      </c>
      <c r="AH172" s="17">
        <f t="shared" si="9"/>
        <v>9.4633270500251925</v>
      </c>
      <c r="AI172" s="17">
        <f t="shared" si="10"/>
        <v>4.7676333135605899</v>
      </c>
      <c r="AJ172" s="17">
        <f t="shared" si="11"/>
        <v>2.0528041225359837</v>
      </c>
      <c r="AK172" s="17">
        <f t="shared" si="12"/>
        <v>20.359348997263982</v>
      </c>
      <c r="AL172" s="17">
        <f t="shared" si="13"/>
        <v>23.173974960043481</v>
      </c>
      <c r="AM172" s="17">
        <f t="shared" si="14"/>
        <v>0</v>
      </c>
      <c r="AN172" s="17">
        <f t="shared" si="15"/>
        <v>92.940069291758277</v>
      </c>
      <c r="AO172" s="17">
        <f t="shared" si="16"/>
        <v>510.51019737160169</v>
      </c>
      <c r="AP172" s="17">
        <f t="shared" si="17"/>
        <v>582.09141916436931</v>
      </c>
      <c r="AQ172" s="17">
        <f t="shared" si="18"/>
        <v>1092.6016165359711</v>
      </c>
      <c r="AR172" s="17">
        <f t="shared" si="19"/>
        <v>-6.5514475458778527</v>
      </c>
      <c r="AS172" s="17">
        <f t="shared" si="20"/>
        <v>577.19875994778693</v>
      </c>
      <c r="AT172" s="17">
        <f t="shared" si="21"/>
        <v>136.47339324906574</v>
      </c>
      <c r="AU172" s="17">
        <f t="shared" si="22"/>
        <v>440.72536669872119</v>
      </c>
      <c r="AV172" s="5" t="str">
        <f t="shared" si="23"/>
        <v>OK</v>
      </c>
      <c r="AW172" s="5">
        <f t="shared" si="24"/>
        <v>4.1625873693729805</v>
      </c>
      <c r="AX172" s="5" t="str">
        <f t="shared" si="25"/>
        <v>OK</v>
      </c>
      <c r="AY172" s="5">
        <f t="shared" si="26"/>
        <v>55.799898053773106</v>
      </c>
      <c r="AZ172" s="8"/>
      <c r="BA172" s="8"/>
    </row>
    <row r="173" spans="1:53" ht="15.75" customHeight="1" x14ac:dyDescent="0.2">
      <c r="A173" s="13" t="s">
        <v>502</v>
      </c>
      <c r="B173" s="13">
        <v>173</v>
      </c>
      <c r="C173" s="14" t="s">
        <v>120</v>
      </c>
      <c r="D173" s="15" t="s">
        <v>115</v>
      </c>
      <c r="E173" s="3">
        <v>45082</v>
      </c>
      <c r="F173" s="4"/>
      <c r="G173" s="18" t="s">
        <v>503</v>
      </c>
      <c r="H173" s="18" t="s">
        <v>504</v>
      </c>
      <c r="I173" s="5"/>
      <c r="J173" s="5">
        <v>3.5449999999999999</v>
      </c>
      <c r="K173" s="5">
        <v>0.48620000000000002</v>
      </c>
      <c r="L173" s="5">
        <v>6.71</v>
      </c>
      <c r="M173" s="5">
        <v>519.32299999999998</v>
      </c>
      <c r="N173" s="5">
        <v>63.52</v>
      </c>
      <c r="O173" s="5">
        <v>2.1309999999999998</v>
      </c>
      <c r="P173" s="5">
        <v>4.2000000000000003E-2</v>
      </c>
      <c r="Q173" s="5">
        <v>0.38600000000000001</v>
      </c>
      <c r="R173" s="5">
        <v>1.7070000000000001</v>
      </c>
      <c r="S173" s="5">
        <v>8.3490000000000002</v>
      </c>
      <c r="T173" s="5">
        <v>3.9E-2</v>
      </c>
      <c r="U173" s="5">
        <v>0.61860000000000004</v>
      </c>
      <c r="V173" s="5">
        <v>1.1236999999999999</v>
      </c>
      <c r="W173" s="5">
        <v>0</v>
      </c>
      <c r="X173" s="5">
        <v>4.2096999999999998</v>
      </c>
      <c r="Y173" s="5">
        <f t="shared" si="0"/>
        <v>0.25384382999999999</v>
      </c>
      <c r="Z173" s="5">
        <f t="shared" si="1"/>
        <v>3.2613000000000003E-2</v>
      </c>
      <c r="AA173" s="5">
        <f t="shared" si="2"/>
        <v>0.28645683</v>
      </c>
      <c r="AB173" s="5">
        <f t="shared" si="3"/>
        <v>0.19974317000000003</v>
      </c>
      <c r="AC173" s="17">
        <f t="shared" si="4"/>
        <v>519.32299999999998</v>
      </c>
      <c r="AD173" s="17">
        <f t="shared" si="5"/>
        <v>0.19498445997580421</v>
      </c>
      <c r="AE173" s="17">
        <f t="shared" si="6"/>
        <v>416.61676646706593</v>
      </c>
      <c r="AF173" s="17">
        <f t="shared" si="7"/>
        <v>140.46492491256942</v>
      </c>
      <c r="AG173" s="17">
        <f t="shared" si="8"/>
        <v>92.693402326339054</v>
      </c>
      <c r="AH173" s="17">
        <f t="shared" si="9"/>
        <v>9.8725520035397949</v>
      </c>
      <c r="AI173" s="17">
        <f t="shared" si="10"/>
        <v>2.3283790601109864</v>
      </c>
      <c r="AJ173" s="17">
        <f t="shared" si="11"/>
        <v>2.0528041225359837</v>
      </c>
      <c r="AK173" s="17">
        <f t="shared" si="12"/>
        <v>17.44845288127944</v>
      </c>
      <c r="AL173" s="17">
        <f t="shared" si="13"/>
        <v>18.122761265641909</v>
      </c>
      <c r="AM173" s="17">
        <f t="shared" si="14"/>
        <v>0</v>
      </c>
      <c r="AN173" s="17">
        <f t="shared" si="15"/>
        <v>87.649493637151053</v>
      </c>
      <c r="AO173" s="17">
        <f t="shared" si="16"/>
        <v>644.59651190660838</v>
      </c>
      <c r="AP173" s="17">
        <f t="shared" si="17"/>
        <v>662.17100922960094</v>
      </c>
      <c r="AQ173" s="17">
        <f t="shared" si="18"/>
        <v>1306.7675211362093</v>
      </c>
      <c r="AR173" s="17">
        <f t="shared" si="19"/>
        <v>-1.3448832358269716</v>
      </c>
      <c r="AS173" s="17">
        <f t="shared" si="20"/>
        <v>659.64764570951422</v>
      </c>
      <c r="AT173" s="17">
        <f t="shared" si="21"/>
        <v>123.2207077840724</v>
      </c>
      <c r="AU173" s="17">
        <f t="shared" si="22"/>
        <v>536.42693792544185</v>
      </c>
      <c r="AV173" s="5" t="str">
        <f t="shared" si="23"/>
        <v>OK</v>
      </c>
      <c r="AW173" s="5">
        <f t="shared" si="24"/>
        <v>2.6829089352228697</v>
      </c>
      <c r="AX173" s="5" t="str">
        <f t="shared" si="25"/>
        <v>OK</v>
      </c>
      <c r="AY173" s="5">
        <f t="shared" si="26"/>
        <v>65.22418375565357</v>
      </c>
      <c r="AZ173" s="8"/>
      <c r="BA173" s="8"/>
    </row>
    <row r="174" spans="1:53" ht="15.75" customHeight="1" x14ac:dyDescent="0.2">
      <c r="A174" s="13" t="s">
        <v>505</v>
      </c>
      <c r="B174" s="13">
        <v>174</v>
      </c>
      <c r="C174" s="8" t="s">
        <v>87</v>
      </c>
      <c r="D174" s="15" t="s">
        <v>88</v>
      </c>
      <c r="E174" s="3">
        <v>45082</v>
      </c>
      <c r="F174" s="4"/>
      <c r="G174" s="18" t="s">
        <v>506</v>
      </c>
      <c r="H174" s="18" t="s">
        <v>507</v>
      </c>
      <c r="I174" s="5">
        <v>716.58</v>
      </c>
      <c r="J174" s="5">
        <v>3.3959999999999999</v>
      </c>
      <c r="K174" s="5">
        <v>0.96630000000000005</v>
      </c>
      <c r="L174" s="5">
        <v>6.76</v>
      </c>
      <c r="M174" s="5">
        <v>395.15600000000001</v>
      </c>
      <c r="N174" s="5">
        <v>49.69</v>
      </c>
      <c r="O174" s="5">
        <v>1.869</v>
      </c>
      <c r="P174" s="5">
        <v>3.5999999999999997E-2</v>
      </c>
      <c r="Q174" s="5">
        <v>0.34499999999999997</v>
      </c>
      <c r="R174" s="5">
        <v>1.2929999999999999</v>
      </c>
      <c r="S174" s="5">
        <v>6.89</v>
      </c>
      <c r="T174" s="5">
        <v>3.3000000000000002E-2</v>
      </c>
      <c r="U174" s="5">
        <v>0.59470000000000001</v>
      </c>
      <c r="V174" s="5">
        <v>3.1006999999999998</v>
      </c>
      <c r="W174" s="5">
        <v>0</v>
      </c>
      <c r="X174" s="5">
        <v>2.6926000000000001</v>
      </c>
      <c r="Y174" s="5">
        <f t="shared" si="0"/>
        <v>0.70044812999999995</v>
      </c>
      <c r="Z174" s="5">
        <f t="shared" si="1"/>
        <v>2.7953999999999996E-2</v>
      </c>
      <c r="AA174" s="5">
        <f t="shared" si="2"/>
        <v>0.72840212999999998</v>
      </c>
      <c r="AB174" s="5">
        <f t="shared" si="3"/>
        <v>0.23789787000000007</v>
      </c>
      <c r="AC174" s="17">
        <f t="shared" si="4"/>
        <v>395.15600000000001</v>
      </c>
      <c r="AD174" s="17">
        <f t="shared" si="5"/>
        <v>0.17378008287493735</v>
      </c>
      <c r="AE174" s="17">
        <f t="shared" si="6"/>
        <v>343.81237524950097</v>
      </c>
      <c r="AF174" s="17">
        <f t="shared" si="7"/>
        <v>106.39786052252623</v>
      </c>
      <c r="AG174" s="17">
        <f t="shared" si="8"/>
        <v>81.297029069886293</v>
      </c>
      <c r="AH174" s="17">
        <f t="shared" si="9"/>
        <v>8.8239130601586258</v>
      </c>
      <c r="AI174" s="17">
        <f t="shared" si="10"/>
        <v>1.9957534800951306</v>
      </c>
      <c r="AJ174" s="17">
        <f t="shared" si="11"/>
        <v>1.736988103684294</v>
      </c>
      <c r="AK174" s="17">
        <f t="shared" si="12"/>
        <v>16.774320931938057</v>
      </c>
      <c r="AL174" s="17">
        <f t="shared" si="13"/>
        <v>50.007338129728453</v>
      </c>
      <c r="AM174" s="17">
        <f t="shared" si="14"/>
        <v>0</v>
      </c>
      <c r="AN174" s="17">
        <f t="shared" si="15"/>
        <v>56.062196015723906</v>
      </c>
      <c r="AO174" s="17">
        <f t="shared" si="16"/>
        <v>519.73684318107473</v>
      </c>
      <c r="AP174" s="17">
        <f t="shared" si="17"/>
        <v>542.50071146504217</v>
      </c>
      <c r="AQ174" s="17">
        <f t="shared" si="18"/>
        <v>1062.2375546461169</v>
      </c>
      <c r="AR174" s="17">
        <f t="shared" si="19"/>
        <v>-2.1430110604168195</v>
      </c>
      <c r="AS174" s="17">
        <f t="shared" si="20"/>
        <v>540.33117790207211</v>
      </c>
      <c r="AT174" s="17">
        <f t="shared" si="21"/>
        <v>122.84385507739043</v>
      </c>
      <c r="AU174" s="17">
        <f t="shared" si="22"/>
        <v>417.48732282468166</v>
      </c>
      <c r="AV174" s="5" t="str">
        <f t="shared" si="23"/>
        <v>OK</v>
      </c>
      <c r="AW174" s="5">
        <f t="shared" si="24"/>
        <v>8.3408486658953223</v>
      </c>
      <c r="AX174" s="5" t="str">
        <f t="shared" si="25"/>
        <v>OK</v>
      </c>
      <c r="AY174" s="5">
        <f t="shared" si="26"/>
        <v>53.834567702083383</v>
      </c>
      <c r="AZ174" s="8"/>
      <c r="BA174" s="8"/>
    </row>
    <row r="175" spans="1:53" ht="15.75" customHeight="1" x14ac:dyDescent="0.2">
      <c r="A175" s="13" t="s">
        <v>508</v>
      </c>
      <c r="B175" s="13">
        <v>175</v>
      </c>
      <c r="C175" s="14" t="s">
        <v>114</v>
      </c>
      <c r="D175" s="15" t="s">
        <v>115</v>
      </c>
      <c r="E175" s="3">
        <v>45082</v>
      </c>
      <c r="F175" s="4"/>
      <c r="G175" s="18" t="s">
        <v>469</v>
      </c>
      <c r="H175" s="18" t="s">
        <v>509</v>
      </c>
      <c r="I175" s="5"/>
      <c r="J175" s="5">
        <v>3.4689999999999999</v>
      </c>
      <c r="K175" s="5">
        <v>0.4204</v>
      </c>
      <c r="L175" s="5">
        <v>6.6219999999999999</v>
      </c>
      <c r="M175" s="5">
        <v>536.30799999999999</v>
      </c>
      <c r="N175" s="5">
        <v>66.95</v>
      </c>
      <c r="O175" s="5">
        <v>2.12</v>
      </c>
      <c r="P175" s="5">
        <v>5.7000000000000002E-2</v>
      </c>
      <c r="Q175" s="5">
        <v>0.36699999999999999</v>
      </c>
      <c r="R175" s="5">
        <v>1.7829999999999999</v>
      </c>
      <c r="S175" s="5">
        <v>8.2219999999999995</v>
      </c>
      <c r="T175" s="5">
        <v>0.04</v>
      </c>
      <c r="U175" s="5">
        <v>0.58499999999999996</v>
      </c>
      <c r="V175" s="5">
        <v>0.82679999999999998</v>
      </c>
      <c r="W175" s="5">
        <v>0</v>
      </c>
      <c r="X175" s="5">
        <v>4.2807000000000004</v>
      </c>
      <c r="Y175" s="5">
        <f t="shared" si="0"/>
        <v>0.18677411999999999</v>
      </c>
      <c r="Z175" s="5">
        <f t="shared" si="1"/>
        <v>4.4260500000000001E-2</v>
      </c>
      <c r="AA175" s="5">
        <f t="shared" si="2"/>
        <v>0.23103462</v>
      </c>
      <c r="AB175" s="5">
        <f t="shared" si="3"/>
        <v>0.18936538</v>
      </c>
      <c r="AC175" s="17">
        <f t="shared" si="4"/>
        <v>536.30799999999999</v>
      </c>
      <c r="AD175" s="17">
        <f t="shared" si="5"/>
        <v>0.23878112829131765</v>
      </c>
      <c r="AE175" s="17">
        <f t="shared" si="6"/>
        <v>410.27944111776446</v>
      </c>
      <c r="AF175" s="17">
        <f t="shared" si="7"/>
        <v>146.71878214359185</v>
      </c>
      <c r="AG175" s="17">
        <f t="shared" si="8"/>
        <v>92.214928639999442</v>
      </c>
      <c r="AH175" s="17">
        <f t="shared" si="9"/>
        <v>9.386597371241205</v>
      </c>
      <c r="AI175" s="17">
        <f t="shared" si="10"/>
        <v>3.1599430101506241</v>
      </c>
      <c r="AJ175" s="17">
        <f t="shared" si="11"/>
        <v>2.1054401256779323</v>
      </c>
      <c r="AK175" s="17">
        <f t="shared" si="12"/>
        <v>16.500719262121677</v>
      </c>
      <c r="AL175" s="17">
        <f t="shared" si="13"/>
        <v>13.334430020853191</v>
      </c>
      <c r="AM175" s="17">
        <f t="shared" si="14"/>
        <v>0</v>
      </c>
      <c r="AN175" s="17">
        <f t="shared" si="15"/>
        <v>89.127773335998413</v>
      </c>
      <c r="AO175" s="17">
        <f t="shared" si="16"/>
        <v>657.37636274465126</v>
      </c>
      <c r="AP175" s="17">
        <f t="shared" si="17"/>
        <v>661.99847341103896</v>
      </c>
      <c r="AQ175" s="17">
        <f t="shared" si="18"/>
        <v>1319.3748361556902</v>
      </c>
      <c r="AR175" s="17">
        <f t="shared" si="19"/>
        <v>-0.35032581641888122</v>
      </c>
      <c r="AS175" s="17">
        <f t="shared" si="20"/>
        <v>658.59974927259702</v>
      </c>
      <c r="AT175" s="17">
        <f t="shared" si="21"/>
        <v>118.96292261897328</v>
      </c>
      <c r="AU175" s="17">
        <f t="shared" si="22"/>
        <v>539.63682665362376</v>
      </c>
      <c r="AV175" s="5" t="str">
        <f t="shared" si="23"/>
        <v>OK</v>
      </c>
      <c r="AW175" s="5">
        <f t="shared" si="24"/>
        <v>-1.9795667904546344</v>
      </c>
      <c r="AX175" s="5" t="str">
        <f t="shared" si="25"/>
        <v>OK</v>
      </c>
      <c r="AY175" s="5">
        <f t="shared" si="26"/>
        <v>65.624680033790625</v>
      </c>
      <c r="AZ175" s="8"/>
      <c r="BA175" s="8"/>
    </row>
    <row r="176" spans="1:53" ht="15.75" customHeight="1" x14ac:dyDescent="0.2">
      <c r="A176" s="13" t="s">
        <v>510</v>
      </c>
      <c r="B176" s="13">
        <v>176</v>
      </c>
      <c r="C176" s="8" t="s">
        <v>82</v>
      </c>
      <c r="D176" s="15" t="s">
        <v>69</v>
      </c>
      <c r="E176" s="3">
        <v>45082</v>
      </c>
      <c r="F176" s="4"/>
      <c r="G176" s="18" t="s">
        <v>511</v>
      </c>
      <c r="H176" s="18" t="s">
        <v>348</v>
      </c>
      <c r="I176" s="5">
        <v>101.38</v>
      </c>
      <c r="J176" s="5">
        <v>2.7480000000000002</v>
      </c>
      <c r="K176" s="5">
        <v>0.19370000000000001</v>
      </c>
      <c r="L176" s="5">
        <v>6.7270000000000003</v>
      </c>
      <c r="M176" s="5">
        <v>649.88800000000003</v>
      </c>
      <c r="N176" s="5">
        <v>72.180000000000007</v>
      </c>
      <c r="O176" s="5">
        <v>3.246</v>
      </c>
      <c r="P176" s="5">
        <v>9.0999999999999998E-2</v>
      </c>
      <c r="Q176" s="5">
        <v>0.24299999999999999</v>
      </c>
      <c r="R176" s="5">
        <v>1.7430000000000001</v>
      </c>
      <c r="S176" s="5">
        <v>9.7119999999999997</v>
      </c>
      <c r="T176" s="5">
        <v>0.05</v>
      </c>
      <c r="U176" s="5">
        <v>0.34870000000000001</v>
      </c>
      <c r="V176" s="5">
        <v>8.5500000000000007E-2</v>
      </c>
      <c r="W176" s="5">
        <v>0</v>
      </c>
      <c r="X176" s="5">
        <v>3.411</v>
      </c>
      <c r="Y176" s="5">
        <f t="shared" si="0"/>
        <v>1.931445E-2</v>
      </c>
      <c r="Z176" s="5">
        <f t="shared" si="1"/>
        <v>7.0661500000000002E-2</v>
      </c>
      <c r="AA176" s="5">
        <f t="shared" si="2"/>
        <v>8.9975949999999999E-2</v>
      </c>
      <c r="AB176" s="5">
        <f t="shared" si="3"/>
        <v>0.10372405000000001</v>
      </c>
      <c r="AC176" s="17">
        <f t="shared" si="4"/>
        <v>649.88800000000003</v>
      </c>
      <c r="AD176" s="17">
        <f t="shared" si="5"/>
        <v>0.18749945080674132</v>
      </c>
      <c r="AE176" s="17">
        <f t="shared" si="6"/>
        <v>484.63073852295406</v>
      </c>
      <c r="AF176" s="17">
        <f t="shared" si="7"/>
        <v>143.4272783377906</v>
      </c>
      <c r="AG176" s="17">
        <f t="shared" si="8"/>
        <v>141.19323507803688</v>
      </c>
      <c r="AH176" s="17">
        <f t="shared" si="9"/>
        <v>6.2151039815030309</v>
      </c>
      <c r="AI176" s="17">
        <f t="shared" si="10"/>
        <v>5.0448212969071369</v>
      </c>
      <c r="AJ176" s="17">
        <f t="shared" si="11"/>
        <v>2.6318001570974152</v>
      </c>
      <c r="AK176" s="17">
        <f t="shared" si="12"/>
        <v>9.8355569345330434</v>
      </c>
      <c r="AL176" s="17">
        <f t="shared" si="13"/>
        <v>1.3789232786441072</v>
      </c>
      <c r="AM176" s="17">
        <f t="shared" si="14"/>
        <v>0</v>
      </c>
      <c r="AN176" s="17">
        <f t="shared" si="15"/>
        <v>71.019888067159712</v>
      </c>
      <c r="AO176" s="17">
        <f t="shared" si="16"/>
        <v>734.75416843743437</v>
      </c>
      <c r="AP176" s="17">
        <f t="shared" si="17"/>
        <v>780.69867666799837</v>
      </c>
      <c r="AQ176" s="17">
        <f t="shared" si="18"/>
        <v>1515.4528451054327</v>
      </c>
      <c r="AR176" s="17">
        <f t="shared" si="19"/>
        <v>-3.0317345986022781</v>
      </c>
      <c r="AS176" s="17">
        <f t="shared" si="20"/>
        <v>775.46635592028451</v>
      </c>
      <c r="AT176" s="17">
        <f t="shared" si="21"/>
        <v>82.234368280336867</v>
      </c>
      <c r="AU176" s="17">
        <f t="shared" si="22"/>
        <v>693.23198763994765</v>
      </c>
      <c r="AV176" s="5" t="str">
        <f t="shared" si="23"/>
        <v>OK</v>
      </c>
      <c r="AW176" s="5">
        <f t="shared" si="24"/>
        <v>2.3881411810917319</v>
      </c>
      <c r="AX176" s="5" t="str">
        <f t="shared" si="25"/>
        <v>OK</v>
      </c>
      <c r="AY176" s="5">
        <f t="shared" si="26"/>
        <v>73.903760304512019</v>
      </c>
      <c r="AZ176" s="8"/>
      <c r="BA176" s="8"/>
    </row>
    <row r="177" spans="1:53" ht="15.75" customHeight="1" x14ac:dyDescent="0.2">
      <c r="A177" s="13" t="s">
        <v>512</v>
      </c>
      <c r="B177" s="13">
        <v>177</v>
      </c>
      <c r="C177" s="8" t="s">
        <v>139</v>
      </c>
      <c r="D177" s="4"/>
      <c r="E177" s="3">
        <v>45082</v>
      </c>
      <c r="F177" s="4"/>
      <c r="G177" s="18" t="s">
        <v>513</v>
      </c>
      <c r="H177" s="18" t="s">
        <v>513</v>
      </c>
      <c r="I177" s="5"/>
      <c r="J177" s="5">
        <v>2.1059999999999999</v>
      </c>
      <c r="K177" s="5">
        <v>0.4803</v>
      </c>
      <c r="L177" s="5">
        <v>6.6639999999999997</v>
      </c>
      <c r="M177" s="5">
        <v>362.363</v>
      </c>
      <c r="N177" s="5">
        <v>62.65</v>
      </c>
      <c r="O177" s="5">
        <v>1.865</v>
      </c>
      <c r="P177" s="5">
        <v>3.5000000000000003E-2</v>
      </c>
      <c r="Q177" s="5">
        <v>0.39400000000000002</v>
      </c>
      <c r="R177" s="5">
        <v>1.4019999999999999</v>
      </c>
      <c r="S177" s="5">
        <v>9.0310000000000006</v>
      </c>
      <c r="T177" s="5">
        <v>3.7999999999999999E-2</v>
      </c>
      <c r="U177" s="5">
        <v>0.86919999999999997</v>
      </c>
      <c r="V177" s="5">
        <v>1.0793999999999999</v>
      </c>
      <c r="W177" s="5">
        <v>0</v>
      </c>
      <c r="X177" s="5">
        <v>10.0717</v>
      </c>
      <c r="Y177" s="5">
        <f t="shared" si="0"/>
        <v>0.24383645999999998</v>
      </c>
      <c r="Z177" s="5">
        <f t="shared" si="1"/>
        <v>2.71775E-2</v>
      </c>
      <c r="AA177" s="5">
        <f t="shared" si="2"/>
        <v>0.27101396</v>
      </c>
      <c r="AB177" s="5">
        <f t="shared" si="3"/>
        <v>0.20928604000000001</v>
      </c>
      <c r="AC177" s="17">
        <f t="shared" si="4"/>
        <v>362.363</v>
      </c>
      <c r="AD177" s="17">
        <f t="shared" si="5"/>
        <v>0.21677041048196918</v>
      </c>
      <c r="AE177" s="17">
        <f t="shared" si="6"/>
        <v>450.64870259481046</v>
      </c>
      <c r="AF177" s="17">
        <f t="shared" si="7"/>
        <v>115.36720839333469</v>
      </c>
      <c r="AG177" s="17">
        <f t="shared" si="8"/>
        <v>81.123038638490073</v>
      </c>
      <c r="AH177" s="17">
        <f t="shared" si="9"/>
        <v>10.077164480297096</v>
      </c>
      <c r="AI177" s="17">
        <f t="shared" si="10"/>
        <v>1.9403158834258221</v>
      </c>
      <c r="AJ177" s="17">
        <f t="shared" si="11"/>
        <v>2.0001681193940355</v>
      </c>
      <c r="AK177" s="17">
        <f t="shared" si="12"/>
        <v>24.516966124164384</v>
      </c>
      <c r="AL177" s="17">
        <f t="shared" si="13"/>
        <v>17.408301601970166</v>
      </c>
      <c r="AM177" s="17">
        <f t="shared" si="14"/>
        <v>0</v>
      </c>
      <c r="AN177" s="17">
        <f t="shared" si="15"/>
        <v>209.70126257578787</v>
      </c>
      <c r="AO177" s="17">
        <f t="shared" si="16"/>
        <v>615.98969842131646</v>
      </c>
      <c r="AP177" s="17">
        <f t="shared" si="17"/>
        <v>659.37320040084012</v>
      </c>
      <c r="AQ177" s="17">
        <f t="shared" si="18"/>
        <v>1275.3628988221567</v>
      </c>
      <c r="AR177" s="17">
        <f t="shared" si="19"/>
        <v>-3.4016594037344099</v>
      </c>
      <c r="AS177" s="17">
        <f t="shared" si="20"/>
        <v>657.21611410693231</v>
      </c>
      <c r="AT177" s="17">
        <f t="shared" si="21"/>
        <v>251.6265303019224</v>
      </c>
      <c r="AU177" s="17">
        <f t="shared" si="22"/>
        <v>405.58958380500991</v>
      </c>
      <c r="AV177" s="5" t="str">
        <f t="shared" si="23"/>
        <v>OK</v>
      </c>
      <c r="AW177" s="5">
        <f t="shared" si="24"/>
        <v>7.8337872548086507</v>
      </c>
      <c r="AX177" s="5" t="str">
        <f t="shared" si="25"/>
        <v>OK</v>
      </c>
      <c r="AY177" s="5">
        <f t="shared" si="26"/>
        <v>67.557867715137618</v>
      </c>
      <c r="AZ177" s="8"/>
      <c r="BA177" s="8"/>
    </row>
    <row r="178" spans="1:53" ht="15.75" customHeight="1" x14ac:dyDescent="0.2">
      <c r="A178" s="13" t="s">
        <v>514</v>
      </c>
      <c r="B178" s="13">
        <v>178</v>
      </c>
      <c r="C178" s="8" t="s">
        <v>78</v>
      </c>
      <c r="D178" s="4" t="s">
        <v>79</v>
      </c>
      <c r="E178" s="3">
        <v>45082</v>
      </c>
      <c r="F178" s="4"/>
      <c r="G178" s="18" t="s">
        <v>515</v>
      </c>
      <c r="H178" s="18" t="s">
        <v>516</v>
      </c>
      <c r="I178" s="5">
        <v>56.58</v>
      </c>
      <c r="J178" s="5">
        <v>1.85</v>
      </c>
      <c r="K178" s="5">
        <v>0.16120000000000001</v>
      </c>
      <c r="L178" s="5">
        <v>6.64</v>
      </c>
      <c r="M178" s="5">
        <v>468.43200000000002</v>
      </c>
      <c r="N178" s="5">
        <v>54.29</v>
      </c>
      <c r="O178" s="5">
        <v>2.3069999999999999</v>
      </c>
      <c r="P178" s="5">
        <v>4.8000000000000001E-2</v>
      </c>
      <c r="Q178" s="5">
        <v>0.35799999999999998</v>
      </c>
      <c r="R178" s="5">
        <v>1.1359999999999999</v>
      </c>
      <c r="S178" s="5">
        <v>6.726</v>
      </c>
      <c r="T178" s="5">
        <v>5.8000000000000003E-2</v>
      </c>
      <c r="U178" s="5">
        <v>0.56310000000000004</v>
      </c>
      <c r="V178" s="5">
        <v>0.499</v>
      </c>
      <c r="W178" s="5">
        <v>0</v>
      </c>
      <c r="X178" s="5">
        <v>3.1404000000000001</v>
      </c>
      <c r="Y178" s="5">
        <f t="shared" si="0"/>
        <v>0.11272409999999999</v>
      </c>
      <c r="Z178" s="5">
        <f t="shared" si="1"/>
        <v>3.7272E-2</v>
      </c>
      <c r="AA178" s="5">
        <f t="shared" si="2"/>
        <v>0.14999609999999999</v>
      </c>
      <c r="AB178" s="5">
        <f t="shared" si="3"/>
        <v>1.1203900000000017E-2</v>
      </c>
      <c r="AC178" s="17">
        <f t="shared" si="4"/>
        <v>468.43200000000002</v>
      </c>
      <c r="AD178" s="17">
        <f t="shared" si="5"/>
        <v>0.22908676527677715</v>
      </c>
      <c r="AE178" s="17">
        <f t="shared" si="6"/>
        <v>335.62874251497004</v>
      </c>
      <c r="AF178" s="17">
        <f t="shared" si="7"/>
        <v>93.478708084756207</v>
      </c>
      <c r="AG178" s="17">
        <f t="shared" si="8"/>
        <v>100.34898130777297</v>
      </c>
      <c r="AH178" s="17">
        <f t="shared" si="9"/>
        <v>9.1564083348892389</v>
      </c>
      <c r="AI178" s="17">
        <f t="shared" si="10"/>
        <v>2.6610046401268415</v>
      </c>
      <c r="AJ178" s="17">
        <f t="shared" si="11"/>
        <v>3.0528881822330014</v>
      </c>
      <c r="AK178" s="17">
        <f t="shared" si="12"/>
        <v>15.883000028206359</v>
      </c>
      <c r="AL178" s="17">
        <f t="shared" si="13"/>
        <v>8.0477510648351984</v>
      </c>
      <c r="AM178" s="17">
        <f t="shared" si="14"/>
        <v>0</v>
      </c>
      <c r="AN178" s="17">
        <f t="shared" si="15"/>
        <v>65.385768538876675</v>
      </c>
      <c r="AO178" s="17">
        <f t="shared" si="16"/>
        <v>560.80140781415128</v>
      </c>
      <c r="AP178" s="17">
        <f t="shared" si="17"/>
        <v>541.50293164779202</v>
      </c>
      <c r="AQ178" s="17">
        <f t="shared" si="18"/>
        <v>1102.3043394619433</v>
      </c>
      <c r="AR178" s="17">
        <f t="shared" si="19"/>
        <v>1.7507393807212284</v>
      </c>
      <c r="AS178" s="17">
        <f t="shared" si="20"/>
        <v>538.61284024238842</v>
      </c>
      <c r="AT178" s="17">
        <f t="shared" si="21"/>
        <v>89.316519631918226</v>
      </c>
      <c r="AU178" s="17">
        <f t="shared" si="22"/>
        <v>449.29632061047016</v>
      </c>
      <c r="AV178" s="5" t="str">
        <f t="shared" si="23"/>
        <v>OK</v>
      </c>
      <c r="AW178" s="5">
        <f t="shared" si="24"/>
        <v>0.42333298806217451</v>
      </c>
      <c r="AX178" s="5" t="str">
        <f t="shared" si="25"/>
        <v>OK</v>
      </c>
      <c r="AY178" s="5">
        <f t="shared" si="26"/>
        <v>54.519827479218954</v>
      </c>
      <c r="AZ178" s="8"/>
      <c r="BA178" s="8"/>
    </row>
    <row r="179" spans="1:53" ht="15.75" customHeight="1" x14ac:dyDescent="0.2">
      <c r="A179" s="13" t="s">
        <v>517</v>
      </c>
      <c r="B179" s="13">
        <v>179</v>
      </c>
      <c r="C179" s="8" t="s">
        <v>72</v>
      </c>
      <c r="D179" s="15" t="s">
        <v>69</v>
      </c>
      <c r="E179" s="3">
        <v>45082</v>
      </c>
      <c r="F179" s="4"/>
      <c r="G179" s="18" t="s">
        <v>518</v>
      </c>
      <c r="H179" s="18" t="s">
        <v>519</v>
      </c>
      <c r="I179" s="5"/>
      <c r="J179" s="5">
        <v>1.607</v>
      </c>
      <c r="K179" s="5">
        <v>0.97489999999999999</v>
      </c>
      <c r="L179" s="5">
        <v>6.7910000000000004</v>
      </c>
      <c r="M179" s="5">
        <v>419.41399999999999</v>
      </c>
      <c r="N179" s="5">
        <v>64.2</v>
      </c>
      <c r="O179" s="5">
        <v>1.651</v>
      </c>
      <c r="P179" s="5">
        <v>4.1000000000000002E-2</v>
      </c>
      <c r="Q179" s="5">
        <v>0.33</v>
      </c>
      <c r="R179" s="5">
        <v>1.206</v>
      </c>
      <c r="S179" s="5">
        <v>9.1980000000000004</v>
      </c>
      <c r="T179" s="5">
        <v>5.3999999999999999E-2</v>
      </c>
      <c r="U179" s="5">
        <v>0.47339999999999999</v>
      </c>
      <c r="V179" s="5">
        <v>3.5222000000000002</v>
      </c>
      <c r="W179" s="5">
        <v>0</v>
      </c>
      <c r="X179" s="5">
        <v>6.8723999999999998</v>
      </c>
      <c r="Y179" s="5">
        <f t="shared" si="0"/>
        <v>0.79566497999999997</v>
      </c>
      <c r="Z179" s="5">
        <f t="shared" si="1"/>
        <v>3.1836499999999997E-2</v>
      </c>
      <c r="AA179" s="5">
        <f t="shared" si="2"/>
        <v>0.82750148000000001</v>
      </c>
      <c r="AB179" s="5">
        <f t="shared" si="3"/>
        <v>0.14739851999999998</v>
      </c>
      <c r="AC179" s="17">
        <f t="shared" si="4"/>
        <v>419.41399999999999</v>
      </c>
      <c r="AD179" s="17">
        <f t="shared" si="5"/>
        <v>0.16180800376430632</v>
      </c>
      <c r="AE179" s="17">
        <f t="shared" si="6"/>
        <v>458.98203592814372</v>
      </c>
      <c r="AF179" s="17">
        <f t="shared" si="7"/>
        <v>99.238839744908447</v>
      </c>
      <c r="AG179" s="17">
        <f t="shared" si="8"/>
        <v>71.814550558792021</v>
      </c>
      <c r="AH179" s="17">
        <f t="shared" si="9"/>
        <v>8.4402646662386847</v>
      </c>
      <c r="AI179" s="17">
        <f t="shared" si="10"/>
        <v>2.2729414634416769</v>
      </c>
      <c r="AJ179" s="17">
        <f t="shared" si="11"/>
        <v>2.8423441696652083</v>
      </c>
      <c r="AK179" s="17">
        <f t="shared" si="12"/>
        <v>13.352889741347699</v>
      </c>
      <c r="AL179" s="17">
        <f t="shared" si="13"/>
        <v>56.805187977079235</v>
      </c>
      <c r="AM179" s="17">
        <f t="shared" si="14"/>
        <v>0</v>
      </c>
      <c r="AN179" s="17">
        <f t="shared" si="15"/>
        <v>143.08914651209275</v>
      </c>
      <c r="AO179" s="17">
        <f t="shared" si="16"/>
        <v>635.50356840018492</v>
      </c>
      <c r="AP179" s="17">
        <f t="shared" si="17"/>
        <v>640.91044036528899</v>
      </c>
      <c r="AQ179" s="17">
        <f t="shared" si="18"/>
        <v>1276.4140087654739</v>
      </c>
      <c r="AR179" s="17">
        <f t="shared" si="19"/>
        <v>-0.42359860734633498</v>
      </c>
      <c r="AS179" s="17">
        <f t="shared" si="20"/>
        <v>638.47569089808292</v>
      </c>
      <c r="AT179" s="17">
        <f t="shared" si="21"/>
        <v>213.24722423051969</v>
      </c>
      <c r="AU179" s="17">
        <f t="shared" si="22"/>
        <v>425.22846666756323</v>
      </c>
      <c r="AV179" s="5" t="str">
        <f t="shared" si="23"/>
        <v>OK</v>
      </c>
      <c r="AW179" s="5">
        <f t="shared" si="24"/>
        <v>3.5734592589521155</v>
      </c>
      <c r="AX179" s="5" t="str">
        <f t="shared" si="25"/>
        <v>OK</v>
      </c>
      <c r="AY179" s="5">
        <f t="shared" si="26"/>
        <v>66.494160844247261</v>
      </c>
      <c r="AZ179" s="8"/>
      <c r="BA179" s="8"/>
    </row>
    <row r="180" spans="1:53" ht="15.75" customHeight="1" x14ac:dyDescent="0.2">
      <c r="A180" s="13" t="s">
        <v>520</v>
      </c>
      <c r="B180" s="13">
        <v>180</v>
      </c>
      <c r="C180" s="8" t="s">
        <v>65</v>
      </c>
      <c r="D180" s="4"/>
      <c r="E180" s="3">
        <v>45082</v>
      </c>
      <c r="F180" s="4"/>
      <c r="G180" s="18" t="s">
        <v>521</v>
      </c>
      <c r="H180" s="18" t="s">
        <v>522</v>
      </c>
      <c r="I180" s="5"/>
      <c r="J180" s="5">
        <v>2.2370000000000001</v>
      </c>
      <c r="K180" s="5">
        <v>0.49020000000000002</v>
      </c>
      <c r="L180" s="5">
        <v>6.625</v>
      </c>
      <c r="M180" s="5">
        <v>353.572</v>
      </c>
      <c r="N180" s="5">
        <v>66.25</v>
      </c>
      <c r="O180" s="5">
        <v>1.88</v>
      </c>
      <c r="P180" s="5">
        <v>4.2000000000000003E-2</v>
      </c>
      <c r="Q180" s="5">
        <v>0.42699999999999999</v>
      </c>
      <c r="R180" s="5">
        <v>1.3460000000000001</v>
      </c>
      <c r="S180" s="5">
        <v>9.4489999999999998</v>
      </c>
      <c r="T180" s="5">
        <v>6.0999999999999999E-2</v>
      </c>
      <c r="U180" s="5">
        <v>0.78049999999999997</v>
      </c>
      <c r="V180" s="5">
        <v>1.2335</v>
      </c>
      <c r="W180" s="5">
        <v>0</v>
      </c>
      <c r="X180" s="5">
        <v>10.2478</v>
      </c>
      <c r="Y180" s="5">
        <f t="shared" si="0"/>
        <v>0.27864764999999997</v>
      </c>
      <c r="Z180" s="5">
        <f t="shared" si="1"/>
        <v>3.2613000000000003E-2</v>
      </c>
      <c r="AA180" s="5">
        <f t="shared" si="2"/>
        <v>0.31126064999999997</v>
      </c>
      <c r="AB180" s="5">
        <f t="shared" si="3"/>
        <v>0.17893935000000005</v>
      </c>
      <c r="AC180" s="17">
        <f t="shared" si="4"/>
        <v>353.572</v>
      </c>
      <c r="AD180" s="17">
        <f t="shared" si="5"/>
        <v>0.23713737056616535</v>
      </c>
      <c r="AE180" s="17">
        <f t="shared" si="6"/>
        <v>471.50698602794409</v>
      </c>
      <c r="AF180" s="17">
        <f t="shared" si="7"/>
        <v>110.75910306521293</v>
      </c>
      <c r="AG180" s="17">
        <f t="shared" si="8"/>
        <v>81.775502756225919</v>
      </c>
      <c r="AH180" s="17">
        <f t="shared" si="9"/>
        <v>10.921190946920964</v>
      </c>
      <c r="AI180" s="17">
        <f t="shared" si="10"/>
        <v>2.3283790601109864</v>
      </c>
      <c r="AJ180" s="17">
        <f t="shared" si="11"/>
        <v>3.2107961916588459</v>
      </c>
      <c r="AK180" s="17">
        <f t="shared" si="12"/>
        <v>22.015062195018753</v>
      </c>
      <c r="AL180" s="17">
        <f t="shared" si="13"/>
        <v>19.893589055058552</v>
      </c>
      <c r="AM180" s="17">
        <f t="shared" si="14"/>
        <v>0</v>
      </c>
      <c r="AN180" s="17">
        <f t="shared" si="15"/>
        <v>213.36781264574589</v>
      </c>
      <c r="AO180" s="17">
        <f t="shared" si="16"/>
        <v>612.05926008748202</v>
      </c>
      <c r="AP180" s="17">
        <f t="shared" si="17"/>
        <v>677.52829922698106</v>
      </c>
      <c r="AQ180" s="17">
        <f t="shared" si="18"/>
        <v>1289.5875593144631</v>
      </c>
      <c r="AR180" s="17">
        <f t="shared" si="19"/>
        <v>-5.0767424566581569</v>
      </c>
      <c r="AS180" s="17">
        <f t="shared" si="20"/>
        <v>674.96278279630394</v>
      </c>
      <c r="AT180" s="17">
        <f t="shared" si="21"/>
        <v>255.27646389582318</v>
      </c>
      <c r="AU180" s="17">
        <f t="shared" si="22"/>
        <v>419.68631890048073</v>
      </c>
      <c r="AV180" s="5" t="str">
        <f t="shared" si="23"/>
        <v>OK</v>
      </c>
      <c r="AW180" s="5">
        <f t="shared" si="24"/>
        <v>3.2864618544073956</v>
      </c>
      <c r="AX180" s="5" t="str">
        <f t="shared" si="25"/>
        <v>OK</v>
      </c>
      <c r="AY180" s="5">
        <f t="shared" si="26"/>
        <v>68.4272809785449</v>
      </c>
      <c r="AZ180" s="8"/>
      <c r="BA180" s="8"/>
    </row>
    <row r="181" spans="1:53" ht="15.75" customHeight="1" x14ac:dyDescent="0.2">
      <c r="A181" s="13" t="s">
        <v>523</v>
      </c>
      <c r="B181" s="13">
        <v>181</v>
      </c>
      <c r="C181" s="8" t="s">
        <v>62</v>
      </c>
      <c r="D181" s="4"/>
      <c r="E181" s="3">
        <v>45082</v>
      </c>
      <c r="F181" s="4"/>
      <c r="G181" s="18" t="s">
        <v>503</v>
      </c>
      <c r="H181" s="18" t="s">
        <v>524</v>
      </c>
      <c r="I181" s="5"/>
      <c r="J181" s="5">
        <v>2.4159999999999999</v>
      </c>
      <c r="K181" s="5">
        <v>0.12759999999999999</v>
      </c>
      <c r="L181" s="5">
        <v>6.5202</v>
      </c>
      <c r="M181" s="5">
        <v>277.49299999999999</v>
      </c>
      <c r="N181" s="5">
        <v>61.96</v>
      </c>
      <c r="O181" s="5">
        <v>1.9059999999999999</v>
      </c>
      <c r="P181" s="5">
        <v>4.5999999999999999E-2</v>
      </c>
      <c r="Q181" s="5">
        <v>0.437</v>
      </c>
      <c r="R181" s="5">
        <v>1.252</v>
      </c>
      <c r="S181" s="5">
        <v>8.1739999999999995</v>
      </c>
      <c r="T181" s="5">
        <v>5.7000000000000002E-2</v>
      </c>
      <c r="U181" s="5">
        <v>0.87109999999999999</v>
      </c>
      <c r="V181" s="5">
        <v>0.23430000000000001</v>
      </c>
      <c r="W181" s="5">
        <v>0</v>
      </c>
      <c r="X181" s="5">
        <v>13.825100000000001</v>
      </c>
      <c r="Y181" s="5">
        <f t="shared" si="0"/>
        <v>5.2928370000000002E-2</v>
      </c>
      <c r="Z181" s="5">
        <f t="shared" si="1"/>
        <v>3.5719000000000001E-2</v>
      </c>
      <c r="AA181" s="5">
        <f t="shared" si="2"/>
        <v>8.8647370000000003E-2</v>
      </c>
      <c r="AB181" s="5">
        <f t="shared" si="3"/>
        <v>3.8952629999999988E-2</v>
      </c>
      <c r="AC181" s="17">
        <f t="shared" si="4"/>
        <v>277.49299999999999</v>
      </c>
      <c r="AD181" s="17">
        <f t="shared" si="5"/>
        <v>0.30185613014197943</v>
      </c>
      <c r="AE181" s="17">
        <f t="shared" si="6"/>
        <v>407.88423153692617</v>
      </c>
      <c r="AF181" s="17">
        <f t="shared" si="7"/>
        <v>103.02406912157993</v>
      </c>
      <c r="AG181" s="17">
        <f t="shared" si="8"/>
        <v>82.906440560301391</v>
      </c>
      <c r="AH181" s="17">
        <f t="shared" si="9"/>
        <v>11.176956542867593</v>
      </c>
      <c r="AI181" s="17">
        <f t="shared" si="10"/>
        <v>2.5501294467882225</v>
      </c>
      <c r="AJ181" s="17">
        <f t="shared" si="11"/>
        <v>3.0002521790910532</v>
      </c>
      <c r="AK181" s="17">
        <f t="shared" si="12"/>
        <v>24.570558203819139</v>
      </c>
      <c r="AL181" s="17">
        <f t="shared" si="13"/>
        <v>3.7787336162142027</v>
      </c>
      <c r="AM181" s="17">
        <f t="shared" si="14"/>
        <v>0</v>
      </c>
      <c r="AN181" s="17">
        <f t="shared" si="15"/>
        <v>287.85020654274109</v>
      </c>
      <c r="AO181" s="17">
        <f t="shared" si="16"/>
        <v>596.69275054186551</v>
      </c>
      <c r="AP181" s="17">
        <f t="shared" si="17"/>
        <v>607.84368333860539</v>
      </c>
      <c r="AQ181" s="17">
        <f t="shared" si="18"/>
        <v>1204.5364338804709</v>
      </c>
      <c r="AR181" s="17">
        <f t="shared" si="19"/>
        <v>-0.9257447498550645</v>
      </c>
      <c r="AS181" s="17">
        <f t="shared" si="20"/>
        <v>604.99169776167514</v>
      </c>
      <c r="AT181" s="17">
        <f t="shared" si="21"/>
        <v>316.19949836277442</v>
      </c>
      <c r="AU181" s="17">
        <f t="shared" si="22"/>
        <v>288.79219939890072</v>
      </c>
      <c r="AV181" s="5" t="str">
        <f t="shared" si="23"/>
        <v>OK</v>
      </c>
      <c r="AW181" s="5">
        <f t="shared" si="24"/>
        <v>6.2711669000147223</v>
      </c>
      <c r="AX181" s="5" t="str">
        <f t="shared" si="25"/>
        <v>OK</v>
      </c>
      <c r="AY181" s="5">
        <f t="shared" si="26"/>
        <v>65.845615011249123</v>
      </c>
      <c r="AZ181" s="8"/>
      <c r="BA181" s="8"/>
    </row>
    <row r="182" spans="1:53" ht="15.75" customHeight="1" x14ac:dyDescent="0.2">
      <c r="A182" s="13" t="s">
        <v>525</v>
      </c>
      <c r="B182" s="13">
        <v>182</v>
      </c>
      <c r="C182" s="8" t="s">
        <v>58</v>
      </c>
      <c r="D182" s="4"/>
      <c r="E182" s="3">
        <v>45082</v>
      </c>
      <c r="F182" s="4"/>
      <c r="G182" s="18" t="s">
        <v>526</v>
      </c>
      <c r="H182" s="18" t="s">
        <v>527</v>
      </c>
      <c r="I182" s="5">
        <v>100.8</v>
      </c>
      <c r="J182" s="5">
        <v>3.5430000000000001</v>
      </c>
      <c r="K182" s="5">
        <v>0.14319999999999999</v>
      </c>
      <c r="L182" s="5">
        <v>6.8170000000000002</v>
      </c>
      <c r="M182" s="5">
        <v>411.99099999999999</v>
      </c>
      <c r="N182" s="5">
        <v>47.71</v>
      </c>
      <c r="O182" s="5">
        <v>1.296</v>
      </c>
      <c r="P182" s="5">
        <v>2.4E-2</v>
      </c>
      <c r="Q182" s="5">
        <v>0.34399999999999997</v>
      </c>
      <c r="R182" s="5">
        <v>1.206</v>
      </c>
      <c r="S182" s="5">
        <v>6.7489999999999997</v>
      </c>
      <c r="T182" s="5">
        <v>0.05</v>
      </c>
      <c r="U182" s="5">
        <v>0.2102</v>
      </c>
      <c r="V182" s="5">
        <v>0.1133</v>
      </c>
      <c r="W182" s="5">
        <v>0</v>
      </c>
      <c r="X182" s="5">
        <v>2.0356999999999998</v>
      </c>
      <c r="Y182" s="5">
        <f t="shared" si="0"/>
        <v>2.5594469999999998E-2</v>
      </c>
      <c r="Z182" s="5">
        <f t="shared" si="1"/>
        <v>1.8636E-2</v>
      </c>
      <c r="AA182" s="5">
        <f t="shared" si="2"/>
        <v>4.4230469999999994E-2</v>
      </c>
      <c r="AB182" s="5">
        <f t="shared" si="3"/>
        <v>9.896953E-2</v>
      </c>
      <c r="AC182" s="17">
        <f t="shared" si="4"/>
        <v>411.99099999999999</v>
      </c>
      <c r="AD182" s="17">
        <f t="shared" si="5"/>
        <v>0.15240527537972884</v>
      </c>
      <c r="AE182" s="17">
        <f t="shared" si="6"/>
        <v>336.77644710578841</v>
      </c>
      <c r="AF182" s="17">
        <f t="shared" si="7"/>
        <v>99.238839744908447</v>
      </c>
      <c r="AG182" s="17">
        <f t="shared" si="8"/>
        <v>56.372899772377018</v>
      </c>
      <c r="AH182" s="17">
        <f t="shared" si="9"/>
        <v>8.7983365005639627</v>
      </c>
      <c r="AI182" s="17">
        <f t="shared" si="10"/>
        <v>1.3305023200634207</v>
      </c>
      <c r="AJ182" s="17">
        <f t="shared" si="11"/>
        <v>2.6318001570974152</v>
      </c>
      <c r="AK182" s="17">
        <f t="shared" si="12"/>
        <v>5.928976391278594</v>
      </c>
      <c r="AL182" s="17">
        <f t="shared" si="13"/>
        <v>1.8272749411740039</v>
      </c>
      <c r="AM182" s="17">
        <f t="shared" si="14"/>
        <v>0</v>
      </c>
      <c r="AN182" s="17">
        <f t="shared" si="15"/>
        <v>42.384985675261504</v>
      </c>
      <c r="AO182" s="17">
        <f t="shared" si="16"/>
        <v>464.7640371648115</v>
      </c>
      <c r="AP182" s="17">
        <f t="shared" si="17"/>
        <v>502.66943071908099</v>
      </c>
      <c r="AQ182" s="17">
        <f t="shared" si="18"/>
        <v>967.43346788389249</v>
      </c>
      <c r="AR182" s="17">
        <f t="shared" si="19"/>
        <v>-3.91813957368888</v>
      </c>
      <c r="AS182" s="17">
        <f t="shared" si="20"/>
        <v>501.18652312363781</v>
      </c>
      <c r="AT182" s="17">
        <f t="shared" si="21"/>
        <v>50.141237007714103</v>
      </c>
      <c r="AU182" s="17">
        <f t="shared" si="22"/>
        <v>451.04528611592372</v>
      </c>
      <c r="AV182" s="5" t="str">
        <f t="shared" si="23"/>
        <v>OK</v>
      </c>
      <c r="AW182" s="5">
        <f t="shared" si="24"/>
        <v>-0.99209602400845076</v>
      </c>
      <c r="AX182" s="5" t="str">
        <f t="shared" si="25"/>
        <v>OK</v>
      </c>
      <c r="AY182" s="5">
        <f t="shared" si="26"/>
        <v>47.236670986945569</v>
      </c>
      <c r="AZ182" s="8"/>
      <c r="BA182" s="8"/>
    </row>
    <row r="183" spans="1:53" ht="15.75" customHeight="1" x14ac:dyDescent="0.2">
      <c r="A183" s="13" t="s">
        <v>528</v>
      </c>
      <c r="B183" s="13">
        <v>183</v>
      </c>
      <c r="C183" s="8" t="s">
        <v>58</v>
      </c>
      <c r="D183" s="4"/>
      <c r="E183" s="3">
        <v>45092</v>
      </c>
      <c r="F183" s="19">
        <v>0.34722222222222221</v>
      </c>
      <c r="G183" s="18" t="s">
        <v>529</v>
      </c>
      <c r="H183" s="18" t="s">
        <v>530</v>
      </c>
      <c r="I183" s="5">
        <v>29.6</v>
      </c>
      <c r="J183" s="5">
        <v>3.004</v>
      </c>
      <c r="K183" s="5">
        <v>0.1542</v>
      </c>
      <c r="L183" s="5">
        <v>6.6920000000000002</v>
      </c>
      <c r="M183" s="5">
        <v>381.72</v>
      </c>
      <c r="N183" s="5">
        <v>46.68</v>
      </c>
      <c r="O183" s="5">
        <v>1.2869999999999999</v>
      </c>
      <c r="P183" s="5">
        <v>6.6000000000000003E-2</v>
      </c>
      <c r="Q183" s="5">
        <v>0.33600000000000002</v>
      </c>
      <c r="R183" s="5">
        <v>1.3029999999999999</v>
      </c>
      <c r="S183" s="5">
        <v>6.5819999999999999</v>
      </c>
      <c r="T183" s="5">
        <v>4.3999999999999997E-2</v>
      </c>
      <c r="U183" s="5">
        <v>0.18010000000000001</v>
      </c>
      <c r="V183" s="5">
        <v>0.14649999999999999</v>
      </c>
      <c r="W183" s="5">
        <v>0</v>
      </c>
      <c r="X183" s="5">
        <v>2.3121</v>
      </c>
      <c r="Y183" s="5">
        <f t="shared" si="0"/>
        <v>3.3094349999999995E-2</v>
      </c>
      <c r="Z183" s="5">
        <f t="shared" si="1"/>
        <v>5.1249000000000003E-2</v>
      </c>
      <c r="AA183" s="5">
        <f t="shared" si="2"/>
        <v>8.4343349999999997E-2</v>
      </c>
      <c r="AB183" s="5">
        <f t="shared" si="3"/>
        <v>6.9856650000000006E-2</v>
      </c>
      <c r="AC183" s="17">
        <f t="shared" si="4"/>
        <v>381.72</v>
      </c>
      <c r="AD183" s="17">
        <f t="shared" si="5"/>
        <v>0.20323570109362188</v>
      </c>
      <c r="AE183" s="17">
        <f t="shared" si="6"/>
        <v>328.44311377245509</v>
      </c>
      <c r="AF183" s="17">
        <f t="shared" si="7"/>
        <v>107.22073647397654</v>
      </c>
      <c r="AG183" s="17">
        <f t="shared" si="8"/>
        <v>55.981421301735509</v>
      </c>
      <c r="AH183" s="17">
        <f t="shared" si="9"/>
        <v>8.5937240238066614</v>
      </c>
      <c r="AI183" s="17">
        <f t="shared" si="10"/>
        <v>3.6588813801744067</v>
      </c>
      <c r="AJ183" s="17">
        <f t="shared" si="11"/>
        <v>2.3159841382457254</v>
      </c>
      <c r="AK183" s="17">
        <f t="shared" si="12"/>
        <v>5.0799650241164356</v>
      </c>
      <c r="AL183" s="17">
        <f t="shared" si="13"/>
        <v>2.3627164949866866</v>
      </c>
      <c r="AM183" s="17">
        <f t="shared" si="14"/>
        <v>0</v>
      </c>
      <c r="AN183" s="17">
        <f t="shared" si="15"/>
        <v>48.139866080351794</v>
      </c>
      <c r="AO183" s="17">
        <f t="shared" si="16"/>
        <v>439.61853173770066</v>
      </c>
      <c r="AP183" s="17">
        <f t="shared" si="17"/>
        <v>504.10111265324184</v>
      </c>
      <c r="AQ183" s="17">
        <f t="shared" si="18"/>
        <v>943.71964439094245</v>
      </c>
      <c r="AR183" s="17">
        <f t="shared" si="19"/>
        <v>-6.8328111318650073</v>
      </c>
      <c r="AS183" s="17">
        <f t="shared" si="20"/>
        <v>500.23899557197382</v>
      </c>
      <c r="AT183" s="17">
        <f t="shared" si="21"/>
        <v>55.582547599454912</v>
      </c>
      <c r="AU183" s="17">
        <f t="shared" si="22"/>
        <v>444.65644797251889</v>
      </c>
      <c r="AV183" s="5" t="str">
        <f t="shared" si="23"/>
        <v>OK</v>
      </c>
      <c r="AW183" s="5">
        <f t="shared" si="24"/>
        <v>-0.60714736194383179</v>
      </c>
      <c r="AX183" s="5" t="str">
        <f t="shared" si="25"/>
        <v>OK</v>
      </c>
      <c r="AY183" s="5">
        <f t="shared" si="26"/>
        <v>46.396583611444619</v>
      </c>
      <c r="AZ183" s="8" t="s">
        <v>531</v>
      </c>
      <c r="BA183" s="8"/>
    </row>
    <row r="184" spans="1:53" ht="15.75" customHeight="1" x14ac:dyDescent="0.2">
      <c r="A184" s="13" t="s">
        <v>532</v>
      </c>
      <c r="B184" s="13">
        <v>184</v>
      </c>
      <c r="C184" s="8" t="s">
        <v>68</v>
      </c>
      <c r="D184" s="15" t="s">
        <v>69</v>
      </c>
      <c r="E184" s="3">
        <v>45092</v>
      </c>
      <c r="F184" s="19">
        <v>0.36805555555555558</v>
      </c>
      <c r="G184" s="18" t="s">
        <v>533</v>
      </c>
      <c r="H184" s="18" t="s">
        <v>534</v>
      </c>
      <c r="I184" s="5"/>
      <c r="J184" s="5">
        <v>1.7390000000000001</v>
      </c>
      <c r="K184" s="5">
        <v>0.20899999999999999</v>
      </c>
      <c r="L184" s="5">
        <v>6.8579999999999997</v>
      </c>
      <c r="M184" s="5">
        <v>447.40800000000002</v>
      </c>
      <c r="N184" s="5">
        <v>65.28</v>
      </c>
      <c r="O184" s="5">
        <v>1.847</v>
      </c>
      <c r="P184" s="5">
        <v>6.7000000000000004E-2</v>
      </c>
      <c r="Q184" s="5">
        <v>0.41</v>
      </c>
      <c r="R184" s="5">
        <v>1.6220000000000001</v>
      </c>
      <c r="S184" s="5">
        <v>9.8859999999999992</v>
      </c>
      <c r="T184" s="5">
        <v>5.7000000000000002E-2</v>
      </c>
      <c r="U184" s="5">
        <v>0.77429999999999999</v>
      </c>
      <c r="V184" s="5">
        <v>0.31419999999999998</v>
      </c>
      <c r="W184" s="5">
        <v>0</v>
      </c>
      <c r="X184" s="5">
        <v>5.6988000000000003</v>
      </c>
      <c r="Y184" s="5">
        <f t="shared" si="0"/>
        <v>7.097777999999999E-2</v>
      </c>
      <c r="Z184" s="5">
        <f t="shared" si="1"/>
        <v>5.2025500000000002E-2</v>
      </c>
      <c r="AA184" s="5">
        <f t="shared" si="2"/>
        <v>0.12300327999999999</v>
      </c>
      <c r="AB184" s="5">
        <f t="shared" si="3"/>
        <v>8.5996719999999999E-2</v>
      </c>
      <c r="AC184" s="17">
        <f t="shared" si="4"/>
        <v>447.40800000000002</v>
      </c>
      <c r="AD184" s="17">
        <f t="shared" si="5"/>
        <v>0.13867558288718879</v>
      </c>
      <c r="AE184" s="17">
        <f t="shared" si="6"/>
        <v>493.31337325349301</v>
      </c>
      <c r="AF184" s="17">
        <f t="shared" si="7"/>
        <v>133.47047932524171</v>
      </c>
      <c r="AG184" s="17">
        <f t="shared" si="8"/>
        <v>80.340081697207069</v>
      </c>
      <c r="AH184" s="17">
        <f t="shared" si="9"/>
        <v>10.486389433811699</v>
      </c>
      <c r="AI184" s="17">
        <f t="shared" si="10"/>
        <v>3.7143189768437161</v>
      </c>
      <c r="AJ184" s="17">
        <f t="shared" si="11"/>
        <v>3.0002521790910532</v>
      </c>
      <c r="AK184" s="17">
        <f t="shared" si="12"/>
        <v>21.840182777197978</v>
      </c>
      <c r="AL184" s="17">
        <f t="shared" si="13"/>
        <v>5.0673414520465316</v>
      </c>
      <c r="AM184" s="17">
        <f t="shared" si="14"/>
        <v>0</v>
      </c>
      <c r="AN184" s="17">
        <f t="shared" si="15"/>
        <v>118.65380771537079</v>
      </c>
      <c r="AO184" s="17">
        <f t="shared" si="16"/>
        <v>595.96958412370634</v>
      </c>
      <c r="AP184" s="17">
        <f t="shared" si="17"/>
        <v>721.46331826948449</v>
      </c>
      <c r="AQ184" s="17">
        <f t="shared" si="18"/>
        <v>1317.4329023931909</v>
      </c>
      <c r="AR184" s="17">
        <f t="shared" si="19"/>
        <v>-9.5256262324868093</v>
      </c>
      <c r="AS184" s="17">
        <f t="shared" si="20"/>
        <v>717.61032370975352</v>
      </c>
      <c r="AT184" s="17">
        <f t="shared" si="21"/>
        <v>145.56133194461529</v>
      </c>
      <c r="AU184" s="17">
        <f t="shared" si="22"/>
        <v>572.04899176513823</v>
      </c>
      <c r="AV184" s="5" t="str">
        <f t="shared" si="23"/>
        <v>OK</v>
      </c>
      <c r="AW184" s="5">
        <f t="shared" si="24"/>
        <v>2.3965664087591971</v>
      </c>
      <c r="AX184" s="5" t="str">
        <f t="shared" si="25"/>
        <v>OK</v>
      </c>
      <c r="AY184" s="5">
        <f t="shared" si="26"/>
        <v>66.844478551638005</v>
      </c>
      <c r="AZ184" s="8" t="s">
        <v>531</v>
      </c>
      <c r="BA184" s="8"/>
    </row>
    <row r="185" spans="1:53" ht="15.75" customHeight="1" x14ac:dyDescent="0.2">
      <c r="A185" s="13" t="s">
        <v>535</v>
      </c>
      <c r="B185" s="13">
        <v>185</v>
      </c>
      <c r="C185" s="8" t="s">
        <v>62</v>
      </c>
      <c r="D185" s="4"/>
      <c r="E185" s="3">
        <v>45092</v>
      </c>
      <c r="F185" s="19">
        <v>0.36805555555555558</v>
      </c>
      <c r="G185" s="18" t="s">
        <v>536</v>
      </c>
      <c r="H185" s="18" t="s">
        <v>537</v>
      </c>
      <c r="I185" s="5">
        <v>358.6</v>
      </c>
      <c r="J185" s="5">
        <v>2.7530000000000001</v>
      </c>
      <c r="K185" s="5">
        <v>0.14360000000000001</v>
      </c>
      <c r="L185" s="5">
        <v>6.6239999999999997</v>
      </c>
      <c r="M185" s="5">
        <v>429.02800000000002</v>
      </c>
      <c r="N185" s="5">
        <v>71.58</v>
      </c>
      <c r="O185" s="5">
        <v>1.865</v>
      </c>
      <c r="P185" s="5">
        <v>6.9000000000000006E-2</v>
      </c>
      <c r="Q185" s="5">
        <v>0.56399999999999995</v>
      </c>
      <c r="R185" s="5">
        <v>2.0350000000000001</v>
      </c>
      <c r="S185" s="5">
        <v>8.1890000000000001</v>
      </c>
      <c r="T185" s="5">
        <v>0.05</v>
      </c>
      <c r="U185" s="5">
        <v>0.24329999999999999</v>
      </c>
      <c r="V185" s="5">
        <v>0.26169999999999999</v>
      </c>
      <c r="W185" s="5">
        <v>0</v>
      </c>
      <c r="X185" s="5">
        <v>14.615</v>
      </c>
      <c r="Y185" s="5">
        <f t="shared" si="0"/>
        <v>5.9118029999999995E-2</v>
      </c>
      <c r="Z185" s="5">
        <f t="shared" si="1"/>
        <v>5.3578500000000001E-2</v>
      </c>
      <c r="AA185" s="5">
        <f t="shared" si="2"/>
        <v>0.11269652999999999</v>
      </c>
      <c r="AB185" s="5">
        <f t="shared" si="3"/>
        <v>3.0903470000000016E-2</v>
      </c>
      <c r="AC185" s="17">
        <f t="shared" si="4"/>
        <v>429.02800000000002</v>
      </c>
      <c r="AD185" s="17">
        <f t="shared" si="5"/>
        <v>0.23768402866248767</v>
      </c>
      <c r="AE185" s="17">
        <f t="shared" si="6"/>
        <v>408.63273453093814</v>
      </c>
      <c r="AF185" s="17">
        <f t="shared" si="7"/>
        <v>167.45525612013989</v>
      </c>
      <c r="AG185" s="17">
        <f t="shared" si="8"/>
        <v>81.123038638490073</v>
      </c>
      <c r="AH185" s="17">
        <f t="shared" si="9"/>
        <v>14.425179611389751</v>
      </c>
      <c r="AI185" s="17">
        <f t="shared" si="10"/>
        <v>3.8251941701823351</v>
      </c>
      <c r="AJ185" s="17">
        <f t="shared" si="11"/>
        <v>2.6318001570974152</v>
      </c>
      <c r="AK185" s="17">
        <f t="shared" si="12"/>
        <v>6.8626068315798374</v>
      </c>
      <c r="AL185" s="17">
        <f t="shared" si="13"/>
        <v>4.220634175686115</v>
      </c>
      <c r="AM185" s="17">
        <f t="shared" si="14"/>
        <v>0</v>
      </c>
      <c r="AN185" s="17">
        <f t="shared" si="15"/>
        <v>304.29658871343861</v>
      </c>
      <c r="AO185" s="17">
        <f t="shared" si="16"/>
        <v>747.03962987780199</v>
      </c>
      <c r="AP185" s="17">
        <f t="shared" si="17"/>
        <v>675.69908709980268</v>
      </c>
      <c r="AQ185" s="17">
        <f t="shared" si="18"/>
        <v>1422.7387169776048</v>
      </c>
      <c r="AR185" s="17">
        <f t="shared" si="19"/>
        <v>5.0143109150464111</v>
      </c>
      <c r="AS185" s="17">
        <f t="shared" si="20"/>
        <v>671.63620890095785</v>
      </c>
      <c r="AT185" s="17">
        <f t="shared" si="21"/>
        <v>315.37982972070455</v>
      </c>
      <c r="AU185" s="17">
        <f t="shared" si="22"/>
        <v>356.2563791802533</v>
      </c>
      <c r="AV185" s="5" t="str">
        <f t="shared" si="23"/>
        <v>OK</v>
      </c>
      <c r="AW185" s="5">
        <f t="shared" si="24"/>
        <v>5.5734399982037344</v>
      </c>
      <c r="AX185" s="5" t="str">
        <f t="shared" si="25"/>
        <v>OK</v>
      </c>
      <c r="AY185" s="5">
        <f t="shared" si="26"/>
        <v>75.569468350714232</v>
      </c>
      <c r="AZ185" s="8" t="s">
        <v>538</v>
      </c>
      <c r="BA185" s="8"/>
    </row>
    <row r="186" spans="1:53" ht="15.75" customHeight="1" x14ac:dyDescent="0.2">
      <c r="A186" s="13" t="s">
        <v>539</v>
      </c>
      <c r="B186" s="13">
        <v>186</v>
      </c>
      <c r="C186" s="8" t="s">
        <v>65</v>
      </c>
      <c r="D186" s="4"/>
      <c r="E186" s="3">
        <v>45092</v>
      </c>
      <c r="F186" s="19">
        <v>0.3888888888888889</v>
      </c>
      <c r="G186" s="18" t="s">
        <v>540</v>
      </c>
      <c r="H186" s="18" t="s">
        <v>286</v>
      </c>
      <c r="I186" s="5"/>
      <c r="J186" s="5">
        <v>1.8180000000000001</v>
      </c>
      <c r="K186" s="5">
        <v>0.41</v>
      </c>
      <c r="L186" s="5">
        <v>6.6109999999999998</v>
      </c>
      <c r="M186" s="5">
        <v>354.92200000000003</v>
      </c>
      <c r="N186" s="5">
        <v>77.38</v>
      </c>
      <c r="O186" s="5">
        <v>1.8</v>
      </c>
      <c r="P186" s="5">
        <v>8.2000000000000003E-2</v>
      </c>
      <c r="Q186" s="5">
        <v>0.374</v>
      </c>
      <c r="R186" s="5">
        <v>1.7110000000000001</v>
      </c>
      <c r="S186" s="5">
        <v>9.8800000000000008</v>
      </c>
      <c r="T186" s="5">
        <v>5.8000000000000003E-2</v>
      </c>
      <c r="U186" s="5">
        <v>0.66720000000000002</v>
      </c>
      <c r="V186" s="5">
        <v>1.0502</v>
      </c>
      <c r="W186" s="5">
        <v>0</v>
      </c>
      <c r="X186" s="5">
        <v>15.0526</v>
      </c>
      <c r="Y186" s="5">
        <f t="shared" si="0"/>
        <v>0.23724017999999999</v>
      </c>
      <c r="Z186" s="5">
        <f t="shared" si="1"/>
        <v>6.3672999999999993E-2</v>
      </c>
      <c r="AA186" s="5">
        <f t="shared" si="2"/>
        <v>0.30091318</v>
      </c>
      <c r="AB186" s="5">
        <f t="shared" si="3"/>
        <v>0.10908681999999997</v>
      </c>
      <c r="AC186" s="17">
        <f t="shared" si="4"/>
        <v>354.92200000000003</v>
      </c>
      <c r="AD186" s="17">
        <f t="shared" si="5"/>
        <v>0.24490632418447419</v>
      </c>
      <c r="AE186" s="17">
        <f t="shared" si="6"/>
        <v>493.01397205588825</v>
      </c>
      <c r="AF186" s="17">
        <f t="shared" si="7"/>
        <v>140.79407529314958</v>
      </c>
      <c r="AG186" s="17">
        <f t="shared" si="8"/>
        <v>78.295694128301406</v>
      </c>
      <c r="AH186" s="17">
        <f t="shared" si="9"/>
        <v>9.5656332884038431</v>
      </c>
      <c r="AI186" s="17">
        <f t="shared" si="10"/>
        <v>4.5458829268833538</v>
      </c>
      <c r="AJ186" s="17">
        <f t="shared" si="11"/>
        <v>3.0528881822330014</v>
      </c>
      <c r="AK186" s="17">
        <f t="shared" si="12"/>
        <v>18.819281866132624</v>
      </c>
      <c r="AL186" s="17">
        <f t="shared" si="13"/>
        <v>16.937371078737325</v>
      </c>
      <c r="AM186" s="17">
        <f t="shared" si="14"/>
        <v>0</v>
      </c>
      <c r="AN186" s="17">
        <f t="shared" si="15"/>
        <v>313.40778866013727</v>
      </c>
      <c r="AO186" s="17">
        <f t="shared" si="16"/>
        <v>707.13932978724029</v>
      </c>
      <c r="AP186" s="17">
        <f t="shared" si="17"/>
        <v>726.46016401681095</v>
      </c>
      <c r="AQ186" s="17">
        <f t="shared" si="18"/>
        <v>1433.5994938040512</v>
      </c>
      <c r="AR186" s="17">
        <f t="shared" si="19"/>
        <v>-1.3477149171072109</v>
      </c>
      <c r="AS186" s="17">
        <f t="shared" si="20"/>
        <v>721.6693747657431</v>
      </c>
      <c r="AT186" s="17">
        <f t="shared" si="21"/>
        <v>349.1644416050072</v>
      </c>
      <c r="AU186" s="17">
        <f t="shared" si="22"/>
        <v>372.5049331607359</v>
      </c>
      <c r="AV186" s="5" t="str">
        <f t="shared" si="23"/>
        <v>OK</v>
      </c>
      <c r="AW186" s="5">
        <f t="shared" si="24"/>
        <v>0.21466580246995134</v>
      </c>
      <c r="AX186" s="5" t="str">
        <f t="shared" si="25"/>
        <v>OK</v>
      </c>
      <c r="AY186" s="5">
        <f t="shared" si="26"/>
        <v>77.546108397951244</v>
      </c>
      <c r="AZ186" s="8" t="s">
        <v>538</v>
      </c>
      <c r="BA186" s="8"/>
    </row>
    <row r="187" spans="1:53" ht="15.75" customHeight="1" x14ac:dyDescent="0.2">
      <c r="A187" s="13" t="s">
        <v>541</v>
      </c>
      <c r="B187" s="13">
        <v>187</v>
      </c>
      <c r="C187" s="8" t="s">
        <v>72</v>
      </c>
      <c r="D187" s="15" t="s">
        <v>69</v>
      </c>
      <c r="E187" s="3">
        <v>45092</v>
      </c>
      <c r="F187" s="19">
        <v>0.39583333333333331</v>
      </c>
      <c r="G187" s="18" t="s">
        <v>542</v>
      </c>
      <c r="H187" s="18" t="s">
        <v>543</v>
      </c>
      <c r="I187" s="5">
        <v>229.6</v>
      </c>
      <c r="J187" s="5">
        <v>1.3779999999999999</v>
      </c>
      <c r="K187" s="5">
        <v>0.83360000000000001</v>
      </c>
      <c r="L187" s="5">
        <v>6.6980000000000004</v>
      </c>
      <c r="M187" s="5">
        <v>465.82600000000002</v>
      </c>
      <c r="N187" s="5">
        <v>66.34</v>
      </c>
      <c r="O187" s="5">
        <v>1.5249999999999999</v>
      </c>
      <c r="P187" s="5">
        <v>3.7999999999999999E-2</v>
      </c>
      <c r="Q187" s="5">
        <v>0.27600000000000002</v>
      </c>
      <c r="R187" s="5">
        <v>1.1499999999999999</v>
      </c>
      <c r="S187" s="5">
        <v>10.46</v>
      </c>
      <c r="T187" s="5">
        <v>5.0999999999999997E-2</v>
      </c>
      <c r="U187" s="5">
        <v>0.37109999999999999</v>
      </c>
      <c r="V187" s="5">
        <v>2.7551000000000001</v>
      </c>
      <c r="W187" s="5">
        <v>0</v>
      </c>
      <c r="X187" s="5">
        <v>8.0474999999999994</v>
      </c>
      <c r="Y187" s="5">
        <f t="shared" si="0"/>
        <v>0.62237708999999997</v>
      </c>
      <c r="Z187" s="5">
        <f t="shared" si="1"/>
        <v>2.9506999999999999E-2</v>
      </c>
      <c r="AA187" s="5">
        <f t="shared" si="2"/>
        <v>0.65188408999999992</v>
      </c>
      <c r="AB187" s="5">
        <f t="shared" si="3"/>
        <v>0.18171591000000009</v>
      </c>
      <c r="AC187" s="17">
        <f t="shared" si="4"/>
        <v>465.82600000000002</v>
      </c>
      <c r="AD187" s="17">
        <f t="shared" si="5"/>
        <v>0.20044720273651567</v>
      </c>
      <c r="AE187" s="17">
        <f t="shared" si="6"/>
        <v>521.95608782435136</v>
      </c>
      <c r="AF187" s="17">
        <f t="shared" si="7"/>
        <v>94.630734416786666</v>
      </c>
      <c r="AG187" s="17">
        <f t="shared" si="8"/>
        <v>66.333851969810908</v>
      </c>
      <c r="AH187" s="17">
        <f t="shared" si="9"/>
        <v>7.0591304481269015</v>
      </c>
      <c r="AI187" s="17">
        <f t="shared" si="10"/>
        <v>2.1066286734337494</v>
      </c>
      <c r="AJ187" s="17">
        <f t="shared" si="11"/>
        <v>2.6844361602393629</v>
      </c>
      <c r="AK187" s="17">
        <f t="shared" si="12"/>
        <v>10.467379347304881</v>
      </c>
      <c r="AL187" s="17">
        <f t="shared" si="13"/>
        <v>44.433585087630171</v>
      </c>
      <c r="AM187" s="17">
        <f t="shared" si="14"/>
        <v>0</v>
      </c>
      <c r="AN187" s="17">
        <f t="shared" si="15"/>
        <v>167.55571657005797</v>
      </c>
      <c r="AO187" s="17">
        <f t="shared" si="16"/>
        <v>690.96711716523237</v>
      </c>
      <c r="AP187" s="17">
        <f t="shared" si="17"/>
        <v>692.28688053524615</v>
      </c>
      <c r="AQ187" s="17">
        <f t="shared" si="18"/>
        <v>1383.2539977004785</v>
      </c>
      <c r="AR187" s="17">
        <f t="shared" si="19"/>
        <v>-9.5410052832506767E-2</v>
      </c>
      <c r="AS187" s="17">
        <f t="shared" si="20"/>
        <v>689.97980465907585</v>
      </c>
      <c r="AT187" s="17">
        <f t="shared" si="21"/>
        <v>222.45668100499302</v>
      </c>
      <c r="AU187" s="17">
        <f t="shared" si="22"/>
        <v>467.52312365408284</v>
      </c>
      <c r="AV187" s="5" t="str">
        <f t="shared" si="23"/>
        <v>OK</v>
      </c>
      <c r="AW187" s="5">
        <f t="shared" si="24"/>
        <v>8.2532068259216764</v>
      </c>
      <c r="AX187" s="5" t="str">
        <f t="shared" si="25"/>
        <v>OK</v>
      </c>
      <c r="AY187" s="5">
        <f t="shared" si="26"/>
        <v>71.815177408316444</v>
      </c>
      <c r="AZ187" s="8" t="s">
        <v>538</v>
      </c>
      <c r="BA187" s="8"/>
    </row>
    <row r="188" spans="1:53" ht="15.75" customHeight="1" x14ac:dyDescent="0.2">
      <c r="A188" s="13" t="s">
        <v>544</v>
      </c>
      <c r="B188" s="13">
        <v>188</v>
      </c>
      <c r="C188" s="8" t="s">
        <v>139</v>
      </c>
      <c r="D188" s="4"/>
      <c r="E188" s="3">
        <v>45092</v>
      </c>
      <c r="F188" s="19">
        <v>0.40277777777777779</v>
      </c>
      <c r="G188" s="18" t="s">
        <v>545</v>
      </c>
      <c r="H188" s="18" t="s">
        <v>546</v>
      </c>
      <c r="I188" s="5"/>
      <c r="J188" s="5">
        <v>1.599</v>
      </c>
      <c r="K188" s="5">
        <v>0.29859999999999998</v>
      </c>
      <c r="L188" s="5">
        <v>6.6619999999999999</v>
      </c>
      <c r="M188" s="5">
        <v>390.70600000000002</v>
      </c>
      <c r="N188" s="5">
        <v>74.509</v>
      </c>
      <c r="O188" s="5">
        <v>1.8979999999999999</v>
      </c>
      <c r="P188" s="5">
        <v>3.5000000000000003E-2</v>
      </c>
      <c r="Q188" s="5">
        <v>0.36699999999999999</v>
      </c>
      <c r="R188" s="5">
        <v>1.37</v>
      </c>
      <c r="S188" s="5">
        <v>9.9920000000000009</v>
      </c>
      <c r="T188" s="5">
        <v>5.8000000000000003E-2</v>
      </c>
      <c r="U188" s="5">
        <v>0.67579999999999996</v>
      </c>
      <c r="V188" s="5">
        <v>0.95099999999999996</v>
      </c>
      <c r="W188" s="5">
        <v>0</v>
      </c>
      <c r="X188" s="5">
        <v>13.4549</v>
      </c>
      <c r="Y188" s="5">
        <f t="shared" si="0"/>
        <v>0.21483089999999999</v>
      </c>
      <c r="Z188" s="5">
        <f t="shared" si="1"/>
        <v>2.71775E-2</v>
      </c>
      <c r="AA188" s="5">
        <f t="shared" si="2"/>
        <v>0.24200839999999998</v>
      </c>
      <c r="AB188" s="5">
        <f t="shared" si="3"/>
        <v>5.6591599999999992E-2</v>
      </c>
      <c r="AC188" s="17">
        <f t="shared" si="4"/>
        <v>390.70600000000002</v>
      </c>
      <c r="AD188" s="17">
        <f t="shared" si="5"/>
        <v>0.21777097723531549</v>
      </c>
      <c r="AE188" s="17">
        <f t="shared" si="6"/>
        <v>498.60279441117774</v>
      </c>
      <c r="AF188" s="17">
        <f t="shared" si="7"/>
        <v>112.7340053486937</v>
      </c>
      <c r="AG188" s="17">
        <f t="shared" si="8"/>
        <v>82.558459697508923</v>
      </c>
      <c r="AH188" s="17">
        <f t="shared" si="9"/>
        <v>9.386597371241205</v>
      </c>
      <c r="AI188" s="17">
        <f t="shared" si="10"/>
        <v>1.9403158834258221</v>
      </c>
      <c r="AJ188" s="17">
        <f t="shared" si="11"/>
        <v>3.0528881822330014</v>
      </c>
      <c r="AK188" s="17">
        <f t="shared" si="12"/>
        <v>19.061856542464668</v>
      </c>
      <c r="AL188" s="17">
        <f t="shared" si="13"/>
        <v>15.33749752035726</v>
      </c>
      <c r="AM188" s="17">
        <f t="shared" si="14"/>
        <v>0</v>
      </c>
      <c r="AN188" s="17">
        <f t="shared" si="15"/>
        <v>280.14233126790594</v>
      </c>
      <c r="AO188" s="17">
        <f t="shared" si="16"/>
        <v>708.30057351296091</v>
      </c>
      <c r="AP188" s="17">
        <f t="shared" si="17"/>
        <v>705.4399436892827</v>
      </c>
      <c r="AQ188" s="17">
        <f t="shared" si="18"/>
        <v>1413.7405172022436</v>
      </c>
      <c r="AR188" s="17">
        <f t="shared" si="19"/>
        <v>0.20234475767443683</v>
      </c>
      <c r="AS188" s="17">
        <f t="shared" si="20"/>
        <v>703.28185682862159</v>
      </c>
      <c r="AT188" s="17">
        <f t="shared" si="21"/>
        <v>314.54168533072789</v>
      </c>
      <c r="AU188" s="17">
        <f t="shared" si="22"/>
        <v>388.7401714978937</v>
      </c>
      <c r="AV188" s="5" t="str">
        <f t="shared" si="23"/>
        <v>OK</v>
      </c>
      <c r="AW188" s="5">
        <f t="shared" si="24"/>
        <v>1.4905449304973684</v>
      </c>
      <c r="AX188" s="5" t="str">
        <f t="shared" si="25"/>
        <v>OK</v>
      </c>
      <c r="AY188" s="5">
        <f t="shared" si="26"/>
        <v>75.619590122264285</v>
      </c>
      <c r="AZ188" s="8" t="s">
        <v>538</v>
      </c>
      <c r="BA188" s="8"/>
    </row>
    <row r="189" spans="1:53" ht="15.75" customHeight="1" x14ac:dyDescent="0.2">
      <c r="A189" s="13" t="s">
        <v>547</v>
      </c>
      <c r="B189" s="13">
        <v>189</v>
      </c>
      <c r="C189" s="8" t="s">
        <v>78</v>
      </c>
      <c r="D189" s="4" t="s">
        <v>79</v>
      </c>
      <c r="E189" s="3">
        <v>45092</v>
      </c>
      <c r="F189" s="19">
        <v>0.40972222222222221</v>
      </c>
      <c r="G189" s="18" t="s">
        <v>548</v>
      </c>
      <c r="H189" s="18" t="s">
        <v>549</v>
      </c>
      <c r="I189" s="5">
        <v>38.9</v>
      </c>
      <c r="J189" s="5">
        <v>1.552</v>
      </c>
      <c r="K189" s="5">
        <v>0.2077</v>
      </c>
      <c r="L189" s="5">
        <v>6.7089999999999996</v>
      </c>
      <c r="M189" s="5">
        <v>541.20899999999995</v>
      </c>
      <c r="N189" s="5">
        <v>61.209000000000003</v>
      </c>
      <c r="O189" s="5">
        <v>2.3439999999999999</v>
      </c>
      <c r="P189" s="5">
        <v>6.3E-2</v>
      </c>
      <c r="Q189" s="5">
        <v>0.28999999999999998</v>
      </c>
      <c r="R189" s="5">
        <v>1.2110000000000001</v>
      </c>
      <c r="S189" s="5">
        <v>8.43</v>
      </c>
      <c r="T189" s="5">
        <v>4.7E-2</v>
      </c>
      <c r="U189" s="5">
        <v>0.46589999999999998</v>
      </c>
      <c r="V189" s="5">
        <v>0.54979999999999996</v>
      </c>
      <c r="W189" s="5">
        <v>0</v>
      </c>
      <c r="X189" s="5">
        <v>3.1156999999999999</v>
      </c>
      <c r="Y189" s="5">
        <f t="shared" si="0"/>
        <v>0.12419981999999999</v>
      </c>
      <c r="Z189" s="5">
        <f t="shared" si="1"/>
        <v>4.8919499999999998E-2</v>
      </c>
      <c r="AA189" s="5">
        <f t="shared" si="2"/>
        <v>0.17311931999999999</v>
      </c>
      <c r="AB189" s="5">
        <f t="shared" si="3"/>
        <v>3.4580680000000003E-2</v>
      </c>
      <c r="AC189" s="17">
        <f t="shared" si="4"/>
        <v>541.20899999999995</v>
      </c>
      <c r="AD189" s="17">
        <f t="shared" si="5"/>
        <v>0.19543394557753926</v>
      </c>
      <c r="AE189" s="17">
        <f t="shared" si="6"/>
        <v>420.65868263473055</v>
      </c>
      <c r="AF189" s="17">
        <f t="shared" si="7"/>
        <v>99.650277720633625</v>
      </c>
      <c r="AG189" s="17">
        <f t="shared" si="8"/>
        <v>101.95839279818806</v>
      </c>
      <c r="AH189" s="17">
        <f t="shared" si="9"/>
        <v>7.4172022824521777</v>
      </c>
      <c r="AI189" s="17">
        <f t="shared" si="10"/>
        <v>3.4925685901664791</v>
      </c>
      <c r="AJ189" s="17">
        <f t="shared" si="11"/>
        <v>2.4738921476715698</v>
      </c>
      <c r="AK189" s="17">
        <f t="shared" si="12"/>
        <v>13.141342058499985</v>
      </c>
      <c r="AL189" s="17">
        <f t="shared" si="13"/>
        <v>8.8670411531991817</v>
      </c>
      <c r="AM189" s="17">
        <f t="shared" si="14"/>
        <v>0</v>
      </c>
      <c r="AN189" s="17">
        <f t="shared" si="15"/>
        <v>64.871493770404427</v>
      </c>
      <c r="AO189" s="17">
        <f t="shared" si="16"/>
        <v>630.56276912977512</v>
      </c>
      <c r="AP189" s="17">
        <f t="shared" si="17"/>
        <v>633.37255797174839</v>
      </c>
      <c r="AQ189" s="17">
        <f t="shared" si="18"/>
        <v>1263.9353271015234</v>
      </c>
      <c r="AR189" s="17">
        <f t="shared" si="19"/>
        <v>-0.22230479532657144</v>
      </c>
      <c r="AS189" s="17">
        <f t="shared" si="20"/>
        <v>629.68455543600442</v>
      </c>
      <c r="AT189" s="17">
        <f t="shared" si="21"/>
        <v>86.879876982103596</v>
      </c>
      <c r="AU189" s="17">
        <f t="shared" si="22"/>
        <v>542.80467845390081</v>
      </c>
      <c r="AV189" s="5" t="str">
        <f t="shared" si="23"/>
        <v>OK</v>
      </c>
      <c r="AW189" s="5">
        <f t="shared" si="24"/>
        <v>1.6544091768127034</v>
      </c>
      <c r="AX189" s="5" t="str">
        <f t="shared" si="25"/>
        <v>OK</v>
      </c>
      <c r="AY189" s="5">
        <f t="shared" si="26"/>
        <v>62.221647313035291</v>
      </c>
      <c r="AZ189" s="8" t="s">
        <v>531</v>
      </c>
      <c r="BA189" s="8"/>
    </row>
    <row r="190" spans="1:53" ht="15.75" customHeight="1" x14ac:dyDescent="0.2">
      <c r="A190" s="13" t="s">
        <v>550</v>
      </c>
      <c r="B190" s="13">
        <v>190</v>
      </c>
      <c r="C190" s="14" t="s">
        <v>114</v>
      </c>
      <c r="D190" s="15" t="s">
        <v>115</v>
      </c>
      <c r="E190" s="3">
        <v>45092</v>
      </c>
      <c r="F190" s="19">
        <v>0.43055555555555558</v>
      </c>
      <c r="G190" s="18" t="s">
        <v>551</v>
      </c>
      <c r="H190" s="18" t="s">
        <v>552</v>
      </c>
      <c r="I190" s="5"/>
      <c r="J190" s="5">
        <v>3.18</v>
      </c>
      <c r="K190" s="5">
        <v>0.38519999999999999</v>
      </c>
      <c r="L190" s="5">
        <v>6.6020000000000003</v>
      </c>
      <c r="M190" s="5">
        <v>523.10900000000004</v>
      </c>
      <c r="N190" s="5">
        <v>65.409000000000006</v>
      </c>
      <c r="O190" s="5">
        <v>2.2210000000000001</v>
      </c>
      <c r="P190" s="5">
        <v>6.9000000000000006E-2</v>
      </c>
      <c r="Q190" s="5">
        <v>0.34799999999999998</v>
      </c>
      <c r="R190" s="5">
        <v>1.601</v>
      </c>
      <c r="S190" s="5">
        <v>8.6910000000000007</v>
      </c>
      <c r="T190" s="5">
        <v>5.8999999999999997E-2</v>
      </c>
      <c r="U190" s="5">
        <v>0.42959999999999998</v>
      </c>
      <c r="V190" s="5">
        <v>0.65280000000000005</v>
      </c>
      <c r="W190" s="5">
        <v>0</v>
      </c>
      <c r="X190" s="5">
        <v>4.8396999999999997</v>
      </c>
      <c r="Y190" s="5">
        <f t="shared" si="0"/>
        <v>0.14746751999999999</v>
      </c>
      <c r="Z190" s="5">
        <f t="shared" si="1"/>
        <v>5.3578500000000001E-2</v>
      </c>
      <c r="AA190" s="5">
        <f t="shared" si="2"/>
        <v>0.20104601999999999</v>
      </c>
      <c r="AB190" s="5">
        <f t="shared" si="3"/>
        <v>0.18415397999999999</v>
      </c>
      <c r="AC190" s="17">
        <f t="shared" si="4"/>
        <v>523.10900000000004</v>
      </c>
      <c r="AD190" s="17">
        <f t="shared" si="5"/>
        <v>0.25003453616964255</v>
      </c>
      <c r="AE190" s="17">
        <f t="shared" si="6"/>
        <v>433.68263473053895</v>
      </c>
      <c r="AF190" s="17">
        <f t="shared" si="7"/>
        <v>131.74243982719605</v>
      </c>
      <c r="AG190" s="17">
        <f t="shared" si="8"/>
        <v>96.608187032754131</v>
      </c>
      <c r="AH190" s="17">
        <f t="shared" si="9"/>
        <v>8.9006427389426115</v>
      </c>
      <c r="AI190" s="17">
        <f t="shared" si="10"/>
        <v>3.8251941701823351</v>
      </c>
      <c r="AJ190" s="17">
        <f t="shared" si="11"/>
        <v>3.1055241853749496</v>
      </c>
      <c r="AK190" s="17">
        <f t="shared" si="12"/>
        <v>12.117451273517048</v>
      </c>
      <c r="AL190" s="17">
        <f t="shared" si="13"/>
        <v>10.528200190630097</v>
      </c>
      <c r="AM190" s="17">
        <f t="shared" si="14"/>
        <v>0</v>
      </c>
      <c r="AN190" s="17">
        <f t="shared" si="15"/>
        <v>100.76662335931775</v>
      </c>
      <c r="AO190" s="17">
        <f t="shared" si="16"/>
        <v>649.62679900883984</v>
      </c>
      <c r="AP190" s="17">
        <f t="shared" si="17"/>
        <v>675.00913303578375</v>
      </c>
      <c r="AQ190" s="17">
        <f t="shared" si="18"/>
        <v>1324.6359320446236</v>
      </c>
      <c r="AR190" s="17">
        <f t="shared" si="19"/>
        <v>-1.9161743549992152</v>
      </c>
      <c r="AS190" s="17">
        <f t="shared" si="20"/>
        <v>670.9339043294317</v>
      </c>
      <c r="AT190" s="17">
        <f t="shared" si="21"/>
        <v>123.41227482346488</v>
      </c>
      <c r="AU190" s="17">
        <f t="shared" si="22"/>
        <v>547.52162950596676</v>
      </c>
      <c r="AV190" s="5" t="str">
        <f t="shared" si="23"/>
        <v>OK</v>
      </c>
      <c r="AW190" s="5">
        <f t="shared" si="24"/>
        <v>1.0379329796173613</v>
      </c>
      <c r="AX190" s="5" t="str">
        <f t="shared" si="25"/>
        <v>OK</v>
      </c>
      <c r="AY190" s="5">
        <f t="shared" si="26"/>
        <v>66.087901582637926</v>
      </c>
      <c r="AZ190" s="8" t="s">
        <v>538</v>
      </c>
      <c r="BA190" s="8"/>
    </row>
    <row r="191" spans="1:53" ht="15.75" customHeight="1" x14ac:dyDescent="0.2">
      <c r="A191" s="13" t="s">
        <v>553</v>
      </c>
      <c r="B191" s="13">
        <v>191</v>
      </c>
      <c r="C191" s="8" t="s">
        <v>82</v>
      </c>
      <c r="D191" s="15" t="s">
        <v>69</v>
      </c>
      <c r="E191" s="3">
        <v>45092</v>
      </c>
      <c r="F191" s="19">
        <v>0.44097222222222221</v>
      </c>
      <c r="G191" s="18" t="s">
        <v>554</v>
      </c>
      <c r="H191" s="18" t="s">
        <v>305</v>
      </c>
      <c r="I191" s="5">
        <v>97.6</v>
      </c>
      <c r="J191" s="5">
        <v>2.6659999999999999</v>
      </c>
      <c r="K191" s="5">
        <v>0.1188</v>
      </c>
      <c r="L191" s="5">
        <v>7.0830000000000002</v>
      </c>
      <c r="M191" s="5">
        <v>732.20899999999995</v>
      </c>
      <c r="N191" s="5">
        <v>78.504000000000005</v>
      </c>
      <c r="O191" s="5">
        <v>3.4119999999999999</v>
      </c>
      <c r="P191" s="5">
        <v>0.109</v>
      </c>
      <c r="Q191" s="5">
        <v>0.221</v>
      </c>
      <c r="R191" s="5">
        <v>1.671</v>
      </c>
      <c r="S191" s="5">
        <v>10.53</v>
      </c>
      <c r="T191" s="5">
        <v>7.3999999999999996E-2</v>
      </c>
      <c r="U191" s="5">
        <v>0.26929999999999998</v>
      </c>
      <c r="V191" s="5">
        <v>0.14199999999999999</v>
      </c>
      <c r="W191" s="5">
        <v>0</v>
      </c>
      <c r="X191" s="5">
        <v>3.1518000000000002</v>
      </c>
      <c r="Y191" s="5">
        <f t="shared" si="0"/>
        <v>3.2077799999999997E-2</v>
      </c>
      <c r="Z191" s="5">
        <f t="shared" si="1"/>
        <v>8.4638499999999992E-2</v>
      </c>
      <c r="AA191" s="5">
        <f t="shared" si="2"/>
        <v>0.1167163</v>
      </c>
      <c r="AB191" s="5">
        <f t="shared" si="3"/>
        <v>2.0837000000000078E-3</v>
      </c>
      <c r="AC191" s="17">
        <f t="shared" si="4"/>
        <v>732.20899999999995</v>
      </c>
      <c r="AD191" s="17">
        <f t="shared" si="5"/>
        <v>8.2603794957717705E-2</v>
      </c>
      <c r="AE191" s="17">
        <f t="shared" si="6"/>
        <v>525.44910179640715</v>
      </c>
      <c r="AF191" s="17">
        <f t="shared" si="7"/>
        <v>137.50257148734829</v>
      </c>
      <c r="AG191" s="17">
        <f t="shared" si="8"/>
        <v>148.41383798098025</v>
      </c>
      <c r="AH191" s="17">
        <f t="shared" si="9"/>
        <v>5.6524196704204535</v>
      </c>
      <c r="AI191" s="17">
        <f t="shared" si="10"/>
        <v>6.0426980369547021</v>
      </c>
      <c r="AJ191" s="17">
        <f t="shared" si="11"/>
        <v>3.8950642325041742</v>
      </c>
      <c r="AK191" s="17">
        <f t="shared" si="12"/>
        <v>7.5959721321185789</v>
      </c>
      <c r="AL191" s="17">
        <f t="shared" si="13"/>
        <v>2.2901415855843648</v>
      </c>
      <c r="AM191" s="17">
        <f t="shared" si="14"/>
        <v>0</v>
      </c>
      <c r="AN191" s="17">
        <f t="shared" si="15"/>
        <v>65.62312612432541</v>
      </c>
      <c r="AO191" s="17">
        <f t="shared" si="16"/>
        <v>811.61330407453249</v>
      </c>
      <c r="AP191" s="17">
        <f t="shared" si="17"/>
        <v>823.14323276706853</v>
      </c>
      <c r="AQ191" s="17">
        <f t="shared" si="18"/>
        <v>1634.756536841601</v>
      </c>
      <c r="AR191" s="17">
        <f t="shared" si="19"/>
        <v>-0.70529943956133079</v>
      </c>
      <c r="AS191" s="17">
        <f t="shared" si="20"/>
        <v>817.01793093515619</v>
      </c>
      <c r="AT191" s="17">
        <f t="shared" si="21"/>
        <v>75.50923984202835</v>
      </c>
      <c r="AU191" s="17">
        <f t="shared" si="22"/>
        <v>741.50869109312782</v>
      </c>
      <c r="AV191" s="5" t="str">
        <f t="shared" si="23"/>
        <v>OK</v>
      </c>
      <c r="AW191" s="5">
        <f t="shared" si="24"/>
        <v>0.89142776556825898</v>
      </c>
      <c r="AX191" s="5" t="str">
        <f t="shared" si="25"/>
        <v>OK</v>
      </c>
      <c r="AY191" s="5">
        <f t="shared" si="26"/>
        <v>79.203806453081711</v>
      </c>
      <c r="AZ191" s="8" t="s">
        <v>555</v>
      </c>
      <c r="BA191" s="8"/>
    </row>
    <row r="192" spans="1:53" ht="15.75" customHeight="1" x14ac:dyDescent="0.2">
      <c r="A192" s="13" t="s">
        <v>556</v>
      </c>
      <c r="B192" s="13">
        <v>192</v>
      </c>
      <c r="C192" s="8" t="s">
        <v>87</v>
      </c>
      <c r="D192" s="15" t="s">
        <v>88</v>
      </c>
      <c r="E192" s="3">
        <v>45092</v>
      </c>
      <c r="F192" s="19">
        <v>0.44791666666666669</v>
      </c>
      <c r="G192" s="18" t="s">
        <v>557</v>
      </c>
      <c r="H192" s="18" t="s">
        <v>558</v>
      </c>
      <c r="I192" s="5">
        <v>478</v>
      </c>
      <c r="J192" s="5">
        <v>3.2829999999999999</v>
      </c>
      <c r="K192" s="5">
        <v>0.73599999999999999</v>
      </c>
      <c r="L192" s="5">
        <v>6.774</v>
      </c>
      <c r="M192" s="5">
        <v>444.58300000000003</v>
      </c>
      <c r="N192" s="5">
        <v>53.408000000000001</v>
      </c>
      <c r="O192" s="5">
        <v>1.944</v>
      </c>
      <c r="P192" s="5">
        <v>6.4000000000000001E-2</v>
      </c>
      <c r="Q192" s="5">
        <v>0.31</v>
      </c>
      <c r="R192" s="5">
        <v>1.224</v>
      </c>
      <c r="S192" s="5">
        <v>7.3090000000000002</v>
      </c>
      <c r="T192" s="5">
        <v>4.5999999999999999E-2</v>
      </c>
      <c r="U192" s="5">
        <v>0.38550000000000001</v>
      </c>
      <c r="V192" s="5">
        <v>1.9608000000000001</v>
      </c>
      <c r="W192" s="5">
        <v>0</v>
      </c>
      <c r="X192" s="5">
        <v>2.6429999999999998</v>
      </c>
      <c r="Y192" s="5">
        <f t="shared" si="0"/>
        <v>0.44294472000000001</v>
      </c>
      <c r="Z192" s="5">
        <f t="shared" si="1"/>
        <v>4.9695999999999997E-2</v>
      </c>
      <c r="AA192" s="5">
        <f t="shared" si="2"/>
        <v>0.49264072000000003</v>
      </c>
      <c r="AB192" s="5">
        <f t="shared" si="3"/>
        <v>0.24335927999999996</v>
      </c>
      <c r="AC192" s="17">
        <f t="shared" si="4"/>
        <v>444.58300000000003</v>
      </c>
      <c r="AD192" s="17">
        <f t="shared" si="5"/>
        <v>0.16826740610704641</v>
      </c>
      <c r="AE192" s="17">
        <f t="shared" si="6"/>
        <v>364.72055888223554</v>
      </c>
      <c r="AF192" s="17">
        <f t="shared" si="7"/>
        <v>100.72001645751904</v>
      </c>
      <c r="AG192" s="17">
        <f t="shared" si="8"/>
        <v>84.559349658565523</v>
      </c>
      <c r="AH192" s="17">
        <f t="shared" si="9"/>
        <v>7.9287334743454316</v>
      </c>
      <c r="AI192" s="17">
        <f t="shared" si="10"/>
        <v>3.5480061868357886</v>
      </c>
      <c r="AJ192" s="17">
        <f t="shared" si="11"/>
        <v>2.4212561445296217</v>
      </c>
      <c r="AK192" s="17">
        <f t="shared" si="12"/>
        <v>10.873550898372493</v>
      </c>
      <c r="AL192" s="17">
        <f t="shared" si="13"/>
        <v>31.62330719023819</v>
      </c>
      <c r="AM192" s="17">
        <f t="shared" si="14"/>
        <v>0</v>
      </c>
      <c r="AN192" s="17">
        <f t="shared" si="15"/>
        <v>55.029482310613631</v>
      </c>
      <c r="AO192" s="17">
        <f t="shared" si="16"/>
        <v>544.53059654375397</v>
      </c>
      <c r="AP192" s="17">
        <f t="shared" si="17"/>
        <v>561.64493206560837</v>
      </c>
      <c r="AQ192" s="17">
        <f t="shared" si="18"/>
        <v>1106.1755286093623</v>
      </c>
      <c r="AR192" s="17">
        <f t="shared" si="19"/>
        <v>-1.5471627313406424</v>
      </c>
      <c r="AS192" s="17">
        <f t="shared" si="20"/>
        <v>557.92865847266557</v>
      </c>
      <c r="AT192" s="17">
        <f t="shared" si="21"/>
        <v>97.52634039922431</v>
      </c>
      <c r="AU192" s="17">
        <f t="shared" si="22"/>
        <v>460.40231807344128</v>
      </c>
      <c r="AV192" s="5" t="str">
        <f t="shared" si="23"/>
        <v>OK</v>
      </c>
      <c r="AW192" s="5">
        <f t="shared" si="24"/>
        <v>3.2452813228518647</v>
      </c>
      <c r="AX192" s="5" t="str">
        <f t="shared" si="25"/>
        <v>OK</v>
      </c>
      <c r="AY192" s="5">
        <f t="shared" si="26"/>
        <v>55.141239848908725</v>
      </c>
      <c r="AZ192" s="8" t="s">
        <v>538</v>
      </c>
      <c r="BA192" s="8"/>
    </row>
    <row r="193" spans="1:53" ht="15.75" customHeight="1" x14ac:dyDescent="0.2">
      <c r="A193" s="13" t="s">
        <v>559</v>
      </c>
      <c r="B193" s="13">
        <v>193</v>
      </c>
      <c r="C193" s="8" t="s">
        <v>85</v>
      </c>
      <c r="D193" s="15" t="s">
        <v>79</v>
      </c>
      <c r="E193" s="3">
        <v>45092</v>
      </c>
      <c r="F193" s="19">
        <v>0.48958333333333331</v>
      </c>
      <c r="G193" s="18" t="s">
        <v>494</v>
      </c>
      <c r="H193" s="18" t="s">
        <v>560</v>
      </c>
      <c r="I193" s="5"/>
      <c r="J193" s="5">
        <v>2.5049999999999999</v>
      </c>
      <c r="K193" s="5">
        <v>0.3962</v>
      </c>
      <c r="L193" s="5">
        <v>7.109</v>
      </c>
      <c r="M193" s="5">
        <v>510.209</v>
      </c>
      <c r="N193" s="5">
        <v>63.408999999999999</v>
      </c>
      <c r="O193" s="5">
        <v>2.6749999999999998</v>
      </c>
      <c r="P193" s="5">
        <v>6.4000000000000001E-2</v>
      </c>
      <c r="Q193" s="5">
        <v>0.375</v>
      </c>
      <c r="R193" s="5">
        <v>1.4</v>
      </c>
      <c r="S193" s="5">
        <v>8.2710000000000008</v>
      </c>
      <c r="T193" s="5">
        <v>6.3E-2</v>
      </c>
      <c r="U193" s="5">
        <v>0.58130000000000004</v>
      </c>
      <c r="V193" s="5">
        <v>0.90110000000000001</v>
      </c>
      <c r="W193" s="5">
        <v>0</v>
      </c>
      <c r="X193" s="5">
        <v>4.7012</v>
      </c>
      <c r="Y193" s="5">
        <f t="shared" si="0"/>
        <v>0.20355848999999998</v>
      </c>
      <c r="Z193" s="5">
        <f t="shared" si="1"/>
        <v>4.9695999999999997E-2</v>
      </c>
      <c r="AA193" s="5">
        <f t="shared" si="2"/>
        <v>0.25325449</v>
      </c>
      <c r="AB193" s="5">
        <f t="shared" si="3"/>
        <v>0.14294551</v>
      </c>
      <c r="AC193" s="17">
        <f t="shared" si="4"/>
        <v>510.209</v>
      </c>
      <c r="AD193" s="17">
        <f t="shared" si="5"/>
        <v>7.7803655103980213E-2</v>
      </c>
      <c r="AE193" s="17">
        <f t="shared" si="6"/>
        <v>412.72455089820363</v>
      </c>
      <c r="AF193" s="17">
        <f t="shared" si="7"/>
        <v>115.20263320304464</v>
      </c>
      <c r="AG193" s="17">
        <f t="shared" si="8"/>
        <v>116.35610099622571</v>
      </c>
      <c r="AH193" s="17">
        <f t="shared" si="9"/>
        <v>9.5912098479985062</v>
      </c>
      <c r="AI193" s="17">
        <f t="shared" si="10"/>
        <v>3.5480061868357886</v>
      </c>
      <c r="AJ193" s="17">
        <f t="shared" si="11"/>
        <v>3.3160681979427431</v>
      </c>
      <c r="AK193" s="17">
        <f t="shared" si="12"/>
        <v>16.396355738583477</v>
      </c>
      <c r="AL193" s="17">
        <f t="shared" si="13"/>
        <v>14.532722413873742</v>
      </c>
      <c r="AM193" s="17">
        <f t="shared" si="14"/>
        <v>0</v>
      </c>
      <c r="AN193" s="17">
        <f t="shared" si="15"/>
        <v>97.882936904523959</v>
      </c>
      <c r="AO193" s="17">
        <f t="shared" si="16"/>
        <v>642.33708325492398</v>
      </c>
      <c r="AP193" s="17">
        <f t="shared" si="17"/>
        <v>657.50030478741212</v>
      </c>
      <c r="AQ193" s="17">
        <f t="shared" si="18"/>
        <v>1299.837388042336</v>
      </c>
      <c r="AR193" s="17">
        <f t="shared" si="19"/>
        <v>-1.1665475752567187</v>
      </c>
      <c r="AS193" s="17">
        <f t="shared" si="20"/>
        <v>653.87449494547241</v>
      </c>
      <c r="AT193" s="17">
        <f t="shared" si="21"/>
        <v>128.81201505698118</v>
      </c>
      <c r="AU193" s="17">
        <f t="shared" si="22"/>
        <v>525.06247988849123</v>
      </c>
      <c r="AV193" s="5" t="str">
        <f t="shared" si="23"/>
        <v>OK</v>
      </c>
      <c r="AW193" s="5">
        <f t="shared" si="24"/>
        <v>2.5332524548729869</v>
      </c>
      <c r="AX193" s="5" t="str">
        <f t="shared" si="25"/>
        <v>OK</v>
      </c>
      <c r="AY193" s="5">
        <f t="shared" si="26"/>
        <v>65.015310049110411</v>
      </c>
      <c r="AZ193" s="8" t="s">
        <v>538</v>
      </c>
      <c r="BA193" s="8"/>
    </row>
    <row r="194" spans="1:53" ht="15.75" customHeight="1" x14ac:dyDescent="0.2">
      <c r="A194" s="13" t="s">
        <v>561</v>
      </c>
      <c r="B194" s="13">
        <v>194</v>
      </c>
      <c r="C194" s="14" t="s">
        <v>120</v>
      </c>
      <c r="D194" s="15" t="s">
        <v>115</v>
      </c>
      <c r="E194" s="3">
        <v>45092</v>
      </c>
      <c r="F194" s="19">
        <v>0.49305555555555558</v>
      </c>
      <c r="G194" s="18" t="s">
        <v>562</v>
      </c>
      <c r="H194" s="18" t="s">
        <v>563</v>
      </c>
      <c r="I194" s="5"/>
      <c r="J194" s="5">
        <v>3.1789999999999998</v>
      </c>
      <c r="K194" s="5">
        <v>0.4239</v>
      </c>
      <c r="L194" s="5">
        <v>6.7880000000000003</v>
      </c>
      <c r="M194" s="5">
        <v>545.58799999999997</v>
      </c>
      <c r="N194" s="5">
        <v>66.709000000000003</v>
      </c>
      <c r="O194" s="5">
        <v>2.238</v>
      </c>
      <c r="P194" s="5">
        <v>7.4999999999999997E-2</v>
      </c>
      <c r="Q194" s="5">
        <v>0.35899999999999999</v>
      </c>
      <c r="R194" s="5">
        <v>1.651</v>
      </c>
      <c r="S194" s="5">
        <v>8.7579999999999991</v>
      </c>
      <c r="T194" s="5">
        <v>6.6000000000000003E-2</v>
      </c>
      <c r="U194" s="5">
        <v>0.47899999999999998</v>
      </c>
      <c r="V194" s="5">
        <v>0.7581</v>
      </c>
      <c r="W194" s="5">
        <v>0</v>
      </c>
      <c r="X194" s="5">
        <v>4.7335000000000003</v>
      </c>
      <c r="Y194" s="5">
        <f t="shared" si="0"/>
        <v>0.17125478999999999</v>
      </c>
      <c r="Z194" s="5">
        <f t="shared" si="1"/>
        <v>5.8237499999999998E-2</v>
      </c>
      <c r="AA194" s="5">
        <f t="shared" si="2"/>
        <v>0.22949228999999999</v>
      </c>
      <c r="AB194" s="5">
        <f t="shared" si="3"/>
        <v>0.19440771000000001</v>
      </c>
      <c r="AC194" s="17">
        <f t="shared" si="4"/>
        <v>545.58799999999997</v>
      </c>
      <c r="AD194" s="17">
        <f t="shared" si="5"/>
        <v>0.16292960326397202</v>
      </c>
      <c r="AE194" s="17">
        <f t="shared" si="6"/>
        <v>437.02594810379242</v>
      </c>
      <c r="AF194" s="17">
        <f t="shared" si="7"/>
        <v>135.85681958444763</v>
      </c>
      <c r="AG194" s="17">
        <f t="shared" si="8"/>
        <v>97.347646366188087</v>
      </c>
      <c r="AH194" s="17">
        <f t="shared" si="9"/>
        <v>9.181984894483902</v>
      </c>
      <c r="AI194" s="17">
        <f t="shared" si="10"/>
        <v>4.1578197501981888</v>
      </c>
      <c r="AJ194" s="17">
        <f t="shared" si="11"/>
        <v>3.473976207368588</v>
      </c>
      <c r="AK194" s="17">
        <f t="shared" si="12"/>
        <v>13.510845344540659</v>
      </c>
      <c r="AL194" s="17">
        <f t="shared" si="13"/>
        <v>12.226453070644418</v>
      </c>
      <c r="AM194" s="17">
        <f t="shared" si="14"/>
        <v>0</v>
      </c>
      <c r="AN194" s="17">
        <f t="shared" si="15"/>
        <v>98.555450063295368</v>
      </c>
      <c r="AO194" s="17">
        <f t="shared" si="16"/>
        <v>673.35472468584896</v>
      </c>
      <c r="AP194" s="17">
        <f t="shared" si="17"/>
        <v>683.73314830237416</v>
      </c>
      <c r="AQ194" s="17">
        <f t="shared" si="18"/>
        <v>1357.0878729882231</v>
      </c>
      <c r="AR194" s="17">
        <f t="shared" si="19"/>
        <v>-0.76475693454341709</v>
      </c>
      <c r="AS194" s="17">
        <f t="shared" si="20"/>
        <v>679.41239894891203</v>
      </c>
      <c r="AT194" s="17">
        <f t="shared" si="21"/>
        <v>124.29274847848045</v>
      </c>
      <c r="AU194" s="17">
        <f t="shared" si="22"/>
        <v>555.11965047043157</v>
      </c>
      <c r="AV194" s="5" t="str">
        <f t="shared" si="23"/>
        <v>OK</v>
      </c>
      <c r="AW194" s="5">
        <f t="shared" si="24"/>
        <v>1.2735082887455804</v>
      </c>
      <c r="AX194" s="5" t="str">
        <f t="shared" si="25"/>
        <v>OK</v>
      </c>
      <c r="AY194" s="5">
        <f t="shared" si="26"/>
        <v>67.558544644339293</v>
      </c>
      <c r="AZ194" s="8" t="s">
        <v>564</v>
      </c>
      <c r="BA194" s="8"/>
    </row>
    <row r="195" spans="1:53" ht="15.75" customHeight="1" x14ac:dyDescent="0.2">
      <c r="A195" s="13" t="s">
        <v>565</v>
      </c>
      <c r="B195" s="13">
        <v>195</v>
      </c>
      <c r="C195" s="8" t="s">
        <v>94</v>
      </c>
      <c r="D195" s="15" t="s">
        <v>95</v>
      </c>
      <c r="E195" s="3">
        <v>45092</v>
      </c>
      <c r="F195" s="19">
        <v>0.50694444444444442</v>
      </c>
      <c r="G195" s="18" t="s">
        <v>566</v>
      </c>
      <c r="H195" s="18" t="s">
        <v>567</v>
      </c>
      <c r="I195" s="5">
        <v>102.8</v>
      </c>
      <c r="J195" s="5">
        <v>2.41</v>
      </c>
      <c r="K195" s="5">
        <v>0.2228</v>
      </c>
      <c r="L195" s="5">
        <v>6.8029999999999999</v>
      </c>
      <c r="M195" s="5">
        <v>721.20899999999995</v>
      </c>
      <c r="N195" s="5">
        <v>86.709000000000003</v>
      </c>
      <c r="O195" s="5">
        <v>4.3840000000000003</v>
      </c>
      <c r="P195" s="5">
        <v>9.5000000000000001E-2</v>
      </c>
      <c r="Q195" s="5">
        <v>0.151</v>
      </c>
      <c r="R195" s="5">
        <v>1.621</v>
      </c>
      <c r="S195" s="5">
        <v>11.670999999999999</v>
      </c>
      <c r="T195" s="5">
        <v>7.0999999999999994E-2</v>
      </c>
      <c r="U195" s="5">
        <v>0.31280000000000002</v>
      </c>
      <c r="V195" s="5">
        <v>0.14019999999999999</v>
      </c>
      <c r="W195" s="5">
        <v>0</v>
      </c>
      <c r="X195" s="5">
        <v>6.0758000000000001</v>
      </c>
      <c r="Y195" s="5">
        <f t="shared" si="0"/>
        <v>3.1671179999999993E-2</v>
      </c>
      <c r="Z195" s="5">
        <f t="shared" si="1"/>
        <v>7.37675E-2</v>
      </c>
      <c r="AA195" s="5">
        <f t="shared" si="2"/>
        <v>0.10543867999999999</v>
      </c>
      <c r="AB195" s="5">
        <f t="shared" si="3"/>
        <v>0.11736132000000001</v>
      </c>
      <c r="AC195" s="17">
        <f t="shared" si="4"/>
        <v>721.20899999999995</v>
      </c>
      <c r="AD195" s="17">
        <f t="shared" si="5"/>
        <v>0.15739828644662179</v>
      </c>
      <c r="AE195" s="17">
        <f t="shared" si="6"/>
        <v>582.3852295409182</v>
      </c>
      <c r="AF195" s="17">
        <f t="shared" si="7"/>
        <v>133.38819173009671</v>
      </c>
      <c r="AG195" s="17">
        <f t="shared" si="8"/>
        <v>190.693512810263</v>
      </c>
      <c r="AH195" s="17">
        <f t="shared" si="9"/>
        <v>3.8620604987940648</v>
      </c>
      <c r="AI195" s="17">
        <f t="shared" si="10"/>
        <v>5.266571683584373</v>
      </c>
      <c r="AJ195" s="17">
        <f t="shared" si="11"/>
        <v>3.7371562230783288</v>
      </c>
      <c r="AK195" s="17">
        <f t="shared" si="12"/>
        <v>8.82294869263532</v>
      </c>
      <c r="AL195" s="17">
        <f t="shared" si="13"/>
        <v>2.2611116218234364</v>
      </c>
      <c r="AM195" s="17">
        <f t="shared" si="14"/>
        <v>0</v>
      </c>
      <c r="AN195" s="17">
        <f t="shared" si="15"/>
        <v>126.50326470784198</v>
      </c>
      <c r="AO195" s="17">
        <f t="shared" si="16"/>
        <v>862.53348124537899</v>
      </c>
      <c r="AP195" s="17">
        <f t="shared" si="17"/>
        <v>915.75296455010312</v>
      </c>
      <c r="AQ195" s="17">
        <f t="shared" si="18"/>
        <v>1778.286445795482</v>
      </c>
      <c r="AR195" s="17">
        <f t="shared" si="19"/>
        <v>-2.9927396359880265</v>
      </c>
      <c r="AS195" s="17">
        <f t="shared" si="20"/>
        <v>910.32899458007205</v>
      </c>
      <c r="AT195" s="17">
        <f t="shared" si="21"/>
        <v>137.58732502230075</v>
      </c>
      <c r="AU195" s="17">
        <f t="shared" si="22"/>
        <v>772.74166955777127</v>
      </c>
      <c r="AV195" s="5" t="str">
        <f t="shared" si="23"/>
        <v>OK</v>
      </c>
      <c r="AW195" s="5">
        <f t="shared" si="24"/>
        <v>1.2738630853189288</v>
      </c>
      <c r="AX195" s="5" t="str">
        <f t="shared" si="25"/>
        <v>OK</v>
      </c>
      <c r="AY195" s="5">
        <f t="shared" si="26"/>
        <v>87.813553942649193</v>
      </c>
      <c r="AZ195" s="8" t="s">
        <v>538</v>
      </c>
      <c r="BA195" s="8"/>
    </row>
    <row r="196" spans="1:53" ht="15.75" customHeight="1" x14ac:dyDescent="0.2">
      <c r="A196" s="13" t="s">
        <v>568</v>
      </c>
      <c r="B196" s="13">
        <v>196</v>
      </c>
      <c r="C196" s="8" t="s">
        <v>134</v>
      </c>
      <c r="D196" s="15" t="s">
        <v>79</v>
      </c>
      <c r="E196" s="3">
        <v>45092</v>
      </c>
      <c r="F196" s="19">
        <v>0.52430555555555558</v>
      </c>
      <c r="G196" s="18" t="s">
        <v>569</v>
      </c>
      <c r="H196" s="18" t="s">
        <v>467</v>
      </c>
      <c r="I196" s="5"/>
      <c r="J196" s="5">
        <v>2.1850000000000001</v>
      </c>
      <c r="K196" s="5">
        <v>0.4627</v>
      </c>
      <c r="L196" s="5">
        <v>6.9829999999999997</v>
      </c>
      <c r="M196" s="5">
        <v>1123.482</v>
      </c>
      <c r="N196" s="5">
        <v>129.40299999999999</v>
      </c>
      <c r="O196" s="5">
        <v>4.4850000000000003</v>
      </c>
      <c r="P196" s="5">
        <v>8.8999999999999996E-2</v>
      </c>
      <c r="Q196" s="5">
        <v>0.26700000000000002</v>
      </c>
      <c r="R196" s="5">
        <v>3.2869999999999999</v>
      </c>
      <c r="S196" s="5">
        <v>17.373999999999999</v>
      </c>
      <c r="T196" s="5">
        <v>9.0999999999999998E-2</v>
      </c>
      <c r="U196" s="5">
        <v>0.80189999999999995</v>
      </c>
      <c r="V196" s="5">
        <v>0.20930000000000001</v>
      </c>
      <c r="W196" s="5">
        <v>0.26779999999999998</v>
      </c>
      <c r="X196" s="5">
        <v>7.7182000000000004</v>
      </c>
      <c r="Y196" s="5">
        <f t="shared" si="0"/>
        <v>4.7280870000000003E-2</v>
      </c>
      <c r="Z196" s="5">
        <f t="shared" si="1"/>
        <v>6.9108499999999989E-2</v>
      </c>
      <c r="AA196" s="5">
        <f t="shared" si="2"/>
        <v>0.11638936999999999</v>
      </c>
      <c r="AB196" s="5">
        <f t="shared" si="3"/>
        <v>0.34631063000000001</v>
      </c>
      <c r="AC196" s="17">
        <f t="shared" si="4"/>
        <v>1123.482</v>
      </c>
      <c r="AD196" s="17">
        <f t="shared" si="5"/>
        <v>0.10399201658290598</v>
      </c>
      <c r="AE196" s="17">
        <f t="shared" si="6"/>
        <v>866.96606786427139</v>
      </c>
      <c r="AF196" s="17">
        <f t="shared" si="7"/>
        <v>270.47932524171978</v>
      </c>
      <c r="AG196" s="17">
        <f t="shared" si="8"/>
        <v>195.08677120301772</v>
      </c>
      <c r="AH196" s="17">
        <f t="shared" si="9"/>
        <v>6.8289414117749372</v>
      </c>
      <c r="AI196" s="17">
        <f t="shared" si="10"/>
        <v>4.9339461035685179</v>
      </c>
      <c r="AJ196" s="17">
        <f t="shared" si="11"/>
        <v>4.7898762859172956</v>
      </c>
      <c r="AK196" s="17">
        <f t="shared" si="12"/>
        <v>22.618678250077561</v>
      </c>
      <c r="AL196" s="17">
        <f t="shared" si="13"/>
        <v>3.3755396750901947</v>
      </c>
      <c r="AM196" s="17">
        <f t="shared" si="14"/>
        <v>2.8198081519621776</v>
      </c>
      <c r="AN196" s="17">
        <f t="shared" si="15"/>
        <v>160.69941368512227</v>
      </c>
      <c r="AO196" s="17">
        <f t="shared" si="16"/>
        <v>1317.7853160481695</v>
      </c>
      <c r="AP196" s="17">
        <f t="shared" si="17"/>
        <v>1344.3990438409351</v>
      </c>
      <c r="AQ196" s="17">
        <f t="shared" si="18"/>
        <v>2662.1843598891046</v>
      </c>
      <c r="AR196" s="17">
        <f t="shared" si="19"/>
        <v>-0.99969514484992872</v>
      </c>
      <c r="AS196" s="17">
        <f t="shared" si="20"/>
        <v>1339.3611057207836</v>
      </c>
      <c r="AT196" s="17">
        <f t="shared" si="21"/>
        <v>186.69363161029003</v>
      </c>
      <c r="AU196" s="17">
        <f t="shared" si="22"/>
        <v>1152.6674741104935</v>
      </c>
      <c r="AV196" s="5" t="str">
        <f t="shared" si="23"/>
        <v>OK</v>
      </c>
      <c r="AW196" s="5">
        <f t="shared" si="24"/>
        <v>0.83356552940445028</v>
      </c>
      <c r="AX196" s="5" t="str">
        <f t="shared" si="25"/>
        <v>OK</v>
      </c>
      <c r="AY196" s="5">
        <f t="shared" si="26"/>
        <v>130.48165880201523</v>
      </c>
      <c r="AZ196" s="8" t="s">
        <v>538</v>
      </c>
      <c r="BA196" s="8"/>
    </row>
    <row r="197" spans="1:53" ht="15.75" customHeight="1" x14ac:dyDescent="0.2">
      <c r="A197" s="13" t="s">
        <v>570</v>
      </c>
      <c r="B197" s="13">
        <v>197</v>
      </c>
      <c r="C197" s="8" t="s">
        <v>131</v>
      </c>
      <c r="D197" s="15" t="s">
        <v>88</v>
      </c>
      <c r="E197" s="3">
        <v>45092</v>
      </c>
      <c r="F197" s="19">
        <v>0.53472222222222221</v>
      </c>
      <c r="G197" s="18" t="s">
        <v>571</v>
      </c>
      <c r="H197" s="18" t="s">
        <v>572</v>
      </c>
      <c r="I197" s="5"/>
      <c r="J197" s="5">
        <v>3.2440000000000002</v>
      </c>
      <c r="K197" s="5">
        <v>0.17069999999999999</v>
      </c>
      <c r="L197" s="5">
        <v>6.8819999999999997</v>
      </c>
      <c r="M197" s="5">
        <v>911.20899999999995</v>
      </c>
      <c r="N197" s="5">
        <v>110.22799999999999</v>
      </c>
      <c r="O197" s="5">
        <v>3.6110000000000002</v>
      </c>
      <c r="P197" s="5">
        <v>0.1</v>
      </c>
      <c r="Q197" s="5">
        <v>0.26300000000000001</v>
      </c>
      <c r="R197" s="5">
        <v>2.1339999999999999</v>
      </c>
      <c r="S197" s="5">
        <v>15.702999999999999</v>
      </c>
      <c r="T197" s="5">
        <v>7.4999999999999997E-2</v>
      </c>
      <c r="U197" s="5">
        <v>0.53490000000000004</v>
      </c>
      <c r="V197" s="5">
        <v>0.26240000000000002</v>
      </c>
      <c r="W197" s="5">
        <v>0</v>
      </c>
      <c r="X197" s="5">
        <v>8.5891000000000002</v>
      </c>
      <c r="Y197" s="5">
        <f t="shared" si="0"/>
        <v>5.9276160000000001E-2</v>
      </c>
      <c r="Z197" s="5">
        <f t="shared" si="1"/>
        <v>7.7649999999999997E-2</v>
      </c>
      <c r="AA197" s="5">
        <f t="shared" si="2"/>
        <v>0.13692615999999999</v>
      </c>
      <c r="AB197" s="5">
        <f t="shared" si="3"/>
        <v>3.3773839999999999E-2</v>
      </c>
      <c r="AC197" s="17">
        <f t="shared" si="4"/>
        <v>911.20899999999995</v>
      </c>
      <c r="AD197" s="17">
        <f t="shared" si="5"/>
        <v>0.13121998990192013</v>
      </c>
      <c r="AE197" s="17">
        <f t="shared" si="6"/>
        <v>783.58283433133738</v>
      </c>
      <c r="AF197" s="17">
        <f t="shared" si="7"/>
        <v>175.60172803949803</v>
      </c>
      <c r="AG197" s="17">
        <f t="shared" si="8"/>
        <v>157.06986194294245</v>
      </c>
      <c r="AH197" s="17">
        <f t="shared" si="9"/>
        <v>6.7266351733962857</v>
      </c>
      <c r="AI197" s="17">
        <f t="shared" si="10"/>
        <v>5.5437596669309199</v>
      </c>
      <c r="AJ197" s="17">
        <f t="shared" si="11"/>
        <v>3.9477002356461224</v>
      </c>
      <c r="AK197" s="17">
        <f t="shared" si="12"/>
        <v>15.087580740698954</v>
      </c>
      <c r="AL197" s="17">
        <f t="shared" si="13"/>
        <v>4.2319236060375873</v>
      </c>
      <c r="AM197" s="17">
        <f t="shared" si="14"/>
        <v>0</v>
      </c>
      <c r="AN197" s="17">
        <f t="shared" si="15"/>
        <v>178.83228396295559</v>
      </c>
      <c r="AO197" s="17">
        <f t="shared" si="16"/>
        <v>1113.3084885453382</v>
      </c>
      <c r="AP197" s="17">
        <f t="shared" si="17"/>
        <v>1128.6560391440071</v>
      </c>
      <c r="AQ197" s="17">
        <f t="shared" si="18"/>
        <v>2241.9645276893452</v>
      </c>
      <c r="AR197" s="17">
        <f t="shared" si="19"/>
        <v>-0.68455813680900235</v>
      </c>
      <c r="AS197" s="17">
        <f t="shared" si="20"/>
        <v>1122.9810594871742</v>
      </c>
      <c r="AT197" s="17">
        <f t="shared" si="21"/>
        <v>198.15178830969214</v>
      </c>
      <c r="AU197" s="17">
        <f t="shared" si="22"/>
        <v>924.82927117748204</v>
      </c>
      <c r="AV197" s="5" t="str">
        <f t="shared" si="23"/>
        <v>OK</v>
      </c>
      <c r="AW197" s="5">
        <f t="shared" si="24"/>
        <v>1.096826649391869</v>
      </c>
      <c r="AX197" s="5" t="str">
        <f t="shared" si="25"/>
        <v>OK</v>
      </c>
      <c r="AY197" s="5">
        <f t="shared" si="26"/>
        <v>111.43701007909166</v>
      </c>
      <c r="AZ197" s="8" t="s">
        <v>538</v>
      </c>
      <c r="BA197" s="8"/>
    </row>
    <row r="198" spans="1:53" ht="15.75" customHeight="1" x14ac:dyDescent="0.2">
      <c r="A198" s="13" t="s">
        <v>573</v>
      </c>
      <c r="B198" s="13">
        <v>198</v>
      </c>
      <c r="C198" s="8" t="s">
        <v>472</v>
      </c>
      <c r="D198" s="15" t="s">
        <v>69</v>
      </c>
      <c r="E198" s="3">
        <v>45092</v>
      </c>
      <c r="F198" s="19">
        <v>0.54861111111111116</v>
      </c>
      <c r="G198" s="18" t="s">
        <v>574</v>
      </c>
      <c r="H198" s="18" t="s">
        <v>239</v>
      </c>
      <c r="I198" s="5">
        <v>3.1539999999999999</v>
      </c>
      <c r="J198" s="5">
        <v>1.8560000000000001</v>
      </c>
      <c r="K198" s="5">
        <v>0.34510000000000002</v>
      </c>
      <c r="L198" s="5">
        <v>6.9420000000000002</v>
      </c>
      <c r="M198" s="5">
        <v>1386.559</v>
      </c>
      <c r="N198" s="5">
        <v>178.554</v>
      </c>
      <c r="O198" s="5">
        <v>5.2960000000000003</v>
      </c>
      <c r="P198" s="5">
        <v>0.104</v>
      </c>
      <c r="Q198" s="5">
        <v>0.11700000000000001</v>
      </c>
      <c r="R198" s="5">
        <v>3.87</v>
      </c>
      <c r="S198" s="5">
        <v>25.119</v>
      </c>
      <c r="T198" s="5">
        <v>7.9000000000000001E-2</v>
      </c>
      <c r="U198" s="5">
        <v>0.60709999999999997</v>
      </c>
      <c r="V198" s="5">
        <v>0.27400000000000002</v>
      </c>
      <c r="W198" s="5">
        <v>0</v>
      </c>
      <c r="X198" s="5">
        <v>18.1736</v>
      </c>
      <c r="Y198" s="5">
        <f t="shared" si="0"/>
        <v>6.1896600000000003E-2</v>
      </c>
      <c r="Z198" s="5">
        <f t="shared" si="1"/>
        <v>8.0755999999999994E-2</v>
      </c>
      <c r="AA198" s="5">
        <f t="shared" si="2"/>
        <v>0.14265259999999999</v>
      </c>
      <c r="AB198" s="5">
        <f t="shared" si="3"/>
        <v>0.20244740000000003</v>
      </c>
      <c r="AC198" s="17">
        <f t="shared" si="4"/>
        <v>1386.559</v>
      </c>
      <c r="AD198" s="17">
        <f t="shared" si="5"/>
        <v>0.11428783347897688</v>
      </c>
      <c r="AE198" s="17">
        <f t="shared" si="6"/>
        <v>1253.443113772455</v>
      </c>
      <c r="AF198" s="17">
        <f t="shared" si="7"/>
        <v>318.45299321127339</v>
      </c>
      <c r="AG198" s="17">
        <f t="shared" si="8"/>
        <v>230.3633311686024</v>
      </c>
      <c r="AH198" s="17">
        <f t="shared" si="9"/>
        <v>2.9924574725755337</v>
      </c>
      <c r="AI198" s="17">
        <f t="shared" si="10"/>
        <v>5.765510053608156</v>
      </c>
      <c r="AJ198" s="17">
        <f t="shared" si="11"/>
        <v>4.1582442482139159</v>
      </c>
      <c r="AK198" s="17">
        <f t="shared" si="12"/>
        <v>17.124079767579612</v>
      </c>
      <c r="AL198" s="17">
        <f t="shared" si="13"/>
        <v>4.4190055947191276</v>
      </c>
      <c r="AM198" s="17">
        <f t="shared" si="14"/>
        <v>0</v>
      </c>
      <c r="AN198" s="17">
        <f t="shared" si="15"/>
        <v>378.38963288693458</v>
      </c>
      <c r="AO198" s="17">
        <f t="shared" si="16"/>
        <v>1790.6499624974472</v>
      </c>
      <c r="AP198" s="17">
        <f t="shared" si="17"/>
        <v>1811.1316935119935</v>
      </c>
      <c r="AQ198" s="17">
        <f t="shared" si="18"/>
        <v>3601.7816560094407</v>
      </c>
      <c r="AR198" s="17">
        <f t="shared" si="19"/>
        <v>-0.56865554246946914</v>
      </c>
      <c r="AS198" s="17">
        <f t="shared" si="20"/>
        <v>1805.2518956249064</v>
      </c>
      <c r="AT198" s="17">
        <f t="shared" si="21"/>
        <v>399.93271824923329</v>
      </c>
      <c r="AU198" s="17">
        <f t="shared" si="22"/>
        <v>1405.319177375673</v>
      </c>
      <c r="AV198" s="5" t="str">
        <f t="shared" si="23"/>
        <v>OK</v>
      </c>
      <c r="AW198" s="5">
        <f t="shared" si="24"/>
        <v>1.3220790211789715</v>
      </c>
      <c r="AX198" s="5" t="str">
        <f t="shared" si="25"/>
        <v>OK</v>
      </c>
      <c r="AY198" s="5">
        <f t="shared" si="26"/>
        <v>180.9146249754759</v>
      </c>
      <c r="AZ198" s="8" t="s">
        <v>575</v>
      </c>
      <c r="BA198" s="8"/>
    </row>
    <row r="199" spans="1:53" ht="15.75" customHeight="1" x14ac:dyDescent="0.2">
      <c r="A199" s="13" t="s">
        <v>576</v>
      </c>
      <c r="B199" s="13">
        <v>199</v>
      </c>
      <c r="C199" s="8" t="s">
        <v>85</v>
      </c>
      <c r="D199" s="15" t="s">
        <v>79</v>
      </c>
      <c r="E199" s="3">
        <v>45098</v>
      </c>
      <c r="F199" s="19">
        <v>0.29166666666666669</v>
      </c>
      <c r="G199" s="18" t="s">
        <v>577</v>
      </c>
      <c r="H199" s="18" t="s">
        <v>578</v>
      </c>
      <c r="I199" s="5">
        <v>1.8919999999999999</v>
      </c>
      <c r="J199" s="5">
        <v>2.4319999999999999</v>
      </c>
      <c r="K199" s="5">
        <v>0.56120000000000003</v>
      </c>
      <c r="L199" s="5">
        <v>7.0030000000000001</v>
      </c>
      <c r="M199" s="5">
        <v>567.88199999999995</v>
      </c>
      <c r="N199" s="5">
        <v>70.200999999999993</v>
      </c>
      <c r="O199" s="5">
        <v>2.8679999999999999</v>
      </c>
      <c r="P199" s="5">
        <v>7.3999999999999996E-2</v>
      </c>
      <c r="Q199" s="5">
        <v>0.36099999999999999</v>
      </c>
      <c r="R199" s="5">
        <v>1.488</v>
      </c>
      <c r="S199" s="5">
        <v>9.3520000000000003</v>
      </c>
      <c r="T199" s="5">
        <v>6.2E-2</v>
      </c>
      <c r="U199" s="5">
        <v>0.58830000000000005</v>
      </c>
      <c r="V199" s="5">
        <v>1.2302</v>
      </c>
      <c r="W199" s="5">
        <v>0</v>
      </c>
      <c r="X199" s="5">
        <v>4.9585999999999997</v>
      </c>
      <c r="Y199" s="5">
        <f t="shared" si="0"/>
        <v>0.27790218</v>
      </c>
      <c r="Z199" s="5">
        <f t="shared" si="1"/>
        <v>5.7460999999999998E-2</v>
      </c>
      <c r="AA199" s="5">
        <f t="shared" si="2"/>
        <v>0.33536317999999998</v>
      </c>
      <c r="AB199" s="5">
        <f t="shared" si="3"/>
        <v>0.22583682000000005</v>
      </c>
      <c r="AC199" s="17">
        <f t="shared" si="4"/>
        <v>567.88199999999995</v>
      </c>
      <c r="AD199" s="17">
        <f t="shared" si="5"/>
        <v>9.9311604842093101E-2</v>
      </c>
      <c r="AE199" s="17">
        <f t="shared" si="6"/>
        <v>466.66666666666674</v>
      </c>
      <c r="AF199" s="17">
        <f t="shared" si="7"/>
        <v>122.44394157580744</v>
      </c>
      <c r="AG199" s="17">
        <f t="shared" si="8"/>
        <v>124.75113931109358</v>
      </c>
      <c r="AH199" s="17">
        <f t="shared" si="9"/>
        <v>9.2331380136732282</v>
      </c>
      <c r="AI199" s="17">
        <f t="shared" si="10"/>
        <v>4.1023821535288807</v>
      </c>
      <c r="AJ199" s="17">
        <f t="shared" si="11"/>
        <v>3.2634321948007945</v>
      </c>
      <c r="AK199" s="17">
        <f t="shared" si="12"/>
        <v>16.593800242574677</v>
      </c>
      <c r="AL199" s="17">
        <f t="shared" si="13"/>
        <v>19.840367454830183</v>
      </c>
      <c r="AM199" s="17">
        <f t="shared" si="14"/>
        <v>0</v>
      </c>
      <c r="AN199" s="17">
        <f t="shared" si="15"/>
        <v>103.24222133386634</v>
      </c>
      <c r="AO199" s="17">
        <f t="shared" si="16"/>
        <v>710.82182122607196</v>
      </c>
      <c r="AP199" s="17">
        <f t="shared" si="17"/>
        <v>727.29657932561202</v>
      </c>
      <c r="AQ199" s="17">
        <f t="shared" si="18"/>
        <v>1438.1184005516839</v>
      </c>
      <c r="AR199" s="17">
        <f t="shared" si="19"/>
        <v>-1.1455773108264304</v>
      </c>
      <c r="AS199" s="17">
        <f t="shared" si="20"/>
        <v>723.09488556724102</v>
      </c>
      <c r="AT199" s="17">
        <f t="shared" si="21"/>
        <v>139.67638903127119</v>
      </c>
      <c r="AU199" s="17">
        <f t="shared" si="22"/>
        <v>583.41849653596978</v>
      </c>
      <c r="AV199" s="5" t="str">
        <f t="shared" si="23"/>
        <v>OK</v>
      </c>
      <c r="AW199" s="5">
        <f t="shared" si="24"/>
        <v>2.4110525969099763</v>
      </c>
      <c r="AX199" s="5" t="str">
        <f t="shared" si="25"/>
        <v>OK</v>
      </c>
      <c r="AY199" s="5">
        <f t="shared" si="26"/>
        <v>71.893583033556766</v>
      </c>
      <c r="AZ199" s="8" t="s">
        <v>579</v>
      </c>
      <c r="BA199" s="8"/>
    </row>
    <row r="200" spans="1:53" ht="15.75" customHeight="1" x14ac:dyDescent="0.2">
      <c r="A200" s="13" t="s">
        <v>580</v>
      </c>
      <c r="B200" s="13">
        <v>200</v>
      </c>
      <c r="C200" s="8" t="s">
        <v>134</v>
      </c>
      <c r="D200" s="15" t="s">
        <v>79</v>
      </c>
      <c r="E200" s="20">
        <v>45098</v>
      </c>
      <c r="F200" s="19">
        <v>0.33333333333333331</v>
      </c>
      <c r="G200" s="18" t="s">
        <v>161</v>
      </c>
      <c r="H200" s="18" t="s">
        <v>581</v>
      </c>
      <c r="I200" s="5"/>
      <c r="J200" s="5">
        <v>1.8380000000000001</v>
      </c>
      <c r="K200" s="5">
        <v>0.2341</v>
      </c>
      <c r="L200" s="5">
        <v>6.9909999999999997</v>
      </c>
      <c r="M200" s="5">
        <v>1201.443</v>
      </c>
      <c r="N200" s="5">
        <v>136.55799999999999</v>
      </c>
      <c r="O200" s="5">
        <v>4.367</v>
      </c>
      <c r="P200" s="5">
        <v>6.6000000000000003E-2</v>
      </c>
      <c r="Q200" s="5">
        <v>0.29899999999999999</v>
      </c>
      <c r="R200" s="5">
        <v>3.1269999999999998</v>
      </c>
      <c r="S200" s="5">
        <v>18.931000000000001</v>
      </c>
      <c r="T200" s="5">
        <v>7.4999999999999997E-2</v>
      </c>
      <c r="U200" s="5">
        <v>0.57240000000000002</v>
      </c>
      <c r="V200" s="5">
        <v>0.34689999999999999</v>
      </c>
      <c r="W200" s="5">
        <v>0</v>
      </c>
      <c r="X200" s="5">
        <v>8.1105</v>
      </c>
      <c r="Y200" s="5">
        <f t="shared" si="0"/>
        <v>7.836470999999999E-2</v>
      </c>
      <c r="Z200" s="5">
        <f t="shared" si="1"/>
        <v>5.1249000000000003E-2</v>
      </c>
      <c r="AA200" s="5">
        <f t="shared" si="2"/>
        <v>0.12961370999999999</v>
      </c>
      <c r="AB200" s="5">
        <f t="shared" si="3"/>
        <v>0.10448629000000001</v>
      </c>
      <c r="AC200" s="17">
        <f t="shared" si="4"/>
        <v>1201.443</v>
      </c>
      <c r="AD200" s="17">
        <f t="shared" si="5"/>
        <v>0.10209394837076785</v>
      </c>
      <c r="AE200" s="17">
        <f t="shared" si="6"/>
        <v>944.66067864271463</v>
      </c>
      <c r="AF200" s="17">
        <f t="shared" si="7"/>
        <v>257.3133100185147</v>
      </c>
      <c r="AG200" s="17">
        <f t="shared" si="8"/>
        <v>189.95405347682905</v>
      </c>
      <c r="AH200" s="17">
        <f t="shared" si="9"/>
        <v>7.647391318804142</v>
      </c>
      <c r="AI200" s="17">
        <f t="shared" si="10"/>
        <v>3.6588813801744067</v>
      </c>
      <c r="AJ200" s="17">
        <f t="shared" si="11"/>
        <v>3.9477002356461224</v>
      </c>
      <c r="AK200" s="17">
        <f t="shared" si="12"/>
        <v>16.145319154937521</v>
      </c>
      <c r="AL200" s="17">
        <f t="shared" si="13"/>
        <v>5.5947191270367345</v>
      </c>
      <c r="AM200" s="17">
        <f t="shared" si="14"/>
        <v>0</v>
      </c>
      <c r="AN200" s="17">
        <f t="shared" si="15"/>
        <v>168.86742954227466</v>
      </c>
      <c r="AO200" s="17">
        <f t="shared" si="16"/>
        <v>1395.9981680598951</v>
      </c>
      <c r="AP200" s="17">
        <f t="shared" si="17"/>
        <v>1403.3364087854077</v>
      </c>
      <c r="AQ200" s="17">
        <f t="shared" si="18"/>
        <v>2799.3345768453028</v>
      </c>
      <c r="AR200" s="17">
        <f t="shared" si="19"/>
        <v>-0.26214232432989137</v>
      </c>
      <c r="AS200" s="17">
        <f t="shared" si="20"/>
        <v>1399.5754334568626</v>
      </c>
      <c r="AT200" s="17">
        <f t="shared" si="21"/>
        <v>190.60746782424891</v>
      </c>
      <c r="AU200" s="17">
        <f t="shared" si="22"/>
        <v>1208.9679656326136</v>
      </c>
      <c r="AV200" s="5" t="str">
        <f t="shared" si="23"/>
        <v>OK</v>
      </c>
      <c r="AW200" s="5">
        <f t="shared" si="24"/>
        <v>0.52301749868687542</v>
      </c>
      <c r="AX200" s="5" t="str">
        <f t="shared" si="25"/>
        <v>OK</v>
      </c>
      <c r="AY200" s="5">
        <f t="shared" si="26"/>
        <v>137.27222223585682</v>
      </c>
      <c r="AZ200" s="8"/>
      <c r="BA200" s="8"/>
    </row>
    <row r="201" spans="1:53" ht="15.75" customHeight="1" x14ac:dyDescent="0.2">
      <c r="A201" s="13" t="s">
        <v>582</v>
      </c>
      <c r="B201" s="13">
        <v>201</v>
      </c>
      <c r="C201" s="8" t="s">
        <v>131</v>
      </c>
      <c r="D201" s="15" t="s">
        <v>88</v>
      </c>
      <c r="E201" s="20">
        <v>45098</v>
      </c>
      <c r="F201" s="19">
        <v>0.34375</v>
      </c>
      <c r="G201" s="18" t="s">
        <v>583</v>
      </c>
      <c r="H201" s="18" t="s">
        <v>584</v>
      </c>
      <c r="I201" s="5"/>
      <c r="J201" s="5">
        <v>2.484</v>
      </c>
      <c r="K201" s="5">
        <v>0.18360000000000001</v>
      </c>
      <c r="L201" s="5">
        <v>6.782</v>
      </c>
      <c r="M201" s="5">
        <v>982.10900000000004</v>
      </c>
      <c r="N201" s="5">
        <v>117.509</v>
      </c>
      <c r="O201" s="5">
        <v>3.8610000000000002</v>
      </c>
      <c r="P201" s="5">
        <v>0.14699999999999999</v>
      </c>
      <c r="Q201" s="5">
        <v>0.26200000000000001</v>
      </c>
      <c r="R201" s="5">
        <v>2.327</v>
      </c>
      <c r="S201" s="5">
        <v>16.596</v>
      </c>
      <c r="T201" s="5">
        <v>7.8E-2</v>
      </c>
      <c r="U201" s="5">
        <v>0.61260000000000003</v>
      </c>
      <c r="V201" s="5">
        <v>0.2336</v>
      </c>
      <c r="W201" s="5">
        <v>0</v>
      </c>
      <c r="X201" s="5">
        <v>8.9526000000000003</v>
      </c>
      <c r="Y201" s="5">
        <f t="shared" si="0"/>
        <v>5.2770239999999996E-2</v>
      </c>
      <c r="Z201" s="5">
        <f t="shared" si="1"/>
        <v>0.11414549999999998</v>
      </c>
      <c r="AA201" s="5">
        <f t="shared" si="2"/>
        <v>0.16691573999999998</v>
      </c>
      <c r="AB201" s="5">
        <f t="shared" si="3"/>
        <v>1.6684260000000034E-2</v>
      </c>
      <c r="AC201" s="17">
        <f t="shared" si="4"/>
        <v>982.10900000000004</v>
      </c>
      <c r="AD201" s="17">
        <f t="shared" si="5"/>
        <v>0.16519617982290111</v>
      </c>
      <c r="AE201" s="17">
        <f t="shared" si="6"/>
        <v>828.14371257485027</v>
      </c>
      <c r="AF201" s="17">
        <f t="shared" si="7"/>
        <v>191.48323390248919</v>
      </c>
      <c r="AG201" s="17">
        <f t="shared" si="8"/>
        <v>167.94426390520653</v>
      </c>
      <c r="AH201" s="17">
        <f t="shared" si="9"/>
        <v>6.7010586138016235</v>
      </c>
      <c r="AI201" s="17">
        <f t="shared" si="10"/>
        <v>8.1493267103884506</v>
      </c>
      <c r="AJ201" s="17">
        <f t="shared" si="11"/>
        <v>4.1056082450719673</v>
      </c>
      <c r="AK201" s="17">
        <f t="shared" si="12"/>
        <v>17.279214735001268</v>
      </c>
      <c r="AL201" s="17">
        <f t="shared" si="13"/>
        <v>3.7674441858627303</v>
      </c>
      <c r="AM201" s="17">
        <f t="shared" si="14"/>
        <v>0</v>
      </c>
      <c r="AN201" s="17">
        <f t="shared" si="15"/>
        <v>186.40065960423749</v>
      </c>
      <c r="AO201" s="17">
        <f t="shared" si="16"/>
        <v>1193.6619267701735</v>
      </c>
      <c r="AP201" s="17">
        <f t="shared" si="17"/>
        <v>1202.5867918865592</v>
      </c>
      <c r="AQ201" s="17">
        <f t="shared" si="18"/>
        <v>2396.2487186567328</v>
      </c>
      <c r="AR201" s="17">
        <f t="shared" si="19"/>
        <v>-0.37245153422090244</v>
      </c>
      <c r="AS201" s="17">
        <f t="shared" si="20"/>
        <v>1194.2722689963477</v>
      </c>
      <c r="AT201" s="17">
        <f t="shared" si="21"/>
        <v>207.44731852510148</v>
      </c>
      <c r="AU201" s="17">
        <f t="shared" si="22"/>
        <v>986.82495047124621</v>
      </c>
      <c r="AV201" s="5" t="str">
        <f t="shared" si="23"/>
        <v>OK</v>
      </c>
      <c r="AW201" s="5">
        <f t="shared" si="24"/>
        <v>1.2610027635255217</v>
      </c>
      <c r="AX201" s="5" t="str">
        <f t="shared" si="25"/>
        <v>OK</v>
      </c>
      <c r="AY201" s="5">
        <f t="shared" si="26"/>
        <v>118.99079173739121</v>
      </c>
      <c r="AZ201" s="8"/>
      <c r="BA201" s="8"/>
    </row>
    <row r="202" spans="1:53" ht="15.75" customHeight="1" x14ac:dyDescent="0.2">
      <c r="A202" s="13" t="s">
        <v>585</v>
      </c>
      <c r="B202" s="13">
        <v>202</v>
      </c>
      <c r="C202" s="8" t="s">
        <v>472</v>
      </c>
      <c r="D202" s="15" t="s">
        <v>69</v>
      </c>
      <c r="E202" s="20">
        <v>45098</v>
      </c>
      <c r="F202" s="19">
        <v>0.35416666666666669</v>
      </c>
      <c r="G202" s="18" t="s">
        <v>586</v>
      </c>
      <c r="H202" s="18" t="s">
        <v>587</v>
      </c>
      <c r="I202" s="5"/>
      <c r="J202" s="5">
        <v>1.9390000000000001</v>
      </c>
      <c r="K202" s="5">
        <v>0.48380000000000001</v>
      </c>
      <c r="L202" s="5">
        <v>6.992</v>
      </c>
      <c r="M202" s="5">
        <v>1299.7829999999999</v>
      </c>
      <c r="N202" s="5">
        <v>182.774</v>
      </c>
      <c r="O202" s="5">
        <v>5.5869999999999997</v>
      </c>
      <c r="P202" s="5">
        <v>7.1999999999999995E-2</v>
      </c>
      <c r="Q202" s="5">
        <v>0.14099999999999999</v>
      </c>
      <c r="R202" s="5">
        <v>3.9060000000000001</v>
      </c>
      <c r="S202" s="5">
        <v>25.792999999999999</v>
      </c>
      <c r="T202" s="5">
        <v>8.5000000000000006E-2</v>
      </c>
      <c r="U202" s="5">
        <v>0.77449999999999997</v>
      </c>
      <c r="V202" s="5">
        <v>1.1268</v>
      </c>
      <c r="W202" s="5">
        <v>0.26090000000000002</v>
      </c>
      <c r="X202" s="5">
        <v>20.485900000000001</v>
      </c>
      <c r="Y202" s="5">
        <f t="shared" si="0"/>
        <v>0.25454411999999998</v>
      </c>
      <c r="Z202" s="5">
        <f t="shared" si="1"/>
        <v>5.5907999999999992E-2</v>
      </c>
      <c r="AA202" s="5">
        <f t="shared" si="2"/>
        <v>0.31045212</v>
      </c>
      <c r="AB202" s="5">
        <f t="shared" si="3"/>
        <v>0.17334788000000001</v>
      </c>
      <c r="AC202" s="17">
        <f t="shared" si="4"/>
        <v>1299.7829999999999</v>
      </c>
      <c r="AD202" s="17">
        <f t="shared" si="5"/>
        <v>0.10185913880541146</v>
      </c>
      <c r="AE202" s="17">
        <f t="shared" si="6"/>
        <v>1287.0758483033933</v>
      </c>
      <c r="AF202" s="17">
        <f t="shared" si="7"/>
        <v>321.41534663649458</v>
      </c>
      <c r="AG202" s="17">
        <f t="shared" si="8"/>
        <v>243.02113505267778</v>
      </c>
      <c r="AH202" s="17">
        <f t="shared" si="9"/>
        <v>3.6062949028474378</v>
      </c>
      <c r="AI202" s="17">
        <f t="shared" si="10"/>
        <v>3.9915069601902613</v>
      </c>
      <c r="AJ202" s="17">
        <f t="shared" si="11"/>
        <v>4.4740602670656058</v>
      </c>
      <c r="AK202" s="17">
        <f t="shared" si="12"/>
        <v>21.845824048740585</v>
      </c>
      <c r="AL202" s="17">
        <f t="shared" si="13"/>
        <v>18.172757314341286</v>
      </c>
      <c r="AM202" s="17">
        <f t="shared" si="14"/>
        <v>2.7471543944993737</v>
      </c>
      <c r="AN202" s="17">
        <f t="shared" si="15"/>
        <v>426.53366313545212</v>
      </c>
      <c r="AO202" s="17">
        <f t="shared" si="16"/>
        <v>1773.5564591600989</v>
      </c>
      <c r="AP202" s="17">
        <f t="shared" si="17"/>
        <v>1859.2119909944088</v>
      </c>
      <c r="AQ202" s="17">
        <f t="shared" si="18"/>
        <v>3632.7684501545077</v>
      </c>
      <c r="AR202" s="17">
        <f t="shared" si="19"/>
        <v>-2.3578582838294242</v>
      </c>
      <c r="AS202" s="17">
        <f t="shared" si="20"/>
        <v>1855.1186248954132</v>
      </c>
      <c r="AT202" s="17">
        <f t="shared" si="21"/>
        <v>466.55224449853398</v>
      </c>
      <c r="AU202" s="17">
        <f t="shared" si="22"/>
        <v>1388.5663803968791</v>
      </c>
      <c r="AV202" s="5" t="str">
        <f t="shared" si="23"/>
        <v>OK</v>
      </c>
      <c r="AW202" s="5">
        <f t="shared" si="24"/>
        <v>0.85559087325357308</v>
      </c>
      <c r="AX202" s="5" t="str">
        <f t="shared" si="25"/>
        <v>OK</v>
      </c>
      <c r="AY202" s="5">
        <f t="shared" si="26"/>
        <v>184.33779766268049</v>
      </c>
      <c r="AZ202" s="8" t="s">
        <v>588</v>
      </c>
      <c r="BA202" s="8"/>
    </row>
    <row r="203" spans="1:53" ht="15.75" customHeight="1" x14ac:dyDescent="0.2">
      <c r="A203" s="13" t="s">
        <v>589</v>
      </c>
      <c r="B203" s="13">
        <v>203</v>
      </c>
      <c r="C203" s="8" t="s">
        <v>94</v>
      </c>
      <c r="D203" s="15" t="s">
        <v>95</v>
      </c>
      <c r="E203" s="20">
        <v>45098</v>
      </c>
      <c r="F203" s="19">
        <v>0.36805555555555558</v>
      </c>
      <c r="G203" s="18" t="s">
        <v>563</v>
      </c>
      <c r="H203" s="18" t="s">
        <v>590</v>
      </c>
      <c r="I203" s="5">
        <v>1.577</v>
      </c>
      <c r="J203" s="5">
        <v>2.2690000000000001</v>
      </c>
      <c r="K203" s="5">
        <v>0.1542</v>
      </c>
      <c r="L203" s="5">
        <v>6.883</v>
      </c>
      <c r="M203" s="5">
        <v>823.99</v>
      </c>
      <c r="N203" s="5">
        <v>96.77</v>
      </c>
      <c r="O203" s="5">
        <v>4.5460000000000003</v>
      </c>
      <c r="P203" s="5">
        <v>7.0999999999999994E-2</v>
      </c>
      <c r="Q203" s="5">
        <v>0.13800000000000001</v>
      </c>
      <c r="R203" s="5">
        <v>1.708</v>
      </c>
      <c r="S203" s="5">
        <v>13.131</v>
      </c>
      <c r="T203" s="5">
        <v>7.4999999999999997E-2</v>
      </c>
      <c r="U203" s="5">
        <v>0.29320000000000002</v>
      </c>
      <c r="V203" s="5">
        <v>0.16339999999999999</v>
      </c>
      <c r="W203" s="5">
        <v>0</v>
      </c>
      <c r="X203" s="5">
        <v>6.4733000000000001</v>
      </c>
      <c r="Y203" s="5">
        <f t="shared" si="0"/>
        <v>3.6912059999999997E-2</v>
      </c>
      <c r="Z203" s="5">
        <f t="shared" si="1"/>
        <v>5.5131499999999993E-2</v>
      </c>
      <c r="AA203" s="5">
        <f t="shared" si="2"/>
        <v>9.2043559999999996E-2</v>
      </c>
      <c r="AB203" s="5">
        <f t="shared" si="3"/>
        <v>6.2156440000000007E-2</v>
      </c>
      <c r="AC203" s="17">
        <f t="shared" si="4"/>
        <v>823.99</v>
      </c>
      <c r="AD203" s="17">
        <f t="shared" si="5"/>
        <v>0.13091819229994042</v>
      </c>
      <c r="AE203" s="17">
        <f t="shared" si="6"/>
        <v>655.23952095808386</v>
      </c>
      <c r="AF203" s="17">
        <f t="shared" si="7"/>
        <v>140.54721250771445</v>
      </c>
      <c r="AG203" s="17">
        <f t="shared" si="8"/>
        <v>197.74012528181015</v>
      </c>
      <c r="AH203" s="17">
        <f t="shared" si="9"/>
        <v>3.5295652240634507</v>
      </c>
      <c r="AI203" s="17">
        <f t="shared" si="10"/>
        <v>3.9360693635209523</v>
      </c>
      <c r="AJ203" s="17">
        <f t="shared" si="11"/>
        <v>3.9477002356461224</v>
      </c>
      <c r="AK203" s="17">
        <f t="shared" si="12"/>
        <v>8.2701040814599605</v>
      </c>
      <c r="AL203" s="17">
        <f t="shared" si="13"/>
        <v>2.635275599186516</v>
      </c>
      <c r="AM203" s="17">
        <f t="shared" si="14"/>
        <v>0</v>
      </c>
      <c r="AN203" s="17">
        <f t="shared" si="15"/>
        <v>134.7795489373043</v>
      </c>
      <c r="AO203" s="17">
        <f t="shared" si="16"/>
        <v>973.62262885359689</v>
      </c>
      <c r="AP203" s="17">
        <f t="shared" si="17"/>
        <v>1001.1234115274929</v>
      </c>
      <c r="AQ203" s="17">
        <f t="shared" si="18"/>
        <v>1974.7460403810896</v>
      </c>
      <c r="AR203" s="17">
        <f t="shared" si="19"/>
        <v>-1.3926237658685887</v>
      </c>
      <c r="AS203" s="17">
        <f t="shared" si="20"/>
        <v>997.05642397167196</v>
      </c>
      <c r="AT203" s="17">
        <f t="shared" si="21"/>
        <v>145.68492861795079</v>
      </c>
      <c r="AU203" s="17">
        <f t="shared" si="22"/>
        <v>851.37149535372123</v>
      </c>
      <c r="AV203" s="5" t="str">
        <f t="shared" si="23"/>
        <v>OK</v>
      </c>
      <c r="AW203" s="5">
        <f t="shared" si="24"/>
        <v>0.44682679662243097</v>
      </c>
      <c r="AX203" s="5" t="str">
        <f t="shared" si="25"/>
        <v>OK</v>
      </c>
      <c r="AY203" s="5">
        <f t="shared" si="26"/>
        <v>97.202394291091522</v>
      </c>
      <c r="AZ203" s="8" t="s">
        <v>588</v>
      </c>
      <c r="BA203" s="8"/>
    </row>
    <row r="204" spans="1:53" ht="15.75" customHeight="1" x14ac:dyDescent="0.2">
      <c r="A204" s="13" t="s">
        <v>591</v>
      </c>
      <c r="B204" s="13">
        <v>204</v>
      </c>
      <c r="C204" s="14" t="s">
        <v>120</v>
      </c>
      <c r="D204" s="15" t="s">
        <v>115</v>
      </c>
      <c r="E204" s="20">
        <v>45098</v>
      </c>
      <c r="F204" s="19">
        <v>0.38541666666666669</v>
      </c>
      <c r="G204" s="18" t="s">
        <v>592</v>
      </c>
      <c r="H204" s="18" t="s">
        <v>593</v>
      </c>
      <c r="I204" s="5"/>
      <c r="J204" s="5">
        <v>2.8290000000000002</v>
      </c>
      <c r="K204" s="5">
        <v>0.3765</v>
      </c>
      <c r="L204" s="5">
        <v>6.782</v>
      </c>
      <c r="M204" s="5">
        <v>589.30899999999997</v>
      </c>
      <c r="N204" s="5">
        <v>73.207999999999998</v>
      </c>
      <c r="O204" s="5">
        <v>2.2229999999999999</v>
      </c>
      <c r="P204" s="5">
        <v>4.2999999999999997E-2</v>
      </c>
      <c r="Q204" s="5">
        <v>0.33700000000000002</v>
      </c>
      <c r="R204" s="5">
        <v>1.677</v>
      </c>
      <c r="S204" s="5">
        <v>10.125</v>
      </c>
      <c r="T204" s="5">
        <v>6.5000000000000002E-2</v>
      </c>
      <c r="U204" s="5">
        <v>0.41570000000000001</v>
      </c>
      <c r="V204" s="5">
        <v>0.70289999999999997</v>
      </c>
      <c r="W204" s="5">
        <v>0</v>
      </c>
      <c r="X204" s="5">
        <v>6.0244999999999997</v>
      </c>
      <c r="Y204" s="5">
        <f t="shared" si="0"/>
        <v>0.15878510999999998</v>
      </c>
      <c r="Z204" s="5">
        <f t="shared" si="1"/>
        <v>3.3389499999999996E-2</v>
      </c>
      <c r="AA204" s="5">
        <f t="shared" si="2"/>
        <v>0.19217460999999997</v>
      </c>
      <c r="AB204" s="5">
        <f t="shared" si="3"/>
        <v>0.18432539000000003</v>
      </c>
      <c r="AC204" s="17">
        <f t="shared" si="4"/>
        <v>589.30899999999997</v>
      </c>
      <c r="AD204" s="17">
        <f t="shared" si="5"/>
        <v>0.16519617982290111</v>
      </c>
      <c r="AE204" s="17">
        <f t="shared" si="6"/>
        <v>505.23952095808392</v>
      </c>
      <c r="AF204" s="17">
        <f t="shared" si="7"/>
        <v>137.99629705821849</v>
      </c>
      <c r="AG204" s="17">
        <f t="shared" si="8"/>
        <v>96.695182248452241</v>
      </c>
      <c r="AH204" s="17">
        <f t="shared" si="9"/>
        <v>8.6193005834013228</v>
      </c>
      <c r="AI204" s="17">
        <f t="shared" si="10"/>
        <v>2.383816656780295</v>
      </c>
      <c r="AJ204" s="17">
        <f t="shared" si="11"/>
        <v>3.4213402042266399</v>
      </c>
      <c r="AK204" s="17">
        <f t="shared" si="12"/>
        <v>11.725382901305952</v>
      </c>
      <c r="AL204" s="17">
        <f t="shared" si="13"/>
        <v>11.336200848642607</v>
      </c>
      <c r="AM204" s="17">
        <f t="shared" si="14"/>
        <v>0</v>
      </c>
      <c r="AN204" s="17">
        <f t="shared" si="15"/>
        <v>125.43515557332269</v>
      </c>
      <c r="AO204" s="17">
        <f t="shared" si="16"/>
        <v>741.22707952749784</v>
      </c>
      <c r="AP204" s="17">
        <f t="shared" si="17"/>
        <v>751.09931368475918</v>
      </c>
      <c r="AQ204" s="17">
        <f t="shared" si="18"/>
        <v>1492.326393212257</v>
      </c>
      <c r="AR204" s="17">
        <f t="shared" si="19"/>
        <v>-0.66153317412092405</v>
      </c>
      <c r="AS204" s="17">
        <f t="shared" si="20"/>
        <v>748.55030084815598</v>
      </c>
      <c r="AT204" s="17">
        <f t="shared" si="21"/>
        <v>148.49673932327124</v>
      </c>
      <c r="AU204" s="17">
        <f t="shared" si="22"/>
        <v>600.0535615248848</v>
      </c>
      <c r="AV204" s="5" t="str">
        <f t="shared" si="23"/>
        <v>OK</v>
      </c>
      <c r="AW204" s="5">
        <f t="shared" si="24"/>
        <v>1.9218525860362761</v>
      </c>
      <c r="AX204" s="5" t="str">
        <f t="shared" si="25"/>
        <v>OK</v>
      </c>
      <c r="AY204" s="5">
        <f t="shared" si="26"/>
        <v>74.614949841185435</v>
      </c>
      <c r="AZ204" s="8"/>
      <c r="BA204" s="8"/>
    </row>
    <row r="205" spans="1:53" ht="15.75" customHeight="1" x14ac:dyDescent="0.2">
      <c r="A205" s="13" t="s">
        <v>594</v>
      </c>
      <c r="B205" s="13">
        <v>205</v>
      </c>
      <c r="C205" s="8" t="s">
        <v>87</v>
      </c>
      <c r="D205" s="15" t="s">
        <v>88</v>
      </c>
      <c r="E205" s="20">
        <v>45098</v>
      </c>
      <c r="F205" s="19">
        <v>0.39583333333333331</v>
      </c>
      <c r="G205" s="18" t="s">
        <v>595</v>
      </c>
      <c r="H205" s="18" t="s">
        <v>596</v>
      </c>
      <c r="I205" s="5"/>
      <c r="J205" s="5">
        <v>3.1859999999999999</v>
      </c>
      <c r="K205" s="5">
        <v>0.74419999999999997</v>
      </c>
      <c r="L205" s="5">
        <v>6.8019999999999996</v>
      </c>
      <c r="M205" s="5">
        <v>423.88400000000001</v>
      </c>
      <c r="N205" s="5">
        <v>51.442999999999998</v>
      </c>
      <c r="O205" s="5">
        <v>2.11</v>
      </c>
      <c r="P205" s="5">
        <v>0.04</v>
      </c>
      <c r="Q205" s="5">
        <v>0.27500000000000002</v>
      </c>
      <c r="R205" s="5">
        <v>1.161</v>
      </c>
      <c r="S205" s="5">
        <v>7.0149999999999997</v>
      </c>
      <c r="T205" s="5">
        <v>5.0999999999999997E-2</v>
      </c>
      <c r="U205" s="5">
        <v>0.34189999999999998</v>
      </c>
      <c r="V205" s="5">
        <v>1.5904</v>
      </c>
      <c r="W205" s="5">
        <v>0</v>
      </c>
      <c r="X205" s="5">
        <v>2.6377000000000002</v>
      </c>
      <c r="Y205" s="5">
        <f t="shared" si="0"/>
        <v>0.35927135999999998</v>
      </c>
      <c r="Z205" s="5">
        <f t="shared" si="1"/>
        <v>3.1060000000000001E-2</v>
      </c>
      <c r="AA205" s="5">
        <f t="shared" si="2"/>
        <v>0.39033135999999996</v>
      </c>
      <c r="AB205" s="5">
        <f t="shared" si="3"/>
        <v>0.35386864000000001</v>
      </c>
      <c r="AC205" s="17">
        <f t="shared" si="4"/>
        <v>423.88400000000001</v>
      </c>
      <c r="AD205" s="17">
        <f t="shared" si="5"/>
        <v>0.15776112696993483</v>
      </c>
      <c r="AE205" s="17">
        <f t="shared" si="6"/>
        <v>350.04990019960081</v>
      </c>
      <c r="AF205" s="17">
        <f t="shared" si="7"/>
        <v>95.535897963382027</v>
      </c>
      <c r="AG205" s="17">
        <f t="shared" si="8"/>
        <v>91.779952561508878</v>
      </c>
      <c r="AH205" s="17">
        <f t="shared" si="9"/>
        <v>7.0335538885322375</v>
      </c>
      <c r="AI205" s="17">
        <f t="shared" si="10"/>
        <v>2.2175038667723679</v>
      </c>
      <c r="AJ205" s="17">
        <f t="shared" si="11"/>
        <v>2.6844361602393629</v>
      </c>
      <c r="AK205" s="17">
        <f t="shared" si="12"/>
        <v>9.6437537020844495</v>
      </c>
      <c r="AL205" s="17">
        <f t="shared" si="13"/>
        <v>25.649585758544887</v>
      </c>
      <c r="AM205" s="17">
        <f t="shared" si="14"/>
        <v>0</v>
      </c>
      <c r="AN205" s="17">
        <f t="shared" si="15"/>
        <v>54.919131854220808</v>
      </c>
      <c r="AO205" s="17">
        <f t="shared" si="16"/>
        <v>516.78090747508952</v>
      </c>
      <c r="AP205" s="17">
        <f t="shared" si="17"/>
        <v>546.77456960676625</v>
      </c>
      <c r="AQ205" s="17">
        <f t="shared" si="18"/>
        <v>1063.5554770818558</v>
      </c>
      <c r="AR205" s="17">
        <f t="shared" si="19"/>
        <v>-2.8201314156147483</v>
      </c>
      <c r="AS205" s="17">
        <f t="shared" si="20"/>
        <v>544.3993046130239</v>
      </c>
      <c r="AT205" s="17">
        <f t="shared" si="21"/>
        <v>90.212471314850148</v>
      </c>
      <c r="AU205" s="17">
        <f t="shared" si="22"/>
        <v>454.18683329817372</v>
      </c>
      <c r="AV205" s="5" t="str">
        <f t="shared" si="23"/>
        <v>OK</v>
      </c>
      <c r="AW205" s="5">
        <f t="shared" si="24"/>
        <v>2.7885420823306051</v>
      </c>
      <c r="AX205" s="5" t="str">
        <f t="shared" si="25"/>
        <v>OK</v>
      </c>
      <c r="AY205" s="5">
        <f t="shared" si="26"/>
        <v>52.877509703413331</v>
      </c>
      <c r="AZ205" s="8"/>
      <c r="BA205" s="8"/>
    </row>
    <row r="206" spans="1:53" ht="15.75" customHeight="1" x14ac:dyDescent="0.2">
      <c r="A206" s="13" t="s">
        <v>597</v>
      </c>
      <c r="B206" s="13">
        <v>206</v>
      </c>
      <c r="C206" s="14" t="s">
        <v>114</v>
      </c>
      <c r="D206" s="15" t="s">
        <v>115</v>
      </c>
      <c r="E206" s="20">
        <v>45098</v>
      </c>
      <c r="F206" s="19">
        <v>0.40625</v>
      </c>
      <c r="G206" s="18" t="s">
        <v>598</v>
      </c>
      <c r="H206" s="18" t="s">
        <v>599</v>
      </c>
      <c r="I206" s="5"/>
      <c r="J206" s="5">
        <v>2.7629999999999999</v>
      </c>
      <c r="K206" s="5">
        <v>0.29380000000000001</v>
      </c>
      <c r="L206" s="5">
        <v>6.6677</v>
      </c>
      <c r="M206" s="5">
        <v>567.22299999999996</v>
      </c>
      <c r="N206" s="5">
        <v>71.222999999999999</v>
      </c>
      <c r="O206" s="5">
        <v>2.278</v>
      </c>
      <c r="P206" s="5">
        <v>3.7999999999999999E-2</v>
      </c>
      <c r="Q206" s="5">
        <v>0.34599999999999997</v>
      </c>
      <c r="R206" s="5">
        <v>1.7989999999999999</v>
      </c>
      <c r="S206" s="5">
        <v>9.3719999999999999</v>
      </c>
      <c r="T206" s="5">
        <v>6.2E-2</v>
      </c>
      <c r="U206" s="5">
        <v>0.39400000000000002</v>
      </c>
      <c r="V206" s="5">
        <v>0.57030000000000003</v>
      </c>
      <c r="W206" s="5">
        <v>0</v>
      </c>
      <c r="X206" s="5">
        <v>6.2720000000000002</v>
      </c>
      <c r="Y206" s="5">
        <f t="shared" si="0"/>
        <v>0.12883077000000001</v>
      </c>
      <c r="Z206" s="5">
        <f t="shared" si="1"/>
        <v>2.9506999999999999E-2</v>
      </c>
      <c r="AA206" s="5">
        <f t="shared" si="2"/>
        <v>0.15833777000000002</v>
      </c>
      <c r="AB206" s="5">
        <f t="shared" si="3"/>
        <v>0.13546222999999999</v>
      </c>
      <c r="AC206" s="17">
        <f t="shared" si="4"/>
        <v>567.22299999999996</v>
      </c>
      <c r="AD206" s="17">
        <f t="shared" si="5"/>
        <v>0.21493146554191717</v>
      </c>
      <c r="AE206" s="17">
        <f t="shared" si="6"/>
        <v>467.66467065868267</v>
      </c>
      <c r="AF206" s="17">
        <f t="shared" si="7"/>
        <v>148.03538366591238</v>
      </c>
      <c r="AG206" s="17">
        <f t="shared" si="8"/>
        <v>99.087550680150343</v>
      </c>
      <c r="AH206" s="17">
        <f t="shared" si="9"/>
        <v>8.8494896197532871</v>
      </c>
      <c r="AI206" s="17">
        <f t="shared" si="10"/>
        <v>2.1066286734337494</v>
      </c>
      <c r="AJ206" s="17">
        <f t="shared" si="11"/>
        <v>3.2634321948007945</v>
      </c>
      <c r="AK206" s="17">
        <f t="shared" si="12"/>
        <v>11.113304938933236</v>
      </c>
      <c r="AL206" s="17">
        <f t="shared" si="13"/>
        <v>9.1976601849208706</v>
      </c>
      <c r="AM206" s="17">
        <f t="shared" si="14"/>
        <v>0</v>
      </c>
      <c r="AN206" s="17">
        <f t="shared" si="15"/>
        <v>130.5883136784596</v>
      </c>
      <c r="AO206" s="17">
        <f t="shared" si="16"/>
        <v>721.38571099711453</v>
      </c>
      <c r="AP206" s="17">
        <f t="shared" si="17"/>
        <v>725.95865476347433</v>
      </c>
      <c r="AQ206" s="17">
        <f t="shared" si="18"/>
        <v>1447.344365760589</v>
      </c>
      <c r="AR206" s="17">
        <f t="shared" si="19"/>
        <v>-0.31595409320273871</v>
      </c>
      <c r="AS206" s="17">
        <f t="shared" si="20"/>
        <v>723.63709462449867</v>
      </c>
      <c r="AT206" s="17">
        <f t="shared" si="21"/>
        <v>150.89927880231372</v>
      </c>
      <c r="AU206" s="17">
        <f t="shared" si="22"/>
        <v>572.73781582218498</v>
      </c>
      <c r="AV206" s="5" t="str">
        <f t="shared" si="23"/>
        <v>OK</v>
      </c>
      <c r="AW206" s="5">
        <f t="shared" si="24"/>
        <v>1.733465435008918</v>
      </c>
      <c r="AX206" s="5" t="str">
        <f t="shared" si="25"/>
        <v>OK</v>
      </c>
      <c r="AY206" s="5">
        <f t="shared" si="26"/>
        <v>72.457626086776401</v>
      </c>
      <c r="AZ206" s="8"/>
      <c r="BA206" s="8"/>
    </row>
    <row r="207" spans="1:53" ht="15.75" customHeight="1" x14ac:dyDescent="0.2">
      <c r="A207" s="13" t="s">
        <v>600</v>
      </c>
      <c r="B207" s="13">
        <v>207</v>
      </c>
      <c r="C207" s="8" t="s">
        <v>82</v>
      </c>
      <c r="D207" s="15" t="s">
        <v>69</v>
      </c>
      <c r="E207" s="20">
        <v>45098</v>
      </c>
      <c r="F207" s="19">
        <v>0.40972222222222221</v>
      </c>
      <c r="G207" s="18" t="s">
        <v>601</v>
      </c>
      <c r="H207" s="18" t="s">
        <v>275</v>
      </c>
      <c r="I207" s="5">
        <v>3.1539999999999999</v>
      </c>
      <c r="J207" s="5">
        <v>2.3149999999999999</v>
      </c>
      <c r="K207" s="5">
        <v>0.16289999999999999</v>
      </c>
      <c r="L207" s="5">
        <v>7.0759999999999996</v>
      </c>
      <c r="M207" s="5">
        <v>700.11199999999997</v>
      </c>
      <c r="N207" s="5">
        <v>74.442999999999998</v>
      </c>
      <c r="O207" s="5">
        <v>3.22</v>
      </c>
      <c r="P207" s="5">
        <v>7.1999999999999995E-2</v>
      </c>
      <c r="Q207" s="5">
        <v>0.191</v>
      </c>
      <c r="R207" s="5">
        <v>1.55</v>
      </c>
      <c r="S207" s="5">
        <v>10.114000000000001</v>
      </c>
      <c r="T207" s="5">
        <v>7.4999999999999997E-2</v>
      </c>
      <c r="U207" s="5">
        <v>0.2409</v>
      </c>
      <c r="V207" s="5">
        <v>0.19919999999999999</v>
      </c>
      <c r="W207" s="5">
        <v>0</v>
      </c>
      <c r="X207" s="5">
        <v>3.0427</v>
      </c>
      <c r="Y207" s="5">
        <f t="shared" si="0"/>
        <v>4.4999279999999996E-2</v>
      </c>
      <c r="Z207" s="5">
        <f t="shared" si="1"/>
        <v>5.5907999999999992E-2</v>
      </c>
      <c r="AA207" s="5">
        <f t="shared" si="2"/>
        <v>0.10090727999999999</v>
      </c>
      <c r="AB207" s="5">
        <f t="shared" si="3"/>
        <v>6.1992720000000001E-2</v>
      </c>
      <c r="AC207" s="17">
        <f t="shared" si="4"/>
        <v>700.11199999999997</v>
      </c>
      <c r="AD207" s="17">
        <f t="shared" si="5"/>
        <v>8.3945998651939691E-2</v>
      </c>
      <c r="AE207" s="17">
        <f t="shared" si="6"/>
        <v>504.69061876247514</v>
      </c>
      <c r="AF207" s="17">
        <f t="shared" si="7"/>
        <v>127.54577247479942</v>
      </c>
      <c r="AG207" s="17">
        <f t="shared" si="8"/>
        <v>140.06229727396143</v>
      </c>
      <c r="AH207" s="17">
        <f t="shared" si="9"/>
        <v>4.8851228825805721</v>
      </c>
      <c r="AI207" s="17">
        <f t="shared" si="10"/>
        <v>3.9915069601902613</v>
      </c>
      <c r="AJ207" s="17">
        <f t="shared" si="11"/>
        <v>3.9477002356461224</v>
      </c>
      <c r="AK207" s="17">
        <f t="shared" si="12"/>
        <v>6.7949115730685694</v>
      </c>
      <c r="AL207" s="17">
        <f t="shared" si="13"/>
        <v>3.2126493228760951</v>
      </c>
      <c r="AM207" s="17">
        <f t="shared" si="14"/>
        <v>0</v>
      </c>
      <c r="AN207" s="17">
        <f t="shared" si="15"/>
        <v>63.351572389899403</v>
      </c>
      <c r="AO207" s="17">
        <f t="shared" si="16"/>
        <v>777.41883352149011</v>
      </c>
      <c r="AP207" s="17">
        <f t="shared" si="17"/>
        <v>781.25926435265887</v>
      </c>
      <c r="AQ207" s="17">
        <f t="shared" si="18"/>
        <v>1558.678097874149</v>
      </c>
      <c r="AR207" s="17">
        <f t="shared" si="19"/>
        <v>-0.24639024801892381</v>
      </c>
      <c r="AS207" s="17">
        <f t="shared" si="20"/>
        <v>777.18381139381665</v>
      </c>
      <c r="AT207" s="17">
        <f t="shared" si="21"/>
        <v>73.359133285844067</v>
      </c>
      <c r="AU207" s="17">
        <f t="shared" si="22"/>
        <v>703.82467810797255</v>
      </c>
      <c r="AV207" s="5" t="str">
        <f t="shared" si="23"/>
        <v>OK</v>
      </c>
      <c r="AW207" s="5">
        <f t="shared" si="24"/>
        <v>1.4078719803320077</v>
      </c>
      <c r="AX207" s="5" t="str">
        <f t="shared" si="25"/>
        <v>OK</v>
      </c>
      <c r="AY207" s="5">
        <f t="shared" si="26"/>
        <v>75.491062138318554</v>
      </c>
      <c r="AZ207" s="8" t="s">
        <v>588</v>
      </c>
      <c r="BA207" s="8"/>
    </row>
    <row r="208" spans="1:53" ht="15.75" customHeight="1" x14ac:dyDescent="0.2">
      <c r="A208" s="13" t="s">
        <v>602</v>
      </c>
      <c r="B208" s="13">
        <v>208</v>
      </c>
      <c r="C208" s="8" t="s">
        <v>62</v>
      </c>
      <c r="D208" s="4"/>
      <c r="E208" s="20">
        <v>45098</v>
      </c>
      <c r="F208" s="19">
        <v>0.4236111111111111</v>
      </c>
      <c r="G208" s="18" t="s">
        <v>603</v>
      </c>
      <c r="H208" s="18" t="s">
        <v>604</v>
      </c>
      <c r="I208" s="5"/>
      <c r="J208" s="5">
        <v>1.393</v>
      </c>
      <c r="K208" s="5">
        <v>0.36649999999999999</v>
      </c>
      <c r="L208" s="5">
        <v>6.702</v>
      </c>
      <c r="M208" s="5">
        <v>301.22899999999998</v>
      </c>
      <c r="N208" s="5">
        <v>69.117999999999995</v>
      </c>
      <c r="O208" s="5">
        <v>1.756</v>
      </c>
      <c r="P208" s="5">
        <v>5.0999999999999997E-2</v>
      </c>
      <c r="Q208" s="5">
        <v>0.34799999999999998</v>
      </c>
      <c r="R208" s="5">
        <v>1.5980000000000001</v>
      </c>
      <c r="S208" s="5">
        <v>8.6809999999999992</v>
      </c>
      <c r="T208" s="5">
        <v>6.4000000000000001E-2</v>
      </c>
      <c r="U208" s="5">
        <v>0.52810000000000001</v>
      </c>
      <c r="V208" s="5">
        <v>0.80010000000000003</v>
      </c>
      <c r="W208" s="5">
        <v>0</v>
      </c>
      <c r="X208" s="5">
        <v>13.916600000000001</v>
      </c>
      <c r="Y208" s="5">
        <f t="shared" si="0"/>
        <v>0.18074259000000001</v>
      </c>
      <c r="Z208" s="5">
        <f t="shared" si="1"/>
        <v>3.9601499999999998E-2</v>
      </c>
      <c r="AA208" s="5">
        <f t="shared" si="2"/>
        <v>0.22034408999999999</v>
      </c>
      <c r="AB208" s="5">
        <f t="shared" si="3"/>
        <v>0.14615591</v>
      </c>
      <c r="AC208" s="17">
        <f t="shared" si="4"/>
        <v>301.22899999999998</v>
      </c>
      <c r="AD208" s="17">
        <f t="shared" si="5"/>
        <v>0.19860949173573686</v>
      </c>
      <c r="AE208" s="17">
        <f t="shared" si="6"/>
        <v>433.18363273453093</v>
      </c>
      <c r="AF208" s="17">
        <f t="shared" si="7"/>
        <v>131.49557704176095</v>
      </c>
      <c r="AG208" s="17">
        <f t="shared" si="8"/>
        <v>76.381799382942944</v>
      </c>
      <c r="AH208" s="17">
        <f t="shared" si="9"/>
        <v>8.9006427389426115</v>
      </c>
      <c r="AI208" s="17">
        <f t="shared" si="10"/>
        <v>2.8273174301347685</v>
      </c>
      <c r="AJ208" s="17">
        <f t="shared" si="11"/>
        <v>3.3687042010846913</v>
      </c>
      <c r="AK208" s="17">
        <f t="shared" si="12"/>
        <v>14.89577750825036</v>
      </c>
      <c r="AL208" s="17">
        <f t="shared" si="13"/>
        <v>12.903818891732751</v>
      </c>
      <c r="AM208" s="17">
        <f t="shared" si="14"/>
        <v>0</v>
      </c>
      <c r="AN208" s="17">
        <f t="shared" si="15"/>
        <v>289.75531347857958</v>
      </c>
      <c r="AO208" s="17">
        <f t="shared" si="16"/>
        <v>622.15261407964738</v>
      </c>
      <c r="AP208" s="17">
        <f t="shared" si="17"/>
        <v>652.98757882004782</v>
      </c>
      <c r="AQ208" s="17">
        <f t="shared" si="18"/>
        <v>1275.1401928996952</v>
      </c>
      <c r="AR208" s="17">
        <f t="shared" si="19"/>
        <v>-2.4181627174876428</v>
      </c>
      <c r="AS208" s="17">
        <f t="shared" si="20"/>
        <v>649.96165189817737</v>
      </c>
      <c r="AT208" s="17">
        <f t="shared" si="21"/>
        <v>317.55490987856268</v>
      </c>
      <c r="AU208" s="17">
        <f t="shared" si="22"/>
        <v>332.40674201961468</v>
      </c>
      <c r="AV208" s="5" t="str">
        <f t="shared" si="23"/>
        <v>OK</v>
      </c>
      <c r="AW208" s="5">
        <f t="shared" si="24"/>
        <v>-2.6475135307144584E-2</v>
      </c>
      <c r="AX208" s="5" t="str">
        <f t="shared" si="25"/>
        <v>OK</v>
      </c>
      <c r="AY208" s="5">
        <f t="shared" si="26"/>
        <v>69.099700915978403</v>
      </c>
      <c r="AZ208" s="8"/>
      <c r="BA208" s="8"/>
    </row>
    <row r="209" spans="1:53" ht="15.75" customHeight="1" x14ac:dyDescent="0.2">
      <c r="A209" s="13" t="s">
        <v>605</v>
      </c>
      <c r="B209" s="13">
        <v>209</v>
      </c>
      <c r="C209" s="8" t="s">
        <v>78</v>
      </c>
      <c r="D209" s="4" t="s">
        <v>79</v>
      </c>
      <c r="E209" s="20">
        <v>45098</v>
      </c>
      <c r="F209" s="19">
        <v>0.42708333333333331</v>
      </c>
      <c r="G209" s="18" t="s">
        <v>606</v>
      </c>
      <c r="H209" s="18" t="s">
        <v>324</v>
      </c>
      <c r="I209" s="5">
        <v>6.3079999999999998</v>
      </c>
      <c r="J209" s="5">
        <v>1.5660000000000001</v>
      </c>
      <c r="K209" s="5">
        <v>0.25940000000000002</v>
      </c>
      <c r="L209" s="5">
        <v>6.883</v>
      </c>
      <c r="M209" s="5">
        <v>499.55099999999999</v>
      </c>
      <c r="N209" s="5">
        <v>57.609000000000002</v>
      </c>
      <c r="O209" s="5">
        <v>2.3260000000000001</v>
      </c>
      <c r="P209" s="5">
        <v>4.9000000000000002E-2</v>
      </c>
      <c r="Q209" s="5">
        <v>0.27800000000000002</v>
      </c>
      <c r="R209" s="5">
        <v>1.1639999999999999</v>
      </c>
      <c r="S209" s="5">
        <v>7.806</v>
      </c>
      <c r="T209" s="5">
        <v>5.0999999999999997E-2</v>
      </c>
      <c r="U209" s="5">
        <v>0.44379999999999997</v>
      </c>
      <c r="V209" s="5">
        <v>0.63190000000000002</v>
      </c>
      <c r="W209" s="5">
        <v>0</v>
      </c>
      <c r="X209" s="5">
        <v>3.2867999999999999</v>
      </c>
      <c r="Y209" s="5">
        <f t="shared" si="0"/>
        <v>0.14274620999999998</v>
      </c>
      <c r="Z209" s="5">
        <f t="shared" si="1"/>
        <v>3.8048499999999999E-2</v>
      </c>
      <c r="AA209" s="5">
        <f t="shared" si="2"/>
        <v>0.18079470999999997</v>
      </c>
      <c r="AB209" s="5">
        <f t="shared" si="3"/>
        <v>7.860529000000005E-2</v>
      </c>
      <c r="AC209" s="17">
        <f t="shared" si="4"/>
        <v>499.55099999999999</v>
      </c>
      <c r="AD209" s="17">
        <f t="shared" si="5"/>
        <v>0.13091819229994042</v>
      </c>
      <c r="AE209" s="17">
        <f t="shared" si="6"/>
        <v>389.52095808383234</v>
      </c>
      <c r="AF209" s="17">
        <f t="shared" si="7"/>
        <v>95.782760748817111</v>
      </c>
      <c r="AG209" s="17">
        <f t="shared" si="8"/>
        <v>101.17543585690505</v>
      </c>
      <c r="AH209" s="17">
        <f t="shared" si="9"/>
        <v>7.1102835673162259</v>
      </c>
      <c r="AI209" s="17">
        <f t="shared" si="10"/>
        <v>2.7164422367961509</v>
      </c>
      <c r="AJ209" s="17">
        <f t="shared" si="11"/>
        <v>2.6844361602393629</v>
      </c>
      <c r="AK209" s="17">
        <f t="shared" si="12"/>
        <v>12.517981553042054</v>
      </c>
      <c r="AL209" s="17">
        <f t="shared" si="13"/>
        <v>10.191130055850424</v>
      </c>
      <c r="AM209" s="17">
        <f t="shared" si="14"/>
        <v>0</v>
      </c>
      <c r="AN209" s="17">
        <f t="shared" si="15"/>
        <v>68.43393963621827</v>
      </c>
      <c r="AO209" s="17">
        <f t="shared" si="16"/>
        <v>593.37848740535014</v>
      </c>
      <c r="AP209" s="17">
        <f t="shared" si="17"/>
        <v>596.43679868596689</v>
      </c>
      <c r="AQ209" s="17">
        <f t="shared" si="18"/>
        <v>1189.8152860913169</v>
      </c>
      <c r="AR209" s="17">
        <f t="shared" si="19"/>
        <v>-0.25704084628662499</v>
      </c>
      <c r="AS209" s="17">
        <f t="shared" si="20"/>
        <v>593.58943825687072</v>
      </c>
      <c r="AT209" s="17">
        <f t="shared" si="21"/>
        <v>91.14305124511074</v>
      </c>
      <c r="AU209" s="17">
        <f t="shared" si="22"/>
        <v>502.44638701175995</v>
      </c>
      <c r="AV209" s="5" t="str">
        <f t="shared" si="23"/>
        <v>OK</v>
      </c>
      <c r="AW209" s="5">
        <f t="shared" si="24"/>
        <v>2.0129747793306634</v>
      </c>
      <c r="AX209" s="5" t="str">
        <f t="shared" si="25"/>
        <v>OK</v>
      </c>
      <c r="AY209" s="5">
        <f t="shared" si="26"/>
        <v>58.768654640624604</v>
      </c>
      <c r="AZ209" s="8" t="s">
        <v>588</v>
      </c>
      <c r="BA209" s="8"/>
    </row>
    <row r="210" spans="1:53" ht="15.75" customHeight="1" x14ac:dyDescent="0.2">
      <c r="A210" s="13" t="s">
        <v>607</v>
      </c>
      <c r="B210" s="13">
        <v>210</v>
      </c>
      <c r="C210" s="8" t="s">
        <v>65</v>
      </c>
      <c r="D210" s="4"/>
      <c r="E210" s="20">
        <v>45098</v>
      </c>
      <c r="F210" s="19">
        <v>0.4375</v>
      </c>
      <c r="G210" s="18" t="s">
        <v>608</v>
      </c>
      <c r="H210" s="18" t="s">
        <v>609</v>
      </c>
      <c r="I210" s="5"/>
      <c r="J210" s="5">
        <v>1.4650000000000001</v>
      </c>
      <c r="K210" s="5">
        <v>0.40839999999999999</v>
      </c>
      <c r="L210" s="5">
        <v>6.673</v>
      </c>
      <c r="M210" s="5">
        <v>291.334</v>
      </c>
      <c r="N210" s="5">
        <v>84.201999999999998</v>
      </c>
      <c r="O210" s="5">
        <v>1.7589999999999999</v>
      </c>
      <c r="P210" s="5">
        <v>4.9000000000000002E-2</v>
      </c>
      <c r="Q210" s="5">
        <v>0.36099999999999999</v>
      </c>
      <c r="R210" s="5">
        <v>1.7829999999999999</v>
      </c>
      <c r="S210" s="5">
        <v>10.702</v>
      </c>
      <c r="T210" s="5">
        <v>6.4000000000000001E-2</v>
      </c>
      <c r="U210" s="5">
        <v>0.53269999999999995</v>
      </c>
      <c r="V210" s="5">
        <v>1.2528999999999999</v>
      </c>
      <c r="W210" s="5">
        <v>0</v>
      </c>
      <c r="X210" s="5">
        <v>21.061599999999999</v>
      </c>
      <c r="Y210" s="5">
        <f t="shared" si="0"/>
        <v>0.28303010999999995</v>
      </c>
      <c r="Z210" s="5">
        <f t="shared" si="1"/>
        <v>3.8048499999999999E-2</v>
      </c>
      <c r="AA210" s="5">
        <f t="shared" si="2"/>
        <v>0.32107860999999993</v>
      </c>
      <c r="AB210" s="5">
        <f t="shared" si="3"/>
        <v>8.7321390000000054E-2</v>
      </c>
      <c r="AC210" s="17">
        <f t="shared" si="4"/>
        <v>291.334</v>
      </c>
      <c r="AD210" s="17">
        <f t="shared" si="5"/>
        <v>0.21232444620002144</v>
      </c>
      <c r="AE210" s="17">
        <f t="shared" si="6"/>
        <v>534.03193612774453</v>
      </c>
      <c r="AF210" s="17">
        <f t="shared" si="7"/>
        <v>146.71878214359185</v>
      </c>
      <c r="AG210" s="17">
        <f t="shared" si="8"/>
        <v>76.512292206490102</v>
      </c>
      <c r="AH210" s="17">
        <f t="shared" si="9"/>
        <v>9.2331380136732282</v>
      </c>
      <c r="AI210" s="17">
        <f t="shared" si="10"/>
        <v>2.7164422367961509</v>
      </c>
      <c r="AJ210" s="17">
        <f t="shared" si="11"/>
        <v>3.3687042010846913</v>
      </c>
      <c r="AK210" s="17">
        <f t="shared" si="12"/>
        <v>15.025526753730288</v>
      </c>
      <c r="AL210" s="17">
        <f t="shared" si="13"/>
        <v>20.206467553370782</v>
      </c>
      <c r="AM210" s="17">
        <f t="shared" si="14"/>
        <v>0</v>
      </c>
      <c r="AN210" s="17">
        <f t="shared" si="15"/>
        <v>438.52022120061298</v>
      </c>
      <c r="AO210" s="17">
        <f t="shared" si="16"/>
        <v>768.4549197087988</v>
      </c>
      <c r="AP210" s="17">
        <f t="shared" si="17"/>
        <v>769.42491517449594</v>
      </c>
      <c r="AQ210" s="17">
        <f t="shared" si="18"/>
        <v>1537.8798348832947</v>
      </c>
      <c r="AR210" s="17">
        <f t="shared" si="19"/>
        <v>-6.3073553843090005E-2</v>
      </c>
      <c r="AS210" s="17">
        <f t="shared" si="20"/>
        <v>766.49614849149975</v>
      </c>
      <c r="AT210" s="17">
        <f t="shared" si="21"/>
        <v>473.75221550771403</v>
      </c>
      <c r="AU210" s="17">
        <f t="shared" si="22"/>
        <v>292.74393298378573</v>
      </c>
      <c r="AV210" s="5" t="str">
        <f t="shared" si="23"/>
        <v>OK</v>
      </c>
      <c r="AW210" s="5">
        <f t="shared" si="24"/>
        <v>1.8508764557528601</v>
      </c>
      <c r="AX210" s="5" t="str">
        <f t="shared" si="25"/>
        <v>OK</v>
      </c>
      <c r="AY210" s="5">
        <f t="shared" si="26"/>
        <v>85.760474993273021</v>
      </c>
      <c r="AZ210" s="8"/>
      <c r="BA210" s="8"/>
    </row>
    <row r="211" spans="1:53" ht="15.75" customHeight="1" x14ac:dyDescent="0.2">
      <c r="A211" s="13" t="s">
        <v>610</v>
      </c>
      <c r="B211" s="13">
        <v>211</v>
      </c>
      <c r="C211" s="8" t="s">
        <v>72</v>
      </c>
      <c r="D211" s="15" t="s">
        <v>69</v>
      </c>
      <c r="E211" s="20">
        <v>45098</v>
      </c>
      <c r="F211" s="19">
        <v>0.44097222222222221</v>
      </c>
      <c r="G211" s="18" t="s">
        <v>611</v>
      </c>
      <c r="H211" s="18" t="s">
        <v>317</v>
      </c>
      <c r="I211" s="5">
        <v>6.3079999999999998</v>
      </c>
      <c r="J211" s="5">
        <v>1.024</v>
      </c>
      <c r="K211" s="5">
        <v>0.63590000000000002</v>
      </c>
      <c r="L211" s="5">
        <v>6.8819999999999997</v>
      </c>
      <c r="M211" s="5">
        <v>430.39299999999997</v>
      </c>
      <c r="N211" s="5">
        <v>69.403999999999996</v>
      </c>
      <c r="O211" s="5">
        <v>1.409</v>
      </c>
      <c r="P211" s="5">
        <v>4.2999999999999997E-2</v>
      </c>
      <c r="Q211" s="5">
        <v>0.25</v>
      </c>
      <c r="R211" s="5">
        <v>1.246</v>
      </c>
      <c r="S211" s="5">
        <v>10.115</v>
      </c>
      <c r="T211" s="5">
        <v>4.9000000000000002E-2</v>
      </c>
      <c r="U211" s="5">
        <v>0.30049999999999999</v>
      </c>
      <c r="V211" s="5">
        <v>1.9599</v>
      </c>
      <c r="W211" s="5">
        <v>0</v>
      </c>
      <c r="X211" s="5">
        <v>9.9565000000000001</v>
      </c>
      <c r="Y211" s="5">
        <f t="shared" si="0"/>
        <v>0.44274141</v>
      </c>
      <c r="Z211" s="5">
        <f t="shared" si="1"/>
        <v>3.3389499999999996E-2</v>
      </c>
      <c r="AA211" s="5">
        <f t="shared" si="2"/>
        <v>0.47613091000000002</v>
      </c>
      <c r="AB211" s="5">
        <f t="shared" si="3"/>
        <v>0.15976909</v>
      </c>
      <c r="AC211" s="17">
        <f t="shared" si="4"/>
        <v>430.39299999999997</v>
      </c>
      <c r="AD211" s="17">
        <f t="shared" si="5"/>
        <v>0.13121998990192013</v>
      </c>
      <c r="AE211" s="17">
        <f t="shared" si="6"/>
        <v>504.74051896207584</v>
      </c>
      <c r="AF211" s="17">
        <f t="shared" si="7"/>
        <v>102.53034355070974</v>
      </c>
      <c r="AG211" s="17">
        <f t="shared" si="8"/>
        <v>61.288129459320388</v>
      </c>
      <c r="AH211" s="17">
        <f t="shared" si="9"/>
        <v>6.3941398986656708</v>
      </c>
      <c r="AI211" s="17">
        <f t="shared" si="10"/>
        <v>2.383816656780295</v>
      </c>
      <c r="AJ211" s="17">
        <f t="shared" si="11"/>
        <v>2.5791641539554671</v>
      </c>
      <c r="AK211" s="17">
        <f t="shared" si="12"/>
        <v>8.4760104927650666</v>
      </c>
      <c r="AL211" s="17">
        <f t="shared" si="13"/>
        <v>31.608792208357723</v>
      </c>
      <c r="AM211" s="17">
        <f t="shared" si="14"/>
        <v>0</v>
      </c>
      <c r="AN211" s="17">
        <f t="shared" si="15"/>
        <v>207.30270171230597</v>
      </c>
      <c r="AO211" s="17">
        <f t="shared" si="16"/>
        <v>680.35966856738423</v>
      </c>
      <c r="AP211" s="17">
        <f t="shared" si="17"/>
        <v>677.46816851745382</v>
      </c>
      <c r="AQ211" s="17">
        <f t="shared" si="18"/>
        <v>1357.8278370848379</v>
      </c>
      <c r="AR211" s="17">
        <f t="shared" si="19"/>
        <v>0.21295041764192021</v>
      </c>
      <c r="AS211" s="17">
        <f t="shared" si="20"/>
        <v>674.9531318707717</v>
      </c>
      <c r="AT211" s="17">
        <f t="shared" si="21"/>
        <v>247.38750441342876</v>
      </c>
      <c r="AU211" s="17">
        <f t="shared" si="22"/>
        <v>427.56562745734294</v>
      </c>
      <c r="AV211" s="5" t="str">
        <f t="shared" si="23"/>
        <v>OK</v>
      </c>
      <c r="AW211" s="5">
        <f t="shared" si="24"/>
        <v>2.541864299354117</v>
      </c>
      <c r="AX211" s="5" t="str">
        <f t="shared" si="25"/>
        <v>OK</v>
      </c>
      <c r="AY211" s="5">
        <f t="shared" si="26"/>
        <v>71.168155498323728</v>
      </c>
      <c r="AZ211" s="8" t="s">
        <v>588</v>
      </c>
      <c r="BA211" s="8"/>
    </row>
    <row r="212" spans="1:53" ht="15.75" customHeight="1" x14ac:dyDescent="0.2">
      <c r="A212" s="13" t="s">
        <v>612</v>
      </c>
      <c r="B212" s="13">
        <v>212</v>
      </c>
      <c r="C212" s="8" t="s">
        <v>75</v>
      </c>
      <c r="D212" s="4" t="s">
        <v>69</v>
      </c>
      <c r="E212" s="20">
        <v>45098</v>
      </c>
      <c r="F212" s="19">
        <v>0.49652777777777779</v>
      </c>
      <c r="G212" s="18" t="s">
        <v>613</v>
      </c>
      <c r="H212" s="18" t="s">
        <v>599</v>
      </c>
      <c r="I212" s="5"/>
      <c r="J212" s="5">
        <v>2.6989999999999998</v>
      </c>
      <c r="K212" s="5">
        <v>0.2238</v>
      </c>
      <c r="L212" s="5">
        <v>6.8220000000000001</v>
      </c>
      <c r="M212" s="5">
        <v>808.23299999999995</v>
      </c>
      <c r="N212" s="5">
        <v>89.677000000000007</v>
      </c>
      <c r="O212" s="5">
        <v>1.919</v>
      </c>
      <c r="P212" s="5">
        <v>5.2999999999999999E-2</v>
      </c>
      <c r="Q212" s="5">
        <v>0.58399999999999996</v>
      </c>
      <c r="R212" s="5">
        <v>2.6059999999999999</v>
      </c>
      <c r="S212" s="5">
        <v>12.382999999999999</v>
      </c>
      <c r="T212" s="5">
        <v>5.2999999999999999E-2</v>
      </c>
      <c r="U212" s="5">
        <v>0.26129999999999998</v>
      </c>
      <c r="V212" s="5">
        <v>0.23710000000000001</v>
      </c>
      <c r="W212" s="5">
        <v>0</v>
      </c>
      <c r="X212" s="5">
        <v>4.8651</v>
      </c>
      <c r="Y212" s="5">
        <f t="shared" si="0"/>
        <v>5.356089E-2</v>
      </c>
      <c r="Z212" s="5">
        <f t="shared" si="1"/>
        <v>4.1154499999999997E-2</v>
      </c>
      <c r="AA212" s="5">
        <f t="shared" si="2"/>
        <v>9.4715389999999997E-2</v>
      </c>
      <c r="AB212" s="5">
        <f t="shared" si="3"/>
        <v>0.12908460999999999</v>
      </c>
      <c r="AC212" s="17">
        <f t="shared" si="4"/>
        <v>808.23299999999995</v>
      </c>
      <c r="AD212" s="17">
        <f t="shared" si="5"/>
        <v>0.1506607066186739</v>
      </c>
      <c r="AE212" s="17">
        <f t="shared" si="6"/>
        <v>617.91417165668656</v>
      </c>
      <c r="AF212" s="17">
        <f t="shared" si="7"/>
        <v>214.44147294795309</v>
      </c>
      <c r="AG212" s="17">
        <f t="shared" si="8"/>
        <v>83.471909462339127</v>
      </c>
      <c r="AH212" s="17">
        <f t="shared" si="9"/>
        <v>14.936710803283004</v>
      </c>
      <c r="AI212" s="17">
        <f t="shared" si="10"/>
        <v>2.9381926234733871</v>
      </c>
      <c r="AJ212" s="17">
        <f t="shared" si="11"/>
        <v>2.7897081665232597</v>
      </c>
      <c r="AK212" s="17">
        <f t="shared" si="12"/>
        <v>7.3703212704143501</v>
      </c>
      <c r="AL212" s="17">
        <f t="shared" si="13"/>
        <v>3.8238913376200916</v>
      </c>
      <c r="AM212" s="17">
        <f t="shared" si="14"/>
        <v>0</v>
      </c>
      <c r="AN212" s="17">
        <f t="shared" si="15"/>
        <v>101.29547271637018</v>
      </c>
      <c r="AO212" s="17">
        <f t="shared" si="16"/>
        <v>923.51239349092782</v>
      </c>
      <c r="AP212" s="17">
        <f t="shared" si="17"/>
        <v>933.85311820035372</v>
      </c>
      <c r="AQ212" s="17">
        <f t="shared" si="18"/>
        <v>1857.3655116912814</v>
      </c>
      <c r="AR212" s="17">
        <f t="shared" si="19"/>
        <v>-0.55674150533837752</v>
      </c>
      <c r="AS212" s="17">
        <f t="shared" si="20"/>
        <v>930.76426487026174</v>
      </c>
      <c r="AT212" s="17">
        <f t="shared" si="21"/>
        <v>112.48968532440463</v>
      </c>
      <c r="AU212" s="17">
        <f t="shared" si="22"/>
        <v>818.27457954585714</v>
      </c>
      <c r="AV212" s="5" t="str">
        <f t="shared" si="23"/>
        <v>OK</v>
      </c>
      <c r="AW212" s="5">
        <f t="shared" si="24"/>
        <v>1.2815839412215351</v>
      </c>
      <c r="AX212" s="5" t="str">
        <f t="shared" si="25"/>
        <v>OK</v>
      </c>
      <c r="AY212" s="5">
        <f t="shared" si="26"/>
        <v>90.826286030969243</v>
      </c>
      <c r="AZ212" s="8"/>
      <c r="BA212" s="8"/>
    </row>
    <row r="213" spans="1:53" ht="15.75" customHeight="1" x14ac:dyDescent="0.2">
      <c r="A213" s="13" t="s">
        <v>614</v>
      </c>
      <c r="B213" s="13">
        <v>213</v>
      </c>
      <c r="C213" s="8" t="s">
        <v>68</v>
      </c>
      <c r="D213" s="15" t="s">
        <v>69</v>
      </c>
      <c r="E213" s="20">
        <v>45098</v>
      </c>
      <c r="F213" s="19">
        <v>0.50694444444444442</v>
      </c>
      <c r="G213" s="18" t="s">
        <v>615</v>
      </c>
      <c r="H213" s="18" t="s">
        <v>616</v>
      </c>
      <c r="I213" s="5">
        <v>4.7309999999999999</v>
      </c>
      <c r="J213" s="5">
        <v>1.375</v>
      </c>
      <c r="K213" s="5">
        <v>0.2843</v>
      </c>
      <c r="L213" s="5">
        <v>6.9630000000000001</v>
      </c>
      <c r="M213" s="5">
        <v>547.50900000000001</v>
      </c>
      <c r="N213" s="5">
        <v>74.308999999999997</v>
      </c>
      <c r="O213" s="5">
        <v>1.8120000000000001</v>
      </c>
      <c r="P213" s="5">
        <v>6.0999999999999999E-2</v>
      </c>
      <c r="Q213" s="5">
        <v>0.42199999999999999</v>
      </c>
      <c r="R213" s="5">
        <v>2.0459999999999998</v>
      </c>
      <c r="S213" s="5">
        <v>11.247</v>
      </c>
      <c r="T213" s="5">
        <v>7.2999999999999995E-2</v>
      </c>
      <c r="U213" s="5">
        <v>0.60819999999999996</v>
      </c>
      <c r="V213" s="5">
        <v>0.75239999999999996</v>
      </c>
      <c r="W213" s="5">
        <v>0</v>
      </c>
      <c r="X213" s="5">
        <v>5.9080000000000004</v>
      </c>
      <c r="Y213" s="5">
        <f t="shared" si="0"/>
        <v>0.16996715999999998</v>
      </c>
      <c r="Z213" s="5">
        <f t="shared" si="1"/>
        <v>4.7366499999999999E-2</v>
      </c>
      <c r="AA213" s="5">
        <f t="shared" si="2"/>
        <v>0.21733365999999998</v>
      </c>
      <c r="AB213" s="5">
        <f t="shared" si="3"/>
        <v>6.6966340000000013E-2</v>
      </c>
      <c r="AC213" s="17">
        <f t="shared" si="4"/>
        <v>547.50900000000001</v>
      </c>
      <c r="AD213" s="17">
        <f t="shared" si="5"/>
        <v>0.108893009333343</v>
      </c>
      <c r="AE213" s="17">
        <f t="shared" si="6"/>
        <v>561.22754491017963</v>
      </c>
      <c r="AF213" s="17">
        <f t="shared" si="7"/>
        <v>168.36041966673523</v>
      </c>
      <c r="AG213" s="17">
        <f t="shared" si="8"/>
        <v>78.817665422490094</v>
      </c>
      <c r="AH213" s="17">
        <f t="shared" si="9"/>
        <v>10.79330814894765</v>
      </c>
      <c r="AI213" s="17">
        <f t="shared" si="10"/>
        <v>3.3816933968278606</v>
      </c>
      <c r="AJ213" s="17">
        <f t="shared" si="11"/>
        <v>3.8424282293622256</v>
      </c>
      <c r="AK213" s="17">
        <f t="shared" si="12"/>
        <v>17.155106761063941</v>
      </c>
      <c r="AL213" s="17">
        <f t="shared" si="13"/>
        <v>12.134524852068143</v>
      </c>
      <c r="AM213" s="17">
        <f t="shared" si="14"/>
        <v>0</v>
      </c>
      <c r="AN213" s="17">
        <f t="shared" si="15"/>
        <v>123.00952761676329</v>
      </c>
      <c r="AO213" s="17">
        <f t="shared" si="16"/>
        <v>703.65058745925762</v>
      </c>
      <c r="AP213" s="17">
        <f t="shared" si="17"/>
        <v>822.6895245545137</v>
      </c>
      <c r="AQ213" s="17">
        <f t="shared" si="18"/>
        <v>1526.3401120137714</v>
      </c>
      <c r="AR213" s="17">
        <f t="shared" si="19"/>
        <v>-7.7989784949176553</v>
      </c>
      <c r="AS213" s="17">
        <f t="shared" si="20"/>
        <v>819.19893814835257</v>
      </c>
      <c r="AT213" s="17">
        <f t="shared" si="21"/>
        <v>152.29915922989537</v>
      </c>
      <c r="AU213" s="17">
        <f t="shared" si="22"/>
        <v>666.89977891845717</v>
      </c>
      <c r="AV213" s="5" t="str">
        <f t="shared" si="23"/>
        <v>OK</v>
      </c>
      <c r="AW213" s="5">
        <f t="shared" si="24"/>
        <v>3.2912049409039827</v>
      </c>
      <c r="AX213" s="5" t="str">
        <f t="shared" si="25"/>
        <v>OK</v>
      </c>
      <c r="AY213" s="5">
        <f t="shared" si="26"/>
        <v>76.754661479536338</v>
      </c>
      <c r="AZ213" s="8" t="s">
        <v>588</v>
      </c>
      <c r="BA213" s="8"/>
    </row>
    <row r="214" spans="1:53" ht="15.75" customHeight="1" x14ac:dyDescent="0.2">
      <c r="A214" s="13" t="s">
        <v>617</v>
      </c>
      <c r="B214" s="13">
        <v>214</v>
      </c>
      <c r="C214" s="8" t="s">
        <v>139</v>
      </c>
      <c r="D214" s="4"/>
      <c r="E214" s="20">
        <v>45098</v>
      </c>
      <c r="F214" s="19">
        <v>0.51388888888888884</v>
      </c>
      <c r="G214" s="18" t="s">
        <v>618</v>
      </c>
      <c r="H214" s="18" t="s">
        <v>619</v>
      </c>
      <c r="I214" s="5"/>
      <c r="J214" s="5">
        <v>1.5960000000000001</v>
      </c>
      <c r="K214" s="5">
        <v>0.29027999999999998</v>
      </c>
      <c r="L214" s="5">
        <v>6.5590000000000002</v>
      </c>
      <c r="M214" s="5">
        <v>399.78500000000003</v>
      </c>
      <c r="N214" s="5">
        <v>88.322000000000003</v>
      </c>
      <c r="O214" s="5">
        <v>1.3819999999999999</v>
      </c>
      <c r="P214" s="5">
        <v>0.04</v>
      </c>
      <c r="Q214" s="5">
        <v>0.34</v>
      </c>
      <c r="R214" s="5">
        <v>1.4259999999999999</v>
      </c>
      <c r="S214" s="5">
        <v>10.936</v>
      </c>
      <c r="T214" s="5">
        <v>4.1000000000000002E-2</v>
      </c>
      <c r="U214" s="5">
        <v>0.17319999999999999</v>
      </c>
      <c r="V214" s="5">
        <v>0.75639999999999996</v>
      </c>
      <c r="W214" s="5">
        <v>0</v>
      </c>
      <c r="X214" s="5">
        <v>22.638200000000001</v>
      </c>
      <c r="Y214" s="5">
        <f t="shared" si="0"/>
        <v>0.17087075999999998</v>
      </c>
      <c r="Z214" s="5">
        <f t="shared" si="1"/>
        <v>3.1060000000000001E-2</v>
      </c>
      <c r="AA214" s="5">
        <f t="shared" si="2"/>
        <v>0.20193075999999999</v>
      </c>
      <c r="AB214" s="5">
        <f t="shared" si="3"/>
        <v>8.8349239999999996E-2</v>
      </c>
      <c r="AC214" s="17">
        <f t="shared" si="4"/>
        <v>399.78500000000003</v>
      </c>
      <c r="AD214" s="17">
        <f t="shared" si="5"/>
        <v>0.27605778562203398</v>
      </c>
      <c r="AE214" s="17">
        <f t="shared" si="6"/>
        <v>545.70858283433131</v>
      </c>
      <c r="AF214" s="17">
        <f t="shared" si="7"/>
        <v>117.34211067681547</v>
      </c>
      <c r="AG214" s="17">
        <f t="shared" si="8"/>
        <v>60.11369404739586</v>
      </c>
      <c r="AH214" s="17">
        <f t="shared" si="9"/>
        <v>8.6960302621853121</v>
      </c>
      <c r="AI214" s="17">
        <f t="shared" si="10"/>
        <v>2.2175038667723679</v>
      </c>
      <c r="AJ214" s="17">
        <f t="shared" si="11"/>
        <v>2.1580761288198804</v>
      </c>
      <c r="AK214" s="17">
        <f t="shared" si="12"/>
        <v>4.8853411558965387</v>
      </c>
      <c r="AL214" s="17">
        <f t="shared" si="13"/>
        <v>12.199035882647985</v>
      </c>
      <c r="AM214" s="17">
        <f t="shared" si="14"/>
        <v>0</v>
      </c>
      <c r="AN214" s="17">
        <f t="shared" si="15"/>
        <v>471.34635885135589</v>
      </c>
      <c r="AO214" s="17">
        <f t="shared" si="16"/>
        <v>890.3738120187204</v>
      </c>
      <c r="AP214" s="17">
        <f t="shared" si="17"/>
        <v>734.35397947312231</v>
      </c>
      <c r="AQ214" s="17">
        <f t="shared" si="18"/>
        <v>1624.7277914918427</v>
      </c>
      <c r="AR214" s="17">
        <f t="shared" si="19"/>
        <v>9.6028290623587456</v>
      </c>
      <c r="AS214" s="17">
        <f t="shared" si="20"/>
        <v>731.86041782072789</v>
      </c>
      <c r="AT214" s="17">
        <f t="shared" si="21"/>
        <v>488.4307358899004</v>
      </c>
      <c r="AU214" s="17">
        <f t="shared" si="22"/>
        <v>243.42968193082748</v>
      </c>
      <c r="AV214" s="5" t="str">
        <f t="shared" si="23"/>
        <v>OK</v>
      </c>
      <c r="AW214" s="5">
        <f t="shared" si="24"/>
        <v>1.7198550414037024</v>
      </c>
      <c r="AX214" s="5" t="str">
        <f t="shared" si="25"/>
        <v>OK</v>
      </c>
      <c r="AY214" s="5">
        <f t="shared" si="26"/>
        <v>89.841010369668581</v>
      </c>
      <c r="AZ214" s="8" t="s">
        <v>588</v>
      </c>
      <c r="BA214" s="8"/>
    </row>
    <row r="215" spans="1:53" ht="15.75" customHeight="1" x14ac:dyDescent="0.2">
      <c r="A215" s="13" t="s">
        <v>620</v>
      </c>
      <c r="B215" s="13">
        <v>215</v>
      </c>
      <c r="C215" s="8" t="s">
        <v>134</v>
      </c>
      <c r="D215" s="15" t="s">
        <v>79</v>
      </c>
      <c r="E215" s="3">
        <v>45106</v>
      </c>
      <c r="F215" s="19">
        <v>0.37847222222222221</v>
      </c>
      <c r="G215" s="18" t="s">
        <v>621</v>
      </c>
      <c r="H215" s="18" t="s">
        <v>213</v>
      </c>
      <c r="I215" s="5"/>
      <c r="J215" s="5">
        <v>1.8620000000000001</v>
      </c>
      <c r="K215" s="5">
        <v>0.3639</v>
      </c>
      <c r="L215" s="5">
        <v>6.7750000000000004</v>
      </c>
      <c r="M215" s="5">
        <v>1172.5740000000001</v>
      </c>
      <c r="N215" s="5">
        <v>129.19</v>
      </c>
      <c r="O215" s="5">
        <v>4.242</v>
      </c>
      <c r="P215" s="5">
        <v>0.113</v>
      </c>
      <c r="Q215" s="5">
        <v>0.34599999999999997</v>
      </c>
      <c r="R215" s="5">
        <v>3.74</v>
      </c>
      <c r="S215" s="5">
        <v>17.574000000000002</v>
      </c>
      <c r="T215" s="5">
        <v>6.9000000000000006E-2</v>
      </c>
      <c r="U215" s="5">
        <v>0.51090000000000002</v>
      </c>
      <c r="V215" s="5">
        <v>0.48730000000000001</v>
      </c>
      <c r="W215" s="5">
        <v>0</v>
      </c>
      <c r="X215" s="5">
        <v>8.2659000000000002</v>
      </c>
      <c r="Y215" s="5">
        <f t="shared" si="0"/>
        <v>0.11008107</v>
      </c>
      <c r="Z215" s="5">
        <f t="shared" si="1"/>
        <v>8.7744500000000003E-2</v>
      </c>
      <c r="AA215" s="5">
        <f t="shared" si="2"/>
        <v>0.19782557000000001</v>
      </c>
      <c r="AB215" s="5">
        <f t="shared" si="3"/>
        <v>0.16607443</v>
      </c>
      <c r="AC215" s="17">
        <f t="shared" si="4"/>
        <v>1172.5740000000001</v>
      </c>
      <c r="AD215" s="17">
        <f t="shared" si="5"/>
        <v>0.16788040181225555</v>
      </c>
      <c r="AE215" s="17">
        <f t="shared" si="6"/>
        <v>876.94610778443132</v>
      </c>
      <c r="AF215" s="17">
        <f t="shared" si="7"/>
        <v>307.7556058424193</v>
      </c>
      <c r="AG215" s="17">
        <f t="shared" si="8"/>
        <v>184.51685249569698</v>
      </c>
      <c r="AH215" s="17">
        <f t="shared" si="9"/>
        <v>8.8494896197532871</v>
      </c>
      <c r="AI215" s="17">
        <f t="shared" si="10"/>
        <v>6.2644484236319391</v>
      </c>
      <c r="AJ215" s="17">
        <f t="shared" si="11"/>
        <v>3.631884216794433</v>
      </c>
      <c r="AK215" s="17">
        <f t="shared" si="12"/>
        <v>14.410628155586268</v>
      </c>
      <c r="AL215" s="17">
        <f t="shared" si="13"/>
        <v>7.8590563003891631</v>
      </c>
      <c r="AM215" s="17">
        <f t="shared" si="14"/>
        <v>0</v>
      </c>
      <c r="AN215" s="17">
        <f t="shared" si="15"/>
        <v>172.10298820707575</v>
      </c>
      <c r="AO215" s="17">
        <f t="shared" si="16"/>
        <v>1370.5785568798456</v>
      </c>
      <c r="AP215" s="17">
        <f t="shared" si="17"/>
        <v>1384.500384567745</v>
      </c>
      <c r="AQ215" s="17">
        <f t="shared" si="18"/>
        <v>2755.0789414475903</v>
      </c>
      <c r="AR215" s="17">
        <f t="shared" si="19"/>
        <v>-0.50531501941590473</v>
      </c>
      <c r="AS215" s="17">
        <f t="shared" si="20"/>
        <v>1378.0680557423009</v>
      </c>
      <c r="AT215" s="17">
        <f t="shared" si="21"/>
        <v>194.37267266305119</v>
      </c>
      <c r="AU215" s="17">
        <f t="shared" si="22"/>
        <v>1183.6953830792497</v>
      </c>
      <c r="AV215" s="5" t="str">
        <f t="shared" si="23"/>
        <v>OK</v>
      </c>
      <c r="AW215" s="5">
        <f t="shared" si="24"/>
        <v>4.6104150671213189</v>
      </c>
      <c r="AX215" s="5" t="str">
        <f t="shared" si="25"/>
        <v>OK</v>
      </c>
      <c r="AY215" s="5">
        <f t="shared" si="26"/>
        <v>135.14619522521403</v>
      </c>
      <c r="AZ215" s="8"/>
      <c r="BA215" s="8"/>
    </row>
    <row r="216" spans="1:53" ht="15.75" customHeight="1" x14ac:dyDescent="0.2">
      <c r="A216" s="13" t="s">
        <v>622</v>
      </c>
      <c r="B216" s="13">
        <v>216</v>
      </c>
      <c r="C216" s="8" t="s">
        <v>131</v>
      </c>
      <c r="D216" s="15" t="s">
        <v>88</v>
      </c>
      <c r="E216" s="20">
        <v>45106</v>
      </c>
      <c r="F216" s="19">
        <v>0.3888888888888889</v>
      </c>
      <c r="G216" s="18" t="s">
        <v>268</v>
      </c>
      <c r="H216" s="18" t="s">
        <v>533</v>
      </c>
      <c r="I216" s="5"/>
      <c r="J216" s="5">
        <v>2.1419999999999999</v>
      </c>
      <c r="K216" s="5">
        <v>0.1903</v>
      </c>
      <c r="L216" s="5">
        <v>6.8090000000000002</v>
      </c>
      <c r="M216" s="5">
        <v>1087.758</v>
      </c>
      <c r="N216" s="5">
        <v>133.9</v>
      </c>
      <c r="O216" s="5">
        <v>4.0149999999999997</v>
      </c>
      <c r="P216" s="5">
        <v>0.159</v>
      </c>
      <c r="Q216" s="5">
        <v>0.20699999999999999</v>
      </c>
      <c r="R216" s="5">
        <v>2.8559999999999999</v>
      </c>
      <c r="S216" s="5">
        <v>16.744</v>
      </c>
      <c r="T216" s="5">
        <v>7.3999999999999996E-2</v>
      </c>
      <c r="U216" s="5">
        <v>0.5383</v>
      </c>
      <c r="V216" s="5">
        <v>0.21099999999999999</v>
      </c>
      <c r="W216" s="5">
        <v>0</v>
      </c>
      <c r="X216" s="5">
        <v>10.271100000000001</v>
      </c>
      <c r="Y216" s="5">
        <f t="shared" si="0"/>
        <v>4.7664899999999996E-2</v>
      </c>
      <c r="Z216" s="5">
        <f t="shared" si="1"/>
        <v>0.12346349999999999</v>
      </c>
      <c r="AA216" s="5">
        <f t="shared" si="2"/>
        <v>0.17112839999999999</v>
      </c>
      <c r="AB216" s="5">
        <f t="shared" si="3"/>
        <v>1.9171600000000011E-2</v>
      </c>
      <c r="AC216" s="17">
        <f t="shared" si="4"/>
        <v>1087.758</v>
      </c>
      <c r="AD216" s="17">
        <f t="shared" si="5"/>
        <v>0.15523870099580797</v>
      </c>
      <c r="AE216" s="17">
        <f t="shared" si="6"/>
        <v>835.52894211576847</v>
      </c>
      <c r="AF216" s="17">
        <f t="shared" si="7"/>
        <v>235.01337173421106</v>
      </c>
      <c r="AG216" s="17">
        <f t="shared" si="8"/>
        <v>174.64289551396121</v>
      </c>
      <c r="AH216" s="17">
        <f t="shared" si="9"/>
        <v>5.2943478360951755</v>
      </c>
      <c r="AI216" s="17">
        <f t="shared" si="10"/>
        <v>8.8145778704201625</v>
      </c>
      <c r="AJ216" s="17">
        <f t="shared" si="11"/>
        <v>3.8950642325041742</v>
      </c>
      <c r="AK216" s="17">
        <f t="shared" si="12"/>
        <v>15.18348235692325</v>
      </c>
      <c r="AL216" s="17">
        <f t="shared" si="13"/>
        <v>3.4029568630866267</v>
      </c>
      <c r="AM216" s="17">
        <f t="shared" si="14"/>
        <v>0</v>
      </c>
      <c r="AN216" s="17">
        <f t="shared" si="15"/>
        <v>213.85293823705777</v>
      </c>
      <c r="AO216" s="17">
        <f t="shared" si="16"/>
        <v>1324.0924416895718</v>
      </c>
      <c r="AP216" s="17">
        <f t="shared" si="17"/>
        <v>1259.449373771452</v>
      </c>
      <c r="AQ216" s="17">
        <f t="shared" si="18"/>
        <v>2583.5418154610238</v>
      </c>
      <c r="AR216" s="17">
        <f t="shared" si="19"/>
        <v>2.5021103792966688</v>
      </c>
      <c r="AS216" s="17">
        <f t="shared" si="20"/>
        <v>1250.479557200036</v>
      </c>
      <c r="AT216" s="17">
        <f t="shared" si="21"/>
        <v>232.43937745706765</v>
      </c>
      <c r="AU216" s="17">
        <f t="shared" si="22"/>
        <v>1018.0401797429683</v>
      </c>
      <c r="AV216" s="5" t="str">
        <f t="shared" si="23"/>
        <v>OK</v>
      </c>
      <c r="AW216" s="5">
        <f t="shared" si="24"/>
        <v>-4.3725985195935326</v>
      </c>
      <c r="AX216" s="5" t="str">
        <f t="shared" si="25"/>
        <v>OK</v>
      </c>
      <c r="AY216" s="5">
        <f t="shared" si="26"/>
        <v>128.04509058226427</v>
      </c>
      <c r="AZ216" s="8"/>
      <c r="BA216" s="8"/>
    </row>
    <row r="217" spans="1:53" ht="15.75" customHeight="1" x14ac:dyDescent="0.2">
      <c r="A217" s="13" t="s">
        <v>623</v>
      </c>
      <c r="B217" s="13">
        <v>217</v>
      </c>
      <c r="C217" s="8" t="s">
        <v>472</v>
      </c>
      <c r="D217" s="15" t="s">
        <v>69</v>
      </c>
      <c r="E217" s="20">
        <v>45106</v>
      </c>
      <c r="F217" s="19">
        <v>0.39930555555555558</v>
      </c>
      <c r="G217" s="18" t="s">
        <v>624</v>
      </c>
      <c r="H217" s="18" t="s">
        <v>625</v>
      </c>
      <c r="I217" s="5"/>
      <c r="J217" s="5">
        <v>1.865</v>
      </c>
      <c r="K217" s="5">
        <v>0.34489999999999998</v>
      </c>
      <c r="L217" s="5">
        <v>6.8460000000000001</v>
      </c>
      <c r="M217" s="5">
        <v>1398.6859999999999</v>
      </c>
      <c r="N217" s="5">
        <v>173.66900000000001</v>
      </c>
      <c r="O217" s="5">
        <v>5.4820000000000002</v>
      </c>
      <c r="P217" s="5">
        <v>0.14399999999999999</v>
      </c>
      <c r="Q217" s="5">
        <v>0.13600000000000001</v>
      </c>
      <c r="R217" s="5">
        <v>4.9160000000000004</v>
      </c>
      <c r="S217" s="5">
        <v>24.125</v>
      </c>
      <c r="T217" s="5">
        <v>0.08</v>
      </c>
      <c r="U217" s="5">
        <v>0.73050000000000004</v>
      </c>
      <c r="V217" s="5">
        <v>0.62980000000000003</v>
      </c>
      <c r="W217" s="5">
        <v>0</v>
      </c>
      <c r="X217" s="5">
        <v>20.3307</v>
      </c>
      <c r="Y217" s="5">
        <f t="shared" si="0"/>
        <v>0.14227181999999999</v>
      </c>
      <c r="Z217" s="5">
        <f t="shared" si="1"/>
        <v>0.11181599999999998</v>
      </c>
      <c r="AA217" s="5">
        <f t="shared" si="2"/>
        <v>0.25408781999999996</v>
      </c>
      <c r="AB217" s="5">
        <f t="shared" si="3"/>
        <v>9.081218000000002E-2</v>
      </c>
      <c r="AC217" s="17">
        <f t="shared" si="4"/>
        <v>1398.6859999999999</v>
      </c>
      <c r="AD217" s="17">
        <f t="shared" si="5"/>
        <v>0.14256075936021867</v>
      </c>
      <c r="AE217" s="17">
        <f t="shared" si="6"/>
        <v>1203.8423153692615</v>
      </c>
      <c r="AF217" s="17">
        <f t="shared" si="7"/>
        <v>404.5258177329768</v>
      </c>
      <c r="AG217" s="17">
        <f t="shared" si="8"/>
        <v>238.45388622852687</v>
      </c>
      <c r="AH217" s="17">
        <f t="shared" si="9"/>
        <v>3.478412104874125</v>
      </c>
      <c r="AI217" s="17">
        <f t="shared" si="10"/>
        <v>7.9830139203805226</v>
      </c>
      <c r="AJ217" s="17">
        <f t="shared" si="11"/>
        <v>4.2108802513558645</v>
      </c>
      <c r="AK217" s="17">
        <f t="shared" si="12"/>
        <v>20.60474430936733</v>
      </c>
      <c r="AL217" s="17">
        <f t="shared" si="13"/>
        <v>10.157261764796008</v>
      </c>
      <c r="AM217" s="17">
        <f t="shared" si="14"/>
        <v>0</v>
      </c>
      <c r="AN217" s="17">
        <f t="shared" si="15"/>
        <v>423.30226863881677</v>
      </c>
      <c r="AO217" s="17">
        <f t="shared" si="16"/>
        <v>1856.9611549643359</v>
      </c>
      <c r="AP217" s="17">
        <f t="shared" si="17"/>
        <v>1858.4260061153802</v>
      </c>
      <c r="AQ217" s="17">
        <f t="shared" si="18"/>
        <v>3715.387161079716</v>
      </c>
      <c r="AR217" s="17">
        <f t="shared" si="19"/>
        <v>-3.9426608521158542E-2</v>
      </c>
      <c r="AS217" s="17">
        <f t="shared" si="20"/>
        <v>1850.3004314356394</v>
      </c>
      <c r="AT217" s="17">
        <f t="shared" si="21"/>
        <v>454.06427471298014</v>
      </c>
      <c r="AU217" s="17">
        <f t="shared" si="22"/>
        <v>1396.2361567226594</v>
      </c>
      <c r="AV217" s="5" t="str">
        <f t="shared" si="23"/>
        <v>OK</v>
      </c>
      <c r="AW217" s="5">
        <f t="shared" si="24"/>
        <v>7.8821594109392139</v>
      </c>
      <c r="AX217" s="5" t="str">
        <f t="shared" si="25"/>
        <v>OK</v>
      </c>
      <c r="AY217" s="5">
        <f t="shared" si="26"/>
        <v>187.35786742738404</v>
      </c>
      <c r="AZ217" s="8"/>
      <c r="BA217" s="8"/>
    </row>
    <row r="218" spans="1:53" ht="15.75" customHeight="1" x14ac:dyDescent="0.2">
      <c r="A218" s="13" t="s">
        <v>626</v>
      </c>
      <c r="B218" s="13">
        <v>218</v>
      </c>
      <c r="C218" s="8" t="s">
        <v>94</v>
      </c>
      <c r="D218" s="15" t="s">
        <v>95</v>
      </c>
      <c r="E218" s="20">
        <v>45106</v>
      </c>
      <c r="F218" s="19">
        <v>0.40972222222222221</v>
      </c>
      <c r="G218" s="18" t="s">
        <v>627</v>
      </c>
      <c r="H218" s="18" t="s">
        <v>577</v>
      </c>
      <c r="I218" s="5">
        <v>56.4</v>
      </c>
      <c r="J218" s="5">
        <v>1.889</v>
      </c>
      <c r="K218" s="5">
        <v>0.19713</v>
      </c>
      <c r="L218" s="5">
        <v>6.7350000000000003</v>
      </c>
      <c r="M218" s="5">
        <v>1006.49</v>
      </c>
      <c r="N218" s="5">
        <v>113.48</v>
      </c>
      <c r="O218" s="5">
        <v>4.8129999999999997</v>
      </c>
      <c r="P218" s="5">
        <v>0.13600000000000001</v>
      </c>
      <c r="Q218" s="5">
        <v>0.124</v>
      </c>
      <c r="R218" s="5">
        <v>2.125</v>
      </c>
      <c r="S218" s="5">
        <v>14.367000000000001</v>
      </c>
      <c r="T218" s="5">
        <v>8.3000000000000004E-2</v>
      </c>
      <c r="U218" s="5">
        <v>0.2944</v>
      </c>
      <c r="V218" s="5">
        <v>0.2351</v>
      </c>
      <c r="W218" s="5">
        <v>0</v>
      </c>
      <c r="X218" s="5">
        <v>7.7835999999999999</v>
      </c>
      <c r="Y218" s="5">
        <f t="shared" si="0"/>
        <v>5.3109089999999998E-2</v>
      </c>
      <c r="Z218" s="5">
        <f t="shared" si="1"/>
        <v>0.105604</v>
      </c>
      <c r="AA218" s="5">
        <f t="shared" si="2"/>
        <v>0.15871309</v>
      </c>
      <c r="AB218" s="5">
        <f t="shared" si="3"/>
        <v>3.8416909999999999E-2</v>
      </c>
      <c r="AC218" s="17">
        <f t="shared" si="4"/>
        <v>1006.49</v>
      </c>
      <c r="AD218" s="17">
        <f t="shared" si="5"/>
        <v>0.1840772001468953</v>
      </c>
      <c r="AE218" s="17">
        <f t="shared" si="6"/>
        <v>716.91616766467075</v>
      </c>
      <c r="AF218" s="17">
        <f t="shared" si="7"/>
        <v>174.86113968319276</v>
      </c>
      <c r="AG218" s="17">
        <f t="shared" si="8"/>
        <v>209.35398657750815</v>
      </c>
      <c r="AH218" s="17">
        <f t="shared" si="9"/>
        <v>3.1714933897381727</v>
      </c>
      <c r="AI218" s="17">
        <f t="shared" si="10"/>
        <v>7.5395131470260504</v>
      </c>
      <c r="AJ218" s="17">
        <f t="shared" si="11"/>
        <v>4.3687882607817086</v>
      </c>
      <c r="AK218" s="17">
        <f t="shared" si="12"/>
        <v>8.3039517107155945</v>
      </c>
      <c r="AL218" s="17">
        <f t="shared" si="13"/>
        <v>3.7916358223301709</v>
      </c>
      <c r="AM218" s="17">
        <f t="shared" si="14"/>
        <v>0</v>
      </c>
      <c r="AN218" s="17">
        <f t="shared" si="15"/>
        <v>162.06109667532814</v>
      </c>
      <c r="AO218" s="17">
        <f t="shared" si="16"/>
        <v>1185.0154724691556</v>
      </c>
      <c r="AP218" s="17">
        <f t="shared" si="17"/>
        <v>1112.0263776622828</v>
      </c>
      <c r="AQ218" s="17">
        <f t="shared" si="18"/>
        <v>2297.0418501314384</v>
      </c>
      <c r="AR218" s="17">
        <f t="shared" si="19"/>
        <v>3.1775256860338135</v>
      </c>
      <c r="AS218" s="17">
        <f t="shared" si="20"/>
        <v>1104.3027873151098</v>
      </c>
      <c r="AT218" s="17">
        <f t="shared" si="21"/>
        <v>174.15668420837392</v>
      </c>
      <c r="AU218" s="17">
        <f t="shared" si="22"/>
        <v>930.14610310673584</v>
      </c>
      <c r="AV218" s="5" t="str">
        <f t="shared" si="23"/>
        <v>OK</v>
      </c>
      <c r="AW218" s="5">
        <f t="shared" si="24"/>
        <v>-0.58175737480824663</v>
      </c>
      <c r="AX218" s="5" t="str">
        <f t="shared" si="25"/>
        <v>OK</v>
      </c>
      <c r="AY218" s="5">
        <f t="shared" si="26"/>
        <v>112.81982173106761</v>
      </c>
      <c r="AZ218" s="8"/>
      <c r="BA218" s="8"/>
    </row>
    <row r="219" spans="1:53" ht="15.75" customHeight="1" x14ac:dyDescent="0.2">
      <c r="A219" s="13" t="s">
        <v>628</v>
      </c>
      <c r="B219" s="13">
        <v>219</v>
      </c>
      <c r="C219" s="8" t="s">
        <v>85</v>
      </c>
      <c r="D219" s="15" t="s">
        <v>79</v>
      </c>
      <c r="E219" s="20">
        <v>45106</v>
      </c>
      <c r="F219" s="19">
        <v>0.43055555555555558</v>
      </c>
      <c r="G219" s="18" t="s">
        <v>629</v>
      </c>
      <c r="H219" s="18" t="s">
        <v>630</v>
      </c>
      <c r="I219" s="5"/>
      <c r="J219" s="5">
        <v>2.5390000000000001</v>
      </c>
      <c r="K219" s="5">
        <v>0.3458</v>
      </c>
      <c r="L219" s="5">
        <v>7.0890000000000004</v>
      </c>
      <c r="M219" s="5">
        <v>530.91899999999998</v>
      </c>
      <c r="N219" s="5">
        <v>71.14</v>
      </c>
      <c r="O219" s="5">
        <v>2.97</v>
      </c>
      <c r="P219" s="5">
        <v>0.107</v>
      </c>
      <c r="Q219" s="5">
        <v>0.35699999999999998</v>
      </c>
      <c r="R219" s="5">
        <v>1.5569999999999999</v>
      </c>
      <c r="S219" s="5">
        <v>9.2840000000000007</v>
      </c>
      <c r="T219" s="5">
        <v>7.0000000000000007E-2</v>
      </c>
      <c r="U219" s="5">
        <v>0.54239999999999999</v>
      </c>
      <c r="V219" s="5">
        <v>0.70489999999999997</v>
      </c>
      <c r="W219" s="5">
        <v>0</v>
      </c>
      <c r="X219" s="5">
        <v>5.5290999999999997</v>
      </c>
      <c r="Y219" s="5">
        <f t="shared" si="0"/>
        <v>0.15923690999999998</v>
      </c>
      <c r="Z219" s="5">
        <f t="shared" si="1"/>
        <v>8.3085499999999993E-2</v>
      </c>
      <c r="AA219" s="5">
        <f t="shared" si="2"/>
        <v>0.24232240999999999</v>
      </c>
      <c r="AB219" s="5">
        <f t="shared" si="3"/>
        <v>0.10347759000000001</v>
      </c>
      <c r="AC219" s="17">
        <f t="shared" si="4"/>
        <v>530.91899999999998</v>
      </c>
      <c r="AD219" s="17">
        <f t="shared" si="5"/>
        <v>8.1470428402083739E-2</v>
      </c>
      <c r="AE219" s="17">
        <f t="shared" si="6"/>
        <v>463.27345309381241</v>
      </c>
      <c r="AF219" s="17">
        <f t="shared" si="7"/>
        <v>128.12178564081464</v>
      </c>
      <c r="AG219" s="17">
        <f t="shared" si="8"/>
        <v>129.18789531169733</v>
      </c>
      <c r="AH219" s="17">
        <f t="shared" si="9"/>
        <v>9.1308317752945776</v>
      </c>
      <c r="AI219" s="17">
        <f t="shared" si="10"/>
        <v>5.931822843616084</v>
      </c>
      <c r="AJ219" s="17">
        <f t="shared" si="11"/>
        <v>3.6845202199363811</v>
      </c>
      <c r="AK219" s="17">
        <f t="shared" si="12"/>
        <v>15.299128423546666</v>
      </c>
      <c r="AL219" s="17">
        <f t="shared" si="13"/>
        <v>11.368456363932527</v>
      </c>
      <c r="AM219" s="17">
        <f t="shared" si="14"/>
        <v>0</v>
      </c>
      <c r="AN219" s="17">
        <f t="shared" si="15"/>
        <v>115.12051102671731</v>
      </c>
      <c r="AO219" s="17">
        <f t="shared" si="16"/>
        <v>676.39161603413288</v>
      </c>
      <c r="AP219" s="17">
        <f t="shared" si="17"/>
        <v>735.72725909363714</v>
      </c>
      <c r="AQ219" s="17">
        <f t="shared" si="18"/>
        <v>1412.11887512777</v>
      </c>
      <c r="AR219" s="17">
        <f t="shared" si="19"/>
        <v>-4.2018872564206404</v>
      </c>
      <c r="AS219" s="17">
        <f t="shared" si="20"/>
        <v>729.71396582161901</v>
      </c>
      <c r="AT219" s="17">
        <f t="shared" si="21"/>
        <v>141.78809581419651</v>
      </c>
      <c r="AU219" s="17">
        <f t="shared" si="22"/>
        <v>587.92587000742253</v>
      </c>
      <c r="AV219" s="5" t="str">
        <f t="shared" si="23"/>
        <v>OK</v>
      </c>
      <c r="AW219" s="5">
        <f t="shared" si="24"/>
        <v>-0.43745340507128222</v>
      </c>
      <c r="AX219" s="5" t="str">
        <f t="shared" si="25"/>
        <v>OK</v>
      </c>
      <c r="AY219" s="5">
        <f t="shared" si="26"/>
        <v>70.82879564763229</v>
      </c>
      <c r="AZ219" s="8"/>
      <c r="BA219" s="8"/>
    </row>
    <row r="220" spans="1:53" ht="15.75" customHeight="1" x14ac:dyDescent="0.2">
      <c r="A220" s="13" t="s">
        <v>631</v>
      </c>
      <c r="B220" s="13">
        <v>220</v>
      </c>
      <c r="C220" s="14" t="s">
        <v>120</v>
      </c>
      <c r="D220" s="15" t="s">
        <v>115</v>
      </c>
      <c r="E220" s="20">
        <v>45106</v>
      </c>
      <c r="F220" s="19">
        <v>0.43402777777777779</v>
      </c>
      <c r="G220" s="18" t="s">
        <v>632</v>
      </c>
      <c r="H220" s="18" t="s">
        <v>633</v>
      </c>
      <c r="I220" s="5"/>
      <c r="J220" s="5">
        <v>2.2999999999999998</v>
      </c>
      <c r="K220" s="5">
        <v>0.2172</v>
      </c>
      <c r="L220" s="5">
        <v>6.7050000000000001</v>
      </c>
      <c r="M220" s="5">
        <v>545.79</v>
      </c>
      <c r="N220" s="5">
        <v>72.55</v>
      </c>
      <c r="O220" s="5">
        <v>2.6179999999999999</v>
      </c>
      <c r="P220" s="5">
        <v>0.09</v>
      </c>
      <c r="Q220" s="5">
        <v>0.33800000000000002</v>
      </c>
      <c r="R220" s="5">
        <v>1.9850000000000001</v>
      </c>
      <c r="S220" s="5">
        <v>9.6980000000000004</v>
      </c>
      <c r="T220" s="5">
        <v>6.5000000000000002E-2</v>
      </c>
      <c r="U220" s="5">
        <v>0.43740000000000001</v>
      </c>
      <c r="V220" s="5">
        <v>0.51119999999999999</v>
      </c>
      <c r="W220" s="5">
        <v>0</v>
      </c>
      <c r="X220" s="5">
        <v>7.5488</v>
      </c>
      <c r="Y220" s="5">
        <f t="shared" si="0"/>
        <v>0.11548008</v>
      </c>
      <c r="Z220" s="5">
        <f t="shared" si="1"/>
        <v>6.9884999999999989E-2</v>
      </c>
      <c r="AA220" s="5">
        <f t="shared" si="2"/>
        <v>0.18536507999999999</v>
      </c>
      <c r="AB220" s="5">
        <f t="shared" si="3"/>
        <v>3.1834920000000017E-2</v>
      </c>
      <c r="AC220" s="17">
        <f t="shared" si="4"/>
        <v>545.79</v>
      </c>
      <c r="AD220" s="17">
        <f t="shared" si="5"/>
        <v>0.19724227361148503</v>
      </c>
      <c r="AE220" s="17">
        <f t="shared" si="6"/>
        <v>483.93213572854296</v>
      </c>
      <c r="AF220" s="17">
        <f t="shared" si="7"/>
        <v>163.34087636288831</v>
      </c>
      <c r="AG220" s="17">
        <f t="shared" si="8"/>
        <v>113.87673734882949</v>
      </c>
      <c r="AH220" s="17">
        <f t="shared" si="9"/>
        <v>8.6448771429959876</v>
      </c>
      <c r="AI220" s="17">
        <f t="shared" si="10"/>
        <v>4.989383700237827</v>
      </c>
      <c r="AJ220" s="17">
        <f t="shared" si="11"/>
        <v>3.4213402042266399</v>
      </c>
      <c r="AK220" s="17">
        <f t="shared" si="12"/>
        <v>12.337460863678672</v>
      </c>
      <c r="AL220" s="17">
        <f t="shared" si="13"/>
        <v>8.2445097081037151</v>
      </c>
      <c r="AM220" s="17">
        <f t="shared" si="14"/>
        <v>0</v>
      </c>
      <c r="AN220" s="17">
        <f t="shared" si="15"/>
        <v>157.17236324871743</v>
      </c>
      <c r="AO220" s="17">
        <f t="shared" si="16"/>
        <v>726.96567402472647</v>
      </c>
      <c r="AP220" s="17">
        <f t="shared" si="17"/>
        <v>774.9812525571059</v>
      </c>
      <c r="AQ220" s="17">
        <f t="shared" si="18"/>
        <v>1501.9469265818325</v>
      </c>
      <c r="AR220" s="17">
        <f t="shared" si="19"/>
        <v>-3.1968891631646708</v>
      </c>
      <c r="AS220" s="17">
        <f t="shared" si="20"/>
        <v>769.79462658325667</v>
      </c>
      <c r="AT220" s="17">
        <f t="shared" si="21"/>
        <v>177.75433382049982</v>
      </c>
      <c r="AU220" s="17">
        <f t="shared" si="22"/>
        <v>592.04029276275685</v>
      </c>
      <c r="AV220" s="5" t="str">
        <f t="shared" si="23"/>
        <v>OK</v>
      </c>
      <c r="AW220" s="5">
        <f t="shared" si="24"/>
        <v>4.6302794295259284</v>
      </c>
      <c r="AX220" s="5" t="str">
        <f t="shared" si="25"/>
        <v>OK</v>
      </c>
      <c r="AY220" s="5">
        <f t="shared" si="26"/>
        <v>75.909267726121058</v>
      </c>
      <c r="AZ220" s="8"/>
      <c r="BA220" s="8"/>
    </row>
    <row r="221" spans="1:53" ht="15.75" customHeight="1" x14ac:dyDescent="0.2">
      <c r="A221" s="13" t="s">
        <v>634</v>
      </c>
      <c r="B221" s="13">
        <v>221</v>
      </c>
      <c r="C221" s="8" t="s">
        <v>87</v>
      </c>
      <c r="D221" s="15" t="s">
        <v>88</v>
      </c>
      <c r="E221" s="20">
        <v>45106</v>
      </c>
      <c r="F221" s="19">
        <v>0.44097222222222221</v>
      </c>
      <c r="G221" s="18" t="s">
        <v>635</v>
      </c>
      <c r="H221" s="18" t="s">
        <v>599</v>
      </c>
      <c r="I221" s="5">
        <v>234</v>
      </c>
      <c r="J221" s="5">
        <v>2.63</v>
      </c>
      <c r="K221" s="5">
        <v>0.3679</v>
      </c>
      <c r="L221" s="5">
        <v>6.6710000000000003</v>
      </c>
      <c r="M221" s="5">
        <v>530.14800000000002</v>
      </c>
      <c r="N221" s="5">
        <v>59.94</v>
      </c>
      <c r="O221" s="5">
        <v>2.3380000000000001</v>
      </c>
      <c r="P221" s="5">
        <v>8.2000000000000003E-2</v>
      </c>
      <c r="Q221" s="5">
        <v>0.26100000000000001</v>
      </c>
      <c r="R221" s="5">
        <v>1.4810000000000001</v>
      </c>
      <c r="S221" s="5">
        <v>7.8659999999999997</v>
      </c>
      <c r="T221" s="5">
        <v>6.2E-2</v>
      </c>
      <c r="U221" s="5">
        <v>0.32190000000000002</v>
      </c>
      <c r="V221" s="5">
        <v>0.84460000000000002</v>
      </c>
      <c r="W221" s="5">
        <v>0</v>
      </c>
      <c r="X221" s="5">
        <v>3.1995</v>
      </c>
      <c r="Y221" s="5">
        <f t="shared" si="0"/>
        <v>0.19079514</v>
      </c>
      <c r="Z221" s="5">
        <f t="shared" si="1"/>
        <v>6.3672999999999993E-2</v>
      </c>
      <c r="AA221" s="5">
        <f t="shared" si="2"/>
        <v>0.25446814000000001</v>
      </c>
      <c r="AB221" s="5">
        <f t="shared" si="3"/>
        <v>0.11343186</v>
      </c>
      <c r="AC221" s="17">
        <f t="shared" si="4"/>
        <v>530.14800000000002</v>
      </c>
      <c r="AD221" s="17">
        <f t="shared" si="5"/>
        <v>0.21330449131465706</v>
      </c>
      <c r="AE221" s="17">
        <f t="shared" si="6"/>
        <v>392.51497005988023</v>
      </c>
      <c r="AF221" s="17">
        <f t="shared" si="7"/>
        <v>121.86792840979223</v>
      </c>
      <c r="AG221" s="17">
        <f t="shared" si="8"/>
        <v>101.69740715109373</v>
      </c>
      <c r="AH221" s="17">
        <f t="shared" si="9"/>
        <v>6.6754820542069604</v>
      </c>
      <c r="AI221" s="17">
        <f t="shared" si="10"/>
        <v>4.5458829268833538</v>
      </c>
      <c r="AJ221" s="17">
        <f t="shared" si="11"/>
        <v>3.2634321948007945</v>
      </c>
      <c r="AK221" s="17">
        <f t="shared" si="12"/>
        <v>9.079626547823878</v>
      </c>
      <c r="AL221" s="17">
        <f t="shared" si="13"/>
        <v>13.621504106933484</v>
      </c>
      <c r="AM221" s="17">
        <f t="shared" si="14"/>
        <v>0</v>
      </c>
      <c r="AN221" s="17">
        <f t="shared" si="15"/>
        <v>66.616280231860898</v>
      </c>
      <c r="AO221" s="17">
        <f t="shared" si="16"/>
        <v>622.72884308141909</v>
      </c>
      <c r="AP221" s="17">
        <f t="shared" si="17"/>
        <v>627.51497509317119</v>
      </c>
      <c r="AQ221" s="17">
        <f t="shared" si="18"/>
        <v>1250.2438181745902</v>
      </c>
      <c r="AR221" s="17">
        <f t="shared" si="19"/>
        <v>-0.38281589096277724</v>
      </c>
      <c r="AS221" s="17">
        <f t="shared" si="20"/>
        <v>622.75578767497325</v>
      </c>
      <c r="AT221" s="17">
        <f t="shared" si="21"/>
        <v>89.317410886618262</v>
      </c>
      <c r="AU221" s="17">
        <f t="shared" si="22"/>
        <v>533.43837678835496</v>
      </c>
      <c r="AV221" s="5" t="str">
        <f t="shared" si="23"/>
        <v>OK</v>
      </c>
      <c r="AW221" s="5">
        <f t="shared" si="24"/>
        <v>2.5972108434413608</v>
      </c>
      <c r="AX221" s="5" t="str">
        <f t="shared" si="25"/>
        <v>OK</v>
      </c>
      <c r="AY221" s="5">
        <f t="shared" si="26"/>
        <v>61.49676817955875</v>
      </c>
      <c r="AZ221" s="8"/>
      <c r="BA221" s="8"/>
    </row>
    <row r="222" spans="1:53" ht="15.75" customHeight="1" x14ac:dyDescent="0.2">
      <c r="A222" s="13" t="s">
        <v>636</v>
      </c>
      <c r="B222" s="13">
        <v>222</v>
      </c>
      <c r="C222" s="14" t="s">
        <v>114</v>
      </c>
      <c r="D222" s="15" t="s">
        <v>115</v>
      </c>
      <c r="E222" s="20">
        <v>45106</v>
      </c>
      <c r="F222" s="19">
        <v>0.45833333333333331</v>
      </c>
      <c r="G222" s="18" t="s">
        <v>637</v>
      </c>
      <c r="H222" s="18" t="s">
        <v>638</v>
      </c>
      <c r="I222" s="5"/>
      <c r="J222" s="5">
        <v>2.0870000000000002</v>
      </c>
      <c r="K222" s="5">
        <v>0.19639999999999999</v>
      </c>
      <c r="L222" s="5">
        <v>6.7590000000000003</v>
      </c>
      <c r="M222" s="5">
        <v>621.20500000000004</v>
      </c>
      <c r="N222" s="5">
        <v>79.19</v>
      </c>
      <c r="O222" s="5">
        <v>2.399</v>
      </c>
      <c r="P222" s="5">
        <v>0.126</v>
      </c>
      <c r="Q222" s="5">
        <v>0.29599999999999999</v>
      </c>
      <c r="R222" s="5">
        <v>2.0379999999999998</v>
      </c>
      <c r="S222" s="5">
        <v>11.252000000000001</v>
      </c>
      <c r="T222" s="5">
        <v>6.6000000000000003E-2</v>
      </c>
      <c r="U222" s="5">
        <v>0.3584</v>
      </c>
      <c r="V222" s="5">
        <v>0.4042</v>
      </c>
      <c r="W222" s="5">
        <v>0</v>
      </c>
      <c r="X222" s="5">
        <v>8.9052000000000007</v>
      </c>
      <c r="Y222" s="5">
        <f t="shared" si="0"/>
        <v>9.1308779999999992E-2</v>
      </c>
      <c r="Z222" s="5">
        <f t="shared" si="1"/>
        <v>9.7838999999999995E-2</v>
      </c>
      <c r="AA222" s="5">
        <f t="shared" si="2"/>
        <v>0.18914777999999999</v>
      </c>
      <c r="AB222" s="5">
        <f t="shared" si="3"/>
        <v>7.2522200000000037E-3</v>
      </c>
      <c r="AC222" s="17">
        <f t="shared" si="4"/>
        <v>621.20500000000004</v>
      </c>
      <c r="AD222" s="17">
        <f t="shared" si="5"/>
        <v>0.17418068733916103</v>
      </c>
      <c r="AE222" s="17">
        <f t="shared" si="6"/>
        <v>561.47704590818375</v>
      </c>
      <c r="AF222" s="17">
        <f t="shared" si="7"/>
        <v>167.70211890557496</v>
      </c>
      <c r="AG222" s="17">
        <f t="shared" si="8"/>
        <v>104.35076122988616</v>
      </c>
      <c r="AH222" s="17">
        <f t="shared" si="9"/>
        <v>7.5706616400201536</v>
      </c>
      <c r="AI222" s="17">
        <f t="shared" si="10"/>
        <v>6.9851371803329583</v>
      </c>
      <c r="AJ222" s="17">
        <f t="shared" si="11"/>
        <v>3.473976207368588</v>
      </c>
      <c r="AK222" s="17">
        <f t="shared" si="12"/>
        <v>10.109158604349419</v>
      </c>
      <c r="AL222" s="17">
        <f t="shared" si="13"/>
        <v>6.5188396400929607</v>
      </c>
      <c r="AM222" s="17">
        <f t="shared" si="14"/>
        <v>0</v>
      </c>
      <c r="AN222" s="17">
        <f t="shared" si="15"/>
        <v>185.41375174895066</v>
      </c>
      <c r="AO222" s="17">
        <f t="shared" si="16"/>
        <v>826.72072620076165</v>
      </c>
      <c r="AP222" s="17">
        <f t="shared" si="17"/>
        <v>848.25990555133706</v>
      </c>
      <c r="AQ222" s="17">
        <f t="shared" si="18"/>
        <v>1674.9806317520988</v>
      </c>
      <c r="AR222" s="17">
        <f t="shared" si="19"/>
        <v>-1.2859360247076135</v>
      </c>
      <c r="AS222" s="17">
        <f t="shared" si="20"/>
        <v>841.10058768366503</v>
      </c>
      <c r="AT222" s="17">
        <f t="shared" si="21"/>
        <v>202.04174999339304</v>
      </c>
      <c r="AU222" s="17">
        <f t="shared" si="22"/>
        <v>639.05883769027196</v>
      </c>
      <c r="AV222" s="5" t="str">
        <f t="shared" si="23"/>
        <v>OK</v>
      </c>
      <c r="AW222" s="5">
        <f t="shared" si="24"/>
        <v>7.0070245139540859</v>
      </c>
      <c r="AX222" s="5" t="str">
        <f t="shared" si="25"/>
        <v>OK</v>
      </c>
      <c r="AY222" s="5">
        <f t="shared" si="26"/>
        <v>84.738862712600238</v>
      </c>
      <c r="AZ222" s="8"/>
      <c r="BA222" s="8"/>
    </row>
    <row r="223" spans="1:53" ht="15.75" customHeight="1" x14ac:dyDescent="0.2">
      <c r="A223" s="13" t="s">
        <v>639</v>
      </c>
      <c r="B223" s="13">
        <v>223</v>
      </c>
      <c r="C223" s="8" t="s">
        <v>82</v>
      </c>
      <c r="D223" s="15" t="s">
        <v>69</v>
      </c>
      <c r="E223" s="20">
        <v>45106</v>
      </c>
      <c r="F223" s="19">
        <v>0.46527777777777779</v>
      </c>
      <c r="G223" s="18" t="s">
        <v>640</v>
      </c>
      <c r="H223" s="18" t="s">
        <v>324</v>
      </c>
      <c r="I223" s="5">
        <v>36.5</v>
      </c>
      <c r="J223" s="5">
        <v>2.2930000000000001</v>
      </c>
      <c r="K223" s="5">
        <v>0.16650000000000001</v>
      </c>
      <c r="L223" s="5">
        <v>7.0519999999999996</v>
      </c>
      <c r="M223" s="5">
        <v>754.22</v>
      </c>
      <c r="N223" s="5">
        <v>81.209000000000003</v>
      </c>
      <c r="O223" s="5">
        <v>3.5030000000000001</v>
      </c>
      <c r="P223" s="5">
        <v>0.125</v>
      </c>
      <c r="Q223" s="5">
        <v>0.218</v>
      </c>
      <c r="R223" s="5">
        <v>1.8049999999999999</v>
      </c>
      <c r="S223" s="5">
        <v>10.781000000000001</v>
      </c>
      <c r="T223" s="5">
        <v>7.3999999999999996E-2</v>
      </c>
      <c r="U223" s="5">
        <v>0.22620000000000001</v>
      </c>
      <c r="V223" s="5">
        <v>0.19950000000000001</v>
      </c>
      <c r="W223" s="5">
        <v>0</v>
      </c>
      <c r="X223" s="5">
        <v>3.4925999999999999</v>
      </c>
      <c r="Y223" s="5">
        <f t="shared" si="0"/>
        <v>4.5067049999999997E-2</v>
      </c>
      <c r="Z223" s="5">
        <f t="shared" si="1"/>
        <v>9.7062499999999996E-2</v>
      </c>
      <c r="AA223" s="5">
        <f t="shared" si="2"/>
        <v>0.14212954999999999</v>
      </c>
      <c r="AB223" s="5">
        <f t="shared" si="3"/>
        <v>2.4370450000000016E-2</v>
      </c>
      <c r="AC223" s="17">
        <f t="shared" si="4"/>
        <v>754.22</v>
      </c>
      <c r="AD223" s="17">
        <f t="shared" si="5"/>
        <v>8.8715601203795957E-2</v>
      </c>
      <c r="AE223" s="17">
        <f t="shared" si="6"/>
        <v>537.97405189620758</v>
      </c>
      <c r="AF223" s="17">
        <f t="shared" si="7"/>
        <v>148.52910923678255</v>
      </c>
      <c r="AG223" s="17">
        <f t="shared" si="8"/>
        <v>152.37212029524434</v>
      </c>
      <c r="AH223" s="17">
        <f t="shared" si="9"/>
        <v>5.5756899916364651</v>
      </c>
      <c r="AI223" s="17">
        <f t="shared" si="10"/>
        <v>6.9296995836636484</v>
      </c>
      <c r="AJ223" s="17">
        <f t="shared" si="11"/>
        <v>3.8950642325041742</v>
      </c>
      <c r="AK223" s="17">
        <f t="shared" si="12"/>
        <v>6.3802781146870506</v>
      </c>
      <c r="AL223" s="17">
        <f t="shared" si="13"/>
        <v>3.2174876501695837</v>
      </c>
      <c r="AM223" s="17">
        <f t="shared" si="14"/>
        <v>0</v>
      </c>
      <c r="AN223" s="17">
        <f t="shared" si="15"/>
        <v>72.718868678792717</v>
      </c>
      <c r="AO223" s="17">
        <f t="shared" si="16"/>
        <v>840.43169867615359</v>
      </c>
      <c r="AP223" s="17">
        <f t="shared" si="17"/>
        <v>851.46938660473847</v>
      </c>
      <c r="AQ223" s="17">
        <f t="shared" si="18"/>
        <v>1691.9010852808919</v>
      </c>
      <c r="AR223" s="17">
        <f t="shared" si="19"/>
        <v>-0.65238376076532834</v>
      </c>
      <c r="AS223" s="17">
        <f t="shared" si="20"/>
        <v>844.45097141987094</v>
      </c>
      <c r="AT223" s="17">
        <f t="shared" si="21"/>
        <v>82.316634443649349</v>
      </c>
      <c r="AU223" s="17">
        <f t="shared" si="22"/>
        <v>762.13433697622156</v>
      </c>
      <c r="AV223" s="5" t="str">
        <f t="shared" si="23"/>
        <v>OK</v>
      </c>
      <c r="AW223" s="5">
        <f t="shared" si="24"/>
        <v>1.0539887853845951</v>
      </c>
      <c r="AX223" s="5" t="str">
        <f t="shared" si="25"/>
        <v>OK</v>
      </c>
      <c r="AY223" s="5">
        <f t="shared" si="26"/>
        <v>82.064933752722979</v>
      </c>
      <c r="AZ223" s="8"/>
      <c r="BA223" s="8"/>
    </row>
    <row r="224" spans="1:53" ht="15.75" customHeight="1" x14ac:dyDescent="0.2">
      <c r="A224" s="13" t="s">
        <v>641</v>
      </c>
      <c r="B224" s="13">
        <v>224</v>
      </c>
      <c r="C224" s="8" t="s">
        <v>139</v>
      </c>
      <c r="D224" s="4"/>
      <c r="E224" s="20">
        <v>45106</v>
      </c>
      <c r="F224" s="19">
        <v>0.47222222222222221</v>
      </c>
      <c r="G224" s="18" t="s">
        <v>548</v>
      </c>
      <c r="H224" s="18" t="s">
        <v>533</v>
      </c>
      <c r="I224" s="5"/>
      <c r="J224" s="5">
        <v>1.3140000000000001</v>
      </c>
      <c r="K224" s="5">
        <v>0.29659999999999997</v>
      </c>
      <c r="L224" s="5">
        <v>6.532</v>
      </c>
      <c r="M224" s="5">
        <v>248.827</v>
      </c>
      <c r="N224" s="5">
        <v>78.17</v>
      </c>
      <c r="O224" s="5">
        <v>1.6120000000000001</v>
      </c>
      <c r="P224" s="5">
        <v>6.3E-2</v>
      </c>
      <c r="Q224" s="5">
        <v>0.30199999999999999</v>
      </c>
      <c r="R224" s="5">
        <v>1.629</v>
      </c>
      <c r="S224" s="5">
        <v>10.449</v>
      </c>
      <c r="T224" s="5">
        <v>5.8999999999999997E-2</v>
      </c>
      <c r="U224" s="5">
        <v>0.39350000000000002</v>
      </c>
      <c r="V224" s="5">
        <v>0.82989999999999997</v>
      </c>
      <c r="W224" s="5">
        <v>0</v>
      </c>
      <c r="X224" s="5">
        <v>21.991499999999998</v>
      </c>
      <c r="Y224" s="5">
        <f t="shared" si="0"/>
        <v>0.18747440999999998</v>
      </c>
      <c r="Z224" s="5">
        <f t="shared" si="1"/>
        <v>4.8919499999999998E-2</v>
      </c>
      <c r="AA224" s="5">
        <f t="shared" si="2"/>
        <v>0.23639390999999998</v>
      </c>
      <c r="AB224" s="5">
        <f t="shared" si="3"/>
        <v>6.020608999999999E-2</v>
      </c>
      <c r="AC224" s="17">
        <f t="shared" si="4"/>
        <v>248.827</v>
      </c>
      <c r="AD224" s="17">
        <f t="shared" si="5"/>
        <v>0.29376496519615275</v>
      </c>
      <c r="AE224" s="17">
        <f t="shared" si="6"/>
        <v>521.40718562874258</v>
      </c>
      <c r="AF224" s="17">
        <f t="shared" si="7"/>
        <v>134.04649249125694</v>
      </c>
      <c r="AG224" s="17">
        <f t="shared" si="8"/>
        <v>70.118143852678827</v>
      </c>
      <c r="AH224" s="17">
        <f t="shared" si="9"/>
        <v>7.7241209975881295</v>
      </c>
      <c r="AI224" s="17">
        <f t="shared" si="10"/>
        <v>3.4925685901664791</v>
      </c>
      <c r="AJ224" s="17">
        <f t="shared" si="11"/>
        <v>3.1055241853749496</v>
      </c>
      <c r="AK224" s="17">
        <f t="shared" si="12"/>
        <v>11.099201760076722</v>
      </c>
      <c r="AL224" s="17">
        <f t="shared" si="13"/>
        <v>13.384426069552568</v>
      </c>
      <c r="AM224" s="17">
        <f t="shared" si="14"/>
        <v>0</v>
      </c>
      <c r="AN224" s="17">
        <f t="shared" si="15"/>
        <v>457.88152108734761</v>
      </c>
      <c r="AO224" s="17">
        <f t="shared" si="16"/>
        <v>734.29767310235184</v>
      </c>
      <c r="AP224" s="17">
        <f t="shared" si="17"/>
        <v>737.08227652562903</v>
      </c>
      <c r="AQ224" s="17">
        <f t="shared" si="18"/>
        <v>1471.3799496279807</v>
      </c>
      <c r="AR224" s="17">
        <f t="shared" si="19"/>
        <v>-0.18925114644801572</v>
      </c>
      <c r="AS224" s="17">
        <f t="shared" si="20"/>
        <v>733.29594297026642</v>
      </c>
      <c r="AT224" s="17">
        <f t="shared" si="21"/>
        <v>482.36514891697692</v>
      </c>
      <c r="AU224" s="17">
        <f t="shared" si="22"/>
        <v>250.9307940532895</v>
      </c>
      <c r="AV224" s="5" t="str">
        <f t="shared" si="23"/>
        <v>OK</v>
      </c>
      <c r="AW224" s="5">
        <f t="shared" si="24"/>
        <v>6.0479108918089013</v>
      </c>
      <c r="AX224" s="5" t="str">
        <f t="shared" si="25"/>
        <v>OK</v>
      </c>
      <c r="AY224" s="5">
        <f t="shared" si="26"/>
        <v>82.89765194412702</v>
      </c>
      <c r="AZ224" s="8"/>
      <c r="BA224" s="8"/>
    </row>
    <row r="225" spans="1:53" ht="15.75" customHeight="1" x14ac:dyDescent="0.2">
      <c r="A225" s="13" t="s">
        <v>642</v>
      </c>
      <c r="B225" s="13">
        <v>225</v>
      </c>
      <c r="C225" s="8" t="s">
        <v>78</v>
      </c>
      <c r="D225" s="4" t="s">
        <v>79</v>
      </c>
      <c r="E225" s="20">
        <v>45106</v>
      </c>
      <c r="F225" s="19">
        <v>0.47916666666666669</v>
      </c>
      <c r="G225" s="18" t="s">
        <v>643</v>
      </c>
      <c r="H225" s="18" t="s">
        <v>343</v>
      </c>
      <c r="I225" s="5">
        <v>20.71</v>
      </c>
      <c r="J225" s="5">
        <v>1.6639999999999999</v>
      </c>
      <c r="K225" s="5">
        <v>0.16839999999999999</v>
      </c>
      <c r="L225" s="5">
        <v>6.5519999999999996</v>
      </c>
      <c r="M225" s="5">
        <v>553.72400000000005</v>
      </c>
      <c r="N225" s="5">
        <v>60.07</v>
      </c>
      <c r="O225" s="5">
        <v>2.2200000000000002</v>
      </c>
      <c r="P225" s="5">
        <v>7.3999999999999996E-2</v>
      </c>
      <c r="Q225" s="5">
        <v>0.23799999999999999</v>
      </c>
      <c r="R225" s="5">
        <v>1.254</v>
      </c>
      <c r="S225" s="5">
        <v>8.2270000000000003</v>
      </c>
      <c r="T225" s="5">
        <v>0.05</v>
      </c>
      <c r="U225" s="5">
        <v>0.34399999999999997</v>
      </c>
      <c r="V225" s="5">
        <v>0.40179999999999999</v>
      </c>
      <c r="W225" s="5">
        <v>0</v>
      </c>
      <c r="X225" s="5">
        <v>3.0489999999999999</v>
      </c>
      <c r="Y225" s="5">
        <f t="shared" si="0"/>
        <v>9.0766619999999992E-2</v>
      </c>
      <c r="Z225" s="5">
        <f t="shared" si="1"/>
        <v>5.7460999999999998E-2</v>
      </c>
      <c r="AA225" s="5">
        <f t="shared" si="2"/>
        <v>0.14822762</v>
      </c>
      <c r="AB225" s="5">
        <f t="shared" si="3"/>
        <v>2.017237999999999E-2</v>
      </c>
      <c r="AC225" s="17">
        <f t="shared" si="4"/>
        <v>553.72400000000005</v>
      </c>
      <c r="AD225" s="17">
        <f t="shared" si="5"/>
        <v>0.28054336379517103</v>
      </c>
      <c r="AE225" s="17">
        <f t="shared" si="6"/>
        <v>410.52894211576853</v>
      </c>
      <c r="AF225" s="17">
        <f t="shared" si="7"/>
        <v>103.18864431186998</v>
      </c>
      <c r="AG225" s="17">
        <f t="shared" si="8"/>
        <v>96.564689424905097</v>
      </c>
      <c r="AH225" s="17">
        <f t="shared" si="9"/>
        <v>6.0872211835297181</v>
      </c>
      <c r="AI225" s="17">
        <f t="shared" si="10"/>
        <v>4.1023821535288807</v>
      </c>
      <c r="AJ225" s="17">
        <f t="shared" si="11"/>
        <v>2.6318001570974152</v>
      </c>
      <c r="AK225" s="17">
        <f t="shared" si="12"/>
        <v>9.7029870532818077</v>
      </c>
      <c r="AL225" s="17">
        <f t="shared" si="13"/>
        <v>6.480133021745055</v>
      </c>
      <c r="AM225" s="17">
        <f t="shared" si="14"/>
        <v>0</v>
      </c>
      <c r="AN225" s="17">
        <f t="shared" si="15"/>
        <v>63.482743687121065</v>
      </c>
      <c r="AO225" s="17">
        <f t="shared" si="16"/>
        <v>636.02166391924538</v>
      </c>
      <c r="AP225" s="17">
        <f t="shared" si="17"/>
        <v>620.7524225533972</v>
      </c>
      <c r="AQ225" s="17">
        <f t="shared" si="18"/>
        <v>1256.7740864726425</v>
      </c>
      <c r="AR225" s="17">
        <f t="shared" si="19"/>
        <v>1.2149551403231109</v>
      </c>
      <c r="AS225" s="17">
        <f t="shared" si="20"/>
        <v>616.3694970360732</v>
      </c>
      <c r="AT225" s="17">
        <f t="shared" si="21"/>
        <v>79.665863762147922</v>
      </c>
      <c r="AU225" s="17">
        <f t="shared" si="22"/>
        <v>536.70363327392533</v>
      </c>
      <c r="AV225" s="5" t="str">
        <f t="shared" si="23"/>
        <v>OK</v>
      </c>
      <c r="AW225" s="5">
        <f t="shared" si="24"/>
        <v>2.5223679877608784</v>
      </c>
      <c r="AX225" s="5" t="str">
        <f t="shared" si="25"/>
        <v>OK</v>
      </c>
      <c r="AY225" s="5">
        <f t="shared" si="26"/>
        <v>61.58518645024796</v>
      </c>
      <c r="AZ225" s="8"/>
      <c r="BA225" s="8"/>
    </row>
    <row r="226" spans="1:53" ht="15.75" customHeight="1" x14ac:dyDescent="0.2">
      <c r="A226" s="13" t="s">
        <v>644</v>
      </c>
      <c r="B226" s="13">
        <v>226</v>
      </c>
      <c r="C226" s="8" t="s">
        <v>65</v>
      </c>
      <c r="D226" s="4"/>
      <c r="E226" s="20">
        <v>45106</v>
      </c>
      <c r="F226" s="19">
        <v>0.4861111111111111</v>
      </c>
      <c r="G226" s="18" t="s">
        <v>546</v>
      </c>
      <c r="H226" s="18" t="s">
        <v>578</v>
      </c>
      <c r="I226" s="5"/>
      <c r="J226" s="5">
        <v>1.1639999999999999</v>
      </c>
      <c r="K226" s="5">
        <v>0.2838</v>
      </c>
      <c r="L226" s="5">
        <v>6.7060000000000004</v>
      </c>
      <c r="M226" s="5">
        <v>216.25800000000001</v>
      </c>
      <c r="N226" s="5">
        <v>91.54</v>
      </c>
      <c r="O226" s="5">
        <v>1.77</v>
      </c>
      <c r="P226" s="5">
        <v>6.0999999999999999E-2</v>
      </c>
      <c r="Q226" s="5">
        <v>0.35</v>
      </c>
      <c r="R226" s="5">
        <v>1.7529999999999999</v>
      </c>
      <c r="S226" s="5">
        <v>11.44</v>
      </c>
      <c r="T226" s="5">
        <v>6.9000000000000006E-2</v>
      </c>
      <c r="U226" s="5">
        <v>0.42559999999999998</v>
      </c>
      <c r="V226" s="5">
        <v>0.97619999999999996</v>
      </c>
      <c r="W226" s="5">
        <v>0</v>
      </c>
      <c r="X226" s="5">
        <v>26.833500000000001</v>
      </c>
      <c r="Y226" s="5">
        <f t="shared" si="0"/>
        <v>0.22052357999999997</v>
      </c>
      <c r="Z226" s="5">
        <f t="shared" si="1"/>
        <v>4.7366499999999999E-2</v>
      </c>
      <c r="AA226" s="5">
        <f t="shared" si="2"/>
        <v>0.26789007999999997</v>
      </c>
      <c r="AB226" s="5">
        <f t="shared" si="3"/>
        <v>1.5909920000000022E-2</v>
      </c>
      <c r="AC226" s="17">
        <f t="shared" si="4"/>
        <v>216.25800000000001</v>
      </c>
      <c r="AD226" s="17">
        <f t="shared" si="5"/>
        <v>0.196788628970684</v>
      </c>
      <c r="AE226" s="17">
        <f t="shared" si="6"/>
        <v>570.85828343313369</v>
      </c>
      <c r="AF226" s="17">
        <f t="shared" si="7"/>
        <v>144.2501542892409</v>
      </c>
      <c r="AG226" s="17">
        <f t="shared" si="8"/>
        <v>76.990765892829728</v>
      </c>
      <c r="AH226" s="17">
        <f t="shared" si="9"/>
        <v>8.9517958581319395</v>
      </c>
      <c r="AI226" s="17">
        <f t="shared" si="10"/>
        <v>3.3816933968278606</v>
      </c>
      <c r="AJ226" s="17">
        <f t="shared" si="11"/>
        <v>3.631884216794433</v>
      </c>
      <c r="AK226" s="17">
        <f t="shared" si="12"/>
        <v>12.004625842664936</v>
      </c>
      <c r="AL226" s="17">
        <f t="shared" si="13"/>
        <v>15.743917013010263</v>
      </c>
      <c r="AM226" s="17">
        <f t="shared" si="14"/>
        <v>0</v>
      </c>
      <c r="AN226" s="17">
        <f t="shared" si="15"/>
        <v>558.69603238057175</v>
      </c>
      <c r="AO226" s="17">
        <f t="shared" si="16"/>
        <v>806.3344594530414</v>
      </c>
      <c r="AP226" s="17">
        <f t="shared" si="17"/>
        <v>804.62948149913473</v>
      </c>
      <c r="AQ226" s="17">
        <f t="shared" si="18"/>
        <v>1610.963940952176</v>
      </c>
      <c r="AR226" s="17">
        <f t="shared" si="19"/>
        <v>0.10583588561882606</v>
      </c>
      <c r="AS226" s="17">
        <f t="shared" si="20"/>
        <v>801.05099947333622</v>
      </c>
      <c r="AT226" s="17">
        <f t="shared" si="21"/>
        <v>586.44457523624692</v>
      </c>
      <c r="AU226" s="17">
        <f t="shared" si="22"/>
        <v>214.6064242370893</v>
      </c>
      <c r="AV226" s="5" t="str">
        <f t="shared" si="23"/>
        <v>OK</v>
      </c>
      <c r="AW226" s="5">
        <f t="shared" si="24"/>
        <v>0.83872790942777242</v>
      </c>
      <c r="AX226" s="5" t="str">
        <f t="shared" si="25"/>
        <v>OK</v>
      </c>
      <c r="AY226" s="5">
        <f t="shared" si="26"/>
        <v>92.307771528290189</v>
      </c>
      <c r="AZ226" s="8"/>
      <c r="BA226" s="8"/>
    </row>
    <row r="227" spans="1:53" ht="15.75" customHeight="1" x14ac:dyDescent="0.2">
      <c r="A227" s="13" t="s">
        <v>645</v>
      </c>
      <c r="B227" s="13">
        <v>227</v>
      </c>
      <c r="C227" s="8" t="s">
        <v>646</v>
      </c>
      <c r="D227" s="15" t="s">
        <v>69</v>
      </c>
      <c r="E227" s="20">
        <v>45106</v>
      </c>
      <c r="F227" s="19">
        <v>0.48958333333333331</v>
      </c>
      <c r="G227" s="18" t="s">
        <v>647</v>
      </c>
      <c r="H227" s="18" t="s">
        <v>239</v>
      </c>
      <c r="I227" s="5">
        <v>192.6</v>
      </c>
      <c r="J227" s="5">
        <v>1.2110000000000001</v>
      </c>
      <c r="K227" s="5">
        <v>0.4778</v>
      </c>
      <c r="L227" s="5">
        <v>6.7210000000000001</v>
      </c>
      <c r="M227" s="5">
        <v>528.08199999999999</v>
      </c>
      <c r="N227" s="5">
        <v>75.510000000000005</v>
      </c>
      <c r="O227" s="5">
        <v>1.452</v>
      </c>
      <c r="P227" s="5">
        <v>7.8E-2</v>
      </c>
      <c r="Q227" s="5">
        <v>0.26</v>
      </c>
      <c r="R227" s="5">
        <v>1.3260000000000001</v>
      </c>
      <c r="S227" s="5">
        <v>12.13</v>
      </c>
      <c r="T227" s="5">
        <v>5.2999999999999999E-2</v>
      </c>
      <c r="U227" s="5">
        <v>0.27339999999999998</v>
      </c>
      <c r="V227" s="5">
        <v>1.2887</v>
      </c>
      <c r="W227" s="5">
        <v>0</v>
      </c>
      <c r="X227" s="5">
        <v>10.6647</v>
      </c>
      <c r="Y227" s="5">
        <f t="shared" si="0"/>
        <v>0.29111732999999995</v>
      </c>
      <c r="Z227" s="5">
        <f t="shared" si="1"/>
        <v>6.0566999999999996E-2</v>
      </c>
      <c r="AA227" s="5">
        <f t="shared" si="2"/>
        <v>0.35168432999999993</v>
      </c>
      <c r="AB227" s="5">
        <f t="shared" si="3"/>
        <v>0.12611567000000007</v>
      </c>
      <c r="AC227" s="17">
        <f t="shared" si="4"/>
        <v>528.08199999999999</v>
      </c>
      <c r="AD227" s="17">
        <f t="shared" si="5"/>
        <v>0.19010782799232956</v>
      </c>
      <c r="AE227" s="17">
        <f t="shared" si="6"/>
        <v>605.28942115768473</v>
      </c>
      <c r="AF227" s="17">
        <f t="shared" si="7"/>
        <v>109.11335116231228</v>
      </c>
      <c r="AG227" s="17">
        <f t="shared" si="8"/>
        <v>63.158526596829802</v>
      </c>
      <c r="AH227" s="17">
        <f t="shared" si="9"/>
        <v>6.6499054946122973</v>
      </c>
      <c r="AI227" s="17">
        <f t="shared" si="10"/>
        <v>4.3241325402061177</v>
      </c>
      <c r="AJ227" s="17">
        <f t="shared" si="11"/>
        <v>2.7897081665232597</v>
      </c>
      <c r="AK227" s="17">
        <f t="shared" si="12"/>
        <v>7.7116181987419949</v>
      </c>
      <c r="AL227" s="17">
        <f t="shared" si="13"/>
        <v>20.783841277060361</v>
      </c>
      <c r="AM227" s="17">
        <f t="shared" si="14"/>
        <v>0</v>
      </c>
      <c r="AN227" s="17">
        <f t="shared" si="15"/>
        <v>222.04802118728765</v>
      </c>
      <c r="AO227" s="17">
        <f t="shared" si="16"/>
        <v>781.41518882961327</v>
      </c>
      <c r="AP227" s="17">
        <f t="shared" si="17"/>
        <v>788.72544477963754</v>
      </c>
      <c r="AQ227" s="17">
        <f t="shared" si="18"/>
        <v>1570.1406336092509</v>
      </c>
      <c r="AR227" s="17">
        <f t="shared" si="19"/>
        <v>-0.46557969353486067</v>
      </c>
      <c r="AS227" s="17">
        <f t="shared" si="20"/>
        <v>784.2112044114391</v>
      </c>
      <c r="AT227" s="17">
        <f t="shared" si="21"/>
        <v>250.54348066309001</v>
      </c>
      <c r="AU227" s="17">
        <f t="shared" si="22"/>
        <v>533.66772374834909</v>
      </c>
      <c r="AV227" s="5" t="str">
        <f t="shared" si="23"/>
        <v>OK</v>
      </c>
      <c r="AW227" s="5">
        <f t="shared" si="24"/>
        <v>7.8356313343395367</v>
      </c>
      <c r="AX227" s="5" t="str">
        <f t="shared" si="25"/>
        <v>OK</v>
      </c>
      <c r="AY227" s="5">
        <f t="shared" si="26"/>
        <v>81.42668522055979</v>
      </c>
      <c r="AZ227" s="8"/>
      <c r="BA227" s="8"/>
    </row>
    <row r="228" spans="1:53" ht="15.75" customHeight="1" x14ac:dyDescent="0.2">
      <c r="A228" s="13" t="s">
        <v>648</v>
      </c>
      <c r="B228" s="13">
        <v>228</v>
      </c>
      <c r="C228" s="8" t="s">
        <v>62</v>
      </c>
      <c r="D228" s="4"/>
      <c r="E228" s="20">
        <v>45106</v>
      </c>
      <c r="F228" s="19">
        <v>0.52777777777777779</v>
      </c>
      <c r="G228" s="18" t="s">
        <v>649</v>
      </c>
      <c r="H228" s="18" t="s">
        <v>161</v>
      </c>
      <c r="I228" s="5">
        <v>278.8</v>
      </c>
      <c r="J228" s="5">
        <v>2.8109999999999999</v>
      </c>
      <c r="K228" s="5">
        <v>0.18770000000000001</v>
      </c>
      <c r="L228" s="5">
        <v>6.5309999999999997</v>
      </c>
      <c r="M228" s="5">
        <v>400.20600000000002</v>
      </c>
      <c r="N228" s="5">
        <v>81.11</v>
      </c>
      <c r="O228" s="5">
        <v>1.84</v>
      </c>
      <c r="P228" s="5">
        <v>9.6000000000000002E-2</v>
      </c>
      <c r="Q228" s="5">
        <v>0.53900000000000003</v>
      </c>
      <c r="R228" s="5">
        <v>2.5499999999999998</v>
      </c>
      <c r="S228" s="5">
        <v>8.4939999999999998</v>
      </c>
      <c r="T228" s="5">
        <v>4.7E-2</v>
      </c>
      <c r="U228" s="5">
        <v>0.21590000000000001</v>
      </c>
      <c r="V228" s="5">
        <v>0.1479</v>
      </c>
      <c r="W228" s="5">
        <v>0</v>
      </c>
      <c r="X228" s="5">
        <v>14.470499999999999</v>
      </c>
      <c r="Y228" s="5">
        <f t="shared" si="0"/>
        <v>3.341061E-2</v>
      </c>
      <c r="Z228" s="5">
        <f t="shared" si="1"/>
        <v>7.4543999999999999E-2</v>
      </c>
      <c r="AA228" s="5">
        <f t="shared" si="2"/>
        <v>0.10795461000000001</v>
      </c>
      <c r="AB228" s="5">
        <f t="shared" si="3"/>
        <v>7.9745389999999999E-2</v>
      </c>
      <c r="AC228" s="17">
        <f t="shared" si="4"/>
        <v>400.20600000000002</v>
      </c>
      <c r="AD228" s="17">
        <f t="shared" si="5"/>
        <v>0.294442163379876</v>
      </c>
      <c r="AE228" s="17">
        <f t="shared" si="6"/>
        <v>423.85229540918164</v>
      </c>
      <c r="AF228" s="17">
        <f t="shared" si="7"/>
        <v>209.83336761983128</v>
      </c>
      <c r="AG228" s="17">
        <f t="shared" si="8"/>
        <v>80.035598442263677</v>
      </c>
      <c r="AH228" s="17">
        <f t="shared" si="9"/>
        <v>13.785765621523188</v>
      </c>
      <c r="AI228" s="17">
        <f t="shared" si="10"/>
        <v>5.3220092802536829</v>
      </c>
      <c r="AJ228" s="17">
        <f t="shared" si="11"/>
        <v>2.4738921476715698</v>
      </c>
      <c r="AK228" s="17">
        <f t="shared" si="12"/>
        <v>6.0897526302428568</v>
      </c>
      <c r="AL228" s="17">
        <f t="shared" si="13"/>
        <v>2.3852953556896308</v>
      </c>
      <c r="AM228" s="17">
        <f t="shared" si="14"/>
        <v>0</v>
      </c>
      <c r="AN228" s="17">
        <f t="shared" si="15"/>
        <v>301.28797721367181</v>
      </c>
      <c r="AO228" s="17">
        <f t="shared" si="16"/>
        <v>712.44291734727585</v>
      </c>
      <c r="AP228" s="17">
        <f t="shared" si="17"/>
        <v>733.12347853643337</v>
      </c>
      <c r="AQ228" s="17">
        <f t="shared" si="18"/>
        <v>1445.5663958837092</v>
      </c>
      <c r="AR228" s="17">
        <f t="shared" si="19"/>
        <v>-1.4306199457905213</v>
      </c>
      <c r="AS228" s="17">
        <f t="shared" si="20"/>
        <v>727.50702709279972</v>
      </c>
      <c r="AT228" s="17">
        <f t="shared" si="21"/>
        <v>309.76302519960427</v>
      </c>
      <c r="AU228" s="17">
        <f t="shared" si="22"/>
        <v>417.74400189319545</v>
      </c>
      <c r="AV228" s="5" t="str">
        <f t="shared" si="23"/>
        <v>OK</v>
      </c>
      <c r="AW228" s="5">
        <f t="shared" si="24"/>
        <v>-5.4329575106751324</v>
      </c>
      <c r="AX228" s="5" t="str">
        <f t="shared" si="25"/>
        <v>OK</v>
      </c>
      <c r="AY228" s="5">
        <f t="shared" si="26"/>
        <v>76.703328163091399</v>
      </c>
      <c r="AZ228" s="8"/>
      <c r="BA228" s="8"/>
    </row>
    <row r="229" spans="1:53" ht="15.75" customHeight="1" x14ac:dyDescent="0.2">
      <c r="A229" s="13" t="s">
        <v>650</v>
      </c>
      <c r="B229" s="13">
        <v>229</v>
      </c>
      <c r="C229" s="8" t="s">
        <v>75</v>
      </c>
      <c r="D229" s="4" t="s">
        <v>69</v>
      </c>
      <c r="E229" s="20">
        <v>45106</v>
      </c>
      <c r="F229" s="19">
        <v>0.53472222222222221</v>
      </c>
      <c r="G229" s="18" t="s">
        <v>651</v>
      </c>
      <c r="H229" s="18" t="s">
        <v>590</v>
      </c>
      <c r="I229" s="5"/>
      <c r="J229" s="5">
        <v>0.92120000000000002</v>
      </c>
      <c r="K229" s="5">
        <v>0.24909999999999999</v>
      </c>
      <c r="L229" s="5">
        <v>6.7709999999999999</v>
      </c>
      <c r="M229" s="5">
        <v>756.85199999999998</v>
      </c>
      <c r="N229" s="5">
        <v>90.6</v>
      </c>
      <c r="O229" s="5">
        <v>1.7769999999999999</v>
      </c>
      <c r="P229" s="5">
        <v>5.0999999999999997E-2</v>
      </c>
      <c r="Q229" s="5">
        <v>0.39900000000000002</v>
      </c>
      <c r="R229" s="5">
        <v>2.1890000000000001</v>
      </c>
      <c r="S229" s="5">
        <v>13.21</v>
      </c>
      <c r="T229" s="5">
        <v>8.5000000000000006E-2</v>
      </c>
      <c r="U229" s="5">
        <v>0.48809999999999998</v>
      </c>
      <c r="V229" s="5">
        <v>0.85519999999999996</v>
      </c>
      <c r="W229" s="5">
        <v>0</v>
      </c>
      <c r="X229" s="5">
        <v>4.3139000000000003</v>
      </c>
      <c r="Y229" s="5">
        <f t="shared" si="0"/>
        <v>0.19318967999999997</v>
      </c>
      <c r="Z229" s="5">
        <f t="shared" si="1"/>
        <v>3.9601499999999998E-2</v>
      </c>
      <c r="AA229" s="5">
        <f t="shared" si="2"/>
        <v>0.23279117999999999</v>
      </c>
      <c r="AB229" s="5">
        <f t="shared" si="3"/>
        <v>1.6308820000000002E-2</v>
      </c>
      <c r="AC229" s="17">
        <f t="shared" si="4"/>
        <v>756.85199999999998</v>
      </c>
      <c r="AD229" s="17">
        <f t="shared" si="5"/>
        <v>0.16943378004473256</v>
      </c>
      <c r="AE229" s="17">
        <f t="shared" si="6"/>
        <v>659.18163672654691</v>
      </c>
      <c r="AF229" s="17">
        <f t="shared" si="7"/>
        <v>180.1275457724748</v>
      </c>
      <c r="AG229" s="17">
        <f t="shared" si="8"/>
        <v>77.295249147773106</v>
      </c>
      <c r="AH229" s="17">
        <f t="shared" si="9"/>
        <v>10.20504727827041</v>
      </c>
      <c r="AI229" s="17">
        <f t="shared" si="10"/>
        <v>2.8273174301347685</v>
      </c>
      <c r="AJ229" s="17">
        <f t="shared" si="11"/>
        <v>4.4740602670656058</v>
      </c>
      <c r="AK229" s="17">
        <f t="shared" si="12"/>
        <v>13.767523199729219</v>
      </c>
      <c r="AL229" s="17">
        <f t="shared" si="13"/>
        <v>13.792458337970064</v>
      </c>
      <c r="AM229" s="17">
        <f t="shared" si="14"/>
        <v>0</v>
      </c>
      <c r="AN229" s="17">
        <f t="shared" si="15"/>
        <v>89.819025251515768</v>
      </c>
      <c r="AO229" s="17">
        <f t="shared" si="16"/>
        <v>878.70506705628065</v>
      </c>
      <c r="AP229" s="17">
        <f t="shared" si="17"/>
        <v>929.80623013524473</v>
      </c>
      <c r="AQ229" s="17">
        <f t="shared" si="18"/>
        <v>1808.5112971915255</v>
      </c>
      <c r="AR229" s="17">
        <f t="shared" si="19"/>
        <v>-2.8255926937431979</v>
      </c>
      <c r="AS229" s="17">
        <f t="shared" si="20"/>
        <v>926.80947892506526</v>
      </c>
      <c r="AT229" s="17">
        <f t="shared" si="21"/>
        <v>117.37900678921505</v>
      </c>
      <c r="AU229" s="17">
        <f t="shared" si="22"/>
        <v>809.43047213585021</v>
      </c>
      <c r="AV229" s="5" t="str">
        <f t="shared" si="23"/>
        <v>OK</v>
      </c>
      <c r="AW229" s="5">
        <f t="shared" si="24"/>
        <v>-1.8808581936058371</v>
      </c>
      <c r="AX229" s="5" t="str">
        <f t="shared" si="25"/>
        <v>OK</v>
      </c>
      <c r="AY229" s="5">
        <f t="shared" si="26"/>
        <v>88.895942476593106</v>
      </c>
      <c r="AZ229" s="8"/>
      <c r="BA229" s="8"/>
    </row>
    <row r="230" spans="1:53" ht="15.75" customHeight="1" x14ac:dyDescent="0.2">
      <c r="A230" s="13" t="s">
        <v>652</v>
      </c>
      <c r="B230" s="13">
        <v>230</v>
      </c>
      <c r="C230" s="8" t="s">
        <v>58</v>
      </c>
      <c r="D230" s="4"/>
      <c r="E230" s="20">
        <v>45106</v>
      </c>
      <c r="F230" s="19">
        <v>0.54166666666666663</v>
      </c>
      <c r="G230" s="18" t="s">
        <v>653</v>
      </c>
      <c r="H230" s="18" t="s">
        <v>654</v>
      </c>
      <c r="I230" s="5">
        <v>15.6</v>
      </c>
      <c r="J230" s="5">
        <v>2.2930000000000001</v>
      </c>
      <c r="K230" s="5">
        <v>0.2087</v>
      </c>
      <c r="L230" s="5">
        <v>6.6120000000000001</v>
      </c>
      <c r="M230" s="5">
        <v>496.18400000000003</v>
      </c>
      <c r="N230" s="5">
        <v>53.36</v>
      </c>
      <c r="O230" s="5">
        <v>1.5720000000000001</v>
      </c>
      <c r="P230" s="5">
        <v>3.7999999999999999E-2</v>
      </c>
      <c r="Q230" s="5">
        <v>0.35</v>
      </c>
      <c r="R230" s="5">
        <v>1.508</v>
      </c>
      <c r="S230" s="5">
        <v>7.5259999999999998</v>
      </c>
      <c r="T230" s="5">
        <v>4.2000000000000003E-2</v>
      </c>
      <c r="U230" s="5">
        <v>0.14990000000000001</v>
      </c>
      <c r="V230" s="5">
        <v>0.14399999999999999</v>
      </c>
      <c r="W230" s="5">
        <v>0</v>
      </c>
      <c r="X230" s="5">
        <v>3.141</v>
      </c>
      <c r="Y230" s="5">
        <f t="shared" si="0"/>
        <v>3.2529599999999999E-2</v>
      </c>
      <c r="Z230" s="5">
        <f t="shared" si="1"/>
        <v>2.9506999999999999E-2</v>
      </c>
      <c r="AA230" s="5">
        <f t="shared" si="2"/>
        <v>6.2036599999999997E-2</v>
      </c>
      <c r="AB230" s="5">
        <f t="shared" si="3"/>
        <v>0.1466634</v>
      </c>
      <c r="AC230" s="17">
        <f t="shared" si="4"/>
        <v>496.18400000000003</v>
      </c>
      <c r="AD230" s="17">
        <f t="shared" si="5"/>
        <v>0.24434305526939665</v>
      </c>
      <c r="AE230" s="17">
        <f t="shared" si="6"/>
        <v>375.54890219560878</v>
      </c>
      <c r="AF230" s="17">
        <f t="shared" si="7"/>
        <v>124.08969347870809</v>
      </c>
      <c r="AG230" s="17">
        <f t="shared" si="8"/>
        <v>68.378239538716571</v>
      </c>
      <c r="AH230" s="17">
        <f t="shared" si="9"/>
        <v>8.9517958581319395</v>
      </c>
      <c r="AI230" s="17">
        <f t="shared" si="10"/>
        <v>2.1066286734337494</v>
      </c>
      <c r="AJ230" s="17">
        <f t="shared" si="11"/>
        <v>2.2107121319618286</v>
      </c>
      <c r="AK230" s="17">
        <f t="shared" si="12"/>
        <v>4.2281330211829742</v>
      </c>
      <c r="AL230" s="17">
        <f t="shared" si="13"/>
        <v>2.3223971008742854</v>
      </c>
      <c r="AM230" s="17">
        <f t="shared" si="14"/>
        <v>0</v>
      </c>
      <c r="AN230" s="17">
        <f t="shared" si="15"/>
        <v>65.398261043373978</v>
      </c>
      <c r="AO230" s="17">
        <f t="shared" si="16"/>
        <v>570.34350329739311</v>
      </c>
      <c r="AP230" s="17">
        <f t="shared" si="17"/>
        <v>579.31960279986856</v>
      </c>
      <c r="AQ230" s="17">
        <f t="shared" si="18"/>
        <v>1149.6631060972618</v>
      </c>
      <c r="AR230" s="17">
        <f t="shared" si="19"/>
        <v>-0.7807591158549424</v>
      </c>
      <c r="AS230" s="17">
        <f t="shared" si="20"/>
        <v>576.96863107116542</v>
      </c>
      <c r="AT230" s="17">
        <f t="shared" si="21"/>
        <v>71.948791165431231</v>
      </c>
      <c r="AU230" s="17">
        <f t="shared" si="22"/>
        <v>505.01983990573422</v>
      </c>
      <c r="AV230" s="5" t="str">
        <f t="shared" si="23"/>
        <v>OK</v>
      </c>
      <c r="AW230" s="5">
        <f t="shared" si="24"/>
        <v>5.5308304482107387</v>
      </c>
      <c r="AX230" s="5" t="str">
        <f t="shared" si="25"/>
        <v>OK</v>
      </c>
      <c r="AY230" s="5">
        <f t="shared" si="26"/>
        <v>56.311251127165249</v>
      </c>
      <c r="AZ230" s="8"/>
      <c r="BA230" s="8"/>
    </row>
    <row r="231" spans="1:53" ht="15.75" customHeight="1" x14ac:dyDescent="0.2">
      <c r="A231" s="13" t="s">
        <v>655</v>
      </c>
      <c r="B231" s="13">
        <v>231</v>
      </c>
      <c r="C231" s="8" t="s">
        <v>134</v>
      </c>
      <c r="D231" s="15" t="s">
        <v>79</v>
      </c>
      <c r="E231" s="3">
        <v>45113</v>
      </c>
      <c r="F231" s="19">
        <v>0.36458333333333331</v>
      </c>
      <c r="G231" s="18" t="s">
        <v>656</v>
      </c>
      <c r="H231" s="18" t="s">
        <v>204</v>
      </c>
      <c r="I231" s="5">
        <v>2.7850000000000001</v>
      </c>
      <c r="J231" s="5">
        <v>1.8460000000000001</v>
      </c>
      <c r="K231" s="5">
        <v>0.26779999999999998</v>
      </c>
      <c r="L231" s="5">
        <v>7.0330000000000004</v>
      </c>
      <c r="M231" s="5">
        <v>1281.2929999999999</v>
      </c>
      <c r="N231" s="5">
        <v>145.57</v>
      </c>
      <c r="O231" s="5">
        <v>4.5780000000000003</v>
      </c>
      <c r="P231" s="5">
        <v>0.14599999999999999</v>
      </c>
      <c r="Q231" s="5">
        <v>0.372</v>
      </c>
      <c r="R231" s="5">
        <v>3.907</v>
      </c>
      <c r="S231" s="5">
        <v>18.698</v>
      </c>
      <c r="T231" s="5">
        <v>0.08</v>
      </c>
      <c r="U231" s="5">
        <v>0.52290000000000003</v>
      </c>
      <c r="V231" s="5">
        <v>0.4274</v>
      </c>
      <c r="W231" s="5">
        <v>0</v>
      </c>
      <c r="X231" s="5">
        <v>9.1674000000000007</v>
      </c>
      <c r="Y231" s="5">
        <f t="shared" si="0"/>
        <v>9.6549659999999995E-2</v>
      </c>
      <c r="Z231" s="5">
        <f t="shared" si="1"/>
        <v>0.11336899999999998</v>
      </c>
      <c r="AA231" s="5">
        <f t="shared" si="2"/>
        <v>0.20991865999999998</v>
      </c>
      <c r="AB231" s="5">
        <f t="shared" si="3"/>
        <v>5.7881340000000003E-2</v>
      </c>
      <c r="AC231" s="17">
        <f t="shared" si="4"/>
        <v>1281.2929999999999</v>
      </c>
      <c r="AD231" s="17">
        <f t="shared" si="5"/>
        <v>9.2682982337934691E-2</v>
      </c>
      <c r="AE231" s="17">
        <f t="shared" si="6"/>
        <v>933.03393213572861</v>
      </c>
      <c r="AF231" s="17">
        <f t="shared" si="7"/>
        <v>321.49763423163955</v>
      </c>
      <c r="AG231" s="17">
        <f t="shared" si="8"/>
        <v>199.13204873297994</v>
      </c>
      <c r="AH231" s="17">
        <f t="shared" si="9"/>
        <v>9.5144801692145187</v>
      </c>
      <c r="AI231" s="17">
        <f t="shared" si="10"/>
        <v>8.0938891137191415</v>
      </c>
      <c r="AJ231" s="17">
        <f t="shared" si="11"/>
        <v>4.2108802513558645</v>
      </c>
      <c r="AK231" s="17">
        <f t="shared" si="12"/>
        <v>14.74910444814261</v>
      </c>
      <c r="AL231" s="17">
        <f t="shared" si="13"/>
        <v>6.8930036174560403</v>
      </c>
      <c r="AM231" s="17">
        <f t="shared" si="14"/>
        <v>0</v>
      </c>
      <c r="AN231" s="17">
        <f t="shared" si="15"/>
        <v>190.87297621427146</v>
      </c>
      <c r="AO231" s="17">
        <f t="shared" si="16"/>
        <v>1498.0189645312259</v>
      </c>
      <c r="AP231" s="17">
        <f t="shared" si="17"/>
        <v>1471.3646673656197</v>
      </c>
      <c r="AQ231" s="17">
        <f t="shared" si="18"/>
        <v>2969.3836318968456</v>
      </c>
      <c r="AR231" s="17">
        <f t="shared" si="19"/>
        <v>0.89763737091052465</v>
      </c>
      <c r="AS231" s="17">
        <f t="shared" si="20"/>
        <v>1463.1780952695626</v>
      </c>
      <c r="AT231" s="17">
        <f t="shared" si="21"/>
        <v>212.51508427987011</v>
      </c>
      <c r="AU231" s="17">
        <f t="shared" si="22"/>
        <v>1250.6630109896926</v>
      </c>
      <c r="AV231" s="5" t="str">
        <f t="shared" si="23"/>
        <v>OK</v>
      </c>
      <c r="AW231" s="5">
        <f t="shared" si="24"/>
        <v>2.2527904393834154E-2</v>
      </c>
      <c r="AX231" s="5" t="str">
        <f t="shared" si="25"/>
        <v>OK</v>
      </c>
      <c r="AY231" s="5">
        <f t="shared" si="26"/>
        <v>145.6027938704261</v>
      </c>
      <c r="AZ231" s="8" t="s">
        <v>657</v>
      </c>
      <c r="BA231" s="8"/>
    </row>
    <row r="232" spans="1:53" ht="15.75" customHeight="1" x14ac:dyDescent="0.2">
      <c r="A232" s="13" t="s">
        <v>658</v>
      </c>
      <c r="B232" s="13">
        <v>232</v>
      </c>
      <c r="C232" s="8" t="s">
        <v>131</v>
      </c>
      <c r="D232" s="15" t="s">
        <v>88</v>
      </c>
      <c r="E232" s="20">
        <v>45113</v>
      </c>
      <c r="F232" s="19">
        <v>0.38194444444444442</v>
      </c>
      <c r="G232" s="18" t="s">
        <v>659</v>
      </c>
      <c r="H232" s="18" t="s">
        <v>619</v>
      </c>
      <c r="I232" s="5"/>
      <c r="J232" s="5">
        <v>2.2679999999999998</v>
      </c>
      <c r="K232" s="5">
        <v>0.1978</v>
      </c>
      <c r="L232" s="5">
        <v>6.9969999999999999</v>
      </c>
      <c r="M232" s="5">
        <v>1035.972</v>
      </c>
      <c r="N232" s="5">
        <v>124.86</v>
      </c>
      <c r="O232" s="5">
        <v>4.181</v>
      </c>
      <c r="P232" s="5">
        <v>0.13700000000000001</v>
      </c>
      <c r="Q232" s="5">
        <v>0.23799999999999999</v>
      </c>
      <c r="R232" s="5">
        <v>2.6829999999999998</v>
      </c>
      <c r="S232" s="5">
        <v>16.832000000000001</v>
      </c>
      <c r="T232" s="5">
        <v>7.3999999999999996E-2</v>
      </c>
      <c r="U232" s="5">
        <v>0.52780000000000005</v>
      </c>
      <c r="V232" s="5">
        <v>0.37090000000000001</v>
      </c>
      <c r="W232" s="5">
        <v>0</v>
      </c>
      <c r="X232" s="5">
        <v>11.004099999999999</v>
      </c>
      <c r="Y232" s="5">
        <f t="shared" si="0"/>
        <v>8.3786310000000003E-2</v>
      </c>
      <c r="Z232" s="5">
        <f t="shared" si="1"/>
        <v>0.1063805</v>
      </c>
      <c r="AA232" s="5">
        <f t="shared" si="2"/>
        <v>0.19016681000000002</v>
      </c>
      <c r="AB232" s="5">
        <f t="shared" si="3"/>
        <v>7.6331899999999842E-3</v>
      </c>
      <c r="AC232" s="17">
        <f t="shared" si="4"/>
        <v>1035.972</v>
      </c>
      <c r="AD232" s="17">
        <f t="shared" si="5"/>
        <v>0.10069316688518021</v>
      </c>
      <c r="AE232" s="17">
        <f t="shared" si="6"/>
        <v>839.92015968063879</v>
      </c>
      <c r="AF232" s="17">
        <f t="shared" si="7"/>
        <v>220.77761777412053</v>
      </c>
      <c r="AG232" s="17">
        <f t="shared" si="8"/>
        <v>181.86349841690455</v>
      </c>
      <c r="AH232" s="17">
        <f t="shared" si="9"/>
        <v>6.0872211835297181</v>
      </c>
      <c r="AI232" s="17">
        <f t="shared" si="10"/>
        <v>7.5949507436953603</v>
      </c>
      <c r="AJ232" s="17">
        <f t="shared" si="11"/>
        <v>3.8950642325041742</v>
      </c>
      <c r="AK232" s="17">
        <f t="shared" si="12"/>
        <v>14.887315600936452</v>
      </c>
      <c r="AL232" s="17">
        <f t="shared" si="13"/>
        <v>5.9817853105157823</v>
      </c>
      <c r="AM232" s="17">
        <f t="shared" si="14"/>
        <v>0</v>
      </c>
      <c r="AN232" s="17">
        <f t="shared" si="15"/>
        <v>229.11461456459458</v>
      </c>
      <c r="AO232" s="17">
        <f t="shared" si="16"/>
        <v>1289.850779708551</v>
      </c>
      <c r="AP232" s="17">
        <f t="shared" si="17"/>
        <v>1256.3441409657739</v>
      </c>
      <c r="AQ232" s="17">
        <f t="shared" si="18"/>
        <v>2546.1949206743247</v>
      </c>
      <c r="AR232" s="17">
        <f t="shared" si="19"/>
        <v>1.3159494770299573</v>
      </c>
      <c r="AS232" s="17">
        <f t="shared" si="20"/>
        <v>1248.6484970551935</v>
      </c>
      <c r="AT232" s="17">
        <f t="shared" si="21"/>
        <v>249.98371547604683</v>
      </c>
      <c r="AU232" s="17">
        <f t="shared" si="22"/>
        <v>998.66478157914662</v>
      </c>
      <c r="AV232" s="5" t="str">
        <f t="shared" si="23"/>
        <v>OK</v>
      </c>
      <c r="AW232" s="5">
        <f t="shared" si="24"/>
        <v>1.6370933452887517</v>
      </c>
      <c r="AX232" s="5" t="str">
        <f t="shared" si="25"/>
        <v>OK</v>
      </c>
      <c r="AY232" s="5">
        <f t="shared" si="26"/>
        <v>126.90407475092753</v>
      </c>
      <c r="AZ232" s="8" t="s">
        <v>660</v>
      </c>
      <c r="BA232" s="8"/>
    </row>
    <row r="233" spans="1:53" ht="15.75" customHeight="1" x14ac:dyDescent="0.2">
      <c r="A233" s="13" t="s">
        <v>661</v>
      </c>
      <c r="B233" s="13">
        <v>233</v>
      </c>
      <c r="C233" s="8" t="s">
        <v>472</v>
      </c>
      <c r="D233" s="15" t="s">
        <v>69</v>
      </c>
      <c r="E233" s="20">
        <v>45113</v>
      </c>
      <c r="F233" s="19">
        <v>0.3888888888888889</v>
      </c>
      <c r="G233" s="18" t="s">
        <v>662</v>
      </c>
      <c r="H233" s="18" t="s">
        <v>663</v>
      </c>
      <c r="I233" s="5">
        <v>2.7850000000000001</v>
      </c>
      <c r="J233" s="5">
        <v>1.982</v>
      </c>
      <c r="K233" s="5">
        <v>0.34489999999999998</v>
      </c>
      <c r="L233" s="5">
        <v>7.1079999999999997</v>
      </c>
      <c r="M233" s="5">
        <v>1324.056</v>
      </c>
      <c r="N233" s="5">
        <v>179.21</v>
      </c>
      <c r="O233" s="5">
        <v>5.4710000000000001</v>
      </c>
      <c r="P233" s="5">
        <v>0.14299999999999999</v>
      </c>
      <c r="Q233" s="5">
        <v>0.151</v>
      </c>
      <c r="R233" s="5">
        <v>4.82</v>
      </c>
      <c r="S233" s="5">
        <v>23.972999999999999</v>
      </c>
      <c r="T233" s="5">
        <v>8.2000000000000003E-2</v>
      </c>
      <c r="U233" s="5">
        <v>0.69799999999999995</v>
      </c>
      <c r="V233" s="5">
        <v>0.94720000000000004</v>
      </c>
      <c r="W233" s="5">
        <v>0.23200000000000001</v>
      </c>
      <c r="X233" s="5">
        <v>20.786799999999999</v>
      </c>
      <c r="Y233" s="5">
        <f t="shared" si="0"/>
        <v>0.21397247999999999</v>
      </c>
      <c r="Z233" s="5">
        <f t="shared" si="1"/>
        <v>0.11103949999999999</v>
      </c>
      <c r="AA233" s="5">
        <f t="shared" si="2"/>
        <v>0.32501197999999998</v>
      </c>
      <c r="AB233" s="5">
        <f t="shared" si="3"/>
        <v>1.9888020000000006E-2</v>
      </c>
      <c r="AC233" s="17">
        <f t="shared" si="4"/>
        <v>1324.056</v>
      </c>
      <c r="AD233" s="17">
        <f t="shared" si="5"/>
        <v>7.7983011052325746E-2</v>
      </c>
      <c r="AE233" s="17">
        <f t="shared" si="6"/>
        <v>1196.2574850299402</v>
      </c>
      <c r="AF233" s="17">
        <f t="shared" si="7"/>
        <v>396.62620859905371</v>
      </c>
      <c r="AG233" s="17">
        <f t="shared" si="8"/>
        <v>237.97541254218723</v>
      </c>
      <c r="AH233" s="17">
        <f t="shared" si="9"/>
        <v>3.8620604987940648</v>
      </c>
      <c r="AI233" s="17">
        <f t="shared" si="10"/>
        <v>7.9275763237112145</v>
      </c>
      <c r="AJ233" s="17">
        <f t="shared" si="11"/>
        <v>4.3161522576397608</v>
      </c>
      <c r="AK233" s="17">
        <f t="shared" si="12"/>
        <v>19.688037683693903</v>
      </c>
      <c r="AL233" s="17">
        <f t="shared" si="13"/>
        <v>15.276212041306414</v>
      </c>
      <c r="AM233" s="17">
        <f t="shared" si="14"/>
        <v>2.4428509755609609</v>
      </c>
      <c r="AN233" s="17">
        <f t="shared" si="15"/>
        <v>432.79865414084884</v>
      </c>
      <c r="AO233" s="17">
        <f t="shared" si="16"/>
        <v>1798.57790709905</v>
      </c>
      <c r="AP233" s="17">
        <f t="shared" si="17"/>
        <v>1842.726726004739</v>
      </c>
      <c r="AQ233" s="17">
        <f t="shared" si="18"/>
        <v>3641.304633103789</v>
      </c>
      <c r="AR233" s="17">
        <f t="shared" si="19"/>
        <v>-1.2124450809285161</v>
      </c>
      <c r="AS233" s="17">
        <f t="shared" si="20"/>
        <v>1834.7211666699754</v>
      </c>
      <c r="AT233" s="17">
        <f t="shared" si="21"/>
        <v>467.76290386584913</v>
      </c>
      <c r="AU233" s="17">
        <f t="shared" si="22"/>
        <v>1366.9582628041262</v>
      </c>
      <c r="AV233" s="5" t="str">
        <f t="shared" si="23"/>
        <v>OK</v>
      </c>
      <c r="AW233" s="5">
        <f t="shared" si="24"/>
        <v>2.8413120001835361</v>
      </c>
      <c r="AX233" s="5" t="str">
        <f t="shared" si="25"/>
        <v>OK</v>
      </c>
      <c r="AY233" s="5">
        <f t="shared" si="26"/>
        <v>184.30191523552892</v>
      </c>
      <c r="AZ233" s="8" t="s">
        <v>664</v>
      </c>
      <c r="BA233" s="8"/>
    </row>
    <row r="234" spans="1:53" ht="15.75" customHeight="1" x14ac:dyDescent="0.2">
      <c r="A234" s="13" t="s">
        <v>665</v>
      </c>
      <c r="B234" s="13">
        <v>234</v>
      </c>
      <c r="C234" s="8" t="s">
        <v>94</v>
      </c>
      <c r="D234" s="15" t="s">
        <v>95</v>
      </c>
      <c r="E234" s="20">
        <v>45113</v>
      </c>
      <c r="F234" s="19">
        <v>0.40277777777777779</v>
      </c>
      <c r="G234" s="18" t="s">
        <v>666</v>
      </c>
      <c r="H234" s="18" t="s">
        <v>667</v>
      </c>
      <c r="I234" s="5"/>
      <c r="J234" s="5">
        <v>1.923</v>
      </c>
      <c r="K234" s="5">
        <v>0.2404</v>
      </c>
      <c r="L234" s="5">
        <v>6.8620000000000001</v>
      </c>
      <c r="M234" s="5">
        <v>934.90700000000004</v>
      </c>
      <c r="N234" s="5">
        <v>103.85</v>
      </c>
      <c r="O234" s="5">
        <v>5.1630000000000003</v>
      </c>
      <c r="P234" s="5">
        <v>0.16200000000000001</v>
      </c>
      <c r="Q234" s="5">
        <v>0.14499999999999999</v>
      </c>
      <c r="R234" s="5">
        <v>2.1179999999999999</v>
      </c>
      <c r="S234" s="5">
        <v>12.704000000000001</v>
      </c>
      <c r="T234" s="5">
        <v>7.4999999999999997E-2</v>
      </c>
      <c r="U234" s="5">
        <v>0.29170000000000001</v>
      </c>
      <c r="V234" s="5">
        <v>0.3256</v>
      </c>
      <c r="W234" s="5">
        <v>0</v>
      </c>
      <c r="X234" s="5">
        <v>8.4267000000000003</v>
      </c>
      <c r="Y234" s="5">
        <f t="shared" si="0"/>
        <v>7.355304E-2</v>
      </c>
      <c r="Z234" s="5">
        <f t="shared" si="1"/>
        <v>0.12579299999999999</v>
      </c>
      <c r="AA234" s="5">
        <f t="shared" si="2"/>
        <v>0.19934604</v>
      </c>
      <c r="AB234" s="5">
        <f t="shared" si="3"/>
        <v>4.105396E-2</v>
      </c>
      <c r="AC234" s="17">
        <f t="shared" si="4"/>
        <v>934.90700000000004</v>
      </c>
      <c r="AD234" s="17">
        <f t="shared" si="5"/>
        <v>0.13740419750125132</v>
      </c>
      <c r="AE234" s="17">
        <f t="shared" si="6"/>
        <v>633.93213572854302</v>
      </c>
      <c r="AF234" s="17">
        <f t="shared" si="7"/>
        <v>174.28512651717753</v>
      </c>
      <c r="AG234" s="17">
        <f t="shared" si="8"/>
        <v>224.5781493246779</v>
      </c>
      <c r="AH234" s="17">
        <f t="shared" si="9"/>
        <v>3.7086011412260889</v>
      </c>
      <c r="AI234" s="17">
        <f t="shared" si="10"/>
        <v>8.9808906604280896</v>
      </c>
      <c r="AJ234" s="17">
        <f t="shared" si="11"/>
        <v>3.9477002356461224</v>
      </c>
      <c r="AK234" s="17">
        <f t="shared" si="12"/>
        <v>8.2277945448904184</v>
      </c>
      <c r="AL234" s="17">
        <f t="shared" si="13"/>
        <v>5.25119788919908</v>
      </c>
      <c r="AM234" s="17">
        <f t="shared" si="14"/>
        <v>0</v>
      </c>
      <c r="AN234" s="17">
        <f t="shared" si="15"/>
        <v>175.45097941235261</v>
      </c>
      <c r="AO234" s="17">
        <f t="shared" si="16"/>
        <v>1127.7846720820883</v>
      </c>
      <c r="AP234" s="17">
        <f t="shared" si="17"/>
        <v>1045.6223075695539</v>
      </c>
      <c r="AQ234" s="17">
        <f t="shared" si="18"/>
        <v>2173.4069796516424</v>
      </c>
      <c r="AR234" s="17">
        <f t="shared" si="19"/>
        <v>3.780348792553502</v>
      </c>
      <c r="AS234" s="17">
        <f t="shared" si="20"/>
        <v>1036.5040127116247</v>
      </c>
      <c r="AT234" s="17">
        <f t="shared" si="21"/>
        <v>188.9299718464421</v>
      </c>
      <c r="AU234" s="17">
        <f t="shared" si="22"/>
        <v>847.57404086518261</v>
      </c>
      <c r="AV234" s="5" t="str">
        <f t="shared" si="23"/>
        <v>OK</v>
      </c>
      <c r="AW234" s="5">
        <f t="shared" si="24"/>
        <v>3.3064366194541313</v>
      </c>
      <c r="AX234" s="5" t="str">
        <f t="shared" si="25"/>
        <v>OK</v>
      </c>
      <c r="AY234" s="5">
        <f t="shared" si="26"/>
        <v>107.28373442930311</v>
      </c>
      <c r="AZ234" s="8" t="s">
        <v>668</v>
      </c>
      <c r="BA234" s="8"/>
    </row>
    <row r="235" spans="1:53" ht="15.75" customHeight="1" x14ac:dyDescent="0.2">
      <c r="A235" s="13" t="s">
        <v>669</v>
      </c>
      <c r="B235" s="13">
        <v>236</v>
      </c>
      <c r="C235" s="14" t="s">
        <v>120</v>
      </c>
      <c r="D235" s="15" t="s">
        <v>115</v>
      </c>
      <c r="E235" s="20">
        <v>45113</v>
      </c>
      <c r="F235" s="19">
        <v>0.4201388888888889</v>
      </c>
      <c r="G235" s="18" t="s">
        <v>670</v>
      </c>
      <c r="H235" s="18" t="s">
        <v>671</v>
      </c>
      <c r="I235" s="5"/>
      <c r="J235" s="5">
        <v>2.6640000000000001</v>
      </c>
      <c r="K235" s="5">
        <v>0.22620000000000001</v>
      </c>
      <c r="L235" s="5">
        <v>6.7939999999999996</v>
      </c>
      <c r="M235" s="5">
        <v>624.77</v>
      </c>
      <c r="N235" s="5">
        <v>78.12</v>
      </c>
      <c r="O235" s="5">
        <v>2.637</v>
      </c>
      <c r="P235" s="5">
        <v>8.3000000000000004E-2</v>
      </c>
      <c r="Q235" s="5">
        <v>0.35499999999999998</v>
      </c>
      <c r="R235" s="5">
        <v>2.21</v>
      </c>
      <c r="S235" s="5">
        <v>10.061</v>
      </c>
      <c r="T235" s="5">
        <v>6.6000000000000003E-2</v>
      </c>
      <c r="U235" s="5">
        <v>0.47860000000000003</v>
      </c>
      <c r="V235" s="5">
        <v>0.29249999999999998</v>
      </c>
      <c r="W235" s="5">
        <v>0</v>
      </c>
      <c r="X235" s="5">
        <v>8.1507000000000005</v>
      </c>
      <c r="Y235" s="5">
        <f t="shared" si="0"/>
        <v>6.6075749999999989E-2</v>
      </c>
      <c r="Z235" s="5">
        <f t="shared" si="1"/>
        <v>6.4449500000000007E-2</v>
      </c>
      <c r="AA235" s="5">
        <f t="shared" si="2"/>
        <v>0.13052524999999998</v>
      </c>
      <c r="AB235" s="5">
        <f t="shared" si="3"/>
        <v>9.5674750000000031E-2</v>
      </c>
      <c r="AC235" s="17">
        <f t="shared" si="4"/>
        <v>624.77</v>
      </c>
      <c r="AD235" s="17">
        <f t="shared" si="5"/>
        <v>0.16069412530128771</v>
      </c>
      <c r="AE235" s="17">
        <f t="shared" si="6"/>
        <v>502.04590818363272</v>
      </c>
      <c r="AF235" s="17">
        <f t="shared" si="7"/>
        <v>181.85558527052049</v>
      </c>
      <c r="AG235" s="17">
        <f t="shared" si="8"/>
        <v>114.70319189796157</v>
      </c>
      <c r="AH235" s="17">
        <f t="shared" si="9"/>
        <v>9.0796786561052532</v>
      </c>
      <c r="AI235" s="17">
        <f t="shared" si="10"/>
        <v>4.6013205235526629</v>
      </c>
      <c r="AJ235" s="17">
        <f t="shared" si="11"/>
        <v>3.473976207368588</v>
      </c>
      <c r="AK235" s="17">
        <f t="shared" si="12"/>
        <v>13.499562801455447</v>
      </c>
      <c r="AL235" s="17">
        <f t="shared" si="13"/>
        <v>4.7173691111508926</v>
      </c>
      <c r="AM235" s="17">
        <f t="shared" si="14"/>
        <v>0</v>
      </c>
      <c r="AN235" s="17">
        <f t="shared" si="15"/>
        <v>169.70442734359386</v>
      </c>
      <c r="AO235" s="17">
        <f t="shared" si="16"/>
        <v>816.16533546356879</v>
      </c>
      <c r="AP235" s="17">
        <f t="shared" si="17"/>
        <v>812.44637865707386</v>
      </c>
      <c r="AQ235" s="17">
        <f t="shared" si="18"/>
        <v>1628.6117141206428</v>
      </c>
      <c r="AR235" s="17">
        <f t="shared" si="19"/>
        <v>0.22835134822193967</v>
      </c>
      <c r="AS235" s="17">
        <f t="shared" si="20"/>
        <v>807.68436400821997</v>
      </c>
      <c r="AT235" s="17">
        <f t="shared" si="21"/>
        <v>187.92135925620022</v>
      </c>
      <c r="AU235" s="17">
        <f t="shared" si="22"/>
        <v>619.7630047520197</v>
      </c>
      <c r="AV235" s="5" t="str">
        <f t="shared" si="23"/>
        <v>OK</v>
      </c>
      <c r="AW235" s="5">
        <f t="shared" si="24"/>
        <v>4.8449033594532249</v>
      </c>
      <c r="AX235" s="5" t="str">
        <f t="shared" si="25"/>
        <v>OK</v>
      </c>
      <c r="AY235" s="5">
        <f t="shared" si="26"/>
        <v>81.904838504404864</v>
      </c>
      <c r="AZ235" s="8" t="s">
        <v>672</v>
      </c>
      <c r="BA235" s="8"/>
    </row>
    <row r="236" spans="1:53" ht="15.75" customHeight="1" x14ac:dyDescent="0.2">
      <c r="A236" s="13" t="s">
        <v>673</v>
      </c>
      <c r="B236" s="13">
        <v>237</v>
      </c>
      <c r="C236" s="8" t="s">
        <v>87</v>
      </c>
      <c r="D236" s="15" t="s">
        <v>88</v>
      </c>
      <c r="E236" s="20">
        <v>45113</v>
      </c>
      <c r="F236" s="19">
        <v>0.43055555555555558</v>
      </c>
      <c r="G236" s="18" t="s">
        <v>216</v>
      </c>
      <c r="H236" s="18" t="s">
        <v>356</v>
      </c>
      <c r="I236" s="5"/>
      <c r="J236" s="5">
        <v>2.6419999999999999</v>
      </c>
      <c r="K236" s="5">
        <v>0.41689999999999999</v>
      </c>
      <c r="L236" s="5">
        <v>6.7409999999999997</v>
      </c>
      <c r="M236" s="5">
        <v>516.74300000000005</v>
      </c>
      <c r="N236" s="5">
        <v>58.45</v>
      </c>
      <c r="O236" s="5">
        <v>2.5129999999999999</v>
      </c>
      <c r="P236" s="5">
        <v>7.6999999999999999E-2</v>
      </c>
      <c r="Q236" s="5">
        <v>0.27300000000000002</v>
      </c>
      <c r="R236" s="5">
        <v>1.4339999999999999</v>
      </c>
      <c r="S236" s="5">
        <v>7.6820000000000004</v>
      </c>
      <c r="T236" s="5">
        <v>5.5E-2</v>
      </c>
      <c r="U236" s="5">
        <v>0.28349999999999997</v>
      </c>
      <c r="V236" s="5">
        <v>0.68920000000000003</v>
      </c>
      <c r="W236" s="5">
        <v>0</v>
      </c>
      <c r="X236" s="5">
        <v>3.1225000000000001</v>
      </c>
      <c r="Y236" s="5">
        <f t="shared" si="0"/>
        <v>0.15569028000000001</v>
      </c>
      <c r="Z236" s="5">
        <f t="shared" si="1"/>
        <v>5.9790499999999996E-2</v>
      </c>
      <c r="AA236" s="5">
        <f t="shared" si="2"/>
        <v>0.21548078000000001</v>
      </c>
      <c r="AB236" s="5">
        <f t="shared" si="3"/>
        <v>0.20141921999999998</v>
      </c>
      <c r="AC236" s="17">
        <f t="shared" si="4"/>
        <v>516.74300000000005</v>
      </c>
      <c r="AD236" s="17">
        <f t="shared" si="5"/>
        <v>0.1815515662773135</v>
      </c>
      <c r="AE236" s="17">
        <f t="shared" si="6"/>
        <v>383.33333333333337</v>
      </c>
      <c r="AF236" s="17">
        <f t="shared" si="7"/>
        <v>118.00041143797573</v>
      </c>
      <c r="AG236" s="17">
        <f t="shared" si="8"/>
        <v>109.30948852467857</v>
      </c>
      <c r="AH236" s="17">
        <f t="shared" si="9"/>
        <v>6.9824007693429131</v>
      </c>
      <c r="AI236" s="17">
        <f t="shared" si="10"/>
        <v>4.2686949435368078</v>
      </c>
      <c r="AJ236" s="17">
        <f t="shared" si="11"/>
        <v>2.8949801728071569</v>
      </c>
      <c r="AK236" s="17">
        <f t="shared" si="12"/>
        <v>7.9965024116435828</v>
      </c>
      <c r="AL236" s="17">
        <f t="shared" si="13"/>
        <v>11.115250568906651</v>
      </c>
      <c r="AM236" s="17">
        <f t="shared" si="14"/>
        <v>0</v>
      </c>
      <c r="AN236" s="17">
        <f t="shared" si="15"/>
        <v>65.013075488040514</v>
      </c>
      <c r="AO236" s="17">
        <f t="shared" si="16"/>
        <v>603.7628086413979</v>
      </c>
      <c r="AP236" s="17">
        <f t="shared" si="17"/>
        <v>622.07588057514477</v>
      </c>
      <c r="AQ236" s="17">
        <f t="shared" si="18"/>
        <v>1225.8386892165427</v>
      </c>
      <c r="AR236" s="17">
        <f t="shared" si="19"/>
        <v>-1.4939218426407401</v>
      </c>
      <c r="AS236" s="17">
        <f t="shared" si="20"/>
        <v>617.62563406533059</v>
      </c>
      <c r="AT236" s="17">
        <f t="shared" si="21"/>
        <v>84.124828468590749</v>
      </c>
      <c r="AU236" s="17">
        <f t="shared" si="22"/>
        <v>533.50080559673984</v>
      </c>
      <c r="AV236" s="5" t="str">
        <f t="shared" si="23"/>
        <v>OK</v>
      </c>
      <c r="AW236" s="5">
        <f t="shared" si="24"/>
        <v>3.0555258884856245</v>
      </c>
      <c r="AX236" s="5" t="str">
        <f t="shared" si="25"/>
        <v>OK</v>
      </c>
      <c r="AY236" s="5">
        <f t="shared" si="26"/>
        <v>60.23595488181985</v>
      </c>
      <c r="AZ236" s="8" t="s">
        <v>674</v>
      </c>
      <c r="BA236" s="8"/>
    </row>
    <row r="237" spans="1:53" ht="15.75" customHeight="1" x14ac:dyDescent="0.2">
      <c r="A237" s="13" t="s">
        <v>675</v>
      </c>
      <c r="B237" s="13">
        <v>238</v>
      </c>
      <c r="C237" s="14" t="s">
        <v>114</v>
      </c>
      <c r="D237" s="15" t="s">
        <v>115</v>
      </c>
      <c r="E237" s="20">
        <v>45113</v>
      </c>
      <c r="F237" s="19">
        <v>0.44097222222222221</v>
      </c>
      <c r="G237" s="18" t="s">
        <v>676</v>
      </c>
      <c r="H237" s="18" t="s">
        <v>677</v>
      </c>
      <c r="I237" s="5"/>
      <c r="J237" s="5">
        <v>2.3679999999999999</v>
      </c>
      <c r="K237" s="5">
        <v>0.16439999999999999</v>
      </c>
      <c r="L237" s="5">
        <v>6.8010000000000002</v>
      </c>
      <c r="M237" s="5">
        <v>596.30700000000002</v>
      </c>
      <c r="N237" s="5">
        <v>82.79</v>
      </c>
      <c r="O237" s="5">
        <v>2.61</v>
      </c>
      <c r="P237" s="5">
        <v>6.6000000000000003E-2</v>
      </c>
      <c r="Q237" s="5">
        <v>0.32800000000000001</v>
      </c>
      <c r="R237" s="5">
        <v>2.3839999999999999</v>
      </c>
      <c r="S237" s="5">
        <v>10.57</v>
      </c>
      <c r="T237" s="5">
        <v>6.7000000000000004E-2</v>
      </c>
      <c r="U237" s="5">
        <v>0.36459999999999998</v>
      </c>
      <c r="V237" s="5">
        <v>0.21709999999999999</v>
      </c>
      <c r="W237" s="5">
        <v>0</v>
      </c>
      <c r="X237" s="5">
        <v>9.2318999999999996</v>
      </c>
      <c r="Y237" s="5">
        <f t="shared" si="0"/>
        <v>4.9042889999999992E-2</v>
      </c>
      <c r="Z237" s="5">
        <f t="shared" si="1"/>
        <v>5.1249000000000003E-2</v>
      </c>
      <c r="AA237" s="5">
        <f t="shared" si="2"/>
        <v>0.10029188999999999</v>
      </c>
      <c r="AB237" s="5">
        <f t="shared" si="3"/>
        <v>6.4108109999999996E-2</v>
      </c>
      <c r="AC237" s="17">
        <f t="shared" si="4"/>
        <v>596.30700000000002</v>
      </c>
      <c r="AD237" s="17">
        <f t="shared" si="5"/>
        <v>0.15812480392703809</v>
      </c>
      <c r="AE237" s="17">
        <f t="shared" si="6"/>
        <v>527.44510978043911</v>
      </c>
      <c r="AF237" s="17">
        <f t="shared" si="7"/>
        <v>196.173626825756</v>
      </c>
      <c r="AG237" s="17">
        <f t="shared" si="8"/>
        <v>113.52875648603704</v>
      </c>
      <c r="AH237" s="17">
        <f t="shared" si="9"/>
        <v>8.3891115470493602</v>
      </c>
      <c r="AI237" s="17">
        <f t="shared" si="10"/>
        <v>3.6588813801744067</v>
      </c>
      <c r="AJ237" s="17">
        <f t="shared" si="11"/>
        <v>3.5266122105105362</v>
      </c>
      <c r="AK237" s="17">
        <f t="shared" si="12"/>
        <v>10.284038022170195</v>
      </c>
      <c r="AL237" s="17">
        <f t="shared" si="13"/>
        <v>3.5013361847208846</v>
      </c>
      <c r="AM237" s="17">
        <f t="shared" si="14"/>
        <v>0</v>
      </c>
      <c r="AN237" s="17">
        <f t="shared" si="15"/>
        <v>192.21592044773138</v>
      </c>
      <c r="AO237" s="17">
        <f t="shared" si="16"/>
        <v>805.83490686513301</v>
      </c>
      <c r="AP237" s="17">
        <f t="shared" si="17"/>
        <v>849.35361082338306</v>
      </c>
      <c r="AQ237" s="17">
        <f t="shared" si="18"/>
        <v>1655.1885176885162</v>
      </c>
      <c r="AR237" s="17">
        <f t="shared" si="19"/>
        <v>-2.6292294498891442</v>
      </c>
      <c r="AS237" s="17">
        <f t="shared" si="20"/>
        <v>845.53660463928156</v>
      </c>
      <c r="AT237" s="17">
        <f t="shared" si="21"/>
        <v>206.00129465462246</v>
      </c>
      <c r="AU237" s="17">
        <f t="shared" si="22"/>
        <v>639.53530998465908</v>
      </c>
      <c r="AV237" s="5" t="str">
        <f t="shared" si="23"/>
        <v>OK</v>
      </c>
      <c r="AW237" s="5">
        <f t="shared" si="24"/>
        <v>1.1450200122452134</v>
      </c>
      <c r="AX237" s="5" t="str">
        <f t="shared" si="25"/>
        <v>OK</v>
      </c>
      <c r="AY237" s="5">
        <f t="shared" si="26"/>
        <v>83.737962068137819</v>
      </c>
      <c r="AZ237" s="8" t="s">
        <v>678</v>
      </c>
      <c r="BA237" s="8"/>
    </row>
    <row r="238" spans="1:53" ht="15.75" customHeight="1" x14ac:dyDescent="0.2">
      <c r="A238" s="13" t="s">
        <v>679</v>
      </c>
      <c r="B238" s="13">
        <v>239</v>
      </c>
      <c r="C238" s="8" t="s">
        <v>82</v>
      </c>
      <c r="D238" s="15" t="s">
        <v>69</v>
      </c>
      <c r="E238" s="20">
        <v>45113</v>
      </c>
      <c r="F238" s="19">
        <v>0.44444444444444442</v>
      </c>
      <c r="G238" s="18" t="s">
        <v>590</v>
      </c>
      <c r="H238" s="18" t="s">
        <v>207</v>
      </c>
      <c r="I238" s="5"/>
      <c r="J238" s="5">
        <v>2.2229999999999999</v>
      </c>
      <c r="K238" s="5">
        <v>0.17069999999999999</v>
      </c>
      <c r="L238" s="5">
        <v>6.8410000000000002</v>
      </c>
      <c r="M238" s="5">
        <v>837.53399999999999</v>
      </c>
      <c r="N238" s="5">
        <v>85.49</v>
      </c>
      <c r="O238" s="5">
        <v>3.5910000000000002</v>
      </c>
      <c r="P238" s="5">
        <v>0.106</v>
      </c>
      <c r="Q238" s="5">
        <v>0.224</v>
      </c>
      <c r="R238" s="5">
        <v>2.0510000000000002</v>
      </c>
      <c r="S238" s="5">
        <v>11.143000000000001</v>
      </c>
      <c r="T238" s="5">
        <v>7.4999999999999997E-2</v>
      </c>
      <c r="U238" s="5">
        <v>0.21210000000000001</v>
      </c>
      <c r="V238" s="5">
        <v>0.1552</v>
      </c>
      <c r="W238" s="5">
        <v>0</v>
      </c>
      <c r="X238" s="5">
        <v>3.4447000000000001</v>
      </c>
      <c r="Y238" s="5">
        <f t="shared" si="0"/>
        <v>3.5059680000000003E-2</v>
      </c>
      <c r="Z238" s="5">
        <f t="shared" si="1"/>
        <v>8.2308999999999993E-2</v>
      </c>
      <c r="AA238" s="5">
        <f t="shared" si="2"/>
        <v>0.11736868</v>
      </c>
      <c r="AB238" s="5">
        <f t="shared" si="3"/>
        <v>5.3331319999999988E-2</v>
      </c>
      <c r="AC238" s="17">
        <f t="shared" si="4"/>
        <v>837.53399999999999</v>
      </c>
      <c r="AD238" s="17">
        <f t="shared" si="5"/>
        <v>0.14421153515248672</v>
      </c>
      <c r="AE238" s="17">
        <f t="shared" si="6"/>
        <v>556.03792415169664</v>
      </c>
      <c r="AF238" s="17">
        <f t="shared" si="7"/>
        <v>168.77185764246042</v>
      </c>
      <c r="AG238" s="17">
        <f t="shared" si="8"/>
        <v>156.19990978596132</v>
      </c>
      <c r="AH238" s="17">
        <f t="shared" si="9"/>
        <v>5.729149349204441</v>
      </c>
      <c r="AI238" s="17">
        <f t="shared" si="10"/>
        <v>5.8763852469467741</v>
      </c>
      <c r="AJ238" s="17">
        <f t="shared" si="11"/>
        <v>3.9477002356461224</v>
      </c>
      <c r="AK238" s="17">
        <f t="shared" si="12"/>
        <v>5.9825684709333489</v>
      </c>
      <c r="AL238" s="17">
        <f t="shared" si="13"/>
        <v>2.5030279864978415</v>
      </c>
      <c r="AM238" s="17">
        <f t="shared" si="14"/>
        <v>0</v>
      </c>
      <c r="AN238" s="17">
        <f t="shared" si="15"/>
        <v>71.721550403091484</v>
      </c>
      <c r="AO238" s="17">
        <f t="shared" si="16"/>
        <v>921.68884709616873</v>
      </c>
      <c r="AP238" s="17">
        <f t="shared" si="17"/>
        <v>892.75943771142227</v>
      </c>
      <c r="AQ238" s="17">
        <f t="shared" si="18"/>
        <v>1814.4482848075909</v>
      </c>
      <c r="AR238" s="17">
        <f t="shared" si="19"/>
        <v>1.5943915088114082</v>
      </c>
      <c r="AS238" s="17">
        <f t="shared" si="20"/>
        <v>886.73884092932292</v>
      </c>
      <c r="AT238" s="17">
        <f t="shared" si="21"/>
        <v>80.20714686052267</v>
      </c>
      <c r="AU238" s="17">
        <f t="shared" si="22"/>
        <v>806.53169406880022</v>
      </c>
      <c r="AV238" s="5" t="str">
        <f t="shared" si="23"/>
        <v>OK</v>
      </c>
      <c r="AW238" s="5">
        <f t="shared" si="24"/>
        <v>2.4277025332431319</v>
      </c>
      <c r="AX238" s="5" t="str">
        <f t="shared" si="25"/>
        <v>OK</v>
      </c>
      <c r="AY238" s="5">
        <f t="shared" si="26"/>
        <v>87.565442895669548</v>
      </c>
      <c r="AZ238" s="8" t="s">
        <v>680</v>
      </c>
      <c r="BA238" s="8"/>
    </row>
    <row r="239" spans="1:53" ht="15.75" customHeight="1" x14ac:dyDescent="0.2">
      <c r="A239" s="13" t="s">
        <v>681</v>
      </c>
      <c r="B239" s="13">
        <v>240</v>
      </c>
      <c r="C239" s="8" t="s">
        <v>139</v>
      </c>
      <c r="D239" s="4"/>
      <c r="E239" s="20">
        <v>45113</v>
      </c>
      <c r="F239" s="19">
        <v>0.45833333333333331</v>
      </c>
      <c r="G239" s="18" t="s">
        <v>682</v>
      </c>
      <c r="H239" s="18" t="s">
        <v>683</v>
      </c>
      <c r="I239" s="5"/>
      <c r="J239" s="5">
        <v>1.256</v>
      </c>
      <c r="K239" s="5">
        <v>0.26619999999999999</v>
      </c>
      <c r="L239" s="5">
        <v>6.5670000000000002</v>
      </c>
      <c r="M239" s="5">
        <v>335.74599999999998</v>
      </c>
      <c r="N239" s="5">
        <v>92.32</v>
      </c>
      <c r="O239" s="5">
        <v>1.9359999999999999</v>
      </c>
      <c r="P239" s="5">
        <v>8.2000000000000003E-2</v>
      </c>
      <c r="Q239" s="5">
        <v>0.36099999999999999</v>
      </c>
      <c r="R239" s="5">
        <v>1.99</v>
      </c>
      <c r="S239" s="5">
        <v>11.957000000000001</v>
      </c>
      <c r="T239" s="5">
        <v>8.1000000000000003E-2</v>
      </c>
      <c r="U239" s="5">
        <v>0.46899999999999997</v>
      </c>
      <c r="V239" s="5">
        <v>0.37719999999999998</v>
      </c>
      <c r="W239" s="5">
        <v>0</v>
      </c>
      <c r="X239" s="5">
        <v>23.524100000000001</v>
      </c>
      <c r="Y239" s="5">
        <f t="shared" si="0"/>
        <v>8.520947999999999E-2</v>
      </c>
      <c r="Z239" s="5">
        <f t="shared" si="1"/>
        <v>6.3672999999999993E-2</v>
      </c>
      <c r="AA239" s="5">
        <f t="shared" si="2"/>
        <v>0.14888247999999998</v>
      </c>
      <c r="AB239" s="5">
        <f t="shared" si="3"/>
        <v>0.11731752000000001</v>
      </c>
      <c r="AC239" s="17">
        <f t="shared" si="4"/>
        <v>335.74599999999998</v>
      </c>
      <c r="AD239" s="17">
        <f t="shared" si="5"/>
        <v>0.27101916318908359</v>
      </c>
      <c r="AE239" s="17">
        <f t="shared" si="6"/>
        <v>596.65668662674659</v>
      </c>
      <c r="AF239" s="17">
        <f t="shared" si="7"/>
        <v>163.75231433861344</v>
      </c>
      <c r="AG239" s="17">
        <f t="shared" si="8"/>
        <v>84.211368795773069</v>
      </c>
      <c r="AH239" s="17">
        <f t="shared" si="9"/>
        <v>9.2331380136732282</v>
      </c>
      <c r="AI239" s="17">
        <f t="shared" si="10"/>
        <v>4.5458829268833538</v>
      </c>
      <c r="AJ239" s="17">
        <f t="shared" si="11"/>
        <v>4.2635162544978131</v>
      </c>
      <c r="AK239" s="17">
        <f t="shared" si="12"/>
        <v>13.228781767410371</v>
      </c>
      <c r="AL239" s="17">
        <f t="shared" si="13"/>
        <v>6.0833901836790316</v>
      </c>
      <c r="AM239" s="17">
        <f t="shared" si="14"/>
        <v>0</v>
      </c>
      <c r="AN239" s="17">
        <f t="shared" si="15"/>
        <v>489.79154174162176</v>
      </c>
      <c r="AO239" s="17">
        <f t="shared" si="16"/>
        <v>849.11322994720899</v>
      </c>
      <c r="AP239" s="17">
        <f t="shared" si="17"/>
        <v>858.67040986487882</v>
      </c>
      <c r="AQ239" s="17">
        <f t="shared" si="18"/>
        <v>1707.7836398120878</v>
      </c>
      <c r="AR239" s="17">
        <f t="shared" si="19"/>
        <v>-0.55962474958018871</v>
      </c>
      <c r="AS239" s="17">
        <f t="shared" si="20"/>
        <v>853.85350777480642</v>
      </c>
      <c r="AT239" s="17">
        <f t="shared" si="21"/>
        <v>509.10371369271115</v>
      </c>
      <c r="AU239" s="17">
        <f t="shared" si="22"/>
        <v>344.74979408209526</v>
      </c>
      <c r="AV239" s="5" t="str">
        <f t="shared" si="23"/>
        <v>OK</v>
      </c>
      <c r="AW239" s="5">
        <f t="shared" si="24"/>
        <v>2.6219719924311811</v>
      </c>
      <c r="AX239" s="5" t="str">
        <f t="shared" si="25"/>
        <v>OK</v>
      </c>
      <c r="AY239" s="5">
        <f t="shared" si="26"/>
        <v>94.740604543412459</v>
      </c>
      <c r="AZ239" s="8" t="s">
        <v>684</v>
      </c>
      <c r="BA239" s="8"/>
    </row>
    <row r="240" spans="1:53" ht="15.75" customHeight="1" x14ac:dyDescent="0.2">
      <c r="A240" s="13" t="s">
        <v>685</v>
      </c>
      <c r="B240" s="13">
        <v>241</v>
      </c>
      <c r="C240" s="8" t="s">
        <v>78</v>
      </c>
      <c r="D240" s="4" t="s">
        <v>79</v>
      </c>
      <c r="E240" s="20">
        <v>45113</v>
      </c>
      <c r="F240" s="19">
        <v>0.46180555555555558</v>
      </c>
      <c r="G240" s="18" t="s">
        <v>686</v>
      </c>
      <c r="H240" s="18" t="s">
        <v>687</v>
      </c>
      <c r="I240" s="5">
        <v>4.7309999999999999</v>
      </c>
      <c r="J240" s="5">
        <v>1.7909999999999999</v>
      </c>
      <c r="K240" s="5">
        <v>0.20399999999999999</v>
      </c>
      <c r="L240" s="5">
        <v>6.7069999999999999</v>
      </c>
      <c r="M240" s="5">
        <v>641.09</v>
      </c>
      <c r="N240" s="5">
        <v>70.260000000000005</v>
      </c>
      <c r="O240" s="5">
        <v>2.488</v>
      </c>
      <c r="P240" s="5">
        <v>0.111</v>
      </c>
      <c r="Q240" s="5">
        <v>0.28299999999999997</v>
      </c>
      <c r="R240" s="5">
        <v>1.512</v>
      </c>
      <c r="S240" s="5">
        <v>9.2850000000000001</v>
      </c>
      <c r="T240" s="5">
        <v>0.06</v>
      </c>
      <c r="U240" s="5">
        <v>0.34050000000000002</v>
      </c>
      <c r="V240" s="5">
        <v>0.33379999999999999</v>
      </c>
      <c r="W240" s="5">
        <v>0</v>
      </c>
      <c r="X240" s="5">
        <v>2.9820000000000002</v>
      </c>
      <c r="Y240" s="5">
        <f t="shared" si="0"/>
        <v>7.5405419999999987E-2</v>
      </c>
      <c r="Z240" s="5">
        <f t="shared" si="1"/>
        <v>8.6191500000000004E-2</v>
      </c>
      <c r="AA240" s="5">
        <f t="shared" si="2"/>
        <v>0.16159691999999998</v>
      </c>
      <c r="AB240" s="5">
        <f t="shared" si="3"/>
        <v>4.240308000000001E-2</v>
      </c>
      <c r="AC240" s="17">
        <f t="shared" si="4"/>
        <v>641.09</v>
      </c>
      <c r="AD240" s="17">
        <f t="shared" si="5"/>
        <v>0.19633602768360445</v>
      </c>
      <c r="AE240" s="17">
        <f t="shared" si="6"/>
        <v>463.32335329341316</v>
      </c>
      <c r="AF240" s="17">
        <f t="shared" si="7"/>
        <v>124.41884385928822</v>
      </c>
      <c r="AG240" s="17">
        <f t="shared" si="8"/>
        <v>108.22204832845217</v>
      </c>
      <c r="AH240" s="17">
        <f t="shared" si="9"/>
        <v>7.2381663652895378</v>
      </c>
      <c r="AI240" s="17">
        <f t="shared" si="10"/>
        <v>6.153573230293321</v>
      </c>
      <c r="AJ240" s="17">
        <f t="shared" si="11"/>
        <v>3.1581601885168982</v>
      </c>
      <c r="AK240" s="17">
        <f t="shared" si="12"/>
        <v>9.6042648012862113</v>
      </c>
      <c r="AL240" s="17">
        <f t="shared" si="13"/>
        <v>5.3834455018877545</v>
      </c>
      <c r="AM240" s="17">
        <f t="shared" si="14"/>
        <v>0</v>
      </c>
      <c r="AN240" s="17">
        <f t="shared" si="15"/>
        <v>62.087747351589059</v>
      </c>
      <c r="AO240" s="17">
        <f t="shared" si="16"/>
        <v>721.32361784327998</v>
      </c>
      <c r="AP240" s="17">
        <f t="shared" si="17"/>
        <v>709.55232110442</v>
      </c>
      <c r="AQ240" s="17">
        <f t="shared" si="18"/>
        <v>1430.8759389477</v>
      </c>
      <c r="AR240" s="17">
        <f t="shared" si="19"/>
        <v>0.82266368582009031</v>
      </c>
      <c r="AS240" s="17">
        <f t="shared" si="20"/>
        <v>703.20241184644306</v>
      </c>
      <c r="AT240" s="17">
        <f t="shared" si="21"/>
        <v>77.075457654763028</v>
      </c>
      <c r="AU240" s="17">
        <f t="shared" si="22"/>
        <v>626.12695419168006</v>
      </c>
      <c r="AV240" s="5" t="str">
        <f t="shared" si="23"/>
        <v>OK</v>
      </c>
      <c r="AW240" s="5">
        <f t="shared" si="24"/>
        <v>-0.77191597640400111</v>
      </c>
      <c r="AX240" s="5" t="str">
        <f t="shared" si="25"/>
        <v>OK</v>
      </c>
      <c r="AY240" s="5">
        <f t="shared" si="26"/>
        <v>69.717651834978554</v>
      </c>
      <c r="AZ240" s="8" t="s">
        <v>680</v>
      </c>
      <c r="BA240" s="8"/>
    </row>
    <row r="241" spans="1:53" ht="15.75" customHeight="1" x14ac:dyDescent="0.2">
      <c r="A241" s="13" t="s">
        <v>688</v>
      </c>
      <c r="B241" s="13">
        <v>242</v>
      </c>
      <c r="C241" s="8" t="s">
        <v>65</v>
      </c>
      <c r="D241" s="4"/>
      <c r="E241" s="20">
        <v>45113</v>
      </c>
      <c r="F241" s="19">
        <v>0.46875</v>
      </c>
      <c r="G241" s="18" t="s">
        <v>689</v>
      </c>
      <c r="H241" s="18" t="s">
        <v>690</v>
      </c>
      <c r="I241" s="5"/>
      <c r="J241" s="5">
        <v>1.282</v>
      </c>
      <c r="K241" s="5">
        <v>0.2681</v>
      </c>
      <c r="L241" s="5">
        <v>6.7549999999999999</v>
      </c>
      <c r="M241" s="5">
        <v>428.779</v>
      </c>
      <c r="N241" s="5">
        <v>106.8</v>
      </c>
      <c r="O241" s="5">
        <v>1.8380000000000001</v>
      </c>
      <c r="P241" s="5">
        <v>9.2999999999999999E-2</v>
      </c>
      <c r="Q241" s="5">
        <v>0.36499999999999999</v>
      </c>
      <c r="R241" s="5">
        <v>2.1440000000000001</v>
      </c>
      <c r="S241" s="5">
        <v>14.554</v>
      </c>
      <c r="T241" s="5">
        <v>8.8999999999999996E-2</v>
      </c>
      <c r="U241" s="5">
        <v>0.46229999999999999</v>
      </c>
      <c r="V241" s="5">
        <v>0.49480000000000002</v>
      </c>
      <c r="W241" s="5">
        <v>0</v>
      </c>
      <c r="X241" s="5">
        <v>25.1754</v>
      </c>
      <c r="Y241" s="5">
        <f t="shared" si="0"/>
        <v>0.11177532</v>
      </c>
      <c r="Z241" s="5">
        <f t="shared" si="1"/>
        <v>7.2214500000000001E-2</v>
      </c>
      <c r="AA241" s="5">
        <f t="shared" si="2"/>
        <v>0.18398982</v>
      </c>
      <c r="AB241" s="5">
        <f t="shared" si="3"/>
        <v>8.4110180000000007E-2</v>
      </c>
      <c r="AC241" s="17">
        <f t="shared" si="4"/>
        <v>428.779</v>
      </c>
      <c r="AD241" s="17">
        <f t="shared" si="5"/>
        <v>0.17579236139586907</v>
      </c>
      <c r="AE241" s="17">
        <f t="shared" si="6"/>
        <v>726.24750499002005</v>
      </c>
      <c r="AF241" s="17">
        <f t="shared" si="7"/>
        <v>176.42460399094836</v>
      </c>
      <c r="AG241" s="17">
        <f t="shared" si="8"/>
        <v>79.948603226565567</v>
      </c>
      <c r="AH241" s="17">
        <f t="shared" si="9"/>
        <v>9.3354442520518788</v>
      </c>
      <c r="AI241" s="17">
        <f t="shared" si="10"/>
        <v>5.1556964902457549</v>
      </c>
      <c r="AJ241" s="17">
        <f t="shared" si="11"/>
        <v>4.6846042796333984</v>
      </c>
      <c r="AK241" s="17">
        <f t="shared" si="12"/>
        <v>13.039799170733081</v>
      </c>
      <c r="AL241" s="17">
        <f t="shared" si="13"/>
        <v>7.9800144827263662</v>
      </c>
      <c r="AM241" s="17">
        <f t="shared" si="14"/>
        <v>0</v>
      </c>
      <c r="AN241" s="17">
        <f t="shared" si="15"/>
        <v>524.17299620227868</v>
      </c>
      <c r="AO241" s="17">
        <f t="shared" si="16"/>
        <v>978.65641413537151</v>
      </c>
      <c r="AP241" s="17">
        <f t="shared" si="17"/>
        <v>997.28764531122749</v>
      </c>
      <c r="AQ241" s="17">
        <f t="shared" si="18"/>
        <v>1975.9440594465991</v>
      </c>
      <c r="AR241" s="17">
        <f t="shared" si="19"/>
        <v>-0.94290276522676564</v>
      </c>
      <c r="AS241" s="17">
        <f t="shared" si="20"/>
        <v>991.95615645958583</v>
      </c>
      <c r="AT241" s="17">
        <f t="shared" si="21"/>
        <v>545.19280985573812</v>
      </c>
      <c r="AU241" s="17">
        <f t="shared" si="22"/>
        <v>446.76334660384771</v>
      </c>
      <c r="AV241" s="5" t="str">
        <f t="shared" si="23"/>
        <v>OK</v>
      </c>
      <c r="AW241" s="5">
        <f t="shared" si="24"/>
        <v>1.5955179420335051</v>
      </c>
      <c r="AX241" s="5" t="str">
        <f t="shared" si="25"/>
        <v>OK</v>
      </c>
      <c r="AY241" s="5">
        <f t="shared" si="26"/>
        <v>108.50401316209178</v>
      </c>
      <c r="AZ241" s="8" t="s">
        <v>691</v>
      </c>
      <c r="BA241" s="8"/>
    </row>
    <row r="242" spans="1:53" ht="15.75" customHeight="1" x14ac:dyDescent="0.2">
      <c r="A242" s="13" t="s">
        <v>692</v>
      </c>
      <c r="B242" s="13">
        <v>243</v>
      </c>
      <c r="C242" s="8" t="s">
        <v>72</v>
      </c>
      <c r="D242" s="15" t="s">
        <v>69</v>
      </c>
      <c r="E242" s="20">
        <v>45113</v>
      </c>
      <c r="F242" s="19">
        <v>0.47222222222222221</v>
      </c>
      <c r="G242" s="18" t="s">
        <v>193</v>
      </c>
      <c r="H242" s="18" t="s">
        <v>609</v>
      </c>
      <c r="I242" s="5"/>
      <c r="J242" s="5">
        <v>1.08</v>
      </c>
      <c r="K242" s="5">
        <v>0.40150000000000002</v>
      </c>
      <c r="L242" s="5">
        <v>6.6310000000000002</v>
      </c>
      <c r="M242" s="5">
        <v>510.21600000000001</v>
      </c>
      <c r="N242" s="5">
        <v>74.260000000000005</v>
      </c>
      <c r="O242" s="5">
        <v>1.5189999999999999</v>
      </c>
      <c r="P242" s="5">
        <v>5.0999999999999997E-2</v>
      </c>
      <c r="Q242" s="5">
        <v>0.252</v>
      </c>
      <c r="R242" s="5">
        <v>1.276</v>
      </c>
      <c r="S242" s="5">
        <v>11.563000000000001</v>
      </c>
      <c r="T242" s="5">
        <v>5.8000000000000003E-2</v>
      </c>
      <c r="U242" s="5">
        <v>0.25459999999999999</v>
      </c>
      <c r="V242" s="5">
        <v>1.1298999999999999</v>
      </c>
      <c r="W242" s="5">
        <v>0</v>
      </c>
      <c r="X242" s="5">
        <v>9.8856000000000002</v>
      </c>
      <c r="Y242" s="5">
        <f t="shared" si="0"/>
        <v>0.25524440999999998</v>
      </c>
      <c r="Z242" s="5">
        <f t="shared" si="1"/>
        <v>3.9601499999999998E-2</v>
      </c>
      <c r="AA242" s="5">
        <f t="shared" si="2"/>
        <v>0.29484590999999999</v>
      </c>
      <c r="AB242" s="5">
        <f t="shared" si="3"/>
        <v>0.10665409000000003</v>
      </c>
      <c r="AC242" s="17">
        <f t="shared" si="4"/>
        <v>510.21600000000001</v>
      </c>
      <c r="AD242" s="17">
        <f t="shared" si="5"/>
        <v>0.23388372386593517</v>
      </c>
      <c r="AE242" s="17">
        <f t="shared" si="6"/>
        <v>576.99600798403196</v>
      </c>
      <c r="AF242" s="17">
        <f t="shared" si="7"/>
        <v>104.99897140506069</v>
      </c>
      <c r="AG242" s="17">
        <f t="shared" si="8"/>
        <v>66.072866322716578</v>
      </c>
      <c r="AH242" s="17">
        <f t="shared" si="9"/>
        <v>6.4452930178549952</v>
      </c>
      <c r="AI242" s="17">
        <f t="shared" si="10"/>
        <v>2.8273174301347685</v>
      </c>
      <c r="AJ242" s="17">
        <f t="shared" si="11"/>
        <v>3.0528881822330014</v>
      </c>
      <c r="AK242" s="17">
        <f t="shared" si="12"/>
        <v>7.1813386737370601</v>
      </c>
      <c r="AL242" s="17">
        <f t="shared" si="13"/>
        <v>18.22275336304066</v>
      </c>
      <c r="AM242" s="17">
        <f t="shared" si="14"/>
        <v>0</v>
      </c>
      <c r="AN242" s="17">
        <f t="shared" si="15"/>
        <v>205.82650409754149</v>
      </c>
      <c r="AO242" s="17">
        <f t="shared" si="16"/>
        <v>744.49948431655218</v>
      </c>
      <c r="AP242" s="17">
        <f t="shared" si="17"/>
        <v>757.57433988366483</v>
      </c>
      <c r="AQ242" s="17">
        <f t="shared" si="18"/>
        <v>1502.0738242002171</v>
      </c>
      <c r="AR242" s="17">
        <f t="shared" si="19"/>
        <v>-0.87045359265709787</v>
      </c>
      <c r="AS242" s="17">
        <f t="shared" si="20"/>
        <v>754.51313872966421</v>
      </c>
      <c r="AT242" s="17">
        <f t="shared" si="21"/>
        <v>231.2305961343192</v>
      </c>
      <c r="AU242" s="17">
        <f t="shared" si="22"/>
        <v>523.28254259534503</v>
      </c>
      <c r="AV242" s="5" t="str">
        <f t="shared" si="23"/>
        <v>OK</v>
      </c>
      <c r="AW242" s="5">
        <f t="shared" si="24"/>
        <v>4.5449604966345101</v>
      </c>
      <c r="AX242" s="5" t="str">
        <f t="shared" si="25"/>
        <v>OK</v>
      </c>
      <c r="AY242" s="5">
        <f t="shared" si="26"/>
        <v>77.635087664800793</v>
      </c>
      <c r="AZ242" s="8" t="s">
        <v>680</v>
      </c>
      <c r="BA242" s="8"/>
    </row>
    <row r="243" spans="1:53" ht="15.75" customHeight="1" x14ac:dyDescent="0.2">
      <c r="A243" s="13" t="s">
        <v>693</v>
      </c>
      <c r="B243" s="13">
        <v>244</v>
      </c>
      <c r="C243" s="8" t="s">
        <v>68</v>
      </c>
      <c r="D243" s="15" t="s">
        <v>69</v>
      </c>
      <c r="E243" s="20">
        <v>45113</v>
      </c>
      <c r="F243" s="19">
        <v>0.50694444444444442</v>
      </c>
      <c r="G243" s="18" t="s">
        <v>694</v>
      </c>
      <c r="H243" s="18" t="s">
        <v>695</v>
      </c>
      <c r="I243" s="5"/>
      <c r="J243" s="5">
        <v>3.089</v>
      </c>
      <c r="K243" s="5">
        <v>0.15060000000000001</v>
      </c>
      <c r="L243" s="5">
        <v>6.8280000000000003</v>
      </c>
      <c r="M243" s="5">
        <v>763.548</v>
      </c>
      <c r="N243" s="5">
        <v>89.14</v>
      </c>
      <c r="O243" s="5">
        <v>2.21</v>
      </c>
      <c r="P243" s="5">
        <v>8.2000000000000003E-2</v>
      </c>
      <c r="Q243" s="5">
        <v>0.65400000000000003</v>
      </c>
      <c r="R243" s="5">
        <v>3.48</v>
      </c>
      <c r="S243" s="5">
        <v>10.997999999999999</v>
      </c>
      <c r="T243" s="5">
        <v>6.5000000000000002E-2</v>
      </c>
      <c r="U243" s="5">
        <v>0.2326</v>
      </c>
      <c r="V243" s="5">
        <v>0.2084</v>
      </c>
      <c r="W243" s="5">
        <v>0</v>
      </c>
      <c r="X243" s="5">
        <v>5.0698999999999996</v>
      </c>
      <c r="Y243" s="5">
        <f t="shared" si="0"/>
        <v>4.7077559999999997E-2</v>
      </c>
      <c r="Z243" s="5">
        <f t="shared" si="1"/>
        <v>6.3672999999999993E-2</v>
      </c>
      <c r="AA243" s="5">
        <f t="shared" si="2"/>
        <v>0.11075056</v>
      </c>
      <c r="AB243" s="5">
        <f t="shared" si="3"/>
        <v>3.9849440000000014E-2</v>
      </c>
      <c r="AC243" s="17">
        <f t="shared" si="4"/>
        <v>763.548</v>
      </c>
      <c r="AD243" s="17">
        <f t="shared" si="5"/>
        <v>0.14859356422870029</v>
      </c>
      <c r="AE243" s="17">
        <f t="shared" si="6"/>
        <v>548.80239520958082</v>
      </c>
      <c r="AF243" s="17">
        <f t="shared" si="7"/>
        <v>286.36083110471094</v>
      </c>
      <c r="AG243" s="17">
        <f t="shared" si="8"/>
        <v>96.129713346414519</v>
      </c>
      <c r="AH243" s="17">
        <f t="shared" si="9"/>
        <v>16.727069974909394</v>
      </c>
      <c r="AI243" s="17">
        <f t="shared" si="10"/>
        <v>4.5458829268833538</v>
      </c>
      <c r="AJ243" s="17">
        <f t="shared" si="11"/>
        <v>3.4213402042266399</v>
      </c>
      <c r="AK243" s="17">
        <f t="shared" si="12"/>
        <v>6.5607988040504326</v>
      </c>
      <c r="AL243" s="17">
        <f t="shared" si="13"/>
        <v>3.3610246932097301</v>
      </c>
      <c r="AM243" s="17">
        <f t="shared" si="14"/>
        <v>0</v>
      </c>
      <c r="AN243" s="17">
        <f t="shared" si="15"/>
        <v>105.55958091811578</v>
      </c>
      <c r="AO243" s="17">
        <f t="shared" si="16"/>
        <v>882.45074461960257</v>
      </c>
      <c r="AP243" s="17">
        <f t="shared" si="17"/>
        <v>952.71448612672759</v>
      </c>
      <c r="AQ243" s="17">
        <f t="shared" si="18"/>
        <v>1835.1652307463301</v>
      </c>
      <c r="AR243" s="17">
        <f t="shared" si="19"/>
        <v>-3.8287419753778771</v>
      </c>
      <c r="AS243" s="17">
        <f t="shared" si="20"/>
        <v>948.02000963561557</v>
      </c>
      <c r="AT243" s="17">
        <f t="shared" si="21"/>
        <v>115.48140441537595</v>
      </c>
      <c r="AU243" s="17">
        <f t="shared" si="22"/>
        <v>832.53860522023956</v>
      </c>
      <c r="AV243" s="5" t="str">
        <f t="shared" si="23"/>
        <v>OK</v>
      </c>
      <c r="AW243" s="5">
        <f t="shared" si="24"/>
        <v>0.63907866949247538</v>
      </c>
      <c r="AX243" s="5" t="str">
        <f t="shared" si="25"/>
        <v>OK</v>
      </c>
      <c r="AY243" s="5">
        <f t="shared" si="26"/>
        <v>89.709674725985593</v>
      </c>
      <c r="AZ243" s="8" t="s">
        <v>696</v>
      </c>
      <c r="BA243" s="8"/>
    </row>
    <row r="244" spans="1:53" ht="15.75" customHeight="1" x14ac:dyDescent="0.2">
      <c r="A244" s="13" t="s">
        <v>697</v>
      </c>
      <c r="B244" s="13">
        <v>245</v>
      </c>
      <c r="C244" s="8" t="s">
        <v>62</v>
      </c>
      <c r="D244" s="4"/>
      <c r="E244" s="20">
        <v>45113</v>
      </c>
      <c r="F244" s="19">
        <v>0.51041666666666663</v>
      </c>
      <c r="G244" s="18" t="s">
        <v>698</v>
      </c>
      <c r="H244" s="18" t="s">
        <v>654</v>
      </c>
      <c r="I244" s="5">
        <v>2.7040000000000002</v>
      </c>
      <c r="J244" s="5">
        <v>0.87139999999999995</v>
      </c>
      <c r="K244" s="5">
        <v>0.158</v>
      </c>
      <c r="L244" s="5">
        <v>6.8330000000000002</v>
      </c>
      <c r="M244" s="5">
        <v>165.655</v>
      </c>
      <c r="N244" s="5">
        <v>117.53</v>
      </c>
      <c r="O244" s="5">
        <v>1.91</v>
      </c>
      <c r="P244" s="5">
        <v>5.2999999999999999E-2</v>
      </c>
      <c r="Q244" s="5">
        <v>0.42899999999999999</v>
      </c>
      <c r="R244" s="5">
        <v>2.7429999999999999</v>
      </c>
      <c r="S244" s="5">
        <v>14.526</v>
      </c>
      <c r="T244" s="5">
        <v>9.4E-2</v>
      </c>
      <c r="U244" s="5">
        <v>0.55610000000000004</v>
      </c>
      <c r="V244" s="5">
        <v>0.2742</v>
      </c>
      <c r="W244" s="5">
        <v>0</v>
      </c>
      <c r="X244" s="5">
        <v>40.5473</v>
      </c>
      <c r="Y244" s="5">
        <f t="shared" si="0"/>
        <v>6.1941779999999995E-2</v>
      </c>
      <c r="Z244" s="5">
        <f t="shared" si="1"/>
        <v>4.1154499999999997E-2</v>
      </c>
      <c r="AA244" s="5">
        <f t="shared" si="2"/>
        <v>0.10309627999999998</v>
      </c>
      <c r="AB244" s="5">
        <f t="shared" si="3"/>
        <v>5.4903720000000017E-2</v>
      </c>
      <c r="AC244" s="17">
        <f t="shared" si="4"/>
        <v>165.655</v>
      </c>
      <c r="AD244" s="17">
        <f t="shared" si="5"/>
        <v>0.1468926277643863</v>
      </c>
      <c r="AE244" s="17">
        <f t="shared" si="6"/>
        <v>724.85029940119762</v>
      </c>
      <c r="AF244" s="17">
        <f t="shared" si="7"/>
        <v>225.71487348282247</v>
      </c>
      <c r="AG244" s="17">
        <f t="shared" si="8"/>
        <v>83.080430991697611</v>
      </c>
      <c r="AH244" s="17">
        <f t="shared" si="9"/>
        <v>10.97234406611029</v>
      </c>
      <c r="AI244" s="17">
        <f t="shared" si="10"/>
        <v>2.9381926234733871</v>
      </c>
      <c r="AJ244" s="17">
        <f t="shared" si="11"/>
        <v>4.9477842953431397</v>
      </c>
      <c r="AK244" s="17">
        <f t="shared" si="12"/>
        <v>15.685555524215157</v>
      </c>
      <c r="AL244" s="17">
        <f t="shared" si="13"/>
        <v>4.4222311462481194</v>
      </c>
      <c r="AM244" s="17">
        <f t="shared" si="14"/>
        <v>0</v>
      </c>
      <c r="AN244" s="17">
        <f t="shared" si="15"/>
        <v>844.22887933906327</v>
      </c>
      <c r="AO244" s="17">
        <f t="shared" si="16"/>
        <v>1034.9394503048698</v>
      </c>
      <c r="AP244" s="17">
        <f t="shared" si="17"/>
        <v>1047.7030331930657</v>
      </c>
      <c r="AQ244" s="17">
        <f t="shared" si="18"/>
        <v>2082.6424834979352</v>
      </c>
      <c r="AR244" s="17">
        <f t="shared" si="19"/>
        <v>-0.61285520627422774</v>
      </c>
      <c r="AS244" s="17">
        <f t="shared" si="20"/>
        <v>1044.6179479418279</v>
      </c>
      <c r="AT244" s="17">
        <f t="shared" si="21"/>
        <v>864.33666600952654</v>
      </c>
      <c r="AU244" s="17">
        <f t="shared" si="22"/>
        <v>180.28128193230134</v>
      </c>
      <c r="AV244" s="5" t="str">
        <f t="shared" si="23"/>
        <v>OK</v>
      </c>
      <c r="AW244" s="5">
        <f t="shared" si="24"/>
        <v>3.8148755812569011</v>
      </c>
      <c r="AX244" s="5" t="str">
        <f t="shared" si="25"/>
        <v>OK</v>
      </c>
      <c r="AY244" s="5">
        <f t="shared" si="26"/>
        <v>122.01362327065124</v>
      </c>
      <c r="AZ244" s="8" t="s">
        <v>699</v>
      </c>
      <c r="BA244" s="8"/>
    </row>
    <row r="245" spans="1:53" ht="15.75" customHeight="1" x14ac:dyDescent="0.2">
      <c r="A245" s="13" t="s">
        <v>700</v>
      </c>
      <c r="B245" s="13">
        <v>246</v>
      </c>
      <c r="C245" s="8" t="s">
        <v>58</v>
      </c>
      <c r="D245" s="4"/>
      <c r="E245" s="20">
        <v>45113</v>
      </c>
      <c r="F245" s="19">
        <v>0.52777777777777779</v>
      </c>
      <c r="G245" s="18" t="s">
        <v>193</v>
      </c>
      <c r="H245" s="18" t="s">
        <v>214</v>
      </c>
      <c r="I245" s="5"/>
      <c r="J245" s="5">
        <v>2.2629999999999999</v>
      </c>
      <c r="K245" s="5">
        <v>0.15759999999999999</v>
      </c>
      <c r="L245" s="5">
        <v>6.6920000000000002</v>
      </c>
      <c r="M245" s="5">
        <v>555.77700000000004</v>
      </c>
      <c r="N245" s="5">
        <v>61.75</v>
      </c>
      <c r="O245" s="5">
        <v>1.754</v>
      </c>
      <c r="P245" s="5">
        <v>7.6999999999999999E-2</v>
      </c>
      <c r="Q245" s="5">
        <v>0.36699999999999999</v>
      </c>
      <c r="R245" s="5">
        <v>1.6830000000000001</v>
      </c>
      <c r="S245" s="5">
        <v>8.2569999999999997</v>
      </c>
      <c r="T245" s="5">
        <v>4.4999999999999998E-2</v>
      </c>
      <c r="U245" s="5">
        <v>0.13589999999999999</v>
      </c>
      <c r="V245" s="5">
        <v>0.16009999999999999</v>
      </c>
      <c r="W245" s="5">
        <v>0</v>
      </c>
      <c r="X245" s="5">
        <v>3.4548999999999999</v>
      </c>
      <c r="Y245" s="5">
        <f t="shared" si="0"/>
        <v>3.6166589999999998E-2</v>
      </c>
      <c r="Z245" s="5">
        <f t="shared" si="1"/>
        <v>5.9790499999999996E-2</v>
      </c>
      <c r="AA245" s="5">
        <f t="shared" si="2"/>
        <v>9.5957089999999995E-2</v>
      </c>
      <c r="AB245" s="5">
        <f t="shared" si="3"/>
        <v>6.1642909999999995E-2</v>
      </c>
      <c r="AC245" s="17">
        <f t="shared" si="4"/>
        <v>555.77700000000004</v>
      </c>
      <c r="AD245" s="17">
        <f t="shared" si="5"/>
        <v>0.20323570109362188</v>
      </c>
      <c r="AE245" s="17">
        <f t="shared" si="6"/>
        <v>412.02594810379242</v>
      </c>
      <c r="AF245" s="17">
        <f t="shared" si="7"/>
        <v>138.49002262908866</v>
      </c>
      <c r="AG245" s="17">
        <f t="shared" si="8"/>
        <v>76.29480416724482</v>
      </c>
      <c r="AH245" s="17">
        <f t="shared" si="9"/>
        <v>9.386597371241205</v>
      </c>
      <c r="AI245" s="17">
        <f t="shared" si="10"/>
        <v>4.2686949435368078</v>
      </c>
      <c r="AJ245" s="17">
        <f t="shared" si="11"/>
        <v>2.3686201413876735</v>
      </c>
      <c r="AK245" s="17">
        <f t="shared" si="12"/>
        <v>3.8332440132005745</v>
      </c>
      <c r="AL245" s="17">
        <f t="shared" si="13"/>
        <v>2.5820539989581466</v>
      </c>
      <c r="AM245" s="17">
        <f t="shared" si="14"/>
        <v>0</v>
      </c>
      <c r="AN245" s="17">
        <f t="shared" si="15"/>
        <v>71.933922979545613</v>
      </c>
      <c r="AO245" s="17">
        <f t="shared" si="16"/>
        <v>636.494841133092</v>
      </c>
      <c r="AP245" s="17">
        <f t="shared" si="17"/>
        <v>640.6693029159976</v>
      </c>
      <c r="AQ245" s="17">
        <f t="shared" si="18"/>
        <v>1277.1641440490896</v>
      </c>
      <c r="AR245" s="17">
        <f t="shared" si="19"/>
        <v>-0.3268539758461273</v>
      </c>
      <c r="AS245" s="17">
        <f t="shared" si="20"/>
        <v>636.19737227136716</v>
      </c>
      <c r="AT245" s="17">
        <f t="shared" si="21"/>
        <v>78.349220991704328</v>
      </c>
      <c r="AU245" s="17">
        <f t="shared" si="22"/>
        <v>557.84815127966283</v>
      </c>
      <c r="AV245" s="5" t="str">
        <f t="shared" si="23"/>
        <v>OK</v>
      </c>
      <c r="AW245" s="5">
        <f t="shared" si="24"/>
        <v>1.2076571688571847</v>
      </c>
      <c r="AX245" s="5" t="str">
        <f t="shared" si="25"/>
        <v>OK</v>
      </c>
      <c r="AY245" s="5">
        <f t="shared" si="26"/>
        <v>62.495728301769311</v>
      </c>
      <c r="AZ245" s="8" t="s">
        <v>701</v>
      </c>
      <c r="BA245" s="8"/>
    </row>
    <row r="246" spans="1:53" ht="15.75" customHeight="1" x14ac:dyDescent="0.2">
      <c r="A246" s="13" t="s">
        <v>702</v>
      </c>
      <c r="B246" s="13">
        <v>247</v>
      </c>
      <c r="C246" s="8" t="s">
        <v>58</v>
      </c>
      <c r="D246" s="4"/>
      <c r="E246" s="3">
        <v>45118</v>
      </c>
      <c r="F246" s="19">
        <v>0.3576388888888889</v>
      </c>
      <c r="G246" s="18" t="s">
        <v>194</v>
      </c>
      <c r="H246" s="18" t="s">
        <v>581</v>
      </c>
      <c r="I246" s="5">
        <v>4.2</v>
      </c>
      <c r="J246" s="5">
        <v>1.895</v>
      </c>
      <c r="K246" s="5">
        <v>0.14530000000000001</v>
      </c>
      <c r="L246" s="5">
        <v>6.67</v>
      </c>
      <c r="M246" s="5">
        <v>575.20000000000005</v>
      </c>
      <c r="N246" s="5">
        <v>64.59</v>
      </c>
      <c r="O246" s="5">
        <v>1.948</v>
      </c>
      <c r="P246" s="5">
        <v>8.5999999999999993E-2</v>
      </c>
      <c r="Q246" s="5">
        <v>0.40400000000000003</v>
      </c>
      <c r="R246" s="5">
        <v>1.859</v>
      </c>
      <c r="S246" s="5">
        <v>8.9540000000000006</v>
      </c>
      <c r="T246" s="5">
        <v>4.8000000000000001E-2</v>
      </c>
      <c r="U246" s="5">
        <v>0.1817</v>
      </c>
      <c r="V246" s="5">
        <v>0.1196</v>
      </c>
      <c r="W246" s="5">
        <v>0</v>
      </c>
      <c r="X246" s="5">
        <v>4.0124000000000004</v>
      </c>
      <c r="Y246" s="5">
        <f t="shared" si="0"/>
        <v>2.7017639999999999E-2</v>
      </c>
      <c r="Z246" s="5">
        <f t="shared" si="1"/>
        <v>6.6778999999999991E-2</v>
      </c>
      <c r="AA246" s="5">
        <f t="shared" si="2"/>
        <v>9.3796639999999987E-2</v>
      </c>
      <c r="AB246" s="5">
        <f t="shared" si="3"/>
        <v>5.1503360000000026E-2</v>
      </c>
      <c r="AC246" s="17">
        <f t="shared" si="4"/>
        <v>575.20000000000005</v>
      </c>
      <c r="AD246" s="17">
        <f t="shared" si="5"/>
        <v>0.2137962089502228</v>
      </c>
      <c r="AE246" s="17">
        <f t="shared" si="6"/>
        <v>446.80638722554892</v>
      </c>
      <c r="AF246" s="17">
        <f t="shared" si="7"/>
        <v>152.97263937461429</v>
      </c>
      <c r="AG246" s="17">
        <f t="shared" si="8"/>
        <v>84.733340089961757</v>
      </c>
      <c r="AH246" s="17">
        <f t="shared" si="9"/>
        <v>10.332930076243724</v>
      </c>
      <c r="AI246" s="17">
        <f t="shared" si="10"/>
        <v>4.7676333135605899</v>
      </c>
      <c r="AJ246" s="17">
        <f t="shared" si="11"/>
        <v>2.5265281508135184</v>
      </c>
      <c r="AK246" s="17">
        <f t="shared" si="12"/>
        <v>5.1250951964572806</v>
      </c>
      <c r="AL246" s="17">
        <f t="shared" si="13"/>
        <v>1.9288798143372541</v>
      </c>
      <c r="AM246" s="17">
        <f t="shared" si="14"/>
        <v>0</v>
      </c>
      <c r="AN246" s="17">
        <f t="shared" si="15"/>
        <v>83.5415417416217</v>
      </c>
      <c r="AO246" s="17">
        <f t="shared" si="16"/>
        <v>668.32204490322977</v>
      </c>
      <c r="AP246" s="17">
        <f t="shared" si="17"/>
        <v>699.82672628887963</v>
      </c>
      <c r="AQ246" s="17">
        <f t="shared" si="18"/>
        <v>1368.1487711921095</v>
      </c>
      <c r="AR246" s="17">
        <f t="shared" si="19"/>
        <v>-2.3027233623284169</v>
      </c>
      <c r="AS246" s="17">
        <f t="shared" si="20"/>
        <v>694.84529676636873</v>
      </c>
      <c r="AT246" s="17">
        <f t="shared" si="21"/>
        <v>90.595516752416231</v>
      </c>
      <c r="AU246" s="17">
        <f t="shared" si="22"/>
        <v>604.24978001395255</v>
      </c>
      <c r="AV246" s="5" t="str">
        <f t="shared" si="23"/>
        <v>OK</v>
      </c>
      <c r="AW246" s="5">
        <f t="shared" si="24"/>
        <v>4.0743368769358659</v>
      </c>
      <c r="AX246" s="5" t="str">
        <f t="shared" si="25"/>
        <v>OK</v>
      </c>
      <c r="AY246" s="5">
        <f t="shared" si="26"/>
        <v>67.221614188812879</v>
      </c>
      <c r="AZ246" s="8" t="s">
        <v>703</v>
      </c>
      <c r="BA246" s="8"/>
    </row>
    <row r="247" spans="1:53" ht="15.75" customHeight="1" x14ac:dyDescent="0.2">
      <c r="A247" s="13" t="s">
        <v>704</v>
      </c>
      <c r="B247" s="13">
        <v>248</v>
      </c>
      <c r="C247" s="8" t="s">
        <v>68</v>
      </c>
      <c r="D247" s="15" t="s">
        <v>69</v>
      </c>
      <c r="E247" s="3">
        <v>45118</v>
      </c>
      <c r="F247" s="19">
        <v>0.3923611111111111</v>
      </c>
      <c r="G247" s="18" t="s">
        <v>705</v>
      </c>
      <c r="H247" s="18" t="s">
        <v>706</v>
      </c>
      <c r="I247" s="5"/>
      <c r="J247" s="5">
        <v>2.9860000000000002</v>
      </c>
      <c r="K247" s="5">
        <v>0.15620000000000001</v>
      </c>
      <c r="L247" s="5">
        <v>7.0010000000000003</v>
      </c>
      <c r="M247" s="5">
        <v>834.03399999999999</v>
      </c>
      <c r="N247" s="5">
        <v>91.88</v>
      </c>
      <c r="O247" s="5">
        <v>2.21</v>
      </c>
      <c r="P247" s="5">
        <v>7.9000000000000001E-2</v>
      </c>
      <c r="Q247" s="5">
        <v>0.61199999999999999</v>
      </c>
      <c r="R247" s="5">
        <v>3.7330000000000001</v>
      </c>
      <c r="S247" s="5">
        <v>10.91</v>
      </c>
      <c r="T247" s="5">
        <v>5.8999999999999997E-2</v>
      </c>
      <c r="U247" s="5">
        <v>0.19139999999999999</v>
      </c>
      <c r="V247" s="5">
        <v>0.2878</v>
      </c>
      <c r="W247" s="5">
        <v>0</v>
      </c>
      <c r="X247" s="5">
        <v>4.8897000000000004</v>
      </c>
      <c r="Y247" s="5">
        <f t="shared" si="0"/>
        <v>6.5014019999999992E-2</v>
      </c>
      <c r="Z247" s="5">
        <f t="shared" si="1"/>
        <v>6.1343499999999995E-2</v>
      </c>
      <c r="AA247" s="5">
        <f t="shared" si="2"/>
        <v>0.12635752</v>
      </c>
      <c r="AB247" s="5">
        <f t="shared" si="3"/>
        <v>2.9842480000000005E-2</v>
      </c>
      <c r="AC247" s="17">
        <f t="shared" si="4"/>
        <v>834.03399999999999</v>
      </c>
      <c r="AD247" s="17">
        <f t="shared" si="5"/>
        <v>9.9770006382255208E-2</v>
      </c>
      <c r="AE247" s="17">
        <f t="shared" si="6"/>
        <v>544.41117764471062</v>
      </c>
      <c r="AF247" s="17">
        <f t="shared" si="7"/>
        <v>307.17959267640407</v>
      </c>
      <c r="AG247" s="17">
        <f t="shared" si="8"/>
        <v>96.129713346414519</v>
      </c>
      <c r="AH247" s="17">
        <f t="shared" si="9"/>
        <v>15.652854471933562</v>
      </c>
      <c r="AI247" s="17">
        <f t="shared" si="10"/>
        <v>4.3795701368754258</v>
      </c>
      <c r="AJ247" s="17">
        <f t="shared" si="11"/>
        <v>3.1055241853749496</v>
      </c>
      <c r="AK247" s="17">
        <f t="shared" si="12"/>
        <v>5.3986968662736574</v>
      </c>
      <c r="AL247" s="17">
        <f t="shared" si="13"/>
        <v>4.641568650219579</v>
      </c>
      <c r="AM247" s="17">
        <f t="shared" si="14"/>
        <v>0</v>
      </c>
      <c r="AN247" s="17">
        <f t="shared" si="15"/>
        <v>101.80766540075956</v>
      </c>
      <c r="AO247" s="17">
        <f t="shared" si="16"/>
        <v>948.98745510262779</v>
      </c>
      <c r="AP247" s="17">
        <f t="shared" si="17"/>
        <v>967.85267828272038</v>
      </c>
      <c r="AQ247" s="17">
        <f t="shared" si="18"/>
        <v>1916.8401333853481</v>
      </c>
      <c r="AR247" s="17">
        <f t="shared" si="19"/>
        <v>-0.98418344083679787</v>
      </c>
      <c r="AS247" s="17">
        <f t="shared" si="20"/>
        <v>963.3733381394627</v>
      </c>
      <c r="AT247" s="17">
        <f t="shared" si="21"/>
        <v>111.8479309172528</v>
      </c>
      <c r="AU247" s="17">
        <f t="shared" si="22"/>
        <v>851.52540722220988</v>
      </c>
      <c r="AV247" s="5" t="str">
        <f t="shared" si="23"/>
        <v>OK</v>
      </c>
      <c r="AW247" s="5">
        <f t="shared" si="24"/>
        <v>1.3908314074342467</v>
      </c>
      <c r="AX247" s="5" t="str">
        <f t="shared" si="25"/>
        <v>OK</v>
      </c>
      <c r="AY247" s="5">
        <f t="shared" si="26"/>
        <v>93.157895897150581</v>
      </c>
      <c r="AZ247" s="8" t="s">
        <v>707</v>
      </c>
      <c r="BA247" s="8"/>
    </row>
    <row r="248" spans="1:53" ht="15.75" customHeight="1" x14ac:dyDescent="0.2">
      <c r="A248" s="13" t="s">
        <v>708</v>
      </c>
      <c r="B248" s="13">
        <v>249</v>
      </c>
      <c r="C248" s="8" t="s">
        <v>62</v>
      </c>
      <c r="D248" s="4"/>
      <c r="E248" s="3">
        <v>45118</v>
      </c>
      <c r="F248" s="19">
        <v>0.40277777777777779</v>
      </c>
      <c r="G248" s="18" t="s">
        <v>619</v>
      </c>
      <c r="H248" s="18" t="s">
        <v>214</v>
      </c>
      <c r="I248" s="5">
        <v>103.2</v>
      </c>
      <c r="J248" s="5">
        <v>0.97089999999999999</v>
      </c>
      <c r="K248" s="5">
        <v>0.151</v>
      </c>
      <c r="L248" s="5">
        <v>6.7910000000000004</v>
      </c>
      <c r="M248" s="5">
        <v>210.04400000000001</v>
      </c>
      <c r="N248" s="5">
        <v>119.12</v>
      </c>
      <c r="O248" s="5">
        <v>2.0329999999999999</v>
      </c>
      <c r="P248" s="5">
        <v>2.4E-2</v>
      </c>
      <c r="Q248" s="5">
        <v>0.38700000000000001</v>
      </c>
      <c r="R248" s="5">
        <v>2.6379999999999999</v>
      </c>
      <c r="S248" s="5">
        <v>13.991</v>
      </c>
      <c r="T248" s="5">
        <v>9.0999999999999998E-2</v>
      </c>
      <c r="U248" s="5">
        <v>0.61119999999999997</v>
      </c>
      <c r="V248" s="5">
        <v>0.16520000000000001</v>
      </c>
      <c r="W248" s="5">
        <v>0</v>
      </c>
      <c r="X248" s="5">
        <v>37.508000000000003</v>
      </c>
      <c r="Y248" s="5">
        <f t="shared" si="0"/>
        <v>3.731868E-2</v>
      </c>
      <c r="Z248" s="5">
        <f t="shared" si="1"/>
        <v>1.8636E-2</v>
      </c>
      <c r="AA248" s="5">
        <f t="shared" si="2"/>
        <v>5.595468E-2</v>
      </c>
      <c r="AB248" s="5">
        <f t="shared" si="3"/>
        <v>9.5045319999999989E-2</v>
      </c>
      <c r="AC248" s="17">
        <f t="shared" si="4"/>
        <v>210.04400000000001</v>
      </c>
      <c r="AD248" s="17">
        <f t="shared" si="5"/>
        <v>0.16180800376430632</v>
      </c>
      <c r="AE248" s="17">
        <f t="shared" si="6"/>
        <v>698.15369261477042</v>
      </c>
      <c r="AF248" s="17">
        <f t="shared" si="7"/>
        <v>217.07467599259411</v>
      </c>
      <c r="AG248" s="17">
        <f t="shared" si="8"/>
        <v>88.430636757131538</v>
      </c>
      <c r="AH248" s="17">
        <f t="shared" si="9"/>
        <v>9.898128563134458</v>
      </c>
      <c r="AI248" s="17">
        <f t="shared" si="10"/>
        <v>1.3305023200634207</v>
      </c>
      <c r="AJ248" s="17">
        <f t="shared" si="11"/>
        <v>4.7898762859172956</v>
      </c>
      <c r="AK248" s="17">
        <f t="shared" si="12"/>
        <v>17.239725834203028</v>
      </c>
      <c r="AL248" s="17">
        <f t="shared" si="13"/>
        <v>2.6643055629474448</v>
      </c>
      <c r="AM248" s="17">
        <f t="shared" si="14"/>
        <v>0</v>
      </c>
      <c r="AN248" s="17">
        <f t="shared" si="15"/>
        <v>780.94809780798198</v>
      </c>
      <c r="AO248" s="17">
        <f t="shared" si="16"/>
        <v>1015.6860054910497</v>
      </c>
      <c r="AP248" s="17">
        <f t="shared" si="17"/>
        <v>1015.0494442514582</v>
      </c>
      <c r="AQ248" s="17">
        <f t="shared" si="18"/>
        <v>2030.7354497425081</v>
      </c>
      <c r="AR248" s="17">
        <f t="shared" si="19"/>
        <v>3.1346340049967086E-2</v>
      </c>
      <c r="AS248" s="17">
        <f t="shared" si="20"/>
        <v>1013.5571339276305</v>
      </c>
      <c r="AT248" s="17">
        <f t="shared" si="21"/>
        <v>800.85212920513243</v>
      </c>
      <c r="AU248" s="17">
        <f t="shared" si="22"/>
        <v>212.70500472249807</v>
      </c>
      <c r="AV248" s="5" t="str">
        <f t="shared" si="23"/>
        <v>OK</v>
      </c>
      <c r="AW248" s="5">
        <f t="shared" si="24"/>
        <v>-1.1727910916393998</v>
      </c>
      <c r="AX248" s="5" t="str">
        <f t="shared" si="25"/>
        <v>OK</v>
      </c>
      <c r="AY248" s="5">
        <f t="shared" si="26"/>
        <v>117.72297125163915</v>
      </c>
      <c r="AZ248" s="8" t="s">
        <v>709</v>
      </c>
      <c r="BA248" s="8"/>
    </row>
    <row r="249" spans="1:53" ht="15.75" customHeight="1" x14ac:dyDescent="0.2">
      <c r="A249" s="13" t="s">
        <v>710</v>
      </c>
      <c r="B249" s="13">
        <v>250</v>
      </c>
      <c r="C249" s="8" t="s">
        <v>65</v>
      </c>
      <c r="D249" s="4"/>
      <c r="E249" s="3">
        <v>45118</v>
      </c>
      <c r="F249" s="19">
        <v>0.40972222222222221</v>
      </c>
      <c r="G249" s="18" t="s">
        <v>193</v>
      </c>
      <c r="H249" s="18" t="s">
        <v>229</v>
      </c>
      <c r="I249" s="5"/>
      <c r="J249" s="5">
        <v>1.1319999999999999</v>
      </c>
      <c r="K249" s="5">
        <v>0.26869999999999999</v>
      </c>
      <c r="L249" s="5">
        <v>6.6609999999999996</v>
      </c>
      <c r="M249" s="5">
        <v>356.85599999999999</v>
      </c>
      <c r="N249" s="5">
        <v>93.21</v>
      </c>
      <c r="O249" s="5">
        <v>1.929</v>
      </c>
      <c r="P249" s="5">
        <v>8.5000000000000006E-2</v>
      </c>
      <c r="Q249" s="5">
        <v>0.33200000000000002</v>
      </c>
      <c r="R249" s="5">
        <v>2.0310000000000001</v>
      </c>
      <c r="S249" s="5">
        <v>12.558</v>
      </c>
      <c r="T249" s="5">
        <v>7.0999999999999994E-2</v>
      </c>
      <c r="U249" s="5">
        <v>0.48070000000000002</v>
      </c>
      <c r="V249" s="5">
        <v>0.45629999999999998</v>
      </c>
      <c r="W249" s="5">
        <v>0</v>
      </c>
      <c r="X249" s="5">
        <v>23.229600000000001</v>
      </c>
      <c r="Y249" s="5">
        <f t="shared" si="0"/>
        <v>0.10307817</v>
      </c>
      <c r="Z249" s="5">
        <f t="shared" si="1"/>
        <v>6.6002500000000006E-2</v>
      </c>
      <c r="AA249" s="5">
        <f t="shared" si="2"/>
        <v>0.16908066999999999</v>
      </c>
      <c r="AB249" s="5">
        <f t="shared" si="3"/>
        <v>9.9619330000000006E-2</v>
      </c>
      <c r="AC249" s="17">
        <f t="shared" si="4"/>
        <v>356.85599999999999</v>
      </c>
      <c r="AD249" s="17">
        <f t="shared" si="5"/>
        <v>0.21827299118429994</v>
      </c>
      <c r="AE249" s="17">
        <f t="shared" si="6"/>
        <v>626.64670658682644</v>
      </c>
      <c r="AF249" s="17">
        <f t="shared" si="7"/>
        <v>167.12610573955976</v>
      </c>
      <c r="AG249" s="17">
        <f t="shared" si="8"/>
        <v>83.906885540829691</v>
      </c>
      <c r="AH249" s="17">
        <f t="shared" si="9"/>
        <v>8.4914177854280108</v>
      </c>
      <c r="AI249" s="17">
        <f t="shared" si="10"/>
        <v>4.7121957168912818</v>
      </c>
      <c r="AJ249" s="17">
        <f t="shared" si="11"/>
        <v>3.7371562230783288</v>
      </c>
      <c r="AK249" s="17">
        <f t="shared" si="12"/>
        <v>13.558796152652807</v>
      </c>
      <c r="AL249" s="17">
        <f t="shared" si="13"/>
        <v>7.3590958133953928</v>
      </c>
      <c r="AM249" s="17">
        <f t="shared" si="14"/>
        <v>0</v>
      </c>
      <c r="AN249" s="17">
        <f t="shared" si="15"/>
        <v>483.65980411752957</v>
      </c>
      <c r="AO249" s="17">
        <f t="shared" si="16"/>
        <v>865.17085230665612</v>
      </c>
      <c r="AP249" s="17">
        <f t="shared" si="17"/>
        <v>891.10158436071947</v>
      </c>
      <c r="AQ249" s="17">
        <f t="shared" si="18"/>
        <v>1756.2724366673756</v>
      </c>
      <c r="AR249" s="17">
        <f t="shared" si="19"/>
        <v>-1.4764641016212929</v>
      </c>
      <c r="AS249" s="17">
        <f t="shared" si="20"/>
        <v>886.17111565264383</v>
      </c>
      <c r="AT249" s="17">
        <f t="shared" si="21"/>
        <v>504.57769608357779</v>
      </c>
      <c r="AU249" s="17">
        <f t="shared" si="22"/>
        <v>381.59341956906604</v>
      </c>
      <c r="AV249" s="5" t="str">
        <f t="shared" si="23"/>
        <v>OK</v>
      </c>
      <c r="AW249" s="5">
        <f t="shared" si="24"/>
        <v>4.0524682783388197</v>
      </c>
      <c r="AX249" s="5" t="str">
        <f t="shared" si="25"/>
        <v>OK</v>
      </c>
      <c r="AY249" s="5">
        <f t="shared" si="26"/>
        <v>96.987305682239608</v>
      </c>
      <c r="AZ249" s="8" t="s">
        <v>707</v>
      </c>
      <c r="BA249" s="8"/>
    </row>
    <row r="250" spans="1:53" ht="15.75" customHeight="1" x14ac:dyDescent="0.2">
      <c r="A250" s="13" t="s">
        <v>711</v>
      </c>
      <c r="B250" s="13">
        <v>251</v>
      </c>
      <c r="C250" s="8" t="s">
        <v>72</v>
      </c>
      <c r="D250" s="15" t="s">
        <v>69</v>
      </c>
      <c r="E250" s="3">
        <v>45118</v>
      </c>
      <c r="F250" s="19">
        <v>0.41319444444444442</v>
      </c>
      <c r="G250" s="18" t="s">
        <v>333</v>
      </c>
      <c r="H250" s="18" t="s">
        <v>712</v>
      </c>
      <c r="I250" s="5">
        <v>121.8</v>
      </c>
      <c r="J250" s="5">
        <v>0.94120000000000004</v>
      </c>
      <c r="K250" s="5">
        <v>0.4728</v>
      </c>
      <c r="L250" s="5">
        <v>6.6779999999999999</v>
      </c>
      <c r="M250" s="5">
        <v>546.20399999999995</v>
      </c>
      <c r="N250" s="5">
        <v>73.040000000000006</v>
      </c>
      <c r="O250" s="5">
        <v>1.64</v>
      </c>
      <c r="P250" s="5">
        <v>6.0999999999999999E-2</v>
      </c>
      <c r="Q250" s="5">
        <v>0.26100000000000001</v>
      </c>
      <c r="R250" s="5">
        <v>1.3480000000000001</v>
      </c>
      <c r="S250" s="5">
        <v>11.099</v>
      </c>
      <c r="T250" s="5">
        <v>6.0999999999999999E-2</v>
      </c>
      <c r="U250" s="5">
        <v>0.26550000000000001</v>
      </c>
      <c r="V250" s="5">
        <v>1.0742</v>
      </c>
      <c r="W250" s="5">
        <v>0</v>
      </c>
      <c r="X250" s="5">
        <v>9.1121999999999996</v>
      </c>
      <c r="Y250" s="5">
        <f t="shared" si="0"/>
        <v>0.24266177999999999</v>
      </c>
      <c r="Z250" s="5">
        <f t="shared" si="1"/>
        <v>4.7366499999999999E-2</v>
      </c>
      <c r="AA250" s="5">
        <f t="shared" si="2"/>
        <v>0.29002827999999997</v>
      </c>
      <c r="AB250" s="5">
        <f t="shared" si="3"/>
        <v>0.18277172000000003</v>
      </c>
      <c r="AC250" s="17">
        <f t="shared" si="4"/>
        <v>546.20399999999995</v>
      </c>
      <c r="AD250" s="17">
        <f t="shared" si="5"/>
        <v>0.20989398836235232</v>
      </c>
      <c r="AE250" s="17">
        <f t="shared" si="6"/>
        <v>553.84231536926154</v>
      </c>
      <c r="AF250" s="17">
        <f t="shared" si="7"/>
        <v>110.92367825550299</v>
      </c>
      <c r="AG250" s="17">
        <f t="shared" si="8"/>
        <v>71.336076872452395</v>
      </c>
      <c r="AH250" s="17">
        <f t="shared" si="9"/>
        <v>6.6754820542069604</v>
      </c>
      <c r="AI250" s="17">
        <f t="shared" si="10"/>
        <v>3.3816933968278606</v>
      </c>
      <c r="AJ250" s="17">
        <f t="shared" si="11"/>
        <v>3.2107961916588459</v>
      </c>
      <c r="AK250" s="17">
        <f t="shared" si="12"/>
        <v>7.4887879728090709</v>
      </c>
      <c r="AL250" s="17">
        <f t="shared" si="13"/>
        <v>17.324437262216374</v>
      </c>
      <c r="AM250" s="17">
        <f t="shared" si="14"/>
        <v>0</v>
      </c>
      <c r="AN250" s="17">
        <f t="shared" si="15"/>
        <v>189.72366580051968</v>
      </c>
      <c r="AO250" s="17">
        <f t="shared" si="16"/>
        <v>763.95168722720393</v>
      </c>
      <c r="AP250" s="17">
        <f t="shared" si="17"/>
        <v>746.36913993661403</v>
      </c>
      <c r="AQ250" s="17">
        <f t="shared" si="18"/>
        <v>1510.320827163818</v>
      </c>
      <c r="AR250" s="17">
        <f t="shared" si="19"/>
        <v>1.1641597582685521</v>
      </c>
      <c r="AS250" s="17">
        <f t="shared" si="20"/>
        <v>742.77755255142392</v>
      </c>
      <c r="AT250" s="17">
        <f t="shared" si="21"/>
        <v>214.53689103554512</v>
      </c>
      <c r="AU250" s="17">
        <f t="shared" si="22"/>
        <v>528.24066151587886</v>
      </c>
      <c r="AV250" s="5" t="str">
        <f t="shared" si="23"/>
        <v>OK</v>
      </c>
      <c r="AW250" s="5">
        <f t="shared" si="24"/>
        <v>5.9648977539913162</v>
      </c>
      <c r="AX250" s="5" t="str">
        <f t="shared" si="25"/>
        <v>OK</v>
      </c>
      <c r="AY250" s="5">
        <f t="shared" si="26"/>
        <v>77.396761319515264</v>
      </c>
      <c r="AZ250" s="8" t="s">
        <v>713</v>
      </c>
      <c r="BA250" s="8"/>
    </row>
    <row r="251" spans="1:53" ht="15.75" customHeight="1" x14ac:dyDescent="0.2">
      <c r="A251" s="13" t="s">
        <v>714</v>
      </c>
      <c r="B251" s="13">
        <v>252</v>
      </c>
      <c r="C251" s="8" t="s">
        <v>139</v>
      </c>
      <c r="D251" s="4"/>
      <c r="E251" s="3">
        <v>45118</v>
      </c>
      <c r="F251" s="19">
        <v>0.4236111111111111</v>
      </c>
      <c r="G251" s="18" t="s">
        <v>715</v>
      </c>
      <c r="H251" s="18" t="s">
        <v>716</v>
      </c>
      <c r="I251" s="5"/>
      <c r="J251" s="5">
        <v>1.1220000000000001</v>
      </c>
      <c r="K251" s="5">
        <v>0.2011</v>
      </c>
      <c r="L251" s="5">
        <v>6.617</v>
      </c>
      <c r="M251" s="5">
        <v>383.16399999999999</v>
      </c>
      <c r="N251" s="5">
        <v>88.3</v>
      </c>
      <c r="O251" s="5">
        <v>2.0329999999999999</v>
      </c>
      <c r="P251" s="5">
        <v>8.5999999999999993E-2</v>
      </c>
      <c r="Q251" s="5">
        <v>0.33</v>
      </c>
      <c r="R251" s="5">
        <v>1.909</v>
      </c>
      <c r="S251" s="5">
        <v>12.638</v>
      </c>
      <c r="T251" s="5">
        <v>7.4999999999999997E-2</v>
      </c>
      <c r="U251" s="5">
        <v>0.50439999999999996</v>
      </c>
      <c r="V251" s="5">
        <v>0.33169999999999999</v>
      </c>
      <c r="W251" s="5">
        <v>0</v>
      </c>
      <c r="X251" s="5">
        <v>22.001300000000001</v>
      </c>
      <c r="Y251" s="5">
        <f t="shared" si="0"/>
        <v>7.4931029999999996E-2</v>
      </c>
      <c r="Z251" s="5">
        <f t="shared" si="1"/>
        <v>6.6778999999999991E-2</v>
      </c>
      <c r="AA251" s="5">
        <f t="shared" si="2"/>
        <v>0.14171002999999999</v>
      </c>
      <c r="AB251" s="5">
        <f t="shared" si="3"/>
        <v>5.9389970000000014E-2</v>
      </c>
      <c r="AC251" s="17">
        <f t="shared" si="4"/>
        <v>383.16399999999999</v>
      </c>
      <c r="AD251" s="17">
        <f t="shared" si="5"/>
        <v>0.24154608344449352</v>
      </c>
      <c r="AE251" s="17">
        <f t="shared" si="6"/>
        <v>630.63872255489025</v>
      </c>
      <c r="AF251" s="17">
        <f t="shared" si="7"/>
        <v>157.08701913186587</v>
      </c>
      <c r="AG251" s="17">
        <f t="shared" si="8"/>
        <v>88.430636757131538</v>
      </c>
      <c r="AH251" s="17">
        <f t="shared" si="9"/>
        <v>8.4402646662386847</v>
      </c>
      <c r="AI251" s="17">
        <f t="shared" si="10"/>
        <v>4.7676333135605899</v>
      </c>
      <c r="AJ251" s="17">
        <f t="shared" si="11"/>
        <v>3.9477002356461224</v>
      </c>
      <c r="AK251" s="17">
        <f t="shared" si="12"/>
        <v>14.227286830451581</v>
      </c>
      <c r="AL251" s="17">
        <f t="shared" si="13"/>
        <v>5.3495772108333375</v>
      </c>
      <c r="AM251" s="17">
        <f t="shared" si="14"/>
        <v>0</v>
      </c>
      <c r="AN251" s="17">
        <f t="shared" si="15"/>
        <v>458.08556532747025</v>
      </c>
      <c r="AO251" s="17">
        <f t="shared" si="16"/>
        <v>864.7741296044012</v>
      </c>
      <c r="AP251" s="17">
        <f t="shared" si="17"/>
        <v>889.60582250713151</v>
      </c>
      <c r="AQ251" s="17">
        <f t="shared" si="18"/>
        <v>1754.3799521115327</v>
      </c>
      <c r="AR251" s="17">
        <f t="shared" si="19"/>
        <v>-1.4154113464898774</v>
      </c>
      <c r="AS251" s="17">
        <f t="shared" si="20"/>
        <v>884.59664311012637</v>
      </c>
      <c r="AT251" s="17">
        <f t="shared" si="21"/>
        <v>477.66242936875517</v>
      </c>
      <c r="AU251" s="17">
        <f t="shared" si="22"/>
        <v>406.9342137413712</v>
      </c>
      <c r="AV251" s="5" t="str">
        <f t="shared" si="23"/>
        <v>OK</v>
      </c>
      <c r="AW251" s="5">
        <f t="shared" si="24"/>
        <v>8.9358618725031143</v>
      </c>
      <c r="AX251" s="5" t="str">
        <f t="shared" si="25"/>
        <v>OK</v>
      </c>
      <c r="AY251" s="5">
        <f t="shared" si="26"/>
        <v>96.190366033420247</v>
      </c>
      <c r="AZ251" s="8" t="s">
        <v>713</v>
      </c>
      <c r="BA251" s="8"/>
    </row>
    <row r="252" spans="1:53" ht="15.75" customHeight="1" x14ac:dyDescent="0.2">
      <c r="A252" s="13" t="s">
        <v>717</v>
      </c>
      <c r="B252" s="13">
        <v>253</v>
      </c>
      <c r="C252" s="8" t="s">
        <v>78</v>
      </c>
      <c r="D252" s="4" t="s">
        <v>79</v>
      </c>
      <c r="E252" s="3">
        <v>45118</v>
      </c>
      <c r="F252" s="19">
        <v>0.43055555555555558</v>
      </c>
      <c r="G252" s="18" t="s">
        <v>718</v>
      </c>
      <c r="H252" s="18" t="s">
        <v>400</v>
      </c>
      <c r="I252" s="5">
        <v>12.2</v>
      </c>
      <c r="J252" s="5">
        <v>1.7210000000000001</v>
      </c>
      <c r="K252" s="5">
        <v>0.16980000000000001</v>
      </c>
      <c r="L252" s="5">
        <v>6.7389999999999999</v>
      </c>
      <c r="M252" s="5">
        <v>691.18299999999999</v>
      </c>
      <c r="N252" s="5">
        <v>76.23</v>
      </c>
      <c r="O252" s="5">
        <v>2.7639999999999998</v>
      </c>
      <c r="P252" s="5">
        <v>9.2999999999999999E-2</v>
      </c>
      <c r="Q252" s="5">
        <v>0.27500000000000002</v>
      </c>
      <c r="R252" s="5">
        <v>1.7090000000000001</v>
      </c>
      <c r="S252" s="5">
        <v>10.497999999999999</v>
      </c>
      <c r="T252" s="5">
        <v>6.0999999999999999E-2</v>
      </c>
      <c r="U252" s="5">
        <v>0.31519999999999998</v>
      </c>
      <c r="V252" s="5">
        <v>0.30109999999999998</v>
      </c>
      <c r="W252" s="5">
        <v>0</v>
      </c>
      <c r="X252" s="5">
        <v>3.1949000000000001</v>
      </c>
      <c r="Y252" s="5">
        <f t="shared" si="0"/>
        <v>6.8018489999999987E-2</v>
      </c>
      <c r="Z252" s="5">
        <f t="shared" si="1"/>
        <v>7.2214500000000001E-2</v>
      </c>
      <c r="AA252" s="5">
        <f t="shared" si="2"/>
        <v>0.14023299</v>
      </c>
      <c r="AB252" s="5">
        <f t="shared" si="3"/>
        <v>2.9567010000000005E-2</v>
      </c>
      <c r="AC252" s="17">
        <f t="shared" si="4"/>
        <v>691.18299999999999</v>
      </c>
      <c r="AD252" s="17">
        <f t="shared" si="5"/>
        <v>0.18238957023196367</v>
      </c>
      <c r="AE252" s="17">
        <f t="shared" si="6"/>
        <v>523.85229540918169</v>
      </c>
      <c r="AF252" s="17">
        <f t="shared" si="7"/>
        <v>140.62950010285948</v>
      </c>
      <c r="AG252" s="17">
        <f t="shared" si="8"/>
        <v>120.22738809479172</v>
      </c>
      <c r="AH252" s="17">
        <f t="shared" si="9"/>
        <v>7.0335538885322375</v>
      </c>
      <c r="AI252" s="17">
        <f t="shared" si="10"/>
        <v>5.1556964902457549</v>
      </c>
      <c r="AJ252" s="17">
        <f t="shared" si="11"/>
        <v>3.2107961916588459</v>
      </c>
      <c r="AK252" s="17">
        <f t="shared" si="12"/>
        <v>8.8906439511465862</v>
      </c>
      <c r="AL252" s="17">
        <f t="shared" si="13"/>
        <v>4.8560678268975517</v>
      </c>
      <c r="AM252" s="17">
        <f t="shared" si="14"/>
        <v>0</v>
      </c>
      <c r="AN252" s="17">
        <f t="shared" si="15"/>
        <v>66.52050436404825</v>
      </c>
      <c r="AO252" s="17">
        <f t="shared" si="16"/>
        <v>774.66101233375127</v>
      </c>
      <c r="AP252" s="17">
        <f t="shared" si="17"/>
        <v>797.08082355584281</v>
      </c>
      <c r="AQ252" s="17">
        <f t="shared" si="18"/>
        <v>1571.7418358895941</v>
      </c>
      <c r="AR252" s="17">
        <f t="shared" si="19"/>
        <v>-1.4264309004285105</v>
      </c>
      <c r="AS252" s="17">
        <f t="shared" si="20"/>
        <v>791.74273749536508</v>
      </c>
      <c r="AT252" s="17">
        <f t="shared" si="21"/>
        <v>80.267216142092394</v>
      </c>
      <c r="AU252" s="17">
        <f t="shared" si="22"/>
        <v>711.47552135327271</v>
      </c>
      <c r="AV252" s="5" t="str">
        <f t="shared" si="23"/>
        <v>OK</v>
      </c>
      <c r="AW252" s="5">
        <f t="shared" si="24"/>
        <v>0.37953936787618714</v>
      </c>
      <c r="AX252" s="5" t="str">
        <f t="shared" si="25"/>
        <v>OK</v>
      </c>
      <c r="AY252" s="5">
        <f t="shared" si="26"/>
        <v>76.519322860132021</v>
      </c>
      <c r="AZ252" s="8" t="s">
        <v>719</v>
      </c>
      <c r="BA252" s="8"/>
    </row>
    <row r="253" spans="1:53" ht="15.75" customHeight="1" x14ac:dyDescent="0.2">
      <c r="A253" s="13" t="s">
        <v>720</v>
      </c>
      <c r="B253" s="13">
        <v>254</v>
      </c>
      <c r="C253" s="14" t="s">
        <v>114</v>
      </c>
      <c r="D253" s="15" t="s">
        <v>115</v>
      </c>
      <c r="E253" s="3">
        <v>45118</v>
      </c>
      <c r="F253" s="19">
        <v>0.44791666666666669</v>
      </c>
      <c r="G253" s="18" t="s">
        <v>533</v>
      </c>
      <c r="H253" s="18" t="s">
        <v>721</v>
      </c>
      <c r="I253" s="5"/>
      <c r="J253" s="5">
        <v>2.2200000000000002</v>
      </c>
      <c r="K253" s="5">
        <v>0.16880000000000001</v>
      </c>
      <c r="L253" s="5">
        <v>6.7770000000000001</v>
      </c>
      <c r="M253" s="5">
        <v>699.93200000000002</v>
      </c>
      <c r="N253" s="5">
        <v>87.25</v>
      </c>
      <c r="O253" s="5">
        <v>2.8730000000000002</v>
      </c>
      <c r="P253" s="5">
        <v>0.08</v>
      </c>
      <c r="Q253" s="5">
        <v>0.36099999999999999</v>
      </c>
      <c r="R253" s="5">
        <v>2.3370000000000002</v>
      </c>
      <c r="S253" s="5">
        <v>10.994</v>
      </c>
      <c r="T253" s="5">
        <v>7.4999999999999997E-2</v>
      </c>
      <c r="U253" s="5">
        <v>0.38890000000000002</v>
      </c>
      <c r="V253" s="5">
        <v>0.21099999999999999</v>
      </c>
      <c r="W253" s="5">
        <v>0</v>
      </c>
      <c r="X253" s="5">
        <v>8.2609999999999992</v>
      </c>
      <c r="Y253" s="5">
        <f t="shared" si="0"/>
        <v>4.7664899999999996E-2</v>
      </c>
      <c r="Z253" s="5">
        <f t="shared" si="1"/>
        <v>6.2120000000000002E-2</v>
      </c>
      <c r="AA253" s="5">
        <f t="shared" si="2"/>
        <v>0.10978489999999999</v>
      </c>
      <c r="AB253" s="5">
        <f t="shared" si="3"/>
        <v>5.9015100000000015E-2</v>
      </c>
      <c r="AC253" s="17">
        <f t="shared" si="4"/>
        <v>699.93200000000002</v>
      </c>
      <c r="AD253" s="17">
        <f t="shared" si="5"/>
        <v>0.16710906143107035</v>
      </c>
      <c r="AE253" s="17">
        <f t="shared" si="6"/>
        <v>548.60279441117768</v>
      </c>
      <c r="AF253" s="17">
        <f t="shared" si="7"/>
        <v>192.30610985393955</v>
      </c>
      <c r="AG253" s="17">
        <f t="shared" si="8"/>
        <v>124.96862735033888</v>
      </c>
      <c r="AH253" s="17">
        <f t="shared" si="9"/>
        <v>9.2331380136732282</v>
      </c>
      <c r="AI253" s="17">
        <f t="shared" si="10"/>
        <v>4.4350077335447358</v>
      </c>
      <c r="AJ253" s="17">
        <f t="shared" si="11"/>
        <v>3.9477002356461224</v>
      </c>
      <c r="AK253" s="17">
        <f t="shared" si="12"/>
        <v>10.96945251459679</v>
      </c>
      <c r="AL253" s="17">
        <f t="shared" si="13"/>
        <v>3.4029568630866267</v>
      </c>
      <c r="AM253" s="17">
        <f t="shared" si="14"/>
        <v>0</v>
      </c>
      <c r="AN253" s="17">
        <f t="shared" si="15"/>
        <v>172.00096608701446</v>
      </c>
      <c r="AO253" s="17">
        <f t="shared" si="16"/>
        <v>890.25307570034397</v>
      </c>
      <c r="AP253" s="17">
        <f t="shared" si="17"/>
        <v>879.71278642410527</v>
      </c>
      <c r="AQ253" s="17">
        <f t="shared" si="18"/>
        <v>1769.9658621244494</v>
      </c>
      <c r="AR253" s="17">
        <f t="shared" si="19"/>
        <v>0.59550805480436941</v>
      </c>
      <c r="AS253" s="17">
        <f t="shared" si="20"/>
        <v>875.11066962912946</v>
      </c>
      <c r="AT253" s="17">
        <f t="shared" si="21"/>
        <v>186.37337546469789</v>
      </c>
      <c r="AU253" s="17">
        <f t="shared" si="22"/>
        <v>688.73729416443155</v>
      </c>
      <c r="AV253" s="5" t="str">
        <f t="shared" si="23"/>
        <v>OK</v>
      </c>
      <c r="AW253" s="5">
        <f t="shared" si="24"/>
        <v>1.394408986657707</v>
      </c>
      <c r="AX253" s="5" t="str">
        <f t="shared" si="25"/>
        <v>OK</v>
      </c>
      <c r="AY253" s="5">
        <f t="shared" si="26"/>
        <v>88.466621840858849</v>
      </c>
      <c r="AZ253" s="8" t="s">
        <v>722</v>
      </c>
      <c r="BA253" s="8"/>
    </row>
    <row r="254" spans="1:53" ht="15.75" customHeight="1" x14ac:dyDescent="0.2">
      <c r="A254" s="13" t="s">
        <v>723</v>
      </c>
      <c r="B254" s="13">
        <v>255</v>
      </c>
      <c r="C254" s="8" t="s">
        <v>82</v>
      </c>
      <c r="D254" s="15" t="s">
        <v>69</v>
      </c>
      <c r="E254" s="3">
        <v>45118</v>
      </c>
      <c r="F254" s="19">
        <v>0.4548611111111111</v>
      </c>
      <c r="G254" s="18" t="s">
        <v>317</v>
      </c>
      <c r="H254" s="18" t="s">
        <v>161</v>
      </c>
      <c r="I254" s="5">
        <v>16.8</v>
      </c>
      <c r="J254" s="5">
        <v>2.1459999999999999</v>
      </c>
      <c r="K254" s="5">
        <v>0.1699</v>
      </c>
      <c r="L254" s="5">
        <v>6.8289999999999997</v>
      </c>
      <c r="M254" s="5">
        <v>876.94899999999996</v>
      </c>
      <c r="N254" s="5">
        <v>91.53</v>
      </c>
      <c r="O254" s="5">
        <v>3.895</v>
      </c>
      <c r="P254" s="5">
        <v>0.126</v>
      </c>
      <c r="Q254" s="5">
        <v>0.254</v>
      </c>
      <c r="R254" s="5">
        <v>2.238</v>
      </c>
      <c r="S254" s="5">
        <v>12.340999999999999</v>
      </c>
      <c r="T254" s="5">
        <v>8.2000000000000003E-2</v>
      </c>
      <c r="U254" s="5">
        <v>0.2185</v>
      </c>
      <c r="V254" s="5">
        <v>0.155</v>
      </c>
      <c r="W254" s="5">
        <v>0</v>
      </c>
      <c r="X254" s="5">
        <v>3.4977</v>
      </c>
      <c r="Y254" s="5">
        <f t="shared" si="0"/>
        <v>3.5014499999999997E-2</v>
      </c>
      <c r="Z254" s="5">
        <f t="shared" si="1"/>
        <v>9.7838999999999995E-2</v>
      </c>
      <c r="AA254" s="5">
        <f t="shared" si="2"/>
        <v>0.13285349999999999</v>
      </c>
      <c r="AB254" s="5">
        <f t="shared" si="3"/>
        <v>3.704650000000001E-2</v>
      </c>
      <c r="AC254" s="17">
        <f t="shared" si="4"/>
        <v>876.94899999999996</v>
      </c>
      <c r="AD254" s="17">
        <f t="shared" si="5"/>
        <v>0.1482518085145951</v>
      </c>
      <c r="AE254" s="17">
        <f t="shared" si="6"/>
        <v>615.81836327345309</v>
      </c>
      <c r="AF254" s="17">
        <f t="shared" si="7"/>
        <v>184.15963793458138</v>
      </c>
      <c r="AG254" s="17">
        <f t="shared" si="8"/>
        <v>169.42318257207444</v>
      </c>
      <c r="AH254" s="17">
        <f t="shared" si="9"/>
        <v>6.4964461370443214</v>
      </c>
      <c r="AI254" s="17">
        <f t="shared" si="10"/>
        <v>6.9851371803329583</v>
      </c>
      <c r="AJ254" s="17">
        <f t="shared" si="11"/>
        <v>4.3161522576397608</v>
      </c>
      <c r="AK254" s="17">
        <f t="shared" si="12"/>
        <v>6.1630891602967299</v>
      </c>
      <c r="AL254" s="17">
        <f t="shared" si="13"/>
        <v>2.4998024349688492</v>
      </c>
      <c r="AM254" s="17">
        <f t="shared" si="14"/>
        <v>0</v>
      </c>
      <c r="AN254" s="17">
        <f t="shared" si="15"/>
        <v>72.825054967019796</v>
      </c>
      <c r="AO254" s="17">
        <f t="shared" si="16"/>
        <v>962.75309881992507</v>
      </c>
      <c r="AP254" s="17">
        <f t="shared" si="17"/>
        <v>983.03101890600078</v>
      </c>
      <c r="AQ254" s="17">
        <f t="shared" si="18"/>
        <v>1945.7841177259259</v>
      </c>
      <c r="AR254" s="17">
        <f t="shared" si="19"/>
        <v>-1.0421464488966481</v>
      </c>
      <c r="AS254" s="17">
        <f t="shared" si="20"/>
        <v>975.89762991715327</v>
      </c>
      <c r="AT254" s="17">
        <f t="shared" si="21"/>
        <v>81.487946562285373</v>
      </c>
      <c r="AU254" s="17">
        <f t="shared" si="22"/>
        <v>894.40968335486787</v>
      </c>
      <c r="AV254" s="5" t="str">
        <f t="shared" si="23"/>
        <v>OK</v>
      </c>
      <c r="AW254" s="5">
        <f t="shared" si="24"/>
        <v>2.6846736484176996</v>
      </c>
      <c r="AX254" s="5" t="str">
        <f t="shared" si="25"/>
        <v>OK</v>
      </c>
      <c r="AY254" s="5">
        <f t="shared" si="26"/>
        <v>93.987281790396722</v>
      </c>
      <c r="AZ254" s="8" t="s">
        <v>724</v>
      </c>
      <c r="BA254" s="8"/>
    </row>
    <row r="255" spans="1:53" ht="15.75" customHeight="1" x14ac:dyDescent="0.2">
      <c r="A255" s="13" t="s">
        <v>725</v>
      </c>
      <c r="B255" s="13">
        <v>256</v>
      </c>
      <c r="C255" s="8" t="s">
        <v>87</v>
      </c>
      <c r="D255" s="15" t="s">
        <v>88</v>
      </c>
      <c r="E255" s="3">
        <v>45118</v>
      </c>
      <c r="F255" s="19">
        <v>0.46527777777777779</v>
      </c>
      <c r="G255" s="18" t="s">
        <v>726</v>
      </c>
      <c r="H255" s="18" t="s">
        <v>574</v>
      </c>
      <c r="I255" s="5">
        <v>113.6</v>
      </c>
      <c r="J255" s="5">
        <v>2.4430000000000001</v>
      </c>
      <c r="K255" s="5">
        <v>0.21210000000000001</v>
      </c>
      <c r="L255" s="5">
        <v>6.7619999999999996</v>
      </c>
      <c r="M255" s="5">
        <v>628.29600000000005</v>
      </c>
      <c r="N255" s="5">
        <v>67.89</v>
      </c>
      <c r="O255" s="5">
        <v>2.879</v>
      </c>
      <c r="P255" s="5">
        <v>9.5000000000000001E-2</v>
      </c>
      <c r="Q255" s="5">
        <v>0.3</v>
      </c>
      <c r="R255" s="5">
        <v>1.677</v>
      </c>
      <c r="S255" s="5">
        <v>8.8480000000000008</v>
      </c>
      <c r="T255" s="5">
        <v>7.0999999999999994E-2</v>
      </c>
      <c r="U255" s="5">
        <v>0.31430000000000002</v>
      </c>
      <c r="V255" s="5">
        <v>0.5776</v>
      </c>
      <c r="W255" s="5">
        <v>0</v>
      </c>
      <c r="X255" s="5">
        <v>3.1156999999999999</v>
      </c>
      <c r="Y255" s="5">
        <f t="shared" si="0"/>
        <v>0.13047983999999999</v>
      </c>
      <c r="Z255" s="5">
        <f t="shared" si="1"/>
        <v>7.37675E-2</v>
      </c>
      <c r="AA255" s="5">
        <f t="shared" si="2"/>
        <v>0.20424734</v>
      </c>
      <c r="AB255" s="5">
        <f t="shared" si="3"/>
        <v>7.8526600000000113E-3</v>
      </c>
      <c r="AC255" s="17">
        <f t="shared" si="4"/>
        <v>628.29600000000005</v>
      </c>
      <c r="AD255" s="17">
        <f t="shared" si="5"/>
        <v>0.17298163592151003</v>
      </c>
      <c r="AE255" s="17">
        <f t="shared" si="6"/>
        <v>441.51696606786436</v>
      </c>
      <c r="AF255" s="17">
        <f t="shared" si="7"/>
        <v>137.99629705821849</v>
      </c>
      <c r="AG255" s="17">
        <f t="shared" si="8"/>
        <v>125.22961299743321</v>
      </c>
      <c r="AH255" s="17">
        <f t="shared" si="9"/>
        <v>7.6729678783988042</v>
      </c>
      <c r="AI255" s="17">
        <f t="shared" si="10"/>
        <v>5.266571683584373</v>
      </c>
      <c r="AJ255" s="17">
        <f t="shared" si="11"/>
        <v>3.7371562230783288</v>
      </c>
      <c r="AK255" s="17">
        <f t="shared" si="12"/>
        <v>8.8652582292048621</v>
      </c>
      <c r="AL255" s="17">
        <f t="shared" si="13"/>
        <v>9.31539281572908</v>
      </c>
      <c r="AM255" s="17">
        <f t="shared" si="14"/>
        <v>0</v>
      </c>
      <c r="AN255" s="17">
        <f t="shared" si="15"/>
        <v>64.871493770404427</v>
      </c>
      <c r="AO255" s="17">
        <f t="shared" si="16"/>
        <v>715.08530103841679</v>
      </c>
      <c r="AP255" s="17">
        <f t="shared" si="17"/>
        <v>717.8553973214207</v>
      </c>
      <c r="AQ255" s="17">
        <f t="shared" si="18"/>
        <v>1432.9406983598374</v>
      </c>
      <c r="AR255" s="17">
        <f t="shared" si="19"/>
        <v>-0.19331548654976421</v>
      </c>
      <c r="AS255" s="17">
        <f t="shared" si="20"/>
        <v>712.41584400191482</v>
      </c>
      <c r="AT255" s="17">
        <f t="shared" si="21"/>
        <v>83.052144815338366</v>
      </c>
      <c r="AU255" s="17">
        <f t="shared" si="22"/>
        <v>629.36369918657647</v>
      </c>
      <c r="AV255" s="5" t="str">
        <f t="shared" si="23"/>
        <v>OK</v>
      </c>
      <c r="AW255" s="5">
        <f t="shared" si="24"/>
        <v>2.9304122707886826</v>
      </c>
      <c r="AX255" s="5" t="str">
        <f t="shared" si="25"/>
        <v>OK</v>
      </c>
      <c r="AY255" s="5">
        <f t="shared" si="26"/>
        <v>69.879456890638437</v>
      </c>
      <c r="AZ255" s="8" t="s">
        <v>727</v>
      </c>
      <c r="BA255" s="8"/>
    </row>
    <row r="256" spans="1:53" ht="15.75" customHeight="1" x14ac:dyDescent="0.2">
      <c r="A256" s="13" t="s">
        <v>728</v>
      </c>
      <c r="B256" s="13">
        <v>257</v>
      </c>
      <c r="C256" s="8" t="s">
        <v>85</v>
      </c>
      <c r="D256" s="15" t="s">
        <v>79</v>
      </c>
      <c r="E256" s="3">
        <v>45118</v>
      </c>
      <c r="F256" s="19">
        <v>0.47916666666666669</v>
      </c>
      <c r="G256" s="18" t="s">
        <v>729</v>
      </c>
      <c r="H256" s="18" t="s">
        <v>548</v>
      </c>
      <c r="I256" s="5"/>
      <c r="J256" s="5">
        <v>2.4430000000000001</v>
      </c>
      <c r="K256" s="5">
        <v>0.37859999999999999</v>
      </c>
      <c r="L256" s="5">
        <v>6.8879999999999999</v>
      </c>
      <c r="M256" s="5">
        <v>661.06600000000003</v>
      </c>
      <c r="N256" s="5">
        <v>81.94</v>
      </c>
      <c r="O256" s="5">
        <v>3.3519999999999999</v>
      </c>
      <c r="P256" s="5">
        <v>0.107</v>
      </c>
      <c r="Q256" s="5">
        <v>0.46899999999999997</v>
      </c>
      <c r="R256" s="5">
        <v>1.8029999999999999</v>
      </c>
      <c r="S256" s="5">
        <v>10.122999999999999</v>
      </c>
      <c r="T256" s="5">
        <v>8.4000000000000005E-2</v>
      </c>
      <c r="U256" s="5">
        <v>0.52929999999999999</v>
      </c>
      <c r="V256" s="5">
        <v>0.76180000000000003</v>
      </c>
      <c r="W256" s="5">
        <v>0</v>
      </c>
      <c r="X256" s="5">
        <v>5.7731000000000003</v>
      </c>
      <c r="Y256" s="5">
        <f t="shared" si="0"/>
        <v>0.17209062</v>
      </c>
      <c r="Z256" s="5">
        <f t="shared" si="1"/>
        <v>8.3085499999999993E-2</v>
      </c>
      <c r="AA256" s="5">
        <f t="shared" si="2"/>
        <v>0.25517612000000001</v>
      </c>
      <c r="AB256" s="5">
        <f t="shared" si="3"/>
        <v>0.12342387999999999</v>
      </c>
      <c r="AC256" s="17">
        <f t="shared" si="4"/>
        <v>661.06600000000003</v>
      </c>
      <c r="AD256" s="17">
        <f t="shared" si="5"/>
        <v>0.12941958414499832</v>
      </c>
      <c r="AE256" s="17">
        <f t="shared" si="6"/>
        <v>505.13972055888223</v>
      </c>
      <c r="AF256" s="17">
        <f t="shared" si="7"/>
        <v>148.36453404649251</v>
      </c>
      <c r="AG256" s="17">
        <f t="shared" si="8"/>
        <v>145.80398151003683</v>
      </c>
      <c r="AH256" s="17">
        <f t="shared" si="9"/>
        <v>11.995406449896796</v>
      </c>
      <c r="AI256" s="17">
        <f t="shared" si="10"/>
        <v>5.931822843616084</v>
      </c>
      <c r="AJ256" s="17">
        <f t="shared" si="11"/>
        <v>4.4214242639236572</v>
      </c>
      <c r="AK256" s="17">
        <f t="shared" si="12"/>
        <v>14.929625137505992</v>
      </c>
      <c r="AL256" s="17">
        <f t="shared" si="13"/>
        <v>12.28612577393077</v>
      </c>
      <c r="AM256" s="17">
        <f t="shared" si="14"/>
        <v>0</v>
      </c>
      <c r="AN256" s="17">
        <f t="shared" si="15"/>
        <v>120.2007961889533</v>
      </c>
      <c r="AO256" s="17">
        <f t="shared" si="16"/>
        <v>812.90397136431375</v>
      </c>
      <c r="AP256" s="17">
        <f t="shared" si="17"/>
        <v>817.36488499306938</v>
      </c>
      <c r="AQ256" s="17">
        <f t="shared" si="18"/>
        <v>1630.2688563573831</v>
      </c>
      <c r="AR256" s="17">
        <f t="shared" si="19"/>
        <v>-0.27363054942501608</v>
      </c>
      <c r="AS256" s="17">
        <f t="shared" si="20"/>
        <v>811.30364256530834</v>
      </c>
      <c r="AT256" s="17">
        <f t="shared" si="21"/>
        <v>147.41654710039006</v>
      </c>
      <c r="AU256" s="17">
        <f t="shared" si="22"/>
        <v>663.88709546491827</v>
      </c>
      <c r="AV256" s="5" t="str">
        <f t="shared" si="23"/>
        <v>OK</v>
      </c>
      <c r="AW256" s="5">
        <f t="shared" si="24"/>
        <v>-1.074454791057103</v>
      </c>
      <c r="AX256" s="5" t="str">
        <f t="shared" si="25"/>
        <v>OK</v>
      </c>
      <c r="AY256" s="5">
        <f t="shared" si="26"/>
        <v>81.059591744207808</v>
      </c>
      <c r="AZ256" s="8" t="s">
        <v>730</v>
      </c>
      <c r="BA256" s="8"/>
    </row>
    <row r="257" spans="1:53" ht="15.75" customHeight="1" x14ac:dyDescent="0.2">
      <c r="A257" s="13" t="s">
        <v>731</v>
      </c>
      <c r="B257" s="13">
        <v>258</v>
      </c>
      <c r="C257" s="14" t="s">
        <v>120</v>
      </c>
      <c r="D257" s="15" t="s">
        <v>115</v>
      </c>
      <c r="E257" s="3">
        <v>45118</v>
      </c>
      <c r="F257" s="19">
        <v>0.47916666666666669</v>
      </c>
      <c r="G257" s="18" t="s">
        <v>732</v>
      </c>
      <c r="H257" s="18" t="s">
        <v>161</v>
      </c>
      <c r="I257" s="5"/>
      <c r="J257" s="5">
        <v>2.5350000000000001</v>
      </c>
      <c r="K257" s="5">
        <v>0.1646</v>
      </c>
      <c r="L257" s="5">
        <v>6.8209999999999997</v>
      </c>
      <c r="M257" s="5">
        <v>642.16800000000001</v>
      </c>
      <c r="N257" s="5">
        <v>77.63</v>
      </c>
      <c r="O257" s="5">
        <v>2.9119999999999999</v>
      </c>
      <c r="P257" s="5">
        <v>8.5000000000000006E-2</v>
      </c>
      <c r="Q257" s="5">
        <v>0.375</v>
      </c>
      <c r="R257" s="5">
        <v>2.17</v>
      </c>
      <c r="S257" s="5">
        <v>10.459</v>
      </c>
      <c r="T257" s="5">
        <v>7.2999999999999995E-2</v>
      </c>
      <c r="U257" s="5">
        <v>0.4269</v>
      </c>
      <c r="V257" s="5">
        <v>0.33310000000000001</v>
      </c>
      <c r="W257" s="5">
        <v>0</v>
      </c>
      <c r="X257" s="5">
        <v>6.9673999999999996</v>
      </c>
      <c r="Y257" s="5">
        <f t="shared" si="0"/>
        <v>7.5247289999999994E-2</v>
      </c>
      <c r="Z257" s="5">
        <f t="shared" si="1"/>
        <v>6.6002500000000006E-2</v>
      </c>
      <c r="AA257" s="5">
        <f t="shared" si="2"/>
        <v>0.14124978999999999</v>
      </c>
      <c r="AB257" s="5">
        <f t="shared" si="3"/>
        <v>2.335021000000001E-2</v>
      </c>
      <c r="AC257" s="17">
        <f t="shared" si="4"/>
        <v>642.16800000000001</v>
      </c>
      <c r="AD257" s="17">
        <f t="shared" si="5"/>
        <v>0.15100801541641465</v>
      </c>
      <c r="AE257" s="17">
        <f t="shared" si="6"/>
        <v>521.90618762475049</v>
      </c>
      <c r="AF257" s="17">
        <f t="shared" si="7"/>
        <v>178.56408146471918</v>
      </c>
      <c r="AG257" s="17">
        <f t="shared" si="8"/>
        <v>126.66503405645207</v>
      </c>
      <c r="AH257" s="17">
        <f t="shared" si="9"/>
        <v>9.5912098479985062</v>
      </c>
      <c r="AI257" s="17">
        <f t="shared" si="10"/>
        <v>4.7121957168912818</v>
      </c>
      <c r="AJ257" s="17">
        <f t="shared" si="11"/>
        <v>3.8424282293622256</v>
      </c>
      <c r="AK257" s="17">
        <f t="shared" si="12"/>
        <v>12.041294107691872</v>
      </c>
      <c r="AL257" s="17">
        <f t="shared" si="13"/>
        <v>5.3721560715362813</v>
      </c>
      <c r="AM257" s="17">
        <f t="shared" si="14"/>
        <v>0</v>
      </c>
      <c r="AN257" s="17">
        <f t="shared" si="15"/>
        <v>145.06712639083216</v>
      </c>
      <c r="AO257" s="17">
        <f t="shared" si="16"/>
        <v>808.49100479942251</v>
      </c>
      <c r="AP257" s="17">
        <f t="shared" si="17"/>
        <v>841.58971672622795</v>
      </c>
      <c r="AQ257" s="17">
        <f t="shared" si="18"/>
        <v>1650.0807215256505</v>
      </c>
      <c r="AR257" s="17">
        <f t="shared" si="19"/>
        <v>-2.0058844088671401</v>
      </c>
      <c r="AS257" s="17">
        <f t="shared" si="20"/>
        <v>836.72651299392021</v>
      </c>
      <c r="AT257" s="17">
        <f t="shared" si="21"/>
        <v>162.48057657006032</v>
      </c>
      <c r="AU257" s="17">
        <f t="shared" si="22"/>
        <v>674.24593642385992</v>
      </c>
      <c r="AV257" s="5" t="str">
        <f t="shared" si="23"/>
        <v>OK</v>
      </c>
      <c r="AW257" s="5">
        <f t="shared" si="24"/>
        <v>6.0902150504610404</v>
      </c>
      <c r="AX257" s="5" t="str">
        <f t="shared" si="25"/>
        <v>OK</v>
      </c>
      <c r="AY257" s="5">
        <f t="shared" si="26"/>
        <v>82.357833943672901</v>
      </c>
      <c r="AZ257" s="8" t="s">
        <v>733</v>
      </c>
      <c r="BA257" s="8"/>
    </row>
    <row r="258" spans="1:53" ht="15.75" customHeight="1" x14ac:dyDescent="0.2">
      <c r="A258" s="13" t="s">
        <v>734</v>
      </c>
      <c r="B258" s="13">
        <v>259</v>
      </c>
      <c r="C258" s="8" t="s">
        <v>94</v>
      </c>
      <c r="D258" s="15" t="s">
        <v>95</v>
      </c>
      <c r="E258" s="3">
        <v>45118</v>
      </c>
      <c r="F258" s="19">
        <v>0.4861111111111111</v>
      </c>
      <c r="G258" s="18" t="s">
        <v>735</v>
      </c>
      <c r="H258" s="18" t="s">
        <v>736</v>
      </c>
      <c r="I258" s="5">
        <v>36.700000000000003</v>
      </c>
      <c r="J258" s="5">
        <v>1.736</v>
      </c>
      <c r="K258" s="5">
        <v>0.19686000000000001</v>
      </c>
      <c r="L258" s="5">
        <v>6.9050000000000002</v>
      </c>
      <c r="M258" s="5">
        <v>1026.7860000000001</v>
      </c>
      <c r="N258" s="5">
        <v>109.44</v>
      </c>
      <c r="O258" s="5">
        <v>5.7670000000000003</v>
      </c>
      <c r="P258" s="5">
        <v>0.13900000000000001</v>
      </c>
      <c r="Q258" s="5">
        <v>0.13700000000000001</v>
      </c>
      <c r="R258" s="5">
        <v>2.2770000000000001</v>
      </c>
      <c r="S258" s="5">
        <v>13.385</v>
      </c>
      <c r="T258" s="5">
        <v>8.5000000000000006E-2</v>
      </c>
      <c r="U258" s="5">
        <v>0.29430000000000001</v>
      </c>
      <c r="V258" s="5">
        <v>0.2271</v>
      </c>
      <c r="W258" s="5">
        <v>0</v>
      </c>
      <c r="X258" s="5">
        <v>8.6066000000000003</v>
      </c>
      <c r="Y258" s="5">
        <f t="shared" si="0"/>
        <v>5.1301889999999996E-2</v>
      </c>
      <c r="Z258" s="5">
        <f t="shared" si="1"/>
        <v>0.1079335</v>
      </c>
      <c r="AA258" s="5">
        <f t="shared" si="2"/>
        <v>0.15923539</v>
      </c>
      <c r="AB258" s="5">
        <f t="shared" si="3"/>
        <v>3.7624610000000003E-2</v>
      </c>
      <c r="AC258" s="17">
        <f t="shared" si="4"/>
        <v>1026.7860000000001</v>
      </c>
      <c r="AD258" s="17">
        <f t="shared" si="5"/>
        <v>0.12445146117713832</v>
      </c>
      <c r="AE258" s="17">
        <f t="shared" si="6"/>
        <v>667.91417165668668</v>
      </c>
      <c r="AF258" s="17">
        <f t="shared" si="7"/>
        <v>187.36885414523763</v>
      </c>
      <c r="AG258" s="17">
        <f t="shared" si="8"/>
        <v>250.85070446550793</v>
      </c>
      <c r="AH258" s="17">
        <f t="shared" si="9"/>
        <v>3.5039886644687877</v>
      </c>
      <c r="AI258" s="17">
        <f t="shared" si="10"/>
        <v>7.7058259370339783</v>
      </c>
      <c r="AJ258" s="17">
        <f t="shared" si="11"/>
        <v>4.4740602670656058</v>
      </c>
      <c r="AK258" s="17">
        <f t="shared" si="12"/>
        <v>8.3011310749442924</v>
      </c>
      <c r="AL258" s="17">
        <f t="shared" si="13"/>
        <v>3.6626137611704879</v>
      </c>
      <c r="AM258" s="17">
        <f t="shared" si="14"/>
        <v>0</v>
      </c>
      <c r="AN258" s="17">
        <f t="shared" si="15"/>
        <v>179.19664867746022</v>
      </c>
      <c r="AO258" s="17">
        <f t="shared" si="16"/>
        <v>1222.4204537806406</v>
      </c>
      <c r="AP258" s="17">
        <f t="shared" si="17"/>
        <v>1117.4679963301121</v>
      </c>
      <c r="AQ258" s="17">
        <f t="shared" si="18"/>
        <v>2339.8884501107527</v>
      </c>
      <c r="AR258" s="17">
        <f t="shared" si="19"/>
        <v>4.4853615754871079</v>
      </c>
      <c r="AS258" s="17">
        <f t="shared" si="20"/>
        <v>1109.637718931901</v>
      </c>
      <c r="AT258" s="17">
        <f t="shared" si="21"/>
        <v>191.160393513575</v>
      </c>
      <c r="AU258" s="17">
        <f t="shared" si="22"/>
        <v>918.47732541832602</v>
      </c>
      <c r="AV258" s="5" t="str">
        <f t="shared" si="23"/>
        <v>OK</v>
      </c>
      <c r="AW258" s="5">
        <f t="shared" si="24"/>
        <v>5.0721937745617254</v>
      </c>
      <c r="AX258" s="5" t="str">
        <f t="shared" si="25"/>
        <v>OK</v>
      </c>
      <c r="AY258" s="5">
        <f t="shared" si="26"/>
        <v>114.99100886688035</v>
      </c>
      <c r="AZ258" s="8" t="s">
        <v>579</v>
      </c>
      <c r="BA258" s="8"/>
    </row>
    <row r="259" spans="1:53" ht="15.75" customHeight="1" x14ac:dyDescent="0.2">
      <c r="A259" s="13" t="s">
        <v>737</v>
      </c>
      <c r="B259" s="13">
        <v>260</v>
      </c>
      <c r="C259" s="8" t="s">
        <v>472</v>
      </c>
      <c r="D259" s="15" t="s">
        <v>69</v>
      </c>
      <c r="E259" s="3">
        <v>45118</v>
      </c>
      <c r="F259" s="19">
        <v>0.52430555555555558</v>
      </c>
      <c r="G259" s="18" t="s">
        <v>319</v>
      </c>
      <c r="H259" s="18" t="s">
        <v>738</v>
      </c>
      <c r="I259" s="5">
        <v>2.7850000000000001</v>
      </c>
      <c r="J259" s="5">
        <v>1.96</v>
      </c>
      <c r="K259" s="5">
        <v>0.22739999999999999</v>
      </c>
      <c r="L259" s="5">
        <v>7.2729999999999997</v>
      </c>
      <c r="M259" s="5">
        <v>1554.675</v>
      </c>
      <c r="N259" s="5">
        <v>200.38</v>
      </c>
      <c r="O259" s="5">
        <v>5.8769999999999998</v>
      </c>
      <c r="P259" s="5">
        <v>0.14299999999999999</v>
      </c>
      <c r="Q259" s="5">
        <v>0.23200000000000001</v>
      </c>
      <c r="R259" s="5">
        <v>5.5039999999999996</v>
      </c>
      <c r="S259" s="5">
        <v>25.715</v>
      </c>
      <c r="T259" s="5">
        <v>9.5000000000000001E-2</v>
      </c>
      <c r="U259" s="5">
        <v>0.67810000000000004</v>
      </c>
      <c r="V259" s="5">
        <v>0.52869999999999995</v>
      </c>
      <c r="W259" s="5">
        <v>0</v>
      </c>
      <c r="X259" s="5">
        <v>19.756</v>
      </c>
      <c r="Y259" s="5">
        <f t="shared" si="0"/>
        <v>0.11943332999999998</v>
      </c>
      <c r="Z259" s="5">
        <f t="shared" si="1"/>
        <v>0.11103949999999999</v>
      </c>
      <c r="AA259" s="5">
        <f t="shared" si="2"/>
        <v>0.23047282999999996</v>
      </c>
      <c r="AB259" s="5">
        <f t="shared" si="3"/>
        <v>-3.0728299999999709E-3</v>
      </c>
      <c r="AC259" s="17">
        <f t="shared" si="4"/>
        <v>1554.675</v>
      </c>
      <c r="AD259" s="17">
        <f t="shared" si="5"/>
        <v>5.3333489548762089E-2</v>
      </c>
      <c r="AE259" s="17">
        <f t="shared" si="6"/>
        <v>1283.1836327345309</v>
      </c>
      <c r="AF259" s="17">
        <f t="shared" si="7"/>
        <v>452.91092367825547</v>
      </c>
      <c r="AG259" s="17">
        <f t="shared" si="8"/>
        <v>255.63544132890408</v>
      </c>
      <c r="AH259" s="17">
        <f t="shared" si="9"/>
        <v>5.9337618259617431</v>
      </c>
      <c r="AI259" s="17">
        <f t="shared" si="10"/>
        <v>7.9275763237112145</v>
      </c>
      <c r="AJ259" s="17">
        <f t="shared" si="11"/>
        <v>5.0004202984850883</v>
      </c>
      <c r="AK259" s="17">
        <f t="shared" si="12"/>
        <v>19.126731165204635</v>
      </c>
      <c r="AL259" s="17">
        <f t="shared" si="13"/>
        <v>8.5267454668905192</v>
      </c>
      <c r="AM259" s="17">
        <f t="shared" si="14"/>
        <v>0</v>
      </c>
      <c r="AN259" s="17">
        <f t="shared" si="15"/>
        <v>411.33653141448468</v>
      </c>
      <c r="AO259" s="17">
        <f t="shared" si="16"/>
        <v>1998.6654283450648</v>
      </c>
      <c r="AP259" s="17">
        <f t="shared" si="17"/>
        <v>2005.6446693809123</v>
      </c>
      <c r="AQ259" s="17">
        <f t="shared" si="18"/>
        <v>4004.3100977259774</v>
      </c>
      <c r="AR259" s="17">
        <f t="shared" si="19"/>
        <v>-0.17429322069264755</v>
      </c>
      <c r="AS259" s="17">
        <f t="shared" si="20"/>
        <v>1997.6637595676523</v>
      </c>
      <c r="AT259" s="17">
        <f t="shared" si="21"/>
        <v>438.99000804657982</v>
      </c>
      <c r="AU259" s="17">
        <f t="shared" si="22"/>
        <v>1558.6737515210725</v>
      </c>
      <c r="AV259" s="5" t="str">
        <f t="shared" si="23"/>
        <v>OK</v>
      </c>
      <c r="AW259" s="5">
        <f t="shared" si="24"/>
        <v>2.9365281656950747E-2</v>
      </c>
      <c r="AX259" s="5" t="str">
        <f t="shared" si="25"/>
        <v>OK</v>
      </c>
      <c r="AY259" s="5">
        <f t="shared" si="26"/>
        <v>200.43884215138419</v>
      </c>
      <c r="AZ259" s="8" t="s">
        <v>733</v>
      </c>
      <c r="BA259" s="8"/>
    </row>
    <row r="260" spans="1:53" ht="15.75" customHeight="1" x14ac:dyDescent="0.2">
      <c r="A260" s="13" t="s">
        <v>739</v>
      </c>
      <c r="B260" s="13">
        <v>261</v>
      </c>
      <c r="C260" s="8" t="s">
        <v>131</v>
      </c>
      <c r="D260" s="15" t="s">
        <v>88</v>
      </c>
      <c r="E260" s="3">
        <v>45118</v>
      </c>
      <c r="F260" s="19">
        <v>0.53125</v>
      </c>
      <c r="G260" s="18" t="s">
        <v>313</v>
      </c>
      <c r="H260" s="18" t="s">
        <v>740</v>
      </c>
      <c r="I260" s="5"/>
      <c r="J260" s="5">
        <v>2.1440000000000001</v>
      </c>
      <c r="K260" s="5">
        <v>0.40339999999999998</v>
      </c>
      <c r="L260" s="5">
        <v>6.9489999999999998</v>
      </c>
      <c r="M260" s="5">
        <v>1054.1510000000001</v>
      </c>
      <c r="N260" s="5">
        <v>129.27000000000001</v>
      </c>
      <c r="O260" s="5">
        <v>4.5439999999999996</v>
      </c>
      <c r="P260" s="5">
        <v>0.14299999999999999</v>
      </c>
      <c r="Q260" s="5">
        <v>0.28100000000000003</v>
      </c>
      <c r="R260" s="5">
        <v>2.7469999999999999</v>
      </c>
      <c r="S260" s="5">
        <v>18.318000000000001</v>
      </c>
      <c r="T260" s="5">
        <v>9.6000000000000002E-2</v>
      </c>
      <c r="U260" s="5">
        <v>0.56779999999999997</v>
      </c>
      <c r="V260" s="5">
        <v>0.27539999999999998</v>
      </c>
      <c r="W260" s="5">
        <v>0.23710000000000001</v>
      </c>
      <c r="X260" s="5">
        <v>11.1187</v>
      </c>
      <c r="Y260" s="5">
        <f t="shared" ref="Y260:Y331" si="27">IF(V260&lt;&gt;"",V260*0.2259,"")</f>
        <v>6.2212859999999995E-2</v>
      </c>
      <c r="Z260" s="5">
        <f t="shared" ref="Z260:Z331" si="28">IF(P260&lt;&gt;"",P260*0.7765,"")</f>
        <v>0.11103949999999999</v>
      </c>
      <c r="AA260" s="5">
        <f t="shared" ref="AA260:AA331" si="29">SUM(Y260:Z260)</f>
        <v>0.17325235999999999</v>
      </c>
      <c r="AB260" s="5">
        <f t="shared" ref="AB260:AB331" si="30">IF(K260&lt;&gt;"",K260-AA260,"")</f>
        <v>0.23014763999999999</v>
      </c>
      <c r="AC260" s="17">
        <f t="shared" ref="AC260:AC331" si="31">IF(M260&lt;&gt;"",M260,"")</f>
        <v>1054.1510000000001</v>
      </c>
      <c r="AD260" s="17">
        <f t="shared" ref="AD260:AD331" si="32">IF(L260&lt;&gt;"",10^-L260*1000000,"")</f>
        <v>0.11246049739669259</v>
      </c>
      <c r="AE260" s="17">
        <f t="shared" ref="AE260:AE331" si="33">IF(S260&lt;&gt;"",S260/20.04*1000,"")</f>
        <v>914.07185628742525</v>
      </c>
      <c r="AF260" s="17">
        <f t="shared" ref="AF260:AF331" si="34">IF(R260&lt;&gt;"",R260/12.1525*1000,"")</f>
        <v>226.04402386340257</v>
      </c>
      <c r="AG260" s="17">
        <f t="shared" ref="AG260:AG331" si="35">IF(O260&lt;&gt;"",O260/22.98977*1000,"")</f>
        <v>197.653130066112</v>
      </c>
      <c r="AH260" s="17">
        <f t="shared" ref="AH260:AH331" si="36">IF(Q260&lt;&gt;"",Q260/39.0983*1000,"")</f>
        <v>7.1870132461002152</v>
      </c>
      <c r="AI260" s="17">
        <f t="shared" ref="AI260:AI331" si="37">IF(P260&lt;&gt;"",P260/18.0383*1000,"")</f>
        <v>7.9275763237112145</v>
      </c>
      <c r="AJ260" s="17">
        <f t="shared" ref="AJ260:AJ331" si="38">IF(T260&lt;&gt;"",T260/18.998403*1000,"")</f>
        <v>5.0530563016270369</v>
      </c>
      <c r="AK260" s="17">
        <f t="shared" ref="AK260:AK331" si="39">IF(U260&lt;&gt;"",U260/35.453*1000,"")</f>
        <v>16.015569909457589</v>
      </c>
      <c r="AL260" s="17">
        <f t="shared" ref="AL260:AL331" si="40">IF(V260&lt;&gt;"",V260/62.0049*1000,"")</f>
        <v>4.4415844554220705</v>
      </c>
      <c r="AM260" s="17">
        <f t="shared" ref="AM260:AM331" si="41">IF(W260&lt;&gt;"",W260/94.971*1000,"")</f>
        <v>2.4965515789030337</v>
      </c>
      <c r="AN260" s="17">
        <f t="shared" ref="AN260:AN331" si="42">IF(X260&lt;&gt;"",X260/48.0288*1000,"")</f>
        <v>231.50068292357921</v>
      </c>
      <c r="AO260" s="17">
        <f t="shared" ref="AO260:AO331" si="43">IF(AK260&lt;&gt;"",AJ260+AK260+AL260+AN260+AC260+AM260,"")</f>
        <v>1313.6584451689891</v>
      </c>
      <c r="AP260" s="17">
        <f t="shared" ref="AP260:AP331" si="44">IF(AE260&lt;&gt;"",AE260+AF260+AG260+AH260+AI260+AD260,"")</f>
        <v>1352.9960602841479</v>
      </c>
      <c r="AQ260" s="17">
        <f t="shared" ref="AQ260:AQ331" si="45">IF(AP260&lt;&gt;"",AO260+AP260,"")</f>
        <v>2666.6545054531371</v>
      </c>
      <c r="AR260" s="17">
        <f t="shared" ref="AR260:AR331" si="46">IF(AQ260&lt;&gt;"",((AO260-AP260)/AQ260)*100,"")</f>
        <v>-1.4751672942526253</v>
      </c>
      <c r="AS260" s="17">
        <f t="shared" ref="AS260:AS331" si="47">IF(AE260&lt;&gt;"",AE260+AF260+AG260+AH260,"")</f>
        <v>1344.9560234630399</v>
      </c>
      <c r="AT260" s="17">
        <f t="shared" ref="AT260:AT331" si="48">IF(AK260&lt;&gt;"",AK260+AL260+AN260,"")</f>
        <v>251.95783728845888</v>
      </c>
      <c r="AU260" s="17">
        <f t="shared" ref="AU260:AU331" si="49">IF(AS260&lt;&gt;"",AS260-AT260,"")</f>
        <v>1092.998186174581</v>
      </c>
      <c r="AV260" s="5" t="str">
        <f t="shared" ref="AV260:AV331" si="50">IF(AU260&lt;&gt;"",IF(N260&lt;8, "OK",IF(AQ260&lt;50,IF(ABS(AR260)&gt;60,"Check","OK"),IF(AND(AQ260&gt;=50,AQ260&lt;100),IF(ABS(AR260)&gt;30,"Check","OK"),IF(ABS(AR260)&gt;30,"Check","OK")))),"")</f>
        <v>OK</v>
      </c>
      <c r="AW260" s="5">
        <f t="shared" ref="AW260:AW331" si="51">IF(AY260&lt;&gt;"",((AY260-N260)/N260)*100,"")</f>
        <v>2.745728783241085</v>
      </c>
      <c r="AX260" s="5" t="str">
        <f t="shared" ref="AX260:AX331" si="52">IF(AW260&lt;&gt;"",IF(N260&lt;8,"OK",IF(P260&lt;5,IF(ABS(AW260)&gt;50,"Check","OK"),IF(AND(P260&gt;=5,P260&lt;30),IF(ABS(AW260)&gt;30,"Check","OK"),IF(ABS(AW260)&gt;20,"Check","OK")))),"")</f>
        <v>OK</v>
      </c>
      <c r="AY260" s="5">
        <f t="shared" ref="AY260:AY331" si="53">IF(AE260&lt;&gt;"",(AD260*350+(AC260*43.6)+(AE260*52)+(AK260*75.9)+(AF260*46.6)+(AH260*72)+(AG260*48.9)+(AN260*71)+(AL260*73.9)+(AI260*74.5))/1000,"")</f>
        <v>132.81940359809576</v>
      </c>
      <c r="AZ260" s="8" t="s">
        <v>741</v>
      </c>
      <c r="BA260" s="8" t="s">
        <v>742</v>
      </c>
    </row>
    <row r="261" spans="1:53" ht="15.75" customHeight="1" x14ac:dyDescent="0.2">
      <c r="A261" s="13" t="s">
        <v>743</v>
      </c>
      <c r="B261" s="13">
        <v>235</v>
      </c>
      <c r="C261" s="8" t="s">
        <v>85</v>
      </c>
      <c r="D261" s="15" t="s">
        <v>79</v>
      </c>
      <c r="E261" s="20">
        <v>45113</v>
      </c>
      <c r="F261" s="5"/>
      <c r="G261" s="18" t="s">
        <v>744</v>
      </c>
      <c r="H261" s="18" t="s">
        <v>204</v>
      </c>
      <c r="I261" s="5">
        <v>1.72</v>
      </c>
      <c r="J261" s="5">
        <v>2.7170000000000001</v>
      </c>
      <c r="K261" s="5">
        <v>0.37080000000000002</v>
      </c>
      <c r="L261" s="5">
        <v>6.8019999999999996</v>
      </c>
      <c r="M261" s="5">
        <v>572.79700000000003</v>
      </c>
      <c r="N261" s="5">
        <v>69.09</v>
      </c>
      <c r="O261" s="5">
        <v>3.04</v>
      </c>
      <c r="P261" s="5">
        <v>9.5000000000000001E-2</v>
      </c>
      <c r="Q261" s="5">
        <v>0.44400000000000001</v>
      </c>
      <c r="R261" s="5">
        <v>1.73</v>
      </c>
      <c r="S261" s="5">
        <v>9.4009999999999998</v>
      </c>
      <c r="T261" s="5">
        <v>6.7000000000000004E-2</v>
      </c>
      <c r="U261" s="5">
        <v>0.51559999999999995</v>
      </c>
      <c r="V261" s="5">
        <v>0.86639999999999995</v>
      </c>
      <c r="W261" s="5">
        <v>0</v>
      </c>
      <c r="X261" s="5">
        <v>5.4835000000000003</v>
      </c>
      <c r="Y261" s="5">
        <f t="shared" si="27"/>
        <v>0.19571975999999999</v>
      </c>
      <c r="Z261" s="5">
        <f t="shared" si="28"/>
        <v>7.37675E-2</v>
      </c>
      <c r="AA261" s="5">
        <f t="shared" si="29"/>
        <v>0.26948726000000001</v>
      </c>
      <c r="AB261" s="5">
        <f t="shared" si="30"/>
        <v>0.10131274000000001</v>
      </c>
      <c r="AC261" s="17">
        <f t="shared" si="31"/>
        <v>572.79700000000003</v>
      </c>
      <c r="AD261" s="17">
        <f t="shared" si="32"/>
        <v>0.15776112696993483</v>
      </c>
      <c r="AE261" s="17">
        <f t="shared" si="33"/>
        <v>469.1117764471058</v>
      </c>
      <c r="AF261" s="17">
        <f t="shared" si="34"/>
        <v>142.35753960090517</v>
      </c>
      <c r="AG261" s="17">
        <f t="shared" si="35"/>
        <v>132.23272786113128</v>
      </c>
      <c r="AH261" s="17">
        <f t="shared" si="36"/>
        <v>11.355992460030231</v>
      </c>
      <c r="AI261" s="17">
        <f t="shared" si="37"/>
        <v>5.266571683584373</v>
      </c>
      <c r="AJ261" s="17">
        <f t="shared" si="38"/>
        <v>3.5266122105105362</v>
      </c>
      <c r="AK261" s="17">
        <f t="shared" si="39"/>
        <v>14.5431980368375</v>
      </c>
      <c r="AL261" s="17">
        <f t="shared" si="40"/>
        <v>13.973089223593618</v>
      </c>
      <c r="AM261" s="17">
        <f t="shared" si="41"/>
        <v>0</v>
      </c>
      <c r="AN261" s="17">
        <f t="shared" si="42"/>
        <v>114.17108068492239</v>
      </c>
      <c r="AO261" s="17">
        <f t="shared" si="43"/>
        <v>719.0109801558641</v>
      </c>
      <c r="AP261" s="17">
        <f t="shared" si="44"/>
        <v>760.4823691797269</v>
      </c>
      <c r="AQ261" s="17">
        <f t="shared" si="45"/>
        <v>1479.4933493355911</v>
      </c>
      <c r="AR261" s="17">
        <f t="shared" si="46"/>
        <v>-2.8030804628142949</v>
      </c>
      <c r="AS261" s="17">
        <f t="shared" si="47"/>
        <v>755.05803636917256</v>
      </c>
      <c r="AT261" s="17">
        <f t="shared" si="48"/>
        <v>142.68736794535351</v>
      </c>
      <c r="AU261" s="17">
        <f t="shared" si="49"/>
        <v>612.3706684238191</v>
      </c>
      <c r="AV261" s="5" t="str">
        <f t="shared" si="50"/>
        <v>OK</v>
      </c>
      <c r="AW261" s="5">
        <f t="shared" si="51"/>
        <v>7.0713525955980838</v>
      </c>
      <c r="AX261" s="5" t="str">
        <f t="shared" si="52"/>
        <v>OK</v>
      </c>
      <c r="AY261" s="5">
        <f t="shared" si="53"/>
        <v>73.975597508298719</v>
      </c>
      <c r="AZ261" s="8"/>
      <c r="BA261" s="8"/>
    </row>
    <row r="262" spans="1:53" ht="15.75" customHeight="1" x14ac:dyDescent="0.2">
      <c r="A262" s="13" t="s">
        <v>745</v>
      </c>
      <c r="B262" s="13">
        <v>262</v>
      </c>
      <c r="C262" s="8" t="s">
        <v>58</v>
      </c>
      <c r="D262" s="4"/>
      <c r="E262" s="3">
        <v>45134</v>
      </c>
      <c r="F262" s="19">
        <v>0.36458333333333331</v>
      </c>
      <c r="G262" s="5"/>
      <c r="H262" s="5"/>
      <c r="I262" s="5">
        <v>1.6</v>
      </c>
      <c r="J262" s="5">
        <v>1.7629999999999999</v>
      </c>
      <c r="K262" s="5">
        <v>0.1789</v>
      </c>
      <c r="L262" s="5">
        <v>6.7549999999999999</v>
      </c>
      <c r="M262" s="5">
        <v>680.48599999999999</v>
      </c>
      <c r="N262" s="5">
        <v>78.94</v>
      </c>
      <c r="O262" s="5">
        <v>2.3439999999999999</v>
      </c>
      <c r="P262" s="5">
        <v>3.5999999999999997E-2</v>
      </c>
      <c r="Q262" s="5">
        <v>0.34799999999999998</v>
      </c>
      <c r="R262" s="5">
        <v>2.4980000000000002</v>
      </c>
      <c r="S262" s="5">
        <v>10.871</v>
      </c>
      <c r="T262" s="5">
        <v>5.62E-2</v>
      </c>
      <c r="U262" s="5">
        <v>0.26390000000000002</v>
      </c>
      <c r="V262" s="5">
        <v>0.1221</v>
      </c>
      <c r="W262" s="5">
        <v>0</v>
      </c>
      <c r="X262" s="5">
        <v>4.2115999999999998</v>
      </c>
      <c r="Y262" s="5">
        <f t="shared" si="27"/>
        <v>2.7582389999999998E-2</v>
      </c>
      <c r="Z262" s="5">
        <f t="shared" si="28"/>
        <v>2.7953999999999996E-2</v>
      </c>
      <c r="AA262" s="5">
        <f t="shared" si="29"/>
        <v>5.5536389999999991E-2</v>
      </c>
      <c r="AB262" s="5">
        <f t="shared" si="30"/>
        <v>0.12336361000000001</v>
      </c>
      <c r="AC262" s="17">
        <f t="shared" si="31"/>
        <v>680.48599999999999</v>
      </c>
      <c r="AD262" s="17">
        <f t="shared" si="32"/>
        <v>0.17579236139586907</v>
      </c>
      <c r="AE262" s="17">
        <f t="shared" si="33"/>
        <v>542.46506986027953</v>
      </c>
      <c r="AF262" s="17">
        <f t="shared" si="34"/>
        <v>205.55441267228966</v>
      </c>
      <c r="AG262" s="17">
        <f t="shared" si="35"/>
        <v>101.95839279818806</v>
      </c>
      <c r="AH262" s="17">
        <f t="shared" si="36"/>
        <v>8.9006427389426115</v>
      </c>
      <c r="AI262" s="17">
        <f t="shared" si="37"/>
        <v>1.9957534800951306</v>
      </c>
      <c r="AJ262" s="17">
        <f t="shared" si="38"/>
        <v>2.9581433765774943</v>
      </c>
      <c r="AK262" s="17">
        <f t="shared" si="39"/>
        <v>7.4436578004682259</v>
      </c>
      <c r="AL262" s="17">
        <f t="shared" si="40"/>
        <v>1.9691992084496548</v>
      </c>
      <c r="AM262" s="17">
        <f t="shared" si="41"/>
        <v>0</v>
      </c>
      <c r="AN262" s="17">
        <f t="shared" si="42"/>
        <v>87.689053234725833</v>
      </c>
      <c r="AO262" s="17">
        <f t="shared" si="43"/>
        <v>780.54605362022119</v>
      </c>
      <c r="AP262" s="17">
        <f t="shared" si="44"/>
        <v>861.05006391119082</v>
      </c>
      <c r="AQ262" s="17">
        <f t="shared" si="45"/>
        <v>1641.5961175314119</v>
      </c>
      <c r="AR262" s="17">
        <f t="shared" si="46"/>
        <v>-4.9040083264834591</v>
      </c>
      <c r="AS262" s="17">
        <f t="shared" si="47"/>
        <v>858.87851806969979</v>
      </c>
      <c r="AT262" s="17">
        <f t="shared" si="48"/>
        <v>97.101910243643715</v>
      </c>
      <c r="AU262" s="17">
        <f t="shared" si="49"/>
        <v>761.77660782605608</v>
      </c>
      <c r="AV262" s="5" t="str">
        <f t="shared" si="50"/>
        <v>OK</v>
      </c>
      <c r="AW262" s="5">
        <f t="shared" si="51"/>
        <v>1.6334579899666004</v>
      </c>
      <c r="AX262" s="5" t="str">
        <f t="shared" si="52"/>
        <v>OK</v>
      </c>
      <c r="AY262" s="5">
        <f t="shared" si="53"/>
        <v>80.229451737279632</v>
      </c>
      <c r="AZ262" s="8" t="s">
        <v>746</v>
      </c>
      <c r="BA262" s="8"/>
    </row>
    <row r="263" spans="1:53" ht="15.75" customHeight="1" x14ac:dyDescent="0.2">
      <c r="A263" s="13" t="s">
        <v>747</v>
      </c>
      <c r="B263" s="13">
        <v>263</v>
      </c>
      <c r="C263" s="8" t="s">
        <v>68</v>
      </c>
      <c r="D263" s="15" t="s">
        <v>69</v>
      </c>
      <c r="E263" s="3">
        <v>45134</v>
      </c>
      <c r="F263" s="5"/>
      <c r="G263" s="5"/>
      <c r="H263" s="5"/>
      <c r="I263" s="5"/>
      <c r="J263" s="5">
        <v>3.222</v>
      </c>
      <c r="K263" s="5">
        <v>0.17510000000000001</v>
      </c>
      <c r="L263" s="5">
        <v>6.7549999999999999</v>
      </c>
      <c r="M263" s="5">
        <v>937.99900000000002</v>
      </c>
      <c r="N263" s="5">
        <v>110.61</v>
      </c>
      <c r="O263" s="5">
        <v>2.4910000000000001</v>
      </c>
      <c r="P263" s="5">
        <v>7.2999999999999995E-2</v>
      </c>
      <c r="Q263" s="5">
        <v>0.59399999999999997</v>
      </c>
      <c r="R263" s="5">
        <v>4.8849999999999998</v>
      </c>
      <c r="S263" s="5">
        <v>13.925000000000001</v>
      </c>
      <c r="T263" s="5">
        <v>4.2999999999999997E-2</v>
      </c>
      <c r="U263" s="5">
        <v>0.37590000000000001</v>
      </c>
      <c r="V263" s="5">
        <v>9.4299999999999995E-2</v>
      </c>
      <c r="W263" s="5">
        <v>0</v>
      </c>
      <c r="X263" s="5">
        <v>5.2561999999999998</v>
      </c>
      <c r="Y263" s="5">
        <f t="shared" si="27"/>
        <v>2.1302369999999998E-2</v>
      </c>
      <c r="Z263" s="5">
        <f t="shared" si="28"/>
        <v>5.6684499999999992E-2</v>
      </c>
      <c r="AA263" s="5">
        <f t="shared" si="29"/>
        <v>7.7986869999999986E-2</v>
      </c>
      <c r="AB263" s="5">
        <f t="shared" si="30"/>
        <v>9.711313000000002E-2</v>
      </c>
      <c r="AC263" s="17">
        <f t="shared" si="31"/>
        <v>937.99900000000002</v>
      </c>
      <c r="AD263" s="17">
        <f t="shared" si="32"/>
        <v>0.17579236139586907</v>
      </c>
      <c r="AE263" s="17">
        <f t="shared" si="33"/>
        <v>694.86027944111788</v>
      </c>
      <c r="AF263" s="17">
        <f t="shared" si="34"/>
        <v>401.97490228348079</v>
      </c>
      <c r="AG263" s="17">
        <f t="shared" si="35"/>
        <v>108.35254115199936</v>
      </c>
      <c r="AH263" s="17">
        <f t="shared" si="36"/>
        <v>15.192476399229632</v>
      </c>
      <c r="AI263" s="17">
        <f t="shared" si="37"/>
        <v>4.0469445568595708</v>
      </c>
      <c r="AJ263" s="17">
        <f t="shared" si="38"/>
        <v>2.2633481351037767</v>
      </c>
      <c r="AK263" s="17">
        <f t="shared" si="39"/>
        <v>10.602769864327419</v>
      </c>
      <c r="AL263" s="17">
        <f t="shared" si="40"/>
        <v>1.5208475459197579</v>
      </c>
      <c r="AM263" s="17">
        <f t="shared" si="41"/>
        <v>0</v>
      </c>
      <c r="AN263" s="17">
        <f t="shared" si="42"/>
        <v>109.43850356452796</v>
      </c>
      <c r="AO263" s="17">
        <f t="shared" si="43"/>
        <v>1061.8244691098789</v>
      </c>
      <c r="AP263" s="17">
        <f t="shared" si="44"/>
        <v>1224.6029361940832</v>
      </c>
      <c r="AQ263" s="17">
        <f t="shared" si="45"/>
        <v>2286.4274053039621</v>
      </c>
      <c r="AR263" s="17">
        <f t="shared" si="46"/>
        <v>-7.119336774331753</v>
      </c>
      <c r="AS263" s="17">
        <f t="shared" si="47"/>
        <v>1220.3801992758276</v>
      </c>
      <c r="AT263" s="17">
        <f t="shared" si="48"/>
        <v>121.56212097477514</v>
      </c>
      <c r="AU263" s="17">
        <f t="shared" si="49"/>
        <v>1098.8180783010525</v>
      </c>
      <c r="AV263" s="5" t="str">
        <f t="shared" si="50"/>
        <v>OK</v>
      </c>
      <c r="AW263" s="5">
        <f t="shared" si="51"/>
        <v>0.53712888150044136</v>
      </c>
      <c r="AX263" s="5" t="str">
        <f t="shared" si="52"/>
        <v>OK</v>
      </c>
      <c r="AY263" s="5">
        <f t="shared" si="53"/>
        <v>111.20411825582764</v>
      </c>
      <c r="AZ263" s="8"/>
      <c r="BA263" s="8"/>
    </row>
    <row r="264" spans="1:53" ht="15.75" customHeight="1" x14ac:dyDescent="0.2">
      <c r="A264" s="13" t="s">
        <v>748</v>
      </c>
      <c r="B264" s="13">
        <v>264</v>
      </c>
      <c r="C264" s="8" t="s">
        <v>72</v>
      </c>
      <c r="D264" s="15" t="s">
        <v>69</v>
      </c>
      <c r="E264" s="3">
        <v>45134</v>
      </c>
      <c r="F264" s="19">
        <v>0.42708333333333331</v>
      </c>
      <c r="G264" s="5"/>
      <c r="H264" s="5"/>
      <c r="I264" s="5">
        <v>55.4</v>
      </c>
      <c r="J264" s="5">
        <v>1.1970000000000001</v>
      </c>
      <c r="K264" s="5">
        <v>0.32229999999999998</v>
      </c>
      <c r="L264" s="5">
        <v>6.7380000000000004</v>
      </c>
      <c r="M264" s="5">
        <v>614.71199999999999</v>
      </c>
      <c r="N264" s="5">
        <v>81.81</v>
      </c>
      <c r="O264" s="5">
        <v>1.8660000000000001</v>
      </c>
      <c r="P264" s="5">
        <v>5.0999999999999997E-2</v>
      </c>
      <c r="Q264" s="5">
        <v>0.20499999999999999</v>
      </c>
      <c r="R264" s="5">
        <v>1.319</v>
      </c>
      <c r="S264" s="5">
        <v>11.968</v>
      </c>
      <c r="T264" s="5">
        <v>4.3299999999999998E-2</v>
      </c>
      <c r="U264" s="5">
        <v>0.56179999999999997</v>
      </c>
      <c r="V264" s="5">
        <v>1.022</v>
      </c>
      <c r="W264" s="5">
        <v>0</v>
      </c>
      <c r="X264" s="5">
        <v>8.8397000000000006</v>
      </c>
      <c r="Y264" s="5">
        <f t="shared" si="27"/>
        <v>0.23086979999999999</v>
      </c>
      <c r="Z264" s="5">
        <f t="shared" si="28"/>
        <v>3.9601499999999998E-2</v>
      </c>
      <c r="AA264" s="5">
        <f t="shared" si="29"/>
        <v>0.27047129999999997</v>
      </c>
      <c r="AB264" s="5">
        <f t="shared" si="30"/>
        <v>5.1828700000000005E-2</v>
      </c>
      <c r="AC264" s="17">
        <f t="shared" si="31"/>
        <v>614.71199999999999</v>
      </c>
      <c r="AD264" s="17">
        <f t="shared" si="32"/>
        <v>0.18281002161427395</v>
      </c>
      <c r="AE264" s="17">
        <f t="shared" si="33"/>
        <v>597.20558882235525</v>
      </c>
      <c r="AF264" s="17">
        <f t="shared" si="34"/>
        <v>108.53733799629705</v>
      </c>
      <c r="AG264" s="17">
        <f t="shared" si="35"/>
        <v>81.166536246339135</v>
      </c>
      <c r="AH264" s="17">
        <f t="shared" si="36"/>
        <v>5.2431947169058493</v>
      </c>
      <c r="AI264" s="17">
        <f t="shared" si="37"/>
        <v>2.8273174301347685</v>
      </c>
      <c r="AJ264" s="17">
        <f t="shared" si="38"/>
        <v>2.2791389360463614</v>
      </c>
      <c r="AK264" s="17">
        <f t="shared" si="39"/>
        <v>15.846331763179418</v>
      </c>
      <c r="AL264" s="17">
        <f t="shared" si="40"/>
        <v>16.482568313149446</v>
      </c>
      <c r="AM264" s="17">
        <f t="shared" si="41"/>
        <v>0</v>
      </c>
      <c r="AN264" s="17">
        <f t="shared" si="42"/>
        <v>184.04998667466188</v>
      </c>
      <c r="AO264" s="17">
        <f t="shared" si="43"/>
        <v>833.37002568703713</v>
      </c>
      <c r="AP264" s="17">
        <f t="shared" si="44"/>
        <v>795.16278523364622</v>
      </c>
      <c r="AQ264" s="17">
        <f t="shared" si="45"/>
        <v>1628.5328109206835</v>
      </c>
      <c r="AR264" s="17">
        <f t="shared" si="46"/>
        <v>2.3461142567824975</v>
      </c>
      <c r="AS264" s="17">
        <f t="shared" si="47"/>
        <v>792.15265778189723</v>
      </c>
      <c r="AT264" s="17">
        <f t="shared" si="48"/>
        <v>216.37888675099074</v>
      </c>
      <c r="AU264" s="17">
        <f t="shared" si="49"/>
        <v>575.77377103090646</v>
      </c>
      <c r="AV264" s="5" t="str">
        <f t="shared" si="50"/>
        <v>OK</v>
      </c>
      <c r="AW264" s="5">
        <f t="shared" si="51"/>
        <v>1.4833070536990784</v>
      </c>
      <c r="AX264" s="5" t="str">
        <f t="shared" si="52"/>
        <v>OK</v>
      </c>
      <c r="AY264" s="5">
        <f t="shared" si="53"/>
        <v>83.023493500631218</v>
      </c>
      <c r="AZ264" s="8"/>
      <c r="BA264" s="8"/>
    </row>
    <row r="265" spans="1:53" ht="15.75" customHeight="1" x14ac:dyDescent="0.2">
      <c r="A265" s="13" t="s">
        <v>749</v>
      </c>
      <c r="B265" s="13">
        <v>265</v>
      </c>
      <c r="C265" s="8" t="s">
        <v>65</v>
      </c>
      <c r="D265" s="4"/>
      <c r="E265" s="3">
        <v>45134</v>
      </c>
      <c r="F265" s="19">
        <v>0.44791666666666669</v>
      </c>
      <c r="G265" s="5"/>
      <c r="H265" s="5"/>
      <c r="I265" s="5"/>
      <c r="J265" s="5">
        <v>1.3779999999999999</v>
      </c>
      <c r="K265" s="5">
        <v>0.1762</v>
      </c>
      <c r="L265" s="5">
        <v>6.7720000000000002</v>
      </c>
      <c r="M265" s="5">
        <v>548.27599999999995</v>
      </c>
      <c r="N265" s="5">
        <v>106.47</v>
      </c>
      <c r="O265" s="5">
        <v>2.347</v>
      </c>
      <c r="P265" s="5">
        <v>0.106</v>
      </c>
      <c r="Q265" s="5">
        <v>0.29499999999999998</v>
      </c>
      <c r="R265" s="5">
        <v>2.27</v>
      </c>
      <c r="S265" s="5">
        <v>14.01</v>
      </c>
      <c r="T265" s="5">
        <v>5.4987000000000001E-2</v>
      </c>
      <c r="U265" s="5">
        <v>0.67345999999999995</v>
      </c>
      <c r="V265" s="5">
        <v>0.33700000000000002</v>
      </c>
      <c r="W265" s="5">
        <v>0</v>
      </c>
      <c r="X265" s="5">
        <v>22.729900000000001</v>
      </c>
      <c r="Y265" s="5">
        <f t="shared" si="27"/>
        <v>7.6128299999999996E-2</v>
      </c>
      <c r="Z265" s="5">
        <f t="shared" si="28"/>
        <v>8.2308999999999993E-2</v>
      </c>
      <c r="AA265" s="5">
        <f t="shared" si="29"/>
        <v>0.1584373</v>
      </c>
      <c r="AB265" s="5">
        <f t="shared" si="30"/>
        <v>1.7762699999999992E-2</v>
      </c>
      <c r="AC265" s="17">
        <f t="shared" si="31"/>
        <v>548.27599999999995</v>
      </c>
      <c r="AD265" s="17">
        <f t="shared" si="32"/>
        <v>0.16904409316432598</v>
      </c>
      <c r="AE265" s="17">
        <f t="shared" si="33"/>
        <v>699.10179640718559</v>
      </c>
      <c r="AF265" s="17">
        <f t="shared" si="34"/>
        <v>186.79284097922238</v>
      </c>
      <c r="AG265" s="17">
        <f t="shared" si="35"/>
        <v>102.08888562173524</v>
      </c>
      <c r="AH265" s="17">
        <f t="shared" si="36"/>
        <v>7.5450850804254905</v>
      </c>
      <c r="AI265" s="17">
        <f t="shared" si="37"/>
        <v>5.8763852469467741</v>
      </c>
      <c r="AJ265" s="17">
        <f t="shared" si="38"/>
        <v>2.8942959047663113</v>
      </c>
      <c r="AK265" s="17">
        <f t="shared" si="39"/>
        <v>18.995853665416181</v>
      </c>
      <c r="AL265" s="17">
        <f t="shared" si="40"/>
        <v>5.4350543263516267</v>
      </c>
      <c r="AM265" s="17">
        <f t="shared" si="41"/>
        <v>0</v>
      </c>
      <c r="AN265" s="17">
        <f t="shared" si="42"/>
        <v>473.25562995536012</v>
      </c>
      <c r="AO265" s="17">
        <f t="shared" si="43"/>
        <v>1048.8568338518942</v>
      </c>
      <c r="AP265" s="17">
        <f t="shared" si="44"/>
        <v>1001.5740374286798</v>
      </c>
      <c r="AQ265" s="17">
        <f t="shared" si="45"/>
        <v>2050.4308712805741</v>
      </c>
      <c r="AR265" s="17">
        <f t="shared" si="46"/>
        <v>2.3059931980874042</v>
      </c>
      <c r="AS265" s="17">
        <f t="shared" si="47"/>
        <v>995.52860808856872</v>
      </c>
      <c r="AT265" s="17">
        <f t="shared" si="48"/>
        <v>497.68653794712793</v>
      </c>
      <c r="AU265" s="17">
        <f t="shared" si="49"/>
        <v>497.84207014144079</v>
      </c>
      <c r="AV265" s="5" t="str">
        <f t="shared" si="50"/>
        <v>OK</v>
      </c>
      <c r="AW265" s="5">
        <f t="shared" si="51"/>
        <v>3.7283814255254928</v>
      </c>
      <c r="AX265" s="5" t="str">
        <f t="shared" si="52"/>
        <v>OK</v>
      </c>
      <c r="AY265" s="5">
        <f t="shared" si="53"/>
        <v>110.43960770375699</v>
      </c>
      <c r="AZ265" s="8"/>
      <c r="BA265" s="8"/>
    </row>
    <row r="266" spans="1:53" ht="15.75" customHeight="1" x14ac:dyDescent="0.2">
      <c r="A266" s="13" t="s">
        <v>750</v>
      </c>
      <c r="B266" s="13">
        <v>266</v>
      </c>
      <c r="C266" s="8" t="s">
        <v>139</v>
      </c>
      <c r="D266" s="4"/>
      <c r="E266" s="3">
        <v>45134</v>
      </c>
      <c r="F266" s="5"/>
      <c r="G266" s="5"/>
      <c r="H266" s="5"/>
      <c r="I266" s="5"/>
      <c r="J266" s="5">
        <v>1.3640000000000001</v>
      </c>
      <c r="K266" s="5">
        <v>0.26829999999999998</v>
      </c>
      <c r="L266" s="5">
        <v>6.7119999999999997</v>
      </c>
      <c r="M266" s="5">
        <v>541.27</v>
      </c>
      <c r="N266" s="5">
        <v>102.39</v>
      </c>
      <c r="O266" s="5">
        <v>2.4319999999999999</v>
      </c>
      <c r="P266" s="5">
        <v>3.7999999999999999E-2</v>
      </c>
      <c r="Q266" s="5">
        <v>0.28199999999999997</v>
      </c>
      <c r="R266" s="5">
        <v>2.0190000000000001</v>
      </c>
      <c r="S266" s="5">
        <v>13.314</v>
      </c>
      <c r="T266" s="5">
        <v>4.3900000000000002E-2</v>
      </c>
      <c r="U266" s="5">
        <v>0.88560000000000005</v>
      </c>
      <c r="V266" s="5">
        <v>0.4093</v>
      </c>
      <c r="W266" s="5">
        <v>0</v>
      </c>
      <c r="X266" s="5">
        <v>20.727699999999999</v>
      </c>
      <c r="Y266" s="5">
        <f t="shared" si="27"/>
        <v>9.2460870000000001E-2</v>
      </c>
      <c r="Z266" s="5">
        <f t="shared" si="28"/>
        <v>2.9506999999999999E-2</v>
      </c>
      <c r="AA266" s="5">
        <f t="shared" si="29"/>
        <v>0.12196787000000001</v>
      </c>
      <c r="AB266" s="5">
        <f t="shared" si="30"/>
        <v>0.14633212999999998</v>
      </c>
      <c r="AC266" s="17">
        <f t="shared" si="31"/>
        <v>541.27</v>
      </c>
      <c r="AD266" s="17">
        <f t="shared" si="32"/>
        <v>0.19408858775927756</v>
      </c>
      <c r="AE266" s="17">
        <f t="shared" si="33"/>
        <v>664.37125748503001</v>
      </c>
      <c r="AF266" s="17">
        <f t="shared" si="34"/>
        <v>166.1386545978194</v>
      </c>
      <c r="AG266" s="17">
        <f t="shared" si="35"/>
        <v>105.78618228890502</v>
      </c>
      <c r="AH266" s="17">
        <f t="shared" si="36"/>
        <v>7.2125898056948756</v>
      </c>
      <c r="AI266" s="17">
        <f t="shared" si="37"/>
        <v>2.1066286734337494</v>
      </c>
      <c r="AJ266" s="17">
        <f t="shared" si="38"/>
        <v>2.3107205379315303</v>
      </c>
      <c r="AK266" s="17">
        <f t="shared" si="39"/>
        <v>24.979550390658055</v>
      </c>
      <c r="AL266" s="17">
        <f t="shared" si="40"/>
        <v>6.601091204082258</v>
      </c>
      <c r="AM266" s="17">
        <f t="shared" si="41"/>
        <v>0</v>
      </c>
      <c r="AN266" s="17">
        <f t="shared" si="42"/>
        <v>431.5681424478646</v>
      </c>
      <c r="AO266" s="17">
        <f t="shared" si="43"/>
        <v>1006.7295045805364</v>
      </c>
      <c r="AP266" s="17">
        <f t="shared" si="44"/>
        <v>945.80940143864234</v>
      </c>
      <c r="AQ266" s="17">
        <f t="shared" si="45"/>
        <v>1952.5389060191787</v>
      </c>
      <c r="AR266" s="17">
        <f t="shared" si="46"/>
        <v>3.120045544500698</v>
      </c>
      <c r="AS266" s="17">
        <f t="shared" si="47"/>
        <v>943.50868417744925</v>
      </c>
      <c r="AT266" s="17">
        <f t="shared" si="48"/>
        <v>463.14878404260492</v>
      </c>
      <c r="AU266" s="17">
        <f t="shared" si="49"/>
        <v>480.35990013484434</v>
      </c>
      <c r="AV266" s="5" t="str">
        <f t="shared" si="50"/>
        <v>OK</v>
      </c>
      <c r="AW266" s="5">
        <f t="shared" si="51"/>
        <v>2.383993499106368</v>
      </c>
      <c r="AX266" s="5" t="str">
        <f t="shared" si="52"/>
        <v>OK</v>
      </c>
      <c r="AY266" s="5">
        <f t="shared" si="53"/>
        <v>104.83097094373501</v>
      </c>
      <c r="AZ266" s="8"/>
      <c r="BA266" s="8"/>
    </row>
    <row r="267" spans="1:53" ht="15.75" customHeight="1" x14ac:dyDescent="0.2">
      <c r="A267" s="13" t="s">
        <v>751</v>
      </c>
      <c r="B267" s="13">
        <v>267</v>
      </c>
      <c r="C267" s="8" t="s">
        <v>78</v>
      </c>
      <c r="D267" s="4" t="s">
        <v>79</v>
      </c>
      <c r="E267" s="3">
        <v>45134</v>
      </c>
      <c r="F267" s="5"/>
      <c r="G267" s="5"/>
      <c r="H267" s="5"/>
      <c r="I267" s="5">
        <v>7.8</v>
      </c>
      <c r="J267" s="5">
        <v>1.718</v>
      </c>
      <c r="K267" s="5">
        <v>0.1162</v>
      </c>
      <c r="L267" s="5">
        <v>6.8419999999999996</v>
      </c>
      <c r="M267" s="5">
        <v>876.53399999999999</v>
      </c>
      <c r="N267" s="5">
        <v>88.63</v>
      </c>
      <c r="O267" s="5">
        <v>2.8690000000000002</v>
      </c>
      <c r="P267" s="5">
        <v>4.8000000000000001E-2</v>
      </c>
      <c r="Q267" s="5">
        <v>0.224</v>
      </c>
      <c r="R267" s="5">
        <v>1.9470000000000001</v>
      </c>
      <c r="S267" s="5">
        <v>11.987</v>
      </c>
      <c r="T267" s="5">
        <v>4.4299999999999999E-2</v>
      </c>
      <c r="U267" s="5">
        <v>0.50539999999999996</v>
      </c>
      <c r="V267" s="5">
        <v>4.5400000000000003E-2</v>
      </c>
      <c r="W267" s="5">
        <v>0</v>
      </c>
      <c r="X267" s="5">
        <v>4.2279999999999998</v>
      </c>
      <c r="Y267" s="5">
        <f t="shared" si="27"/>
        <v>1.025586E-2</v>
      </c>
      <c r="Z267" s="5">
        <f t="shared" si="28"/>
        <v>3.7272E-2</v>
      </c>
      <c r="AA267" s="5">
        <f t="shared" si="29"/>
        <v>4.7527859999999998E-2</v>
      </c>
      <c r="AB267" s="5">
        <f t="shared" si="30"/>
        <v>6.8672139999999993E-2</v>
      </c>
      <c r="AC267" s="17">
        <f t="shared" si="31"/>
        <v>876.53399999999999</v>
      </c>
      <c r="AD267" s="17">
        <f t="shared" si="32"/>
        <v>0.14387985782558455</v>
      </c>
      <c r="AE267" s="17">
        <f t="shared" si="33"/>
        <v>598.15369261477042</v>
      </c>
      <c r="AF267" s="17">
        <f t="shared" si="34"/>
        <v>160.21394774737709</v>
      </c>
      <c r="AG267" s="17">
        <f t="shared" si="35"/>
        <v>124.79463691894266</v>
      </c>
      <c r="AH267" s="17">
        <f t="shared" si="36"/>
        <v>5.729149349204441</v>
      </c>
      <c r="AI267" s="17">
        <f t="shared" si="37"/>
        <v>2.6610046401268415</v>
      </c>
      <c r="AJ267" s="17">
        <f t="shared" si="38"/>
        <v>2.3317749391883096</v>
      </c>
      <c r="AK267" s="17">
        <f t="shared" si="39"/>
        <v>14.255493188164611</v>
      </c>
      <c r="AL267" s="17">
        <f t="shared" si="40"/>
        <v>0.73220019708119854</v>
      </c>
      <c r="AM267" s="17">
        <f t="shared" si="41"/>
        <v>0</v>
      </c>
      <c r="AN267" s="17">
        <f t="shared" si="42"/>
        <v>88.030515024318746</v>
      </c>
      <c r="AO267" s="17">
        <f t="shared" si="43"/>
        <v>981.88398334875285</v>
      </c>
      <c r="AP267" s="17">
        <f t="shared" si="44"/>
        <v>891.69631112824709</v>
      </c>
      <c r="AQ267" s="17">
        <f t="shared" si="45"/>
        <v>1873.5802944769998</v>
      </c>
      <c r="AR267" s="17">
        <f t="shared" si="46"/>
        <v>4.8136539696944869</v>
      </c>
      <c r="AS267" s="17">
        <f t="shared" si="47"/>
        <v>888.89142663029463</v>
      </c>
      <c r="AT267" s="17">
        <f t="shared" si="48"/>
        <v>103.01820840956455</v>
      </c>
      <c r="AU267" s="17">
        <f t="shared" si="49"/>
        <v>785.87321822073011</v>
      </c>
      <c r="AV267" s="5" t="str">
        <f t="shared" si="50"/>
        <v>OK</v>
      </c>
      <c r="AW267" s="5">
        <f t="shared" si="51"/>
        <v>2.6025857719461825</v>
      </c>
      <c r="AX267" s="5" t="str">
        <f t="shared" si="52"/>
        <v>OK</v>
      </c>
      <c r="AY267" s="5">
        <f t="shared" si="53"/>
        <v>90.936671769675897</v>
      </c>
      <c r="AZ267" s="8"/>
      <c r="BA267" s="8"/>
    </row>
    <row r="268" spans="1:53" ht="15.75" customHeight="1" x14ac:dyDescent="0.2">
      <c r="A268" s="13" t="s">
        <v>752</v>
      </c>
      <c r="B268" s="13">
        <v>268</v>
      </c>
      <c r="C268" s="8" t="s">
        <v>94</v>
      </c>
      <c r="D268" s="15" t="s">
        <v>95</v>
      </c>
      <c r="E268" s="3">
        <v>45134</v>
      </c>
      <c r="F268" s="5"/>
      <c r="G268" s="5"/>
      <c r="H268" s="5"/>
      <c r="I268" s="5"/>
      <c r="J268" s="5">
        <v>2.242</v>
      </c>
      <c r="K268" s="5">
        <v>0.2293</v>
      </c>
      <c r="L268" s="5">
        <v>6.9160000000000004</v>
      </c>
      <c r="M268" s="5">
        <v>1058.2739999999999</v>
      </c>
      <c r="N268" s="5">
        <v>124.97</v>
      </c>
      <c r="O268" s="5">
        <v>5.9850000000000003</v>
      </c>
      <c r="P268" s="5">
        <v>8.1000000000000003E-2</v>
      </c>
      <c r="Q268" s="5">
        <v>0.14699999999999999</v>
      </c>
      <c r="R268" s="5">
        <v>2.3690000000000002</v>
      </c>
      <c r="S268" s="5">
        <v>14.471</v>
      </c>
      <c r="T268" s="5">
        <v>5.74E-2</v>
      </c>
      <c r="U268" s="5">
        <v>0.44679999999999997</v>
      </c>
      <c r="V268" s="5">
        <v>0.1845</v>
      </c>
      <c r="W268" s="5">
        <v>0</v>
      </c>
      <c r="X268" s="5">
        <v>12.7324</v>
      </c>
      <c r="Y268" s="5">
        <f t="shared" si="27"/>
        <v>4.1678549999999995E-2</v>
      </c>
      <c r="Z268" s="5">
        <f t="shared" si="28"/>
        <v>6.2896499999999994E-2</v>
      </c>
      <c r="AA268" s="5">
        <f t="shared" si="29"/>
        <v>0.10457504999999999</v>
      </c>
      <c r="AB268" s="5">
        <f t="shared" si="30"/>
        <v>0.12472495000000001</v>
      </c>
      <c r="AC268" s="17">
        <f t="shared" si="31"/>
        <v>1058.2739999999999</v>
      </c>
      <c r="AD268" s="17">
        <f t="shared" si="32"/>
        <v>0.12133888504649745</v>
      </c>
      <c r="AE268" s="17">
        <f t="shared" si="33"/>
        <v>722.10578842315374</v>
      </c>
      <c r="AF268" s="17">
        <f t="shared" si="34"/>
        <v>194.93931289858054</v>
      </c>
      <c r="AG268" s="17">
        <f t="shared" si="35"/>
        <v>260.33318297660225</v>
      </c>
      <c r="AH268" s="17">
        <f t="shared" si="36"/>
        <v>3.7597542604154142</v>
      </c>
      <c r="AI268" s="17">
        <f t="shared" si="37"/>
        <v>4.4904453302140448</v>
      </c>
      <c r="AJ268" s="17">
        <f t="shared" si="38"/>
        <v>3.0213065803478325</v>
      </c>
      <c r="AK268" s="17">
        <f t="shared" si="39"/>
        <v>12.60260062618114</v>
      </c>
      <c r="AL268" s="17">
        <f t="shared" si="40"/>
        <v>2.9755712854951786</v>
      </c>
      <c r="AM268" s="17">
        <f t="shared" si="41"/>
        <v>0</v>
      </c>
      <c r="AN268" s="17">
        <f t="shared" si="42"/>
        <v>265.09927376907189</v>
      </c>
      <c r="AO268" s="17">
        <f t="shared" si="43"/>
        <v>1341.972752261096</v>
      </c>
      <c r="AP268" s="17">
        <f t="shared" si="44"/>
        <v>1185.7498227740123</v>
      </c>
      <c r="AQ268" s="17">
        <f t="shared" si="45"/>
        <v>2527.7225750351081</v>
      </c>
      <c r="AR268" s="17">
        <f t="shared" si="46"/>
        <v>6.1803827298932896</v>
      </c>
      <c r="AS268" s="17">
        <f t="shared" si="47"/>
        <v>1181.1380385587518</v>
      </c>
      <c r="AT268" s="17">
        <f t="shared" si="48"/>
        <v>280.67744568074818</v>
      </c>
      <c r="AU268" s="17">
        <f t="shared" si="49"/>
        <v>900.46059287800358</v>
      </c>
      <c r="AV268" s="5" t="str">
        <f t="shared" si="50"/>
        <v>OK</v>
      </c>
      <c r="AW268" s="5">
        <f t="shared" si="51"/>
        <v>0.94494811825251568</v>
      </c>
      <c r="AX268" s="5" t="str">
        <f t="shared" si="52"/>
        <v>OK</v>
      </c>
      <c r="AY268" s="5">
        <f t="shared" si="53"/>
        <v>126.15090166338017</v>
      </c>
      <c r="AZ268" s="8"/>
      <c r="BA268" s="8"/>
    </row>
    <row r="269" spans="1:53" ht="15.75" customHeight="1" x14ac:dyDescent="0.2">
      <c r="A269" s="13" t="s">
        <v>753</v>
      </c>
      <c r="B269" s="13">
        <v>269</v>
      </c>
      <c r="C269" s="8" t="s">
        <v>114</v>
      </c>
      <c r="D269" s="15" t="s">
        <v>115</v>
      </c>
      <c r="E269" s="3">
        <v>45134</v>
      </c>
      <c r="F269" s="5"/>
      <c r="G269" s="5"/>
      <c r="H269" s="5"/>
      <c r="I269" s="5"/>
      <c r="J269" s="5">
        <v>1.9770000000000001</v>
      </c>
      <c r="K269" s="5">
        <v>0.2225</v>
      </c>
      <c r="L269" s="5">
        <v>6.8440000000000003</v>
      </c>
      <c r="M269" s="5">
        <v>817.53899999999999</v>
      </c>
      <c r="N269" s="5">
        <v>103.85</v>
      </c>
      <c r="O269" s="5">
        <v>3.3279999999999998</v>
      </c>
      <c r="P269" s="5">
        <v>4.1000000000000002E-2</v>
      </c>
      <c r="Q269" s="5">
        <v>0.34499999999999997</v>
      </c>
      <c r="R269" s="5">
        <v>2.867</v>
      </c>
      <c r="S269" s="5">
        <v>12.933</v>
      </c>
      <c r="T269" s="5">
        <v>6.5500000000000003E-2</v>
      </c>
      <c r="U269" s="5">
        <v>0.9022</v>
      </c>
      <c r="V269" s="5">
        <v>0.28449999999999998</v>
      </c>
      <c r="W269" s="5">
        <v>0</v>
      </c>
      <c r="X269" s="5">
        <v>8.2947000000000006</v>
      </c>
      <c r="Y269" s="5">
        <f t="shared" si="27"/>
        <v>6.4268549999999994E-2</v>
      </c>
      <c r="Z269" s="5">
        <f t="shared" si="28"/>
        <v>3.1836499999999997E-2</v>
      </c>
      <c r="AA269" s="5">
        <f t="shared" si="29"/>
        <v>9.6105049999999997E-2</v>
      </c>
      <c r="AB269" s="5">
        <f t="shared" si="30"/>
        <v>0.12639495000000001</v>
      </c>
      <c r="AC269" s="17">
        <f t="shared" si="31"/>
        <v>817.53899999999999</v>
      </c>
      <c r="AD269" s="17">
        <f t="shared" si="32"/>
        <v>0.14321878992735415</v>
      </c>
      <c r="AE269" s="17">
        <f t="shared" si="33"/>
        <v>645.35928143712579</v>
      </c>
      <c r="AF269" s="17">
        <f t="shared" si="34"/>
        <v>235.91853528080642</v>
      </c>
      <c r="AG269" s="17">
        <f t="shared" si="35"/>
        <v>144.76003892165951</v>
      </c>
      <c r="AH269" s="17">
        <f t="shared" si="36"/>
        <v>8.8239130601586258</v>
      </c>
      <c r="AI269" s="17">
        <f t="shared" si="37"/>
        <v>2.2729414634416769</v>
      </c>
      <c r="AJ269" s="17">
        <f t="shared" si="38"/>
        <v>3.4476582057976137</v>
      </c>
      <c r="AK269" s="17">
        <f t="shared" si="39"/>
        <v>25.447775928694327</v>
      </c>
      <c r="AL269" s="17">
        <f t="shared" si="40"/>
        <v>4.58834704999121</v>
      </c>
      <c r="AM269" s="17">
        <f t="shared" si="41"/>
        <v>0</v>
      </c>
      <c r="AN269" s="17">
        <f t="shared" si="42"/>
        <v>172.70262842294625</v>
      </c>
      <c r="AO269" s="17">
        <f t="shared" si="43"/>
        <v>1023.7254096074294</v>
      </c>
      <c r="AP269" s="17">
        <f t="shared" si="44"/>
        <v>1037.2779289531195</v>
      </c>
      <c r="AQ269" s="17">
        <f t="shared" si="45"/>
        <v>2061.0033385605489</v>
      </c>
      <c r="AR269" s="17">
        <f t="shared" si="46"/>
        <v>-0.65756901467008433</v>
      </c>
      <c r="AS269" s="17">
        <f t="shared" si="47"/>
        <v>1034.8617686997504</v>
      </c>
      <c r="AT269" s="17">
        <f t="shared" si="48"/>
        <v>202.73875140163179</v>
      </c>
      <c r="AU269" s="17">
        <f t="shared" si="49"/>
        <v>832.12301729811861</v>
      </c>
      <c r="AV269" s="5" t="str">
        <f t="shared" si="50"/>
        <v>OK</v>
      </c>
      <c r="AW269" s="5">
        <f t="shared" si="51"/>
        <v>-1.1428148330003864</v>
      </c>
      <c r="AX269" s="5" t="str">
        <f t="shared" si="52"/>
        <v>OK</v>
      </c>
      <c r="AY269" s="5">
        <f t="shared" si="53"/>
        <v>102.66318679592909</v>
      </c>
      <c r="AZ269" s="8"/>
      <c r="BA269" s="8"/>
    </row>
    <row r="270" spans="1:53" ht="15.75" customHeight="1" x14ac:dyDescent="0.2">
      <c r="A270" s="13" t="s">
        <v>754</v>
      </c>
      <c r="B270" s="13">
        <v>270</v>
      </c>
      <c r="C270" s="8" t="s">
        <v>87</v>
      </c>
      <c r="D270" s="15" t="s">
        <v>88</v>
      </c>
      <c r="E270" s="3">
        <v>45134</v>
      </c>
      <c r="F270" s="5"/>
      <c r="G270" s="5"/>
      <c r="H270" s="5"/>
      <c r="I270" s="5">
        <v>68.8</v>
      </c>
      <c r="J270" s="5">
        <v>2.343</v>
      </c>
      <c r="K270" s="5">
        <v>0.3236</v>
      </c>
      <c r="L270" s="5">
        <v>6.7889999999999997</v>
      </c>
      <c r="M270" s="5">
        <v>646.98599999999999</v>
      </c>
      <c r="N270" s="5">
        <v>75.83</v>
      </c>
      <c r="O270" s="5">
        <v>3.2429999999999999</v>
      </c>
      <c r="P270" s="5">
        <v>0.05</v>
      </c>
      <c r="Q270" s="5">
        <v>0.29199999999999998</v>
      </c>
      <c r="R270" s="5">
        <v>1.89</v>
      </c>
      <c r="S270" s="5">
        <v>10.085000000000001</v>
      </c>
      <c r="T270" s="5">
        <v>6.5000000000000002E-2</v>
      </c>
      <c r="U270" s="5">
        <v>0.49059999999999998</v>
      </c>
      <c r="V270" s="5">
        <v>0.33200000000000002</v>
      </c>
      <c r="W270" s="5">
        <v>0</v>
      </c>
      <c r="X270" s="5">
        <v>4.5411000000000001</v>
      </c>
      <c r="Y270" s="5">
        <f t="shared" si="27"/>
        <v>7.4998800000000004E-2</v>
      </c>
      <c r="Z270" s="5">
        <f t="shared" si="28"/>
        <v>3.8824999999999998E-2</v>
      </c>
      <c r="AA270" s="5">
        <f t="shared" si="29"/>
        <v>0.1138238</v>
      </c>
      <c r="AB270" s="5">
        <f t="shared" si="30"/>
        <v>0.2097762</v>
      </c>
      <c r="AC270" s="17">
        <f t="shared" si="31"/>
        <v>646.98599999999999</v>
      </c>
      <c r="AD270" s="17">
        <f t="shared" si="32"/>
        <v>0.16255487557504839</v>
      </c>
      <c r="AE270" s="17">
        <f t="shared" si="33"/>
        <v>503.24351297405201</v>
      </c>
      <c r="AF270" s="17">
        <f t="shared" si="34"/>
        <v>155.52355482411025</v>
      </c>
      <c r="AG270" s="17">
        <f t="shared" si="35"/>
        <v>141.06274225448971</v>
      </c>
      <c r="AH270" s="17">
        <f t="shared" si="36"/>
        <v>7.4683554016415021</v>
      </c>
      <c r="AI270" s="17">
        <f t="shared" si="37"/>
        <v>2.77187983346546</v>
      </c>
      <c r="AJ270" s="17">
        <f t="shared" si="38"/>
        <v>3.4213402042266399</v>
      </c>
      <c r="AK270" s="17">
        <f t="shared" si="39"/>
        <v>13.838039094011787</v>
      </c>
      <c r="AL270" s="17">
        <f t="shared" si="40"/>
        <v>5.3544155381268252</v>
      </c>
      <c r="AM270" s="17">
        <f t="shared" si="41"/>
        <v>0</v>
      </c>
      <c r="AN270" s="17">
        <f t="shared" si="42"/>
        <v>94.54952028782732</v>
      </c>
      <c r="AO270" s="17">
        <f t="shared" si="43"/>
        <v>764.14931512419253</v>
      </c>
      <c r="AP270" s="17">
        <f t="shared" si="44"/>
        <v>810.23260016333404</v>
      </c>
      <c r="AQ270" s="17">
        <f t="shared" si="45"/>
        <v>1574.3819152875267</v>
      </c>
      <c r="AR270" s="17">
        <f t="shared" si="46"/>
        <v>-2.9270715441828106</v>
      </c>
      <c r="AS270" s="17">
        <f t="shared" si="47"/>
        <v>807.29816545429344</v>
      </c>
      <c r="AT270" s="17">
        <f t="shared" si="48"/>
        <v>113.74197491996594</v>
      </c>
      <c r="AU270" s="17">
        <f t="shared" si="49"/>
        <v>693.55619053432747</v>
      </c>
      <c r="AV270" s="5" t="str">
        <f t="shared" si="50"/>
        <v>OK</v>
      </c>
      <c r="AW270" s="5">
        <f t="shared" si="51"/>
        <v>2.1795506852172455</v>
      </c>
      <c r="AX270" s="5" t="str">
        <f t="shared" si="52"/>
        <v>OK</v>
      </c>
      <c r="AY270" s="5">
        <f t="shared" si="53"/>
        <v>77.482753284600236</v>
      </c>
      <c r="AZ270" s="8"/>
      <c r="BA270" s="8"/>
    </row>
    <row r="271" spans="1:53" ht="15.75" customHeight="1" x14ac:dyDescent="0.2">
      <c r="A271" s="13" t="s">
        <v>755</v>
      </c>
      <c r="B271" s="13">
        <v>271</v>
      </c>
      <c r="C271" s="8" t="s">
        <v>85</v>
      </c>
      <c r="D271" s="15" t="s">
        <v>79</v>
      </c>
      <c r="E271" s="3">
        <v>45134</v>
      </c>
      <c r="F271" s="5"/>
      <c r="G271" s="5"/>
      <c r="H271" s="5"/>
      <c r="I271" s="5"/>
      <c r="J271" s="5">
        <v>2.8</v>
      </c>
      <c r="K271" s="5">
        <v>0.223</v>
      </c>
      <c r="L271" s="5">
        <v>6.8419999999999996</v>
      </c>
      <c r="M271" s="5">
        <v>686.27599999999995</v>
      </c>
      <c r="N271" s="5">
        <v>85.76</v>
      </c>
      <c r="O271" s="5">
        <v>3.7080000000000002</v>
      </c>
      <c r="P271" s="5">
        <v>0.06</v>
      </c>
      <c r="Q271" s="5">
        <v>0.46300000000000002</v>
      </c>
      <c r="R271" s="5">
        <v>2.09</v>
      </c>
      <c r="S271" s="5">
        <v>10.119999999999999</v>
      </c>
      <c r="T271" s="5">
        <v>4.3299999999999998E-2</v>
      </c>
      <c r="U271" s="5">
        <v>0.60429999999999995</v>
      </c>
      <c r="V271" s="5">
        <v>0.76200000000000001</v>
      </c>
      <c r="W271" s="5">
        <v>0</v>
      </c>
      <c r="X271" s="5">
        <v>6.86</v>
      </c>
      <c r="Y271" s="5">
        <f t="shared" si="27"/>
        <v>0.17213580000000001</v>
      </c>
      <c r="Z271" s="5">
        <f t="shared" si="28"/>
        <v>4.6589999999999999E-2</v>
      </c>
      <c r="AA271" s="5">
        <f t="shared" si="29"/>
        <v>0.2187258</v>
      </c>
      <c r="AB271" s="5">
        <f t="shared" si="30"/>
        <v>4.2742000000000058E-3</v>
      </c>
      <c r="AC271" s="17">
        <f t="shared" si="31"/>
        <v>686.27599999999995</v>
      </c>
      <c r="AD271" s="17">
        <f t="shared" si="32"/>
        <v>0.14387985782558455</v>
      </c>
      <c r="AE271" s="17">
        <f t="shared" si="33"/>
        <v>504.99001996007985</v>
      </c>
      <c r="AF271" s="17">
        <f t="shared" si="34"/>
        <v>171.98107385311664</v>
      </c>
      <c r="AG271" s="17">
        <f t="shared" si="35"/>
        <v>161.28912990430092</v>
      </c>
      <c r="AH271" s="17">
        <f t="shared" si="36"/>
        <v>11.841947092328821</v>
      </c>
      <c r="AI271" s="17">
        <f t="shared" si="37"/>
        <v>3.3262558001585516</v>
      </c>
      <c r="AJ271" s="17">
        <f t="shared" si="38"/>
        <v>2.2791389360463614</v>
      </c>
      <c r="AK271" s="17">
        <f t="shared" si="39"/>
        <v>17.045101965983129</v>
      </c>
      <c r="AL271" s="17">
        <f t="shared" si="40"/>
        <v>12.289351325459762</v>
      </c>
      <c r="AM271" s="17">
        <f t="shared" si="41"/>
        <v>0</v>
      </c>
      <c r="AN271" s="17">
        <f t="shared" si="42"/>
        <v>142.83096808581519</v>
      </c>
      <c r="AO271" s="17">
        <f t="shared" si="43"/>
        <v>860.72056031330442</v>
      </c>
      <c r="AP271" s="17">
        <f t="shared" si="44"/>
        <v>853.57230646781045</v>
      </c>
      <c r="AQ271" s="17">
        <f t="shared" si="45"/>
        <v>1714.2928667811148</v>
      </c>
      <c r="AR271" s="17">
        <f t="shared" si="46"/>
        <v>0.41697973456052861</v>
      </c>
      <c r="AS271" s="17">
        <f t="shared" si="47"/>
        <v>850.10217080982625</v>
      </c>
      <c r="AT271" s="17">
        <f t="shared" si="48"/>
        <v>172.16542137725807</v>
      </c>
      <c r="AU271" s="17">
        <f t="shared" si="49"/>
        <v>677.93674943256815</v>
      </c>
      <c r="AV271" s="5" t="str">
        <f t="shared" si="50"/>
        <v>OK</v>
      </c>
      <c r="AW271" s="5">
        <f t="shared" si="51"/>
        <v>-0.21436524479874008</v>
      </c>
      <c r="AX271" s="5" t="str">
        <f t="shared" si="52"/>
        <v>OK</v>
      </c>
      <c r="AY271" s="5">
        <f t="shared" si="53"/>
        <v>85.576160366060606</v>
      </c>
      <c r="AZ271" s="8"/>
      <c r="BA271" s="8"/>
    </row>
    <row r="272" spans="1:53" ht="15.75" customHeight="1" x14ac:dyDescent="0.2">
      <c r="A272" s="13" t="s">
        <v>756</v>
      </c>
      <c r="B272" s="13">
        <v>272</v>
      </c>
      <c r="C272" s="8" t="s">
        <v>120</v>
      </c>
      <c r="D272" s="15" t="s">
        <v>115</v>
      </c>
      <c r="E272" s="3">
        <v>45134</v>
      </c>
      <c r="F272" s="5"/>
      <c r="G272" s="5"/>
      <c r="H272" s="5"/>
      <c r="I272" s="5"/>
      <c r="J272" s="5">
        <v>2.2490000000000001</v>
      </c>
      <c r="K272" s="5">
        <v>0.28339999999999999</v>
      </c>
      <c r="L272" s="5">
        <v>6.8230000000000004</v>
      </c>
      <c r="M272" s="5">
        <v>763.255</v>
      </c>
      <c r="N272" s="5">
        <v>94.31</v>
      </c>
      <c r="O272" s="5">
        <v>3.6760000000000002</v>
      </c>
      <c r="P272" s="5">
        <v>4.2000000000000003E-2</v>
      </c>
      <c r="Q272" s="5">
        <v>0.39</v>
      </c>
      <c r="R272" s="5">
        <v>2.6459999999999999</v>
      </c>
      <c r="S272" s="5">
        <v>12.257999999999999</v>
      </c>
      <c r="T272" s="5">
        <v>5.4399999999999997E-2</v>
      </c>
      <c r="U272" s="5">
        <v>0.5756</v>
      </c>
      <c r="V272" s="5">
        <v>0.35270000000000001</v>
      </c>
      <c r="W272" s="5">
        <v>0</v>
      </c>
      <c r="X272" s="5">
        <v>7.4781000000000004</v>
      </c>
      <c r="Y272" s="5">
        <f t="shared" si="27"/>
        <v>7.9674930000000005E-2</v>
      </c>
      <c r="Z272" s="5">
        <f t="shared" si="28"/>
        <v>3.2613000000000003E-2</v>
      </c>
      <c r="AA272" s="5">
        <f t="shared" si="29"/>
        <v>0.11228793000000001</v>
      </c>
      <c r="AB272" s="5">
        <f t="shared" si="30"/>
        <v>0.17111206999999998</v>
      </c>
      <c r="AC272" s="17">
        <f t="shared" si="31"/>
        <v>763.255</v>
      </c>
      <c r="AD272" s="17">
        <f t="shared" si="32"/>
        <v>0.1503141966090018</v>
      </c>
      <c r="AE272" s="17">
        <f t="shared" si="33"/>
        <v>611.67664670658678</v>
      </c>
      <c r="AF272" s="17">
        <f t="shared" si="34"/>
        <v>217.73297675375437</v>
      </c>
      <c r="AG272" s="17">
        <f t="shared" si="35"/>
        <v>159.89720645313113</v>
      </c>
      <c r="AH272" s="17">
        <f t="shared" si="36"/>
        <v>9.9748582419184473</v>
      </c>
      <c r="AI272" s="17">
        <f t="shared" si="37"/>
        <v>2.3283790601109864</v>
      </c>
      <c r="AJ272" s="17">
        <f t="shared" si="38"/>
        <v>2.8633985709219871</v>
      </c>
      <c r="AK272" s="17">
        <f t="shared" si="39"/>
        <v>16.235579499619213</v>
      </c>
      <c r="AL272" s="17">
        <f t="shared" si="40"/>
        <v>5.6882601213775041</v>
      </c>
      <c r="AM272" s="17">
        <f t="shared" si="41"/>
        <v>0</v>
      </c>
      <c r="AN272" s="17">
        <f t="shared" si="42"/>
        <v>155.70032980211874</v>
      </c>
      <c r="AO272" s="17">
        <f t="shared" si="43"/>
        <v>943.74256799403747</v>
      </c>
      <c r="AP272" s="17">
        <f t="shared" si="44"/>
        <v>1001.7603814121107</v>
      </c>
      <c r="AQ272" s="17">
        <f t="shared" si="45"/>
        <v>1945.5029494061482</v>
      </c>
      <c r="AR272" s="17">
        <f t="shared" si="46"/>
        <v>-2.9821498567135465</v>
      </c>
      <c r="AS272" s="17">
        <f t="shared" si="47"/>
        <v>999.28168815539084</v>
      </c>
      <c r="AT272" s="17">
        <f t="shared" si="48"/>
        <v>177.62416942311546</v>
      </c>
      <c r="AU272" s="17">
        <f t="shared" si="49"/>
        <v>821.65751873227532</v>
      </c>
      <c r="AV272" s="5" t="str">
        <f t="shared" si="50"/>
        <v>OK</v>
      </c>
      <c r="AW272" s="5">
        <f t="shared" si="51"/>
        <v>2.536384334828198</v>
      </c>
      <c r="AX272" s="5" t="str">
        <f t="shared" si="52"/>
        <v>OK</v>
      </c>
      <c r="AY272" s="5">
        <f t="shared" si="53"/>
        <v>96.702064066176476</v>
      </c>
      <c r="AZ272" s="8" t="s">
        <v>741</v>
      </c>
      <c r="BA272" s="8"/>
    </row>
    <row r="273" spans="1:53" ht="15.75" customHeight="1" x14ac:dyDescent="0.2">
      <c r="A273" s="13" t="s">
        <v>757</v>
      </c>
      <c r="B273" s="13">
        <v>273</v>
      </c>
      <c r="C273" s="8" t="s">
        <v>68</v>
      </c>
      <c r="D273" s="4" t="s">
        <v>69</v>
      </c>
      <c r="E273" s="3">
        <v>45147</v>
      </c>
      <c r="F273" s="5"/>
      <c r="G273" s="5"/>
      <c r="H273" s="5"/>
      <c r="I273" s="5"/>
      <c r="J273" s="5">
        <v>3.7530000000000001</v>
      </c>
      <c r="K273" s="5">
        <v>0.25659999999999999</v>
      </c>
      <c r="L273" s="5">
        <v>6.8319999999999999</v>
      </c>
      <c r="M273" s="5">
        <v>919.65300000000002</v>
      </c>
      <c r="N273" s="5">
        <v>111.057</v>
      </c>
      <c r="O273" s="5">
        <v>2.5779999999999998</v>
      </c>
      <c r="P273" s="5">
        <v>5.7000000000000002E-2</v>
      </c>
      <c r="Q273" s="5">
        <v>0.64800000000000002</v>
      </c>
      <c r="R273" s="5">
        <v>4.6619999999999999</v>
      </c>
      <c r="S273" s="5">
        <v>14.346</v>
      </c>
      <c r="T273" s="5">
        <v>4.3999999999999997E-2</v>
      </c>
      <c r="U273" s="5">
        <v>0.29289999999999999</v>
      </c>
      <c r="V273" s="5">
        <v>8.3199999999999996E-2</v>
      </c>
      <c r="W273" s="5">
        <v>0</v>
      </c>
      <c r="X273" s="5">
        <v>6.3909000000000002</v>
      </c>
      <c r="Y273" s="5">
        <f t="shared" si="27"/>
        <v>1.879488E-2</v>
      </c>
      <c r="Z273" s="5">
        <f t="shared" si="28"/>
        <v>4.4260500000000001E-2</v>
      </c>
      <c r="AA273" s="5">
        <f t="shared" si="29"/>
        <v>6.3055379999999994E-2</v>
      </c>
      <c r="AB273" s="5">
        <f t="shared" si="30"/>
        <v>0.19354462</v>
      </c>
      <c r="AC273" s="17">
        <f t="shared" si="31"/>
        <v>919.65300000000002</v>
      </c>
      <c r="AD273" s="17">
        <f t="shared" si="32"/>
        <v>0.14723125024327161</v>
      </c>
      <c r="AE273" s="17">
        <f t="shared" si="33"/>
        <v>715.86826347305384</v>
      </c>
      <c r="AF273" s="17">
        <f t="shared" si="34"/>
        <v>383.62476856613864</v>
      </c>
      <c r="AG273" s="17">
        <f t="shared" si="35"/>
        <v>112.13683303486724</v>
      </c>
      <c r="AH273" s="17">
        <f t="shared" si="36"/>
        <v>16.573610617341419</v>
      </c>
      <c r="AI273" s="17">
        <f t="shared" si="37"/>
        <v>3.1599430101506241</v>
      </c>
      <c r="AJ273" s="17">
        <f t="shared" si="38"/>
        <v>2.3159841382457254</v>
      </c>
      <c r="AK273" s="17">
        <f t="shared" si="39"/>
        <v>8.2616421741460506</v>
      </c>
      <c r="AL273" s="17">
        <f t="shared" si="40"/>
        <v>1.3418294360606984</v>
      </c>
      <c r="AM273" s="17">
        <f t="shared" si="41"/>
        <v>0</v>
      </c>
      <c r="AN273" s="17">
        <f t="shared" si="42"/>
        <v>133.0639116530082</v>
      </c>
      <c r="AO273" s="17">
        <f t="shared" si="43"/>
        <v>1064.6363674014606</v>
      </c>
      <c r="AP273" s="17">
        <f t="shared" si="44"/>
        <v>1231.5106499517951</v>
      </c>
      <c r="AQ273" s="17">
        <f t="shared" si="45"/>
        <v>2296.1470173532557</v>
      </c>
      <c r="AR273" s="17">
        <f t="shared" si="46"/>
        <v>-7.2675783078859109</v>
      </c>
      <c r="AS273" s="17">
        <f t="shared" si="47"/>
        <v>1228.2034756914013</v>
      </c>
      <c r="AT273" s="17">
        <f t="shared" si="48"/>
        <v>142.66738326321496</v>
      </c>
      <c r="AU273" s="17">
        <f t="shared" si="49"/>
        <v>1085.5360924281863</v>
      </c>
      <c r="AV273" s="5" t="str">
        <f t="shared" si="50"/>
        <v>OK</v>
      </c>
      <c r="AW273" s="5">
        <f t="shared" si="51"/>
        <v>1.1520481114940644</v>
      </c>
      <c r="AX273" s="5" t="str">
        <f t="shared" si="52"/>
        <v>OK</v>
      </c>
      <c r="AY273" s="5">
        <f t="shared" si="53"/>
        <v>112.33643007118197</v>
      </c>
      <c r="AZ273" s="8" t="s">
        <v>758</v>
      </c>
      <c r="BA273" s="8"/>
    </row>
    <row r="274" spans="1:53" ht="15.75" customHeight="1" x14ac:dyDescent="0.2">
      <c r="A274" s="13" t="s">
        <v>759</v>
      </c>
      <c r="B274" s="13">
        <v>274</v>
      </c>
      <c r="C274" s="8" t="s">
        <v>58</v>
      </c>
      <c r="D274" s="4"/>
      <c r="E274" s="3">
        <v>45147</v>
      </c>
      <c r="F274" s="5"/>
      <c r="G274" s="5"/>
      <c r="H274" s="5"/>
      <c r="I274" s="5"/>
      <c r="J274" s="5">
        <v>1.756</v>
      </c>
      <c r="K274" s="5">
        <v>0.1</v>
      </c>
      <c r="L274" s="5">
        <v>6.8579999999999997</v>
      </c>
      <c r="M274" s="5">
        <v>758.928</v>
      </c>
      <c r="N274" s="5">
        <v>84.803700000000006</v>
      </c>
      <c r="O274" s="5">
        <v>2.673</v>
      </c>
      <c r="P274" s="5">
        <v>0.04</v>
      </c>
      <c r="Q274" s="5">
        <v>0.38800000000000001</v>
      </c>
      <c r="R274" s="5">
        <v>2.4729999999999999</v>
      </c>
      <c r="S274" s="5">
        <v>11.358000000000001</v>
      </c>
      <c r="T274" s="5">
        <v>4.3999999999999997E-2</v>
      </c>
      <c r="U274" s="5">
        <v>0.22450000000000001</v>
      </c>
      <c r="V274" s="5">
        <v>9.4299999999999995E-2</v>
      </c>
      <c r="W274" s="5">
        <v>0</v>
      </c>
      <c r="X274" s="5">
        <v>4.4649000000000001</v>
      </c>
      <c r="Y274" s="5">
        <f t="shared" si="27"/>
        <v>2.1302369999999998E-2</v>
      </c>
      <c r="Z274" s="5">
        <f t="shared" si="28"/>
        <v>3.1060000000000001E-2</v>
      </c>
      <c r="AA274" s="5">
        <f t="shared" si="29"/>
        <v>5.2362369999999998E-2</v>
      </c>
      <c r="AB274" s="5">
        <f t="shared" si="30"/>
        <v>4.7637630000000007E-2</v>
      </c>
      <c r="AC274" s="17">
        <f t="shared" si="31"/>
        <v>758.928</v>
      </c>
      <c r="AD274" s="17">
        <f t="shared" si="32"/>
        <v>0.13867558288718879</v>
      </c>
      <c r="AE274" s="17">
        <f t="shared" si="33"/>
        <v>566.76646706586826</v>
      </c>
      <c r="AF274" s="17">
        <f t="shared" si="34"/>
        <v>203.49722279366384</v>
      </c>
      <c r="AG274" s="17">
        <f t="shared" si="35"/>
        <v>116.2691057805276</v>
      </c>
      <c r="AH274" s="17">
        <f t="shared" si="36"/>
        <v>9.9237051227291211</v>
      </c>
      <c r="AI274" s="17">
        <f t="shared" si="37"/>
        <v>2.2175038667723679</v>
      </c>
      <c r="AJ274" s="17">
        <f t="shared" si="38"/>
        <v>2.3159841382457254</v>
      </c>
      <c r="AK274" s="17">
        <f t="shared" si="39"/>
        <v>6.3323273065749017</v>
      </c>
      <c r="AL274" s="17">
        <f t="shared" si="40"/>
        <v>1.5208475459197579</v>
      </c>
      <c r="AM274" s="17">
        <f t="shared" si="41"/>
        <v>0</v>
      </c>
      <c r="AN274" s="17">
        <f t="shared" si="42"/>
        <v>92.962972216670011</v>
      </c>
      <c r="AO274" s="17">
        <f t="shared" si="43"/>
        <v>862.06013120741045</v>
      </c>
      <c r="AP274" s="17">
        <f t="shared" si="44"/>
        <v>898.81268021244841</v>
      </c>
      <c r="AQ274" s="17">
        <f t="shared" si="45"/>
        <v>1760.8728114198589</v>
      </c>
      <c r="AR274" s="17">
        <f t="shared" si="46"/>
        <v>-2.0871779475885588</v>
      </c>
      <c r="AS274" s="17">
        <f t="shared" si="47"/>
        <v>896.45650076278878</v>
      </c>
      <c r="AT274" s="17">
        <f t="shared" si="48"/>
        <v>100.81614706916467</v>
      </c>
      <c r="AU274" s="17">
        <f t="shared" si="49"/>
        <v>795.64035369362409</v>
      </c>
      <c r="AV274" s="5" t="str">
        <f t="shared" si="50"/>
        <v>OK</v>
      </c>
      <c r="AW274" s="5">
        <f t="shared" si="51"/>
        <v>1.2352992933036127</v>
      </c>
      <c r="AX274" s="5" t="str">
        <f t="shared" si="52"/>
        <v>OK</v>
      </c>
      <c r="AY274" s="5">
        <f t="shared" si="53"/>
        <v>85.851279506795322</v>
      </c>
      <c r="AZ274" s="8"/>
      <c r="BA274" s="8"/>
    </row>
    <row r="275" spans="1:53" ht="15.75" customHeight="1" x14ac:dyDescent="0.2">
      <c r="A275" s="13" t="s">
        <v>760</v>
      </c>
      <c r="B275" s="13">
        <v>275</v>
      </c>
      <c r="C275" s="8" t="s">
        <v>62</v>
      </c>
      <c r="D275" s="4"/>
      <c r="E275" s="3">
        <v>45147</v>
      </c>
      <c r="F275" s="5"/>
      <c r="G275" s="5"/>
      <c r="H275" s="5"/>
      <c r="I275" s="5">
        <v>30.8</v>
      </c>
      <c r="J275" s="5">
        <v>1.8879999999999999</v>
      </c>
      <c r="K275" s="5">
        <v>0.13600000000000001</v>
      </c>
      <c r="L275" s="5">
        <v>6.7439999999999998</v>
      </c>
      <c r="M275" s="5">
        <v>545.77300000000002</v>
      </c>
      <c r="N275" s="5">
        <v>115.9576</v>
      </c>
      <c r="O275" s="5">
        <v>2.8919999999999999</v>
      </c>
      <c r="P275" s="5">
        <v>2.5700000000000001E-2</v>
      </c>
      <c r="Q275" s="5">
        <v>0.45100000000000001</v>
      </c>
      <c r="R275" s="5">
        <v>2.4910000000000001</v>
      </c>
      <c r="S275" s="5">
        <v>14.339</v>
      </c>
      <c r="T275" s="5">
        <v>4.2999999999999997E-2</v>
      </c>
      <c r="U275" s="5">
        <v>1.3774</v>
      </c>
      <c r="V275" s="5">
        <v>0.17749999999999999</v>
      </c>
      <c r="W275" s="5">
        <v>0</v>
      </c>
      <c r="X275" s="5">
        <v>23.771100000000001</v>
      </c>
      <c r="Y275" s="5">
        <f t="shared" si="27"/>
        <v>4.0097249999999994E-2</v>
      </c>
      <c r="Z275" s="5">
        <f t="shared" si="28"/>
        <v>1.9956049999999999E-2</v>
      </c>
      <c r="AA275" s="5">
        <f t="shared" si="29"/>
        <v>6.005329999999999E-2</v>
      </c>
      <c r="AB275" s="5">
        <f t="shared" si="30"/>
        <v>7.594670000000002E-2</v>
      </c>
      <c r="AC275" s="17">
        <f t="shared" si="31"/>
        <v>545.77300000000002</v>
      </c>
      <c r="AD275" s="17">
        <f t="shared" si="32"/>
        <v>0.1803017740859568</v>
      </c>
      <c r="AE275" s="17">
        <f t="shared" si="33"/>
        <v>715.51896207584832</v>
      </c>
      <c r="AF275" s="17">
        <f t="shared" si="34"/>
        <v>204.97839950627446</v>
      </c>
      <c r="AG275" s="17">
        <f t="shared" si="35"/>
        <v>125.79508189947094</v>
      </c>
      <c r="AH275" s="17">
        <f t="shared" si="36"/>
        <v>11.535028377192869</v>
      </c>
      <c r="AI275" s="17">
        <f t="shared" si="37"/>
        <v>1.4247462344012465</v>
      </c>
      <c r="AJ275" s="17">
        <f t="shared" si="38"/>
        <v>2.2633481351037767</v>
      </c>
      <c r="AK275" s="17">
        <f t="shared" si="39"/>
        <v>38.851437113925478</v>
      </c>
      <c r="AL275" s="17">
        <f t="shared" si="40"/>
        <v>2.8626769819804565</v>
      </c>
      <c r="AM275" s="17">
        <f t="shared" si="41"/>
        <v>0</v>
      </c>
      <c r="AN275" s="17">
        <f t="shared" si="42"/>
        <v>494.93428942634426</v>
      </c>
      <c r="AO275" s="17">
        <f t="shared" si="43"/>
        <v>1084.6847516573539</v>
      </c>
      <c r="AP275" s="17">
        <f t="shared" si="44"/>
        <v>1059.4325198672739</v>
      </c>
      <c r="AQ275" s="17">
        <f t="shared" si="45"/>
        <v>2144.1172715246275</v>
      </c>
      <c r="AR275" s="17">
        <f t="shared" si="46"/>
        <v>1.1777448988190748</v>
      </c>
      <c r="AS275" s="17">
        <f t="shared" si="47"/>
        <v>1057.8274718587866</v>
      </c>
      <c r="AT275" s="17">
        <f t="shared" si="48"/>
        <v>536.64840352225019</v>
      </c>
      <c r="AU275" s="17">
        <f t="shared" si="49"/>
        <v>521.17906833653637</v>
      </c>
      <c r="AV275" s="5" t="str">
        <f t="shared" si="50"/>
        <v>OK</v>
      </c>
      <c r="AW275" s="5">
        <f t="shared" si="51"/>
        <v>4.220806877448012E-2</v>
      </c>
      <c r="AX275" s="5" t="str">
        <f t="shared" si="52"/>
        <v>OK</v>
      </c>
      <c r="AY275" s="5">
        <f t="shared" si="53"/>
        <v>116.00654346355724</v>
      </c>
      <c r="AZ275" s="8"/>
      <c r="BA275" s="8"/>
    </row>
    <row r="276" spans="1:53" ht="15.75" customHeight="1" x14ac:dyDescent="0.2">
      <c r="A276" s="13" t="s">
        <v>761</v>
      </c>
      <c r="B276" s="13">
        <v>276</v>
      </c>
      <c r="C276" s="8" t="s">
        <v>65</v>
      </c>
      <c r="D276" s="4"/>
      <c r="E276" s="3">
        <v>45147</v>
      </c>
      <c r="F276" s="5"/>
      <c r="G276" s="5"/>
      <c r="H276" s="5"/>
      <c r="I276" s="5"/>
      <c r="J276" s="5">
        <v>1.734</v>
      </c>
      <c r="K276" s="5">
        <v>0.27189999999999998</v>
      </c>
      <c r="L276" s="5">
        <v>6.8250000000000002</v>
      </c>
      <c r="M276" s="5">
        <v>613.11500000000001</v>
      </c>
      <c r="N276" s="5">
        <v>108.596</v>
      </c>
      <c r="O276" s="5">
        <v>2.7509999999999999</v>
      </c>
      <c r="P276" s="5">
        <v>7.0000000000000007E-2</v>
      </c>
      <c r="Q276" s="5">
        <v>0.376</v>
      </c>
      <c r="R276" s="5">
        <v>2.5350000000000001</v>
      </c>
      <c r="S276" s="5">
        <v>14.108000000000001</v>
      </c>
      <c r="T276" s="5">
        <v>5.663E-2</v>
      </c>
      <c r="U276" s="5">
        <v>0.97540000000000004</v>
      </c>
      <c r="V276" s="5">
        <v>0.38750000000000001</v>
      </c>
      <c r="W276" s="5">
        <v>0</v>
      </c>
      <c r="X276" s="5">
        <v>15.901300000000001</v>
      </c>
      <c r="Y276" s="5">
        <f t="shared" si="27"/>
        <v>8.7536249999999996E-2</v>
      </c>
      <c r="Z276" s="5">
        <f t="shared" si="28"/>
        <v>5.4355000000000001E-2</v>
      </c>
      <c r="AA276" s="5">
        <f t="shared" si="29"/>
        <v>0.14189125</v>
      </c>
      <c r="AB276" s="5">
        <f t="shared" si="30"/>
        <v>0.13000874999999998</v>
      </c>
      <c r="AC276" s="17">
        <f t="shared" si="31"/>
        <v>613.11500000000001</v>
      </c>
      <c r="AD276" s="17">
        <f t="shared" si="32"/>
        <v>0.14962356560944301</v>
      </c>
      <c r="AE276" s="17">
        <f t="shared" si="33"/>
        <v>703.99201596806392</v>
      </c>
      <c r="AF276" s="17">
        <f t="shared" si="34"/>
        <v>208.59905369265584</v>
      </c>
      <c r="AG276" s="17">
        <f t="shared" si="35"/>
        <v>119.66191919275398</v>
      </c>
      <c r="AH276" s="17">
        <f t="shared" si="36"/>
        <v>9.6167864075931675</v>
      </c>
      <c r="AI276" s="17">
        <f t="shared" si="37"/>
        <v>3.8806317668516441</v>
      </c>
      <c r="AJ276" s="17">
        <f t="shared" si="38"/>
        <v>2.9807768579285323</v>
      </c>
      <c r="AK276" s="17">
        <f t="shared" si="39"/>
        <v>27.512481313288017</v>
      </c>
      <c r="AL276" s="17">
        <f t="shared" si="40"/>
        <v>6.2495060874221231</v>
      </c>
      <c r="AM276" s="17">
        <f t="shared" si="41"/>
        <v>0</v>
      </c>
      <c r="AN276" s="17">
        <f t="shared" si="42"/>
        <v>331.07843627157041</v>
      </c>
      <c r="AO276" s="17">
        <f t="shared" si="43"/>
        <v>980.93620053020913</v>
      </c>
      <c r="AP276" s="17">
        <f t="shared" si="44"/>
        <v>1045.9000305935281</v>
      </c>
      <c r="AQ276" s="17">
        <f t="shared" si="45"/>
        <v>2026.8362311237372</v>
      </c>
      <c r="AR276" s="17">
        <f t="shared" si="46"/>
        <v>-3.2051839742030417</v>
      </c>
      <c r="AS276" s="17">
        <f t="shared" si="47"/>
        <v>1041.8697752610669</v>
      </c>
      <c r="AT276" s="17">
        <f t="shared" si="48"/>
        <v>364.84042367228056</v>
      </c>
      <c r="AU276" s="17">
        <f t="shared" si="49"/>
        <v>677.02935158878631</v>
      </c>
      <c r="AV276" s="5" t="str">
        <f t="shared" si="50"/>
        <v>OK</v>
      </c>
      <c r="AW276" s="5">
        <f t="shared" si="51"/>
        <v>-2.3886042545731367</v>
      </c>
      <c r="AX276" s="5" t="str">
        <f t="shared" si="52"/>
        <v>OK</v>
      </c>
      <c r="AY276" s="5">
        <f t="shared" si="53"/>
        <v>106.00207132370376</v>
      </c>
      <c r="AZ276" s="8"/>
      <c r="BA276" s="8"/>
    </row>
    <row r="277" spans="1:53" ht="15.75" customHeight="1" x14ac:dyDescent="0.2">
      <c r="A277" s="13" t="s">
        <v>762</v>
      </c>
      <c r="B277" s="13">
        <v>277</v>
      </c>
      <c r="C277" s="8" t="s">
        <v>72</v>
      </c>
      <c r="D277" s="4" t="s">
        <v>69</v>
      </c>
      <c r="E277" s="3">
        <v>45147</v>
      </c>
      <c r="F277" s="5"/>
      <c r="G277" s="5"/>
      <c r="H277" s="5"/>
      <c r="I277" s="5">
        <v>21</v>
      </c>
      <c r="J277" s="5">
        <v>0.98839999999999995</v>
      </c>
      <c r="K277" s="5">
        <v>0.42020000000000002</v>
      </c>
      <c r="L277" s="5">
        <v>6.8559999999999999</v>
      </c>
      <c r="M277" s="5">
        <v>611.31500000000005</v>
      </c>
      <c r="N277" s="5">
        <v>86.685100000000006</v>
      </c>
      <c r="O277" s="5">
        <v>2.0939999999999999</v>
      </c>
      <c r="P277" s="5">
        <v>2.5999999999999999E-2</v>
      </c>
      <c r="Q277" s="5">
        <v>0.19800000000000001</v>
      </c>
      <c r="R277" s="5">
        <v>1.569</v>
      </c>
      <c r="S277" s="5">
        <v>13.055</v>
      </c>
      <c r="T277" s="5">
        <v>5.4399999999999997E-2</v>
      </c>
      <c r="U277" s="5">
        <v>0.38679999999999998</v>
      </c>
      <c r="V277" s="5">
        <v>1.044</v>
      </c>
      <c r="W277" s="5">
        <v>0</v>
      </c>
      <c r="X277" s="5">
        <v>9.3816000000000006</v>
      </c>
      <c r="Y277" s="5">
        <f t="shared" si="27"/>
        <v>0.23583960000000001</v>
      </c>
      <c r="Z277" s="5">
        <f t="shared" si="28"/>
        <v>2.0188999999999999E-2</v>
      </c>
      <c r="AA277" s="5">
        <f t="shared" si="29"/>
        <v>0.2560286</v>
      </c>
      <c r="AB277" s="5">
        <f t="shared" si="30"/>
        <v>0.16417140000000002</v>
      </c>
      <c r="AC277" s="17">
        <f t="shared" si="31"/>
        <v>611.31500000000005</v>
      </c>
      <c r="AD277" s="17">
        <f t="shared" si="32"/>
        <v>0.1393156802945302</v>
      </c>
      <c r="AE277" s="17">
        <f t="shared" si="33"/>
        <v>651.44710578842319</v>
      </c>
      <c r="AF277" s="17">
        <f t="shared" si="34"/>
        <v>129.10923678255503</v>
      </c>
      <c r="AG277" s="17">
        <f t="shared" si="35"/>
        <v>91.08399083592397</v>
      </c>
      <c r="AH277" s="17">
        <f t="shared" si="36"/>
        <v>5.0641587997432111</v>
      </c>
      <c r="AI277" s="17">
        <f t="shared" si="37"/>
        <v>1.441377513402039</v>
      </c>
      <c r="AJ277" s="17">
        <f t="shared" si="38"/>
        <v>2.8633985709219871</v>
      </c>
      <c r="AK277" s="17">
        <f t="shared" si="39"/>
        <v>10.910219163399429</v>
      </c>
      <c r="AL277" s="17">
        <f t="shared" si="40"/>
        <v>16.837378981338574</v>
      </c>
      <c r="AM277" s="17">
        <f t="shared" si="41"/>
        <v>0</v>
      </c>
      <c r="AN277" s="17">
        <f t="shared" si="42"/>
        <v>195.33280031980814</v>
      </c>
      <c r="AO277" s="17">
        <f t="shared" si="43"/>
        <v>837.25879703546821</v>
      </c>
      <c r="AP277" s="17">
        <f t="shared" si="44"/>
        <v>878.28518540034202</v>
      </c>
      <c r="AQ277" s="17">
        <f t="shared" si="45"/>
        <v>1715.5439824358102</v>
      </c>
      <c r="AR277" s="17">
        <f t="shared" si="46"/>
        <v>-2.3914506876485095</v>
      </c>
      <c r="AS277" s="17">
        <f t="shared" si="47"/>
        <v>876.70449220664545</v>
      </c>
      <c r="AT277" s="17">
        <f t="shared" si="48"/>
        <v>223.08039846454614</v>
      </c>
      <c r="AU277" s="17">
        <f t="shared" si="49"/>
        <v>653.62409374209938</v>
      </c>
      <c r="AV277" s="5" t="str">
        <f t="shared" si="50"/>
        <v>OK</v>
      </c>
      <c r="AW277" s="5">
        <f t="shared" si="51"/>
        <v>0.8948947365857628</v>
      </c>
      <c r="AX277" s="5" t="str">
        <f t="shared" si="52"/>
        <v>OK</v>
      </c>
      <c r="AY277" s="5">
        <f t="shared" si="53"/>
        <v>87.460840397304111</v>
      </c>
      <c r="AZ277" s="8"/>
      <c r="BA277" s="8"/>
    </row>
    <row r="278" spans="1:53" ht="15.75" customHeight="1" x14ac:dyDescent="0.2">
      <c r="A278" s="13" t="s">
        <v>763</v>
      </c>
      <c r="B278" s="13">
        <v>278</v>
      </c>
      <c r="C278" s="8" t="s">
        <v>78</v>
      </c>
      <c r="D278" s="4" t="s">
        <v>79</v>
      </c>
      <c r="E278" s="3">
        <v>45147</v>
      </c>
      <c r="F278" s="5"/>
      <c r="G278" s="5"/>
      <c r="H278" s="5"/>
      <c r="I278" s="5"/>
      <c r="J278" s="5">
        <v>1.8720000000000001</v>
      </c>
      <c r="K278" s="5">
        <v>0.19020000000000001</v>
      </c>
      <c r="L278" s="5">
        <v>6.9359999999999999</v>
      </c>
      <c r="M278" s="5">
        <v>737.08</v>
      </c>
      <c r="N278" s="5">
        <v>82.246399999999994</v>
      </c>
      <c r="O278" s="5">
        <v>3.0619999999999998</v>
      </c>
      <c r="P278" s="5">
        <v>3.7400000000000003E-2</v>
      </c>
      <c r="Q278" s="5">
        <v>0.28699999999999998</v>
      </c>
      <c r="R278" s="5">
        <v>1.931</v>
      </c>
      <c r="S278" s="5">
        <v>12.566000000000001</v>
      </c>
      <c r="T278" s="5">
        <v>5.45E-2</v>
      </c>
      <c r="U278" s="5">
        <v>0.37840000000000001</v>
      </c>
      <c r="V278" s="5">
        <v>2.6200000000000001E-2</v>
      </c>
      <c r="W278" s="5">
        <v>0</v>
      </c>
      <c r="X278" s="5">
        <v>4.5622999999999996</v>
      </c>
      <c r="Y278" s="5">
        <f t="shared" si="27"/>
        <v>5.9185799999999997E-3</v>
      </c>
      <c r="Z278" s="5">
        <f t="shared" si="28"/>
        <v>2.90411E-2</v>
      </c>
      <c r="AA278" s="5">
        <f t="shared" si="29"/>
        <v>3.495968E-2</v>
      </c>
      <c r="AB278" s="5">
        <f t="shared" si="30"/>
        <v>0.15524032000000001</v>
      </c>
      <c r="AC278" s="17">
        <f t="shared" si="31"/>
        <v>737.08</v>
      </c>
      <c r="AD278" s="17">
        <f t="shared" si="32"/>
        <v>0.11587773561551237</v>
      </c>
      <c r="AE278" s="17">
        <f t="shared" si="33"/>
        <v>627.04590818363283</v>
      </c>
      <c r="AF278" s="17">
        <f t="shared" si="34"/>
        <v>158.89734622505657</v>
      </c>
      <c r="AG278" s="17">
        <f t="shared" si="35"/>
        <v>133.1896752338105</v>
      </c>
      <c r="AH278" s="17">
        <f t="shared" si="36"/>
        <v>7.3404726036681893</v>
      </c>
      <c r="AI278" s="17">
        <f t="shared" si="37"/>
        <v>2.0733661154321639</v>
      </c>
      <c r="AJ278" s="17">
        <f t="shared" si="38"/>
        <v>2.8686621712361826</v>
      </c>
      <c r="AK278" s="17">
        <f t="shared" si="39"/>
        <v>10.673285758609991</v>
      </c>
      <c r="AL278" s="17">
        <f t="shared" si="40"/>
        <v>0.42254725029796036</v>
      </c>
      <c r="AM278" s="17">
        <f t="shared" si="41"/>
        <v>0</v>
      </c>
      <c r="AN278" s="17">
        <f t="shared" si="42"/>
        <v>94.990922113398625</v>
      </c>
      <c r="AO278" s="17">
        <f t="shared" si="43"/>
        <v>846.03541729354276</v>
      </c>
      <c r="AP278" s="17">
        <f t="shared" si="44"/>
        <v>928.66264609721577</v>
      </c>
      <c r="AQ278" s="17">
        <f t="shared" si="45"/>
        <v>1774.6980633907585</v>
      </c>
      <c r="AR278" s="17">
        <f t="shared" si="46"/>
        <v>-4.6558471273589195</v>
      </c>
      <c r="AS278" s="17">
        <f t="shared" si="47"/>
        <v>926.47340224616812</v>
      </c>
      <c r="AT278" s="17">
        <f t="shared" si="48"/>
        <v>106.08675512230657</v>
      </c>
      <c r="AU278" s="17">
        <f t="shared" si="49"/>
        <v>820.38664712386151</v>
      </c>
      <c r="AV278" s="5" t="str">
        <f t="shared" si="50"/>
        <v>OK</v>
      </c>
      <c r="AW278" s="5">
        <f t="shared" si="51"/>
        <v>5.7430936673531683</v>
      </c>
      <c r="AX278" s="5" t="str">
        <f t="shared" si="52"/>
        <v>OK</v>
      </c>
      <c r="AY278" s="5">
        <f t="shared" si="53"/>
        <v>86.96988779002595</v>
      </c>
      <c r="AZ278" s="8"/>
      <c r="BA278" s="8"/>
    </row>
    <row r="279" spans="1:53" ht="15.75" customHeight="1" x14ac:dyDescent="0.2">
      <c r="A279" s="13" t="s">
        <v>764</v>
      </c>
      <c r="B279" s="13">
        <v>279</v>
      </c>
      <c r="C279" s="8" t="s">
        <v>139</v>
      </c>
      <c r="D279" s="4"/>
      <c r="E279" s="3">
        <v>45147</v>
      </c>
      <c r="F279" s="5"/>
      <c r="G279" s="5"/>
      <c r="H279" s="5"/>
      <c r="I279" s="5"/>
      <c r="J279" s="5">
        <v>1.98</v>
      </c>
      <c r="K279" s="5">
        <v>0.36630000000000001</v>
      </c>
      <c r="L279" s="5">
        <v>6.8220000000000001</v>
      </c>
      <c r="M279" s="5">
        <v>632.678</v>
      </c>
      <c r="N279" s="5">
        <v>104.7333</v>
      </c>
      <c r="O279" s="5">
        <v>2.8889999999999998</v>
      </c>
      <c r="P279" s="5">
        <v>2.75E-2</v>
      </c>
      <c r="Q279" s="5">
        <v>0.36199999999999999</v>
      </c>
      <c r="R279" s="5">
        <v>2.5219999999999998</v>
      </c>
      <c r="S279" s="5">
        <v>14.279</v>
      </c>
      <c r="T279" s="5">
        <v>5.4730000000000001E-2</v>
      </c>
      <c r="U279" s="5">
        <v>0.99780000000000002</v>
      </c>
      <c r="V279" s="5">
        <v>1.0722</v>
      </c>
      <c r="W279" s="5">
        <v>0</v>
      </c>
      <c r="X279" s="5">
        <v>14.601699999999999</v>
      </c>
      <c r="Y279" s="5">
        <f t="shared" si="27"/>
        <v>0.24220997999999999</v>
      </c>
      <c r="Z279" s="5">
        <f t="shared" si="28"/>
        <v>2.1353749999999998E-2</v>
      </c>
      <c r="AA279" s="5">
        <f t="shared" si="29"/>
        <v>0.26356373</v>
      </c>
      <c r="AB279" s="5">
        <f t="shared" si="30"/>
        <v>0.10273627000000002</v>
      </c>
      <c r="AC279" s="17">
        <f t="shared" si="31"/>
        <v>632.678</v>
      </c>
      <c r="AD279" s="17">
        <f t="shared" si="32"/>
        <v>0.1506607066186739</v>
      </c>
      <c r="AE279" s="17">
        <f t="shared" si="33"/>
        <v>712.52495009980044</v>
      </c>
      <c r="AF279" s="17">
        <f t="shared" si="34"/>
        <v>207.52931495577039</v>
      </c>
      <c r="AG279" s="17">
        <f t="shared" si="35"/>
        <v>125.66458907592376</v>
      </c>
      <c r="AH279" s="17">
        <f t="shared" si="36"/>
        <v>9.2587145732678913</v>
      </c>
      <c r="AI279" s="17">
        <f t="shared" si="37"/>
        <v>1.5245339084060028</v>
      </c>
      <c r="AJ279" s="17">
        <f t="shared" si="38"/>
        <v>2.8807684519588306</v>
      </c>
      <c r="AK279" s="17">
        <f t="shared" si="39"/>
        <v>28.144303726059853</v>
      </c>
      <c r="AL279" s="17">
        <f t="shared" si="40"/>
        <v>17.292181746926456</v>
      </c>
      <c r="AM279" s="17">
        <f t="shared" si="41"/>
        <v>0</v>
      </c>
      <c r="AN279" s="17">
        <f t="shared" si="42"/>
        <v>304.01967153041511</v>
      </c>
      <c r="AO279" s="17">
        <f t="shared" si="43"/>
        <v>985.0149254553603</v>
      </c>
      <c r="AP279" s="17">
        <f t="shared" si="44"/>
        <v>1056.6527633197873</v>
      </c>
      <c r="AQ279" s="17">
        <f t="shared" si="45"/>
        <v>2041.6676887751476</v>
      </c>
      <c r="AR279" s="17">
        <f t="shared" si="46"/>
        <v>-3.508790302079202</v>
      </c>
      <c r="AS279" s="17">
        <f t="shared" si="47"/>
        <v>1054.9775687047625</v>
      </c>
      <c r="AT279" s="17">
        <f t="shared" si="48"/>
        <v>349.45615700340142</v>
      </c>
      <c r="AU279" s="17">
        <f t="shared" si="49"/>
        <v>705.5214117013611</v>
      </c>
      <c r="AV279" s="5" t="str">
        <f t="shared" si="50"/>
        <v>OK</v>
      </c>
      <c r="AW279" s="5">
        <f t="shared" si="51"/>
        <v>1.4809050447895049</v>
      </c>
      <c r="AX279" s="5" t="str">
        <f t="shared" si="52"/>
        <v>OK</v>
      </c>
      <c r="AY279" s="5">
        <f t="shared" si="53"/>
        <v>106.28430072327453</v>
      </c>
      <c r="AZ279" s="8"/>
      <c r="BA279" s="8"/>
    </row>
    <row r="280" spans="1:53" ht="15.75" customHeight="1" x14ac:dyDescent="0.2">
      <c r="A280" s="13" t="s">
        <v>765</v>
      </c>
      <c r="B280" s="13">
        <v>280</v>
      </c>
      <c r="C280" s="8" t="s">
        <v>82</v>
      </c>
      <c r="D280" s="15" t="s">
        <v>69</v>
      </c>
      <c r="E280" s="3">
        <v>45147</v>
      </c>
      <c r="F280" s="5"/>
      <c r="G280" s="5"/>
      <c r="H280" s="5"/>
      <c r="I280" s="5"/>
      <c r="J280" s="5">
        <v>1.9450000000000001</v>
      </c>
      <c r="K280" s="5">
        <v>0.1288</v>
      </c>
      <c r="L280" s="5">
        <v>7.0309999999999997</v>
      </c>
      <c r="M280" s="5">
        <v>1052.3309999999999</v>
      </c>
      <c r="N280" s="5">
        <v>111.8488</v>
      </c>
      <c r="O280" s="5">
        <v>4.3380000000000001</v>
      </c>
      <c r="P280" s="5">
        <v>9.9000000000000005E-2</v>
      </c>
      <c r="Q280" s="5">
        <v>0.23200000000000001</v>
      </c>
      <c r="R280" s="5">
        <v>2.427</v>
      </c>
      <c r="S280" s="5">
        <v>15.162000000000001</v>
      </c>
      <c r="T280" s="5">
        <v>7.6999999999999999E-2</v>
      </c>
      <c r="U280" s="5">
        <v>0.34399999999999997</v>
      </c>
      <c r="V280" s="5">
        <v>0.12659999999999999</v>
      </c>
      <c r="W280" s="5">
        <v>0</v>
      </c>
      <c r="X280" s="5">
        <v>5.1752000000000002</v>
      </c>
      <c r="Y280" s="5">
        <f t="shared" si="27"/>
        <v>2.8598939999999996E-2</v>
      </c>
      <c r="Z280" s="5">
        <f t="shared" si="28"/>
        <v>7.6873499999999997E-2</v>
      </c>
      <c r="AA280" s="5">
        <f t="shared" si="29"/>
        <v>0.10547244</v>
      </c>
      <c r="AB280" s="5">
        <f t="shared" si="30"/>
        <v>2.3327559999999997E-2</v>
      </c>
      <c r="AC280" s="17">
        <f t="shared" si="31"/>
        <v>1052.3309999999999</v>
      </c>
      <c r="AD280" s="17">
        <f t="shared" si="32"/>
        <v>9.3110787546782939E-2</v>
      </c>
      <c r="AE280" s="17">
        <f t="shared" si="33"/>
        <v>756.58682634730542</v>
      </c>
      <c r="AF280" s="17">
        <f t="shared" si="34"/>
        <v>199.71199341699239</v>
      </c>
      <c r="AG280" s="17">
        <f t="shared" si="35"/>
        <v>188.6926228492064</v>
      </c>
      <c r="AH280" s="17">
        <f t="shared" si="36"/>
        <v>5.9337618259617431</v>
      </c>
      <c r="AI280" s="17">
        <f t="shared" si="37"/>
        <v>5.48832207026161</v>
      </c>
      <c r="AJ280" s="17">
        <f t="shared" si="38"/>
        <v>4.0529722419300187</v>
      </c>
      <c r="AK280" s="17">
        <f t="shared" si="39"/>
        <v>9.7029870532818077</v>
      </c>
      <c r="AL280" s="17">
        <f t="shared" si="40"/>
        <v>2.0417741178519759</v>
      </c>
      <c r="AM280" s="17">
        <f t="shared" si="41"/>
        <v>0</v>
      </c>
      <c r="AN280" s="17">
        <f t="shared" si="42"/>
        <v>107.75201545739225</v>
      </c>
      <c r="AO280" s="17">
        <f t="shared" si="43"/>
        <v>1175.880748870456</v>
      </c>
      <c r="AP280" s="17">
        <f t="shared" si="44"/>
        <v>1156.5066372972742</v>
      </c>
      <c r="AQ280" s="17">
        <f t="shared" si="45"/>
        <v>2332.3873861677303</v>
      </c>
      <c r="AR280" s="17">
        <f t="shared" si="46"/>
        <v>0.83065582021581796</v>
      </c>
      <c r="AS280" s="17">
        <f t="shared" si="47"/>
        <v>1150.9252044394659</v>
      </c>
      <c r="AT280" s="17">
        <f t="shared" si="48"/>
        <v>119.49677662852604</v>
      </c>
      <c r="AU280" s="17">
        <f t="shared" si="49"/>
        <v>1031.4284278109399</v>
      </c>
      <c r="AV280" s="5" t="str">
        <f t="shared" si="50"/>
        <v>OK</v>
      </c>
      <c r="AW280" s="5">
        <f t="shared" si="51"/>
        <v>1.1760799079571858</v>
      </c>
      <c r="AX280" s="5" t="str">
        <f t="shared" si="52"/>
        <v>OK</v>
      </c>
      <c r="AY280" s="5">
        <f t="shared" si="53"/>
        <v>113.16423126409121</v>
      </c>
      <c r="AZ280" s="8"/>
      <c r="BA280" s="8"/>
    </row>
    <row r="281" spans="1:53" ht="15.75" customHeight="1" x14ac:dyDescent="0.2">
      <c r="A281" s="13" t="s">
        <v>766</v>
      </c>
      <c r="B281" s="13">
        <v>281</v>
      </c>
      <c r="C281" s="8" t="s">
        <v>114</v>
      </c>
      <c r="D281" s="15" t="s">
        <v>115</v>
      </c>
      <c r="E281" s="3">
        <v>45147</v>
      </c>
      <c r="F281" s="5"/>
      <c r="G281" s="5"/>
      <c r="H281" s="5"/>
      <c r="I281" s="5">
        <v>62</v>
      </c>
      <c r="J281" s="5">
        <v>2.419</v>
      </c>
      <c r="K281" s="5">
        <v>0.26050000000000001</v>
      </c>
      <c r="L281" s="5">
        <v>6.9429999999999996</v>
      </c>
      <c r="M281" s="5">
        <v>846.46900000000005</v>
      </c>
      <c r="N281" s="5">
        <v>101.4395</v>
      </c>
      <c r="O281" s="5">
        <v>3.8039999999999998</v>
      </c>
      <c r="P281" s="5">
        <v>4.8000000000000001E-2</v>
      </c>
      <c r="Q281" s="5">
        <v>0.41299999999999998</v>
      </c>
      <c r="R281" s="5">
        <v>2.98</v>
      </c>
      <c r="S281" s="5">
        <v>13.121</v>
      </c>
      <c r="T281" s="5">
        <v>5.4449999999999998E-2</v>
      </c>
      <c r="U281" s="5">
        <v>0.59499999999999997</v>
      </c>
      <c r="V281" s="5">
        <v>0.34429999999999999</v>
      </c>
      <c r="W281" s="5">
        <v>0</v>
      </c>
      <c r="X281" s="5">
        <v>7.2291999999999996</v>
      </c>
      <c r="Y281" s="5">
        <f t="shared" si="27"/>
        <v>7.7777369999999998E-2</v>
      </c>
      <c r="Z281" s="5">
        <f t="shared" si="28"/>
        <v>3.7272E-2</v>
      </c>
      <c r="AA281" s="5">
        <f t="shared" si="29"/>
        <v>0.11504937</v>
      </c>
      <c r="AB281" s="5">
        <f t="shared" si="30"/>
        <v>0.14545063000000003</v>
      </c>
      <c r="AC281" s="17">
        <f t="shared" si="31"/>
        <v>846.46900000000005</v>
      </c>
      <c r="AD281" s="17">
        <f t="shared" si="32"/>
        <v>0.11402497875611688</v>
      </c>
      <c r="AE281" s="17">
        <f t="shared" si="33"/>
        <v>654.74051896207584</v>
      </c>
      <c r="AF281" s="17">
        <f t="shared" si="34"/>
        <v>245.21703353219502</v>
      </c>
      <c r="AG281" s="17">
        <f t="shared" si="35"/>
        <v>165.46490025781031</v>
      </c>
      <c r="AH281" s="17">
        <f t="shared" si="36"/>
        <v>10.563119112595688</v>
      </c>
      <c r="AI281" s="17">
        <f t="shared" si="37"/>
        <v>2.6610046401268415</v>
      </c>
      <c r="AJ281" s="17">
        <f t="shared" si="38"/>
        <v>2.8660303710790851</v>
      </c>
      <c r="AK281" s="17">
        <f t="shared" si="39"/>
        <v>16.782782839251965</v>
      </c>
      <c r="AL281" s="17">
        <f t="shared" si="40"/>
        <v>5.5527869571598369</v>
      </c>
      <c r="AM281" s="17">
        <f t="shared" si="41"/>
        <v>0</v>
      </c>
      <c r="AN281" s="17">
        <f t="shared" si="42"/>
        <v>150.51802251982144</v>
      </c>
      <c r="AO281" s="17">
        <f t="shared" si="43"/>
        <v>1022.1886226873123</v>
      </c>
      <c r="AP281" s="17">
        <f t="shared" si="44"/>
        <v>1078.7606014835596</v>
      </c>
      <c r="AQ281" s="17">
        <f t="shared" si="45"/>
        <v>2100.9492241708722</v>
      </c>
      <c r="AR281" s="17">
        <f t="shared" si="46"/>
        <v>-2.6926866268542562</v>
      </c>
      <c r="AS281" s="17">
        <f t="shared" si="47"/>
        <v>1075.9855718646768</v>
      </c>
      <c r="AT281" s="17">
        <f t="shared" si="48"/>
        <v>172.85359231623323</v>
      </c>
      <c r="AU281" s="17">
        <f t="shared" si="49"/>
        <v>903.1319795484435</v>
      </c>
      <c r="AV281" s="5" t="str">
        <f t="shared" si="50"/>
        <v>OK</v>
      </c>
      <c r="AW281" s="5">
        <f t="shared" si="51"/>
        <v>2.3669721441221561</v>
      </c>
      <c r="AX281" s="5" t="str">
        <f t="shared" si="52"/>
        <v>OK</v>
      </c>
      <c r="AY281" s="5">
        <f t="shared" si="53"/>
        <v>103.84054470813679</v>
      </c>
      <c r="AZ281" s="8"/>
      <c r="BA281" s="8"/>
    </row>
    <row r="282" spans="1:53" ht="15.75" customHeight="1" x14ac:dyDescent="0.2">
      <c r="A282" s="13" t="s">
        <v>767</v>
      </c>
      <c r="B282" s="13">
        <v>282</v>
      </c>
      <c r="C282" s="8" t="s">
        <v>87</v>
      </c>
      <c r="D282" s="15" t="s">
        <v>88</v>
      </c>
      <c r="E282" s="3">
        <v>45147</v>
      </c>
      <c r="F282" s="5"/>
      <c r="G282" s="5"/>
      <c r="H282" s="5"/>
      <c r="I282" s="5"/>
      <c r="J282" s="5">
        <v>2.169</v>
      </c>
      <c r="K282" s="5">
        <v>0.28560000000000002</v>
      </c>
      <c r="L282" s="5">
        <v>6.9029999999999996</v>
      </c>
      <c r="M282" s="5">
        <v>684.65899999999999</v>
      </c>
      <c r="N282" s="5">
        <v>77.163899999999998</v>
      </c>
      <c r="O282" s="5">
        <v>3.6779999999999999</v>
      </c>
      <c r="P282" s="5">
        <v>2.8400000000000002E-2</v>
      </c>
      <c r="Q282" s="5">
        <v>0.30099999999999999</v>
      </c>
      <c r="R282" s="5">
        <v>1.8879999999999999</v>
      </c>
      <c r="S282" s="5">
        <v>10.186999999999999</v>
      </c>
      <c r="T282" s="5">
        <v>5.3999999999999999E-2</v>
      </c>
      <c r="U282" s="5">
        <v>0.36199999999999999</v>
      </c>
      <c r="V282" s="5">
        <v>0.22839999999999999</v>
      </c>
      <c r="W282" s="5">
        <v>0</v>
      </c>
      <c r="X282" s="5">
        <v>4.9835000000000003</v>
      </c>
      <c r="Y282" s="5">
        <f t="shared" si="27"/>
        <v>5.1595559999999999E-2</v>
      </c>
      <c r="Z282" s="5">
        <f t="shared" si="28"/>
        <v>2.2052600000000002E-2</v>
      </c>
      <c r="AA282" s="5">
        <f t="shared" si="29"/>
        <v>7.3648160000000004E-2</v>
      </c>
      <c r="AB282" s="5">
        <f t="shared" si="30"/>
        <v>0.21195184</v>
      </c>
      <c r="AC282" s="17">
        <f t="shared" si="31"/>
        <v>684.65899999999999</v>
      </c>
      <c r="AD282" s="17">
        <f t="shared" si="32"/>
        <v>0.12502590302177199</v>
      </c>
      <c r="AE282" s="17">
        <f t="shared" si="33"/>
        <v>508.33333333333331</v>
      </c>
      <c r="AF282" s="17">
        <f t="shared" si="34"/>
        <v>155.35897963382021</v>
      </c>
      <c r="AG282" s="17">
        <f t="shared" si="35"/>
        <v>159.9842016688292</v>
      </c>
      <c r="AH282" s="17">
        <f t="shared" si="36"/>
        <v>7.6985444379934673</v>
      </c>
      <c r="AI282" s="17">
        <f t="shared" si="37"/>
        <v>1.5744277454083813</v>
      </c>
      <c r="AJ282" s="17">
        <f t="shared" si="38"/>
        <v>2.8423441696652083</v>
      </c>
      <c r="AK282" s="17">
        <f t="shared" si="39"/>
        <v>10.210701492116323</v>
      </c>
      <c r="AL282" s="17">
        <f t="shared" si="40"/>
        <v>3.6835798461089366</v>
      </c>
      <c r="AM282" s="17">
        <f t="shared" si="41"/>
        <v>0</v>
      </c>
      <c r="AN282" s="17">
        <f t="shared" si="42"/>
        <v>103.76066027050437</v>
      </c>
      <c r="AO282" s="17">
        <f t="shared" si="43"/>
        <v>805.15628577839482</v>
      </c>
      <c r="AP282" s="17">
        <f t="shared" si="44"/>
        <v>833.07451272240633</v>
      </c>
      <c r="AQ282" s="17">
        <f t="shared" si="45"/>
        <v>1638.230798500801</v>
      </c>
      <c r="AR282" s="17">
        <f t="shared" si="46"/>
        <v>-1.7041693374071833</v>
      </c>
      <c r="AS282" s="17">
        <f t="shared" si="47"/>
        <v>831.37505907397622</v>
      </c>
      <c r="AT282" s="17">
        <f t="shared" si="48"/>
        <v>117.65494160872963</v>
      </c>
      <c r="AU282" s="17">
        <f t="shared" si="49"/>
        <v>713.72011746524663</v>
      </c>
      <c r="AV282" s="5" t="str">
        <f t="shared" si="50"/>
        <v>OK</v>
      </c>
      <c r="AW282" s="5">
        <f t="shared" si="51"/>
        <v>4.2935705058791402</v>
      </c>
      <c r="AX282" s="5" t="str">
        <f t="shared" si="52"/>
        <v>OK</v>
      </c>
      <c r="AY282" s="5">
        <f t="shared" si="53"/>
        <v>80.476986451586072</v>
      </c>
      <c r="AZ282" s="8"/>
      <c r="BA282" s="8"/>
    </row>
    <row r="283" spans="1:53" ht="15.75" customHeight="1" x14ac:dyDescent="0.2">
      <c r="A283" s="13" t="s">
        <v>768</v>
      </c>
      <c r="B283" s="13">
        <v>283</v>
      </c>
      <c r="C283" s="8" t="s">
        <v>120</v>
      </c>
      <c r="D283" s="15" t="s">
        <v>115</v>
      </c>
      <c r="E283" s="3">
        <v>45147</v>
      </c>
      <c r="F283" s="5"/>
      <c r="G283" s="5"/>
      <c r="H283" s="5"/>
      <c r="I283" s="5"/>
      <c r="J283" s="5">
        <v>2.4929999999999999</v>
      </c>
      <c r="K283" s="5">
        <v>0.2041</v>
      </c>
      <c r="L283" s="5">
        <v>6.9409999999999998</v>
      </c>
      <c r="M283" s="5">
        <v>859.75400000000002</v>
      </c>
      <c r="N283" s="5">
        <v>100.0913</v>
      </c>
      <c r="O283" s="5">
        <v>3.9319999999999999</v>
      </c>
      <c r="P283" s="5">
        <v>3.1E-2</v>
      </c>
      <c r="Q283" s="5">
        <v>0.41199999999999998</v>
      </c>
      <c r="R283" s="5">
        <v>2.706</v>
      </c>
      <c r="S283" s="5">
        <v>12.625</v>
      </c>
      <c r="T283" s="5">
        <v>4.3400000000000001E-2</v>
      </c>
      <c r="U283" s="5">
        <v>0.63639999999999997</v>
      </c>
      <c r="V283" s="5">
        <v>0.23880000000000001</v>
      </c>
      <c r="W283" s="5">
        <v>0</v>
      </c>
      <c r="X283" s="5">
        <v>7.2983000000000002</v>
      </c>
      <c r="Y283" s="5">
        <f t="shared" si="27"/>
        <v>5.394492E-2</v>
      </c>
      <c r="Z283" s="5">
        <f t="shared" si="28"/>
        <v>2.4071499999999999E-2</v>
      </c>
      <c r="AA283" s="5">
        <f t="shared" si="29"/>
        <v>7.8016420000000003E-2</v>
      </c>
      <c r="AB283" s="5">
        <f t="shared" si="30"/>
        <v>0.12608358</v>
      </c>
      <c r="AC283" s="17">
        <f t="shared" si="31"/>
        <v>859.75400000000002</v>
      </c>
      <c r="AD283" s="17">
        <f t="shared" si="32"/>
        <v>0.11455129414455335</v>
      </c>
      <c r="AE283" s="17">
        <f t="shared" si="33"/>
        <v>629.99001996007985</v>
      </c>
      <c r="AF283" s="17">
        <f t="shared" si="34"/>
        <v>222.67023246245628</v>
      </c>
      <c r="AG283" s="17">
        <f t="shared" si="35"/>
        <v>171.03259406248952</v>
      </c>
      <c r="AH283" s="17">
        <f t="shared" si="36"/>
        <v>10.537542553001025</v>
      </c>
      <c r="AI283" s="17">
        <f t="shared" si="37"/>
        <v>1.7185654967485851</v>
      </c>
      <c r="AJ283" s="17">
        <f t="shared" si="38"/>
        <v>2.2844025363605565</v>
      </c>
      <c r="AK283" s="17">
        <f t="shared" si="39"/>
        <v>17.950526048571348</v>
      </c>
      <c r="AL283" s="17">
        <f t="shared" si="40"/>
        <v>3.851308525616524</v>
      </c>
      <c r="AM283" s="17">
        <f t="shared" si="41"/>
        <v>0</v>
      </c>
      <c r="AN283" s="17">
        <f t="shared" si="42"/>
        <v>151.95674262109401</v>
      </c>
      <c r="AO283" s="17">
        <f t="shared" si="43"/>
        <v>1035.7969797316425</v>
      </c>
      <c r="AP283" s="17">
        <f t="shared" si="44"/>
        <v>1036.0635058289199</v>
      </c>
      <c r="AQ283" s="17">
        <f t="shared" si="45"/>
        <v>2071.8604855605627</v>
      </c>
      <c r="AR283" s="17">
        <f t="shared" si="46"/>
        <v>-1.2864094814052157E-2</v>
      </c>
      <c r="AS283" s="17">
        <f t="shared" si="47"/>
        <v>1034.2303890380267</v>
      </c>
      <c r="AT283" s="17">
        <f t="shared" si="48"/>
        <v>173.75857719528187</v>
      </c>
      <c r="AU283" s="17">
        <f t="shared" si="49"/>
        <v>860.47181184274484</v>
      </c>
      <c r="AV283" s="5" t="str">
        <f t="shared" si="50"/>
        <v>OK</v>
      </c>
      <c r="AW283" s="5">
        <f t="shared" si="51"/>
        <v>2.2541385912982261</v>
      </c>
      <c r="AX283" s="5" t="str">
        <f t="shared" si="52"/>
        <v>OK</v>
      </c>
      <c r="AY283" s="5">
        <f t="shared" si="53"/>
        <v>102.34749661983209</v>
      </c>
      <c r="AZ283" s="8"/>
      <c r="BA283" s="8"/>
    </row>
    <row r="284" spans="1:53" ht="15.75" customHeight="1" x14ac:dyDescent="0.2">
      <c r="A284" s="13" t="s">
        <v>769</v>
      </c>
      <c r="B284" s="13">
        <v>284</v>
      </c>
      <c r="C284" s="8" t="s">
        <v>85</v>
      </c>
      <c r="D284" s="15" t="s">
        <v>79</v>
      </c>
      <c r="E284" s="3">
        <v>45147</v>
      </c>
      <c r="F284" s="5"/>
      <c r="G284" s="5"/>
      <c r="H284" s="5"/>
      <c r="I284" s="5"/>
      <c r="J284" s="5">
        <v>2.593</v>
      </c>
      <c r="K284" s="5">
        <v>0.2492</v>
      </c>
      <c r="L284" s="5">
        <v>6.93</v>
      </c>
      <c r="M284" s="5">
        <v>748.94799999999998</v>
      </c>
      <c r="N284" s="5">
        <v>97.542900000000003</v>
      </c>
      <c r="O284" s="5">
        <v>3.7429999999999999</v>
      </c>
      <c r="P284" s="5">
        <v>7.8E-2</v>
      </c>
      <c r="Q284" s="5">
        <v>0.434</v>
      </c>
      <c r="R284" s="5">
        <v>2.1659999999999999</v>
      </c>
      <c r="S284" s="5">
        <v>12.718</v>
      </c>
      <c r="T284" s="5">
        <v>5.3999999999999999E-2</v>
      </c>
      <c r="U284" s="5">
        <v>0.62870000000000004</v>
      </c>
      <c r="V284" s="5">
        <v>0.66500000000000004</v>
      </c>
      <c r="W284" s="5">
        <v>0</v>
      </c>
      <c r="X284" s="5">
        <v>8.2766999999999999</v>
      </c>
      <c r="Y284" s="5">
        <f t="shared" si="27"/>
        <v>0.15022350000000001</v>
      </c>
      <c r="Z284" s="5">
        <f t="shared" si="28"/>
        <v>6.0566999999999996E-2</v>
      </c>
      <c r="AA284" s="5">
        <f t="shared" si="29"/>
        <v>0.21079049999999999</v>
      </c>
      <c r="AB284" s="5">
        <f t="shared" si="30"/>
        <v>3.8409500000000013E-2</v>
      </c>
      <c r="AC284" s="17">
        <f t="shared" si="31"/>
        <v>748.94799999999998</v>
      </c>
      <c r="AD284" s="17">
        <f t="shared" si="32"/>
        <v>0.1174897554939528</v>
      </c>
      <c r="AE284" s="17">
        <f t="shared" si="33"/>
        <v>634.63073852295418</v>
      </c>
      <c r="AF284" s="17">
        <f t="shared" si="34"/>
        <v>178.23493108413908</v>
      </c>
      <c r="AG284" s="17">
        <f t="shared" si="35"/>
        <v>162.81154617901788</v>
      </c>
      <c r="AH284" s="17">
        <f t="shared" si="36"/>
        <v>11.100226864083604</v>
      </c>
      <c r="AI284" s="17">
        <f t="shared" si="37"/>
        <v>4.3241325402061177</v>
      </c>
      <c r="AJ284" s="17">
        <f t="shared" si="38"/>
        <v>2.8423441696652083</v>
      </c>
      <c r="AK284" s="17">
        <f t="shared" si="39"/>
        <v>17.733337094181028</v>
      </c>
      <c r="AL284" s="17">
        <f t="shared" si="40"/>
        <v>10.724958833898611</v>
      </c>
      <c r="AM284" s="17">
        <f t="shared" si="41"/>
        <v>0</v>
      </c>
      <c r="AN284" s="17">
        <f t="shared" si="42"/>
        <v>172.3278532880272</v>
      </c>
      <c r="AO284" s="17">
        <f t="shared" si="43"/>
        <v>952.57649338577198</v>
      </c>
      <c r="AP284" s="17">
        <f t="shared" si="44"/>
        <v>991.21906494589484</v>
      </c>
      <c r="AQ284" s="17">
        <f t="shared" si="45"/>
        <v>1943.7955583316668</v>
      </c>
      <c r="AR284" s="17">
        <f t="shared" si="46"/>
        <v>-1.9879956713806495</v>
      </c>
      <c r="AS284" s="17">
        <f t="shared" si="47"/>
        <v>986.77744265019476</v>
      </c>
      <c r="AT284" s="17">
        <f t="shared" si="48"/>
        <v>200.78614921610685</v>
      </c>
      <c r="AU284" s="17">
        <f t="shared" si="49"/>
        <v>785.99129343408788</v>
      </c>
      <c r="AV284" s="5" t="str">
        <f t="shared" si="50"/>
        <v>OK</v>
      </c>
      <c r="AW284" s="5">
        <f t="shared" si="51"/>
        <v>-8.6565450202828076E-2</v>
      </c>
      <c r="AX284" s="5" t="str">
        <f t="shared" si="52"/>
        <v>OK</v>
      </c>
      <c r="AY284" s="5">
        <f t="shared" si="53"/>
        <v>97.458461549474109</v>
      </c>
      <c r="AZ284" s="8"/>
      <c r="BA284" s="8"/>
    </row>
    <row r="285" spans="1:53" ht="15.75" customHeight="1" x14ac:dyDescent="0.2">
      <c r="A285" s="13" t="s">
        <v>770</v>
      </c>
      <c r="B285" s="13">
        <v>285</v>
      </c>
      <c r="C285" s="8" t="s">
        <v>94</v>
      </c>
      <c r="D285" s="4" t="s">
        <v>95</v>
      </c>
      <c r="E285" s="3">
        <v>45147</v>
      </c>
      <c r="F285" s="5"/>
      <c r="G285" s="5"/>
      <c r="H285" s="5"/>
      <c r="I285" s="5">
        <v>16.100000000000001</v>
      </c>
      <c r="J285" s="5">
        <v>1.5549999999999999</v>
      </c>
      <c r="K285" s="5">
        <v>9.3210000000000001E-2</v>
      </c>
      <c r="L285" s="5">
        <v>7.0640000000000001</v>
      </c>
      <c r="M285" s="5">
        <v>1024.5540000000001</v>
      </c>
      <c r="N285" s="5">
        <v>126.8395</v>
      </c>
      <c r="O285" s="5">
        <v>6.9950000000000001</v>
      </c>
      <c r="P285" s="5">
        <v>3.2000000000000001E-2</v>
      </c>
      <c r="Q285" s="5">
        <v>9.8000000000000004E-2</v>
      </c>
      <c r="R285" s="5">
        <v>2.5870000000000002</v>
      </c>
      <c r="S285" s="5">
        <v>16.231000000000002</v>
      </c>
      <c r="T285" s="5">
        <v>5.774E-2</v>
      </c>
      <c r="U285" s="5">
        <v>0.42209999999999998</v>
      </c>
      <c r="V285" s="5">
        <v>2.3E-2</v>
      </c>
      <c r="W285" s="5">
        <v>0</v>
      </c>
      <c r="X285" s="5">
        <v>11.626099999999999</v>
      </c>
      <c r="Y285" s="5">
        <f t="shared" si="27"/>
        <v>5.1956999999999993E-3</v>
      </c>
      <c r="Z285" s="5">
        <f t="shared" si="28"/>
        <v>2.4847999999999999E-2</v>
      </c>
      <c r="AA285" s="5">
        <f t="shared" si="29"/>
        <v>3.00437E-2</v>
      </c>
      <c r="AB285" s="5">
        <f t="shared" si="30"/>
        <v>6.3166300000000009E-2</v>
      </c>
      <c r="AC285" s="17">
        <f t="shared" si="31"/>
        <v>1024.5540000000001</v>
      </c>
      <c r="AD285" s="17">
        <f t="shared" si="32"/>
        <v>8.6297854776696784E-2</v>
      </c>
      <c r="AE285" s="17">
        <f t="shared" si="33"/>
        <v>809.93013972055905</v>
      </c>
      <c r="AF285" s="17">
        <f t="shared" si="34"/>
        <v>212.87800864019752</v>
      </c>
      <c r="AG285" s="17">
        <f t="shared" si="35"/>
        <v>304.26576690414913</v>
      </c>
      <c r="AH285" s="17">
        <f t="shared" si="36"/>
        <v>2.5065028402769429</v>
      </c>
      <c r="AI285" s="17">
        <f t="shared" si="37"/>
        <v>1.7740030934178943</v>
      </c>
      <c r="AJ285" s="17">
        <f t="shared" si="38"/>
        <v>3.0392028214160947</v>
      </c>
      <c r="AK285" s="17">
        <f t="shared" si="39"/>
        <v>11.905903590669336</v>
      </c>
      <c r="AL285" s="17">
        <f t="shared" si="40"/>
        <v>0.37093842583408732</v>
      </c>
      <c r="AM285" s="17">
        <f t="shared" si="41"/>
        <v>0</v>
      </c>
      <c r="AN285" s="17">
        <f t="shared" si="42"/>
        <v>242.06517756013059</v>
      </c>
      <c r="AO285" s="17">
        <f t="shared" si="43"/>
        <v>1281.9352223980502</v>
      </c>
      <c r="AP285" s="17">
        <f t="shared" si="44"/>
        <v>1331.4407190533771</v>
      </c>
      <c r="AQ285" s="17">
        <f t="shared" si="45"/>
        <v>2613.375941451427</v>
      </c>
      <c r="AR285" s="17">
        <f t="shared" si="46"/>
        <v>-1.8943120991552518</v>
      </c>
      <c r="AS285" s="17">
        <f t="shared" si="47"/>
        <v>1329.5804181051826</v>
      </c>
      <c r="AT285" s="17">
        <f t="shared" si="48"/>
        <v>254.34201957663402</v>
      </c>
      <c r="AU285" s="17">
        <f t="shared" si="49"/>
        <v>1075.2383985285487</v>
      </c>
      <c r="AV285" s="5" t="str">
        <f t="shared" si="50"/>
        <v>OK</v>
      </c>
      <c r="AW285" s="5">
        <f t="shared" si="51"/>
        <v>2.5281293231341988</v>
      </c>
      <c r="AX285" s="5" t="str">
        <f t="shared" si="52"/>
        <v>OK</v>
      </c>
      <c r="AY285" s="5">
        <f t="shared" si="53"/>
        <v>130.0461665928168</v>
      </c>
      <c r="AZ285" s="8"/>
      <c r="BA285" s="8"/>
    </row>
    <row r="286" spans="1:53" ht="15.75" customHeight="1" x14ac:dyDescent="0.2">
      <c r="A286" s="13" t="s">
        <v>771</v>
      </c>
      <c r="B286" s="13">
        <v>286</v>
      </c>
      <c r="C286" s="8" t="s">
        <v>131</v>
      </c>
      <c r="D286" s="15" t="s">
        <v>88</v>
      </c>
      <c r="E286" s="3">
        <v>45147</v>
      </c>
      <c r="F286" s="5"/>
      <c r="G286" s="5"/>
      <c r="H286" s="5"/>
      <c r="I286" s="5"/>
      <c r="J286" s="5">
        <v>1.8140000000000001</v>
      </c>
      <c r="K286" s="5">
        <v>0.38719999999999999</v>
      </c>
      <c r="L286" s="5">
        <v>7.1959999999999997</v>
      </c>
      <c r="M286" s="5">
        <v>1202.2719999999999</v>
      </c>
      <c r="N286" s="5">
        <v>160.75399999999999</v>
      </c>
      <c r="O286" s="5">
        <v>5.0220000000000002</v>
      </c>
      <c r="P286" s="5">
        <v>8.2000000000000003E-2</v>
      </c>
      <c r="Q286" s="5">
        <v>0.217</v>
      </c>
      <c r="R286" s="5">
        <v>3.1579999999999999</v>
      </c>
      <c r="S286" s="5">
        <v>21.204999999999998</v>
      </c>
      <c r="T286" s="5">
        <v>8.4500000000000006E-2</v>
      </c>
      <c r="U286" s="5">
        <v>0.64990000000000003</v>
      </c>
      <c r="V286" s="5">
        <v>0.28860000000000002</v>
      </c>
      <c r="W286" s="5">
        <v>0</v>
      </c>
      <c r="X286" s="5">
        <v>13.1897</v>
      </c>
      <c r="Y286" s="5">
        <f t="shared" si="27"/>
        <v>6.5194740000000001E-2</v>
      </c>
      <c r="Z286" s="5">
        <f t="shared" si="28"/>
        <v>6.3672999999999993E-2</v>
      </c>
      <c r="AA286" s="5">
        <f t="shared" si="29"/>
        <v>0.12886774000000001</v>
      </c>
      <c r="AB286" s="5">
        <f t="shared" si="30"/>
        <v>0.25833225999999998</v>
      </c>
      <c r="AC286" s="17">
        <f t="shared" si="31"/>
        <v>1202.2719999999999</v>
      </c>
      <c r="AD286" s="17">
        <f t="shared" si="32"/>
        <v>6.3679552090791611E-2</v>
      </c>
      <c r="AE286" s="17">
        <f t="shared" si="33"/>
        <v>1058.13373253493</v>
      </c>
      <c r="AF286" s="17">
        <f t="shared" si="34"/>
        <v>259.86422546801072</v>
      </c>
      <c r="AG286" s="17">
        <f t="shared" si="35"/>
        <v>218.44498661796098</v>
      </c>
      <c r="AH286" s="17">
        <f t="shared" si="36"/>
        <v>5.550113432041802</v>
      </c>
      <c r="AI286" s="17">
        <f t="shared" si="37"/>
        <v>4.5458829268833538</v>
      </c>
      <c r="AJ286" s="17">
        <f t="shared" si="38"/>
        <v>4.4477422654946315</v>
      </c>
      <c r="AK286" s="17">
        <f t="shared" si="39"/>
        <v>18.331311877697235</v>
      </c>
      <c r="AL286" s="17">
        <f t="shared" si="40"/>
        <v>4.6544708563355481</v>
      </c>
      <c r="AM286" s="17">
        <f t="shared" si="41"/>
        <v>0</v>
      </c>
      <c r="AN286" s="17">
        <f t="shared" si="42"/>
        <v>274.62064428009865</v>
      </c>
      <c r="AO286" s="17">
        <f t="shared" si="43"/>
        <v>1504.3261692796259</v>
      </c>
      <c r="AP286" s="17">
        <f t="shared" si="44"/>
        <v>1546.6026205319179</v>
      </c>
      <c r="AQ286" s="17">
        <f t="shared" si="45"/>
        <v>3050.9287898115435</v>
      </c>
      <c r="AR286" s="17">
        <f t="shared" si="46"/>
        <v>-1.3856911834020023</v>
      </c>
      <c r="AS286" s="17">
        <f t="shared" si="47"/>
        <v>1541.9930580529435</v>
      </c>
      <c r="AT286" s="17">
        <f t="shared" si="48"/>
        <v>297.60642701413144</v>
      </c>
      <c r="AU286" s="17">
        <f t="shared" si="49"/>
        <v>1244.3866310388121</v>
      </c>
      <c r="AV286" s="5" t="str">
        <f t="shared" si="50"/>
        <v>OK</v>
      </c>
      <c r="AW286" s="5">
        <f t="shared" si="51"/>
        <v>-5.3040123142671538</v>
      </c>
      <c r="AX286" s="5" t="str">
        <f t="shared" si="52"/>
        <v>OK</v>
      </c>
      <c r="AY286" s="5">
        <f t="shared" si="53"/>
        <v>152.22758804432297</v>
      </c>
      <c r="AZ286" s="8"/>
      <c r="BA286" s="8"/>
    </row>
    <row r="287" spans="1:53" ht="15.75" customHeight="1" x14ac:dyDescent="0.2">
      <c r="A287" s="13" t="s">
        <v>772</v>
      </c>
      <c r="B287" s="13">
        <v>287</v>
      </c>
      <c r="C287" s="8" t="s">
        <v>472</v>
      </c>
      <c r="D287" s="15" t="s">
        <v>69</v>
      </c>
      <c r="E287" s="3">
        <v>45147</v>
      </c>
      <c r="F287" s="5"/>
      <c r="G287" s="5"/>
      <c r="H287" s="5"/>
      <c r="I287" s="5"/>
      <c r="J287" s="5">
        <v>1.8839999999999999</v>
      </c>
      <c r="K287" s="5">
        <v>0.19919999999999999</v>
      </c>
      <c r="L287" s="5">
        <v>7.3860000000000001</v>
      </c>
      <c r="M287" s="5">
        <v>1765.4445000000001</v>
      </c>
      <c r="N287" s="5">
        <v>230.03200000000001</v>
      </c>
      <c r="O287" s="5">
        <v>6.2240000000000002</v>
      </c>
      <c r="P287" s="5">
        <v>6.2E-2</v>
      </c>
      <c r="Q287" s="5">
        <v>0.13800000000000001</v>
      </c>
      <c r="R287" s="5">
        <v>5.423</v>
      </c>
      <c r="S287" s="5">
        <v>30.206</v>
      </c>
      <c r="T287" s="5">
        <v>8.6699999999999999E-2</v>
      </c>
      <c r="U287" s="5">
        <v>0.74280000000000002</v>
      </c>
      <c r="V287" s="5">
        <v>0.50170000000000003</v>
      </c>
      <c r="W287" s="5">
        <v>0</v>
      </c>
      <c r="X287" s="5">
        <v>20.0901</v>
      </c>
      <c r="Y287" s="5">
        <f t="shared" si="27"/>
        <v>0.11333403</v>
      </c>
      <c r="Z287" s="5">
        <f t="shared" si="28"/>
        <v>4.8142999999999998E-2</v>
      </c>
      <c r="AA287" s="5">
        <f t="shared" si="29"/>
        <v>0.16147702999999999</v>
      </c>
      <c r="AB287" s="5">
        <f t="shared" si="30"/>
        <v>3.7722969999999995E-2</v>
      </c>
      <c r="AC287" s="17">
        <f t="shared" si="31"/>
        <v>1765.4445000000001</v>
      </c>
      <c r="AD287" s="17">
        <f t="shared" si="32"/>
        <v>4.1114972110452175E-2</v>
      </c>
      <c r="AE287" s="17">
        <f t="shared" si="33"/>
        <v>1507.2854291417166</v>
      </c>
      <c r="AF287" s="17">
        <f t="shared" si="34"/>
        <v>446.24562847150793</v>
      </c>
      <c r="AG287" s="17">
        <f t="shared" si="35"/>
        <v>270.72911125252671</v>
      </c>
      <c r="AH287" s="17">
        <f t="shared" si="36"/>
        <v>3.5295652240634507</v>
      </c>
      <c r="AI287" s="17">
        <f t="shared" si="37"/>
        <v>3.4371309934971701</v>
      </c>
      <c r="AJ287" s="17">
        <f t="shared" si="38"/>
        <v>4.563541472406917</v>
      </c>
      <c r="AK287" s="17">
        <f t="shared" si="39"/>
        <v>20.951682509237582</v>
      </c>
      <c r="AL287" s="17">
        <f t="shared" si="40"/>
        <v>8.0912960104765919</v>
      </c>
      <c r="AM287" s="17">
        <f t="shared" si="41"/>
        <v>0</v>
      </c>
      <c r="AN287" s="17">
        <f t="shared" si="42"/>
        <v>418.2927743353988</v>
      </c>
      <c r="AO287" s="17">
        <f t="shared" si="43"/>
        <v>2217.3437943275198</v>
      </c>
      <c r="AP287" s="17">
        <f t="shared" si="44"/>
        <v>2231.267980055422</v>
      </c>
      <c r="AQ287" s="17">
        <f t="shared" si="45"/>
        <v>4448.6117743829418</v>
      </c>
      <c r="AR287" s="17">
        <f t="shared" si="46"/>
        <v>-0.31300069401613517</v>
      </c>
      <c r="AS287" s="17">
        <f t="shared" si="47"/>
        <v>2227.7897340898144</v>
      </c>
      <c r="AT287" s="17">
        <f t="shared" si="48"/>
        <v>447.33575285511296</v>
      </c>
      <c r="AU287" s="17">
        <f t="shared" si="49"/>
        <v>1780.4539812347014</v>
      </c>
      <c r="AV287" s="5" t="str">
        <f t="shared" si="50"/>
        <v>OK</v>
      </c>
      <c r="AW287" s="5">
        <f t="shared" si="51"/>
        <v>-3.57973064912033</v>
      </c>
      <c r="AX287" s="5" t="str">
        <f t="shared" si="52"/>
        <v>OK</v>
      </c>
      <c r="AY287" s="5">
        <f t="shared" si="53"/>
        <v>221.79747399321553</v>
      </c>
      <c r="AZ287" s="8"/>
      <c r="BA287" s="8"/>
    </row>
    <row r="288" spans="1:53" ht="15.75" customHeight="1" x14ac:dyDescent="0.2">
      <c r="A288" s="13" t="s">
        <v>773</v>
      </c>
      <c r="B288" s="13">
        <v>288</v>
      </c>
      <c r="C288" s="8" t="s">
        <v>58</v>
      </c>
      <c r="D288" s="4"/>
      <c r="E288" s="3">
        <v>45187</v>
      </c>
      <c r="F288" s="19">
        <v>0.65972222222222221</v>
      </c>
      <c r="G288" s="5"/>
      <c r="H288" s="5"/>
      <c r="I288" s="5"/>
      <c r="J288" s="5">
        <v>1.708</v>
      </c>
      <c r="K288" s="5">
        <v>4.5769999999999998E-2</v>
      </c>
      <c r="L288" s="5">
        <v>7.2060000000000004</v>
      </c>
      <c r="M288" s="5">
        <v>882.44600000000003</v>
      </c>
      <c r="N288" s="5">
        <v>98.69</v>
      </c>
      <c r="O288" s="5">
        <v>3.085</v>
      </c>
      <c r="P288" s="5">
        <v>0.03</v>
      </c>
      <c r="Q288" s="5">
        <v>0.81500000000000006</v>
      </c>
      <c r="R288" s="5">
        <v>2.585</v>
      </c>
      <c r="S288" s="5">
        <v>14.01</v>
      </c>
      <c r="T288" s="5">
        <v>4.4999999999999998E-2</v>
      </c>
      <c r="U288" s="5">
        <v>0.3115</v>
      </c>
      <c r="V288" s="5">
        <v>5.5E-2</v>
      </c>
      <c r="W288" s="5">
        <v>0</v>
      </c>
      <c r="X288" s="5">
        <v>5.6864999999999997</v>
      </c>
      <c r="Y288" s="5">
        <f t="shared" si="27"/>
        <v>1.24245E-2</v>
      </c>
      <c r="Z288" s="5">
        <f t="shared" si="28"/>
        <v>2.3295E-2</v>
      </c>
      <c r="AA288" s="5">
        <f t="shared" si="29"/>
        <v>3.5719500000000001E-2</v>
      </c>
      <c r="AB288" s="5">
        <f t="shared" si="30"/>
        <v>1.0050499999999997E-2</v>
      </c>
      <c r="AC288" s="17">
        <f t="shared" si="31"/>
        <v>882.44600000000003</v>
      </c>
      <c r="AD288" s="17">
        <f t="shared" si="32"/>
        <v>6.2230028516915767E-2</v>
      </c>
      <c r="AE288" s="17">
        <f t="shared" si="33"/>
        <v>699.10179640718559</v>
      </c>
      <c r="AF288" s="17">
        <f t="shared" si="34"/>
        <v>212.71343344990743</v>
      </c>
      <c r="AG288" s="17">
        <f t="shared" si="35"/>
        <v>134.19012021433883</v>
      </c>
      <c r="AH288" s="17">
        <f t="shared" si="36"/>
        <v>20.844896069650087</v>
      </c>
      <c r="AI288" s="17">
        <f t="shared" si="37"/>
        <v>1.6631279000792758</v>
      </c>
      <c r="AJ288" s="17">
        <f t="shared" si="38"/>
        <v>2.3686201413876735</v>
      </c>
      <c r="AK288" s="17">
        <f t="shared" si="39"/>
        <v>8.7862804276083821</v>
      </c>
      <c r="AL288" s="17">
        <f t="shared" si="40"/>
        <v>0.88702667047281758</v>
      </c>
      <c r="AM288" s="17">
        <f t="shared" si="41"/>
        <v>0</v>
      </c>
      <c r="AN288" s="17">
        <f t="shared" si="42"/>
        <v>118.39771137317609</v>
      </c>
      <c r="AO288" s="17">
        <f t="shared" si="43"/>
        <v>1012.8856386126449</v>
      </c>
      <c r="AP288" s="17">
        <f t="shared" si="44"/>
        <v>1068.5756040696781</v>
      </c>
      <c r="AQ288" s="17">
        <f t="shared" si="45"/>
        <v>2081.4612426823232</v>
      </c>
      <c r="AR288" s="17">
        <f t="shared" si="46"/>
        <v>-2.6755225759220482</v>
      </c>
      <c r="AS288" s="17">
        <f t="shared" si="47"/>
        <v>1066.8502461410819</v>
      </c>
      <c r="AT288" s="17">
        <f t="shared" si="48"/>
        <v>128.0710184712573</v>
      </c>
      <c r="AU288" s="17">
        <f t="shared" si="49"/>
        <v>938.77922766982465</v>
      </c>
      <c r="AV288" s="5" t="str">
        <f t="shared" si="50"/>
        <v>OK</v>
      </c>
      <c r="AW288" s="5">
        <f t="shared" si="51"/>
        <v>3.4425629839609595</v>
      </c>
      <c r="AX288" s="5" t="str">
        <f t="shared" si="52"/>
        <v>OK</v>
      </c>
      <c r="AY288" s="5">
        <f t="shared" si="53"/>
        <v>102.08746540887107</v>
      </c>
      <c r="AZ288" s="8" t="s">
        <v>774</v>
      </c>
      <c r="BA288" s="8"/>
    </row>
    <row r="289" spans="1:53" ht="15.75" customHeight="1" x14ac:dyDescent="0.2">
      <c r="A289" s="13" t="s">
        <v>775</v>
      </c>
      <c r="B289" s="13">
        <v>289</v>
      </c>
      <c r="C289" s="8" t="s">
        <v>62</v>
      </c>
      <c r="D289" s="4"/>
      <c r="E289" s="3">
        <v>45187</v>
      </c>
      <c r="F289" s="19">
        <v>0.66666666666666663</v>
      </c>
      <c r="G289" s="5"/>
      <c r="H289" s="5"/>
      <c r="I289" s="5"/>
      <c r="J289" s="5">
        <v>2.1360000000000001</v>
      </c>
      <c r="K289" s="5">
        <v>0.105</v>
      </c>
      <c r="L289" s="5">
        <v>7.3179999999999996</v>
      </c>
      <c r="M289" s="5">
        <v>665.54499999999996</v>
      </c>
      <c r="N289" s="5">
        <v>108.47</v>
      </c>
      <c r="O289" s="5">
        <v>3.0149999999999997</v>
      </c>
      <c r="P289" s="5">
        <v>6.5000000000000002E-2</v>
      </c>
      <c r="Q289" s="5">
        <v>0.89500000000000002</v>
      </c>
      <c r="R289" s="5">
        <v>2.5649999999999999</v>
      </c>
      <c r="S289" s="5">
        <v>14.59</v>
      </c>
      <c r="T289" s="5">
        <v>7.0000000000000007E-2</v>
      </c>
      <c r="U289" s="5">
        <v>1.7090000000000001</v>
      </c>
      <c r="V289" s="5">
        <v>8.5000000000000006E-2</v>
      </c>
      <c r="W289" s="5">
        <v>0</v>
      </c>
      <c r="X289" s="5">
        <v>17.677</v>
      </c>
      <c r="Y289" s="5">
        <f t="shared" si="27"/>
        <v>1.92015E-2</v>
      </c>
      <c r="Z289" s="5">
        <f t="shared" si="28"/>
        <v>5.0472499999999997E-2</v>
      </c>
      <c r="AA289" s="5">
        <f t="shared" si="29"/>
        <v>6.9674E-2</v>
      </c>
      <c r="AB289" s="5">
        <f t="shared" si="30"/>
        <v>3.5325999999999996E-2</v>
      </c>
      <c r="AC289" s="17">
        <f t="shared" si="31"/>
        <v>665.54499999999996</v>
      </c>
      <c r="AD289" s="17">
        <f t="shared" si="32"/>
        <v>4.8083934844972871E-2</v>
      </c>
      <c r="AE289" s="17">
        <f t="shared" si="33"/>
        <v>728.04391217564864</v>
      </c>
      <c r="AF289" s="17">
        <f t="shared" si="34"/>
        <v>211.06768154700677</v>
      </c>
      <c r="AG289" s="17">
        <f t="shared" si="35"/>
        <v>131.14528766490486</v>
      </c>
      <c r="AH289" s="17">
        <f t="shared" si="36"/>
        <v>22.891020837223103</v>
      </c>
      <c r="AI289" s="17">
        <f t="shared" si="37"/>
        <v>3.6034437835050976</v>
      </c>
      <c r="AJ289" s="17">
        <f t="shared" si="38"/>
        <v>3.6845202199363811</v>
      </c>
      <c r="AK289" s="17">
        <f t="shared" si="39"/>
        <v>48.204665331565735</v>
      </c>
      <c r="AL289" s="17">
        <f t="shared" si="40"/>
        <v>1.370859399821627</v>
      </c>
      <c r="AM289" s="17">
        <f t="shared" si="41"/>
        <v>0</v>
      </c>
      <c r="AN289" s="17">
        <f t="shared" si="42"/>
        <v>368.05000333133455</v>
      </c>
      <c r="AO289" s="17">
        <f t="shared" si="43"/>
        <v>1086.8550482826581</v>
      </c>
      <c r="AP289" s="17">
        <f t="shared" si="44"/>
        <v>1096.7994299431334</v>
      </c>
      <c r="AQ289" s="17">
        <f t="shared" si="45"/>
        <v>2183.6544782257915</v>
      </c>
      <c r="AR289" s="17">
        <f t="shared" si="46"/>
        <v>-0.45540087773204224</v>
      </c>
      <c r="AS289" s="17">
        <f t="shared" si="47"/>
        <v>1093.1479022247834</v>
      </c>
      <c r="AT289" s="17">
        <f t="shared" si="48"/>
        <v>417.62552806272191</v>
      </c>
      <c r="AU289" s="17">
        <f t="shared" si="49"/>
        <v>675.5223741620614</v>
      </c>
      <c r="AV289" s="5" t="str">
        <f t="shared" si="50"/>
        <v>OK</v>
      </c>
      <c r="AW289" s="5">
        <f t="shared" si="51"/>
        <v>5.9738492156563527</v>
      </c>
      <c r="AX289" s="5" t="str">
        <f t="shared" si="52"/>
        <v>OK</v>
      </c>
      <c r="AY289" s="5">
        <f t="shared" si="53"/>
        <v>114.94983424422244</v>
      </c>
      <c r="AZ289" s="8" t="s">
        <v>776</v>
      </c>
      <c r="BA289" s="8"/>
    </row>
    <row r="290" spans="1:53" ht="15.75" customHeight="1" x14ac:dyDescent="0.2">
      <c r="A290" s="13" t="s">
        <v>777</v>
      </c>
      <c r="B290" s="13">
        <v>290</v>
      </c>
      <c r="C290" s="8" t="s">
        <v>68</v>
      </c>
      <c r="D290" s="4" t="s">
        <v>69</v>
      </c>
      <c r="E290" s="3">
        <v>45187</v>
      </c>
      <c r="F290" s="19">
        <v>0.67361111111111116</v>
      </c>
      <c r="G290" s="5"/>
      <c r="H290" s="5"/>
      <c r="I290" s="5"/>
      <c r="J290" s="5">
        <v>3.5859999999999999</v>
      </c>
      <c r="K290" s="5">
        <v>0.24079999999999999</v>
      </c>
      <c r="L290" s="5">
        <v>7.4950000000000001</v>
      </c>
      <c r="M290" s="5">
        <v>1020.443</v>
      </c>
      <c r="N290" s="5">
        <v>116.02</v>
      </c>
      <c r="O290" s="5">
        <v>2.1549999999999998</v>
      </c>
      <c r="P290" s="5">
        <v>5.0000000000000001E-3</v>
      </c>
      <c r="Q290" s="5">
        <v>1.02</v>
      </c>
      <c r="R290" s="5">
        <v>4.1749999999999998</v>
      </c>
      <c r="S290" s="5">
        <v>14.8</v>
      </c>
      <c r="T290" s="5">
        <v>0.06</v>
      </c>
      <c r="U290" s="5">
        <v>0.59599999999999997</v>
      </c>
      <c r="V290" s="5">
        <v>7.5999999999999998E-2</v>
      </c>
      <c r="W290" s="5">
        <v>0</v>
      </c>
      <c r="X290" s="5">
        <v>7.1475</v>
      </c>
      <c r="Y290" s="5">
        <f t="shared" si="27"/>
        <v>1.71684E-2</v>
      </c>
      <c r="Z290" s="5">
        <f t="shared" si="28"/>
        <v>3.8825000000000001E-3</v>
      </c>
      <c r="AA290" s="5">
        <f t="shared" si="29"/>
        <v>2.1050900000000001E-2</v>
      </c>
      <c r="AB290" s="5">
        <f t="shared" si="30"/>
        <v>0.21974909999999998</v>
      </c>
      <c r="AC290" s="17">
        <f t="shared" si="31"/>
        <v>1020.443</v>
      </c>
      <c r="AD290" s="17">
        <f t="shared" si="32"/>
        <v>3.1988951096913881E-2</v>
      </c>
      <c r="AE290" s="17">
        <f t="shared" si="33"/>
        <v>738.52295409181647</v>
      </c>
      <c r="AF290" s="17">
        <f t="shared" si="34"/>
        <v>343.55070973050812</v>
      </c>
      <c r="AG290" s="17">
        <f t="shared" si="35"/>
        <v>93.737344914716402</v>
      </c>
      <c r="AH290" s="17">
        <f t="shared" si="36"/>
        <v>26.088090786555938</v>
      </c>
      <c r="AI290" s="17">
        <f t="shared" si="37"/>
        <v>0.27718798334654599</v>
      </c>
      <c r="AJ290" s="17">
        <f t="shared" si="38"/>
        <v>3.1581601885168982</v>
      </c>
      <c r="AK290" s="17">
        <f t="shared" si="39"/>
        <v>16.810989196964996</v>
      </c>
      <c r="AL290" s="17">
        <f t="shared" si="40"/>
        <v>1.225709581016984</v>
      </c>
      <c r="AM290" s="17">
        <f t="shared" si="41"/>
        <v>0</v>
      </c>
      <c r="AN290" s="17">
        <f t="shared" si="42"/>
        <v>148.81695982410554</v>
      </c>
      <c r="AO290" s="17">
        <f t="shared" si="43"/>
        <v>1190.4548187906043</v>
      </c>
      <c r="AP290" s="17">
        <f t="shared" si="44"/>
        <v>1202.2082764580405</v>
      </c>
      <c r="AQ290" s="17">
        <f t="shared" si="45"/>
        <v>2392.6630952486448</v>
      </c>
      <c r="AR290" s="17">
        <f t="shared" si="46"/>
        <v>-0.49122911164451705</v>
      </c>
      <c r="AS290" s="17">
        <f t="shared" si="47"/>
        <v>1201.899099523597</v>
      </c>
      <c r="AT290" s="17">
        <f t="shared" si="48"/>
        <v>166.85365860208753</v>
      </c>
      <c r="AU290" s="17">
        <f t="shared" si="49"/>
        <v>1035.0454409215095</v>
      </c>
      <c r="AV290" s="5" t="str">
        <f t="shared" si="50"/>
        <v>OK</v>
      </c>
      <c r="AW290" s="5">
        <f t="shared" si="51"/>
        <v>1.129507836941348</v>
      </c>
      <c r="AX290" s="5" t="str">
        <f t="shared" si="52"/>
        <v>OK</v>
      </c>
      <c r="AY290" s="5">
        <f t="shared" si="53"/>
        <v>117.33045499241935</v>
      </c>
      <c r="AZ290" s="8" t="s">
        <v>776</v>
      </c>
      <c r="BA290" s="8"/>
    </row>
    <row r="291" spans="1:53" ht="15.75" customHeight="1" x14ac:dyDescent="0.2">
      <c r="A291" s="13" t="s">
        <v>778</v>
      </c>
      <c r="B291" s="13">
        <v>291</v>
      </c>
      <c r="C291" s="8" t="s">
        <v>646</v>
      </c>
      <c r="D291" s="4" t="s">
        <v>69</v>
      </c>
      <c r="E291" s="3">
        <v>45187</v>
      </c>
      <c r="F291" s="19">
        <v>0.6875</v>
      </c>
      <c r="G291" s="5"/>
      <c r="H291" s="5"/>
      <c r="I291" s="5"/>
      <c r="J291" s="5">
        <v>1.29</v>
      </c>
      <c r="K291" s="5">
        <v>0.1928</v>
      </c>
      <c r="L291" s="5">
        <v>7.3239999999999998</v>
      </c>
      <c r="M291" s="5">
        <v>684.33799999999997</v>
      </c>
      <c r="N291" s="5">
        <v>84.24</v>
      </c>
      <c r="O291" s="5">
        <v>2.125</v>
      </c>
      <c r="P291" s="5">
        <v>0.05</v>
      </c>
      <c r="Q291" s="5">
        <v>0.55000000000000004</v>
      </c>
      <c r="R291" s="5">
        <v>1.875</v>
      </c>
      <c r="S291" s="5">
        <v>12.975000000000001</v>
      </c>
      <c r="T291" s="5">
        <v>5.4999999999999993E-2</v>
      </c>
      <c r="U291" s="5">
        <v>0.34500000000000003</v>
      </c>
      <c r="V291" s="5">
        <v>0.17799999999999999</v>
      </c>
      <c r="W291" s="5">
        <v>0</v>
      </c>
      <c r="X291" s="5">
        <v>7.4670000000000005</v>
      </c>
      <c r="Y291" s="5">
        <f t="shared" si="27"/>
        <v>4.0210199999999995E-2</v>
      </c>
      <c r="Z291" s="5">
        <f t="shared" si="28"/>
        <v>3.8824999999999998E-2</v>
      </c>
      <c r="AA291" s="5">
        <f t="shared" si="29"/>
        <v>7.90352E-2</v>
      </c>
      <c r="AB291" s="5">
        <f t="shared" si="30"/>
        <v>0.1137648</v>
      </c>
      <c r="AC291" s="17">
        <f t="shared" si="31"/>
        <v>684.33799999999997</v>
      </c>
      <c r="AD291" s="17">
        <f t="shared" si="32"/>
        <v>4.7424198526024454E-2</v>
      </c>
      <c r="AE291" s="17">
        <f t="shared" si="33"/>
        <v>647.45508982035938</v>
      </c>
      <c r="AF291" s="17">
        <f t="shared" si="34"/>
        <v>154.28924089693479</v>
      </c>
      <c r="AG291" s="17">
        <f t="shared" si="35"/>
        <v>92.432416679244724</v>
      </c>
      <c r="AH291" s="17">
        <f t="shared" si="36"/>
        <v>14.067107777064475</v>
      </c>
      <c r="AI291" s="17">
        <f t="shared" si="37"/>
        <v>2.77187983346546</v>
      </c>
      <c r="AJ291" s="17">
        <f t="shared" si="38"/>
        <v>2.8949801728071565</v>
      </c>
      <c r="AK291" s="17">
        <f t="shared" si="39"/>
        <v>9.7311934109948375</v>
      </c>
      <c r="AL291" s="17">
        <f t="shared" si="40"/>
        <v>2.8707408608029366</v>
      </c>
      <c r="AM291" s="17">
        <f t="shared" si="41"/>
        <v>0</v>
      </c>
      <c r="AN291" s="17">
        <f t="shared" si="42"/>
        <v>155.46921846891868</v>
      </c>
      <c r="AO291" s="17">
        <f t="shared" si="43"/>
        <v>855.30413291352352</v>
      </c>
      <c r="AP291" s="17">
        <f t="shared" si="44"/>
        <v>911.06315920559496</v>
      </c>
      <c r="AQ291" s="17">
        <f t="shared" si="45"/>
        <v>1766.3672921191185</v>
      </c>
      <c r="AR291" s="17">
        <f t="shared" si="46"/>
        <v>-3.1567062264370338</v>
      </c>
      <c r="AS291" s="17">
        <f t="shared" si="47"/>
        <v>908.24385517360338</v>
      </c>
      <c r="AT291" s="17">
        <f t="shared" si="48"/>
        <v>168.07115274071646</v>
      </c>
      <c r="AU291" s="17">
        <f t="shared" si="49"/>
        <v>740.17270243288692</v>
      </c>
      <c r="AV291" s="5" t="str">
        <f t="shared" si="50"/>
        <v>OK</v>
      </c>
      <c r="AW291" s="5">
        <f t="shared" si="51"/>
        <v>4.9853043564790083</v>
      </c>
      <c r="AX291" s="5" t="str">
        <f t="shared" si="52"/>
        <v>OK</v>
      </c>
      <c r="AY291" s="5">
        <f t="shared" si="53"/>
        <v>88.439620389897911</v>
      </c>
      <c r="AZ291" s="8" t="s">
        <v>776</v>
      </c>
      <c r="BA291" s="8"/>
    </row>
    <row r="292" spans="1:53" ht="15.75" customHeight="1" x14ac:dyDescent="0.2">
      <c r="A292" s="13" t="s">
        <v>779</v>
      </c>
      <c r="B292" s="13">
        <v>292</v>
      </c>
      <c r="C292" s="8" t="s">
        <v>65</v>
      </c>
      <c r="D292" s="4"/>
      <c r="E292" s="3">
        <v>45187</v>
      </c>
      <c r="F292" s="19">
        <v>0.6875</v>
      </c>
      <c r="G292" s="5"/>
      <c r="H292" s="5"/>
      <c r="I292" s="5"/>
      <c r="J292" s="5">
        <v>1.9319999999999999</v>
      </c>
      <c r="K292" s="5">
        <v>6.694E-2</v>
      </c>
      <c r="L292" s="5">
        <v>7.9059999999999997</v>
      </c>
      <c r="M292" s="5">
        <v>588.40899999999999</v>
      </c>
      <c r="N292" s="5">
        <v>92.04</v>
      </c>
      <c r="O292" s="5">
        <v>2.8149999999999995</v>
      </c>
      <c r="P292" s="5">
        <v>4.4999999999999998E-2</v>
      </c>
      <c r="Q292" s="5">
        <v>0.78</v>
      </c>
      <c r="R292" s="5">
        <v>1.845</v>
      </c>
      <c r="S292" s="5">
        <v>11.765000000000001</v>
      </c>
      <c r="T292" s="5">
        <v>5.4999999999999993E-2</v>
      </c>
      <c r="U292" s="5">
        <v>0.40899999999999997</v>
      </c>
      <c r="V292" s="5">
        <v>0.14099999999999999</v>
      </c>
      <c r="W292" s="5">
        <v>0</v>
      </c>
      <c r="X292" s="5">
        <v>12.87</v>
      </c>
      <c r="Y292" s="5">
        <f t="shared" si="27"/>
        <v>3.1851899999999995E-2</v>
      </c>
      <c r="Z292" s="5">
        <f t="shared" si="28"/>
        <v>3.4942499999999994E-2</v>
      </c>
      <c r="AA292" s="5">
        <f t="shared" si="29"/>
        <v>6.679439999999999E-2</v>
      </c>
      <c r="AB292" s="5">
        <f t="shared" si="30"/>
        <v>1.4560000000000961E-4</v>
      </c>
      <c r="AC292" s="17">
        <f t="shared" si="31"/>
        <v>588.40899999999999</v>
      </c>
      <c r="AD292" s="17">
        <f t="shared" si="32"/>
        <v>1.2416523075924113E-2</v>
      </c>
      <c r="AE292" s="17">
        <f t="shared" si="33"/>
        <v>587.07584830339329</v>
      </c>
      <c r="AF292" s="17">
        <f t="shared" si="34"/>
        <v>151.82061304258383</v>
      </c>
      <c r="AG292" s="17">
        <f t="shared" si="35"/>
        <v>122.44576609509359</v>
      </c>
      <c r="AH292" s="17">
        <f t="shared" si="36"/>
        <v>19.949716483836895</v>
      </c>
      <c r="AI292" s="17">
        <f t="shared" si="37"/>
        <v>2.4946918501189135</v>
      </c>
      <c r="AJ292" s="17">
        <f t="shared" si="38"/>
        <v>2.8949801728071565</v>
      </c>
      <c r="AK292" s="17">
        <f t="shared" si="39"/>
        <v>11.536400304628661</v>
      </c>
      <c r="AL292" s="17">
        <f t="shared" si="40"/>
        <v>2.2740138279394047</v>
      </c>
      <c r="AM292" s="17">
        <f t="shared" si="41"/>
        <v>0</v>
      </c>
      <c r="AN292" s="17">
        <f t="shared" si="42"/>
        <v>267.96422146711973</v>
      </c>
      <c r="AO292" s="17">
        <f t="shared" si="43"/>
        <v>873.07861577249491</v>
      </c>
      <c r="AP292" s="17">
        <f t="shared" si="44"/>
        <v>883.79905229810242</v>
      </c>
      <c r="AQ292" s="17">
        <f t="shared" si="45"/>
        <v>1756.8776680705973</v>
      </c>
      <c r="AR292" s="17">
        <f t="shared" si="46"/>
        <v>-0.61019823522378147</v>
      </c>
      <c r="AS292" s="17">
        <f t="shared" si="47"/>
        <v>881.29194392490763</v>
      </c>
      <c r="AT292" s="17">
        <f t="shared" si="48"/>
        <v>281.77463559968777</v>
      </c>
      <c r="AU292" s="17">
        <f t="shared" si="49"/>
        <v>599.5173083252198</v>
      </c>
      <c r="AV292" s="5" t="str">
        <f t="shared" si="50"/>
        <v>OK</v>
      </c>
      <c r="AW292" s="5">
        <f t="shared" si="51"/>
        <v>-1.194353451185197</v>
      </c>
      <c r="AX292" s="5" t="str">
        <f t="shared" si="52"/>
        <v>OK</v>
      </c>
      <c r="AY292" s="5">
        <f t="shared" si="53"/>
        <v>90.940717083529151</v>
      </c>
      <c r="AZ292" s="8" t="s">
        <v>776</v>
      </c>
      <c r="BA292" s="8"/>
    </row>
    <row r="293" spans="1:53" ht="15.75" customHeight="1" x14ac:dyDescent="0.2">
      <c r="A293" s="13" t="s">
        <v>780</v>
      </c>
      <c r="B293" s="13">
        <v>293</v>
      </c>
      <c r="C293" s="8" t="s">
        <v>78</v>
      </c>
      <c r="D293" s="4" t="s">
        <v>79</v>
      </c>
      <c r="E293" s="3">
        <v>45187</v>
      </c>
      <c r="F293" s="19">
        <v>0.69097222222222221</v>
      </c>
      <c r="G293" s="5"/>
      <c r="H293" s="5"/>
      <c r="I293" s="5"/>
      <c r="J293" s="5">
        <v>2.1309999999999998</v>
      </c>
      <c r="K293" s="5">
        <v>7.5200000000000003E-2</v>
      </c>
      <c r="L293" s="5">
        <v>7.7270000000000003</v>
      </c>
      <c r="M293" s="5">
        <v>840.303</v>
      </c>
      <c r="N293" s="5">
        <v>101.85</v>
      </c>
      <c r="O293" s="5">
        <v>2.8899999999999997</v>
      </c>
      <c r="P293" s="5">
        <v>0.01</v>
      </c>
      <c r="Q293" s="5">
        <v>0.85500000000000009</v>
      </c>
      <c r="R293" s="5">
        <v>2.3899999999999997</v>
      </c>
      <c r="S293" s="5">
        <v>13.93</v>
      </c>
      <c r="T293" s="5">
        <v>6.5000000000000002E-2</v>
      </c>
      <c r="U293" s="5">
        <v>0.46949999999999997</v>
      </c>
      <c r="V293" s="5">
        <v>4.3999999999999997E-2</v>
      </c>
      <c r="W293" s="5">
        <v>0</v>
      </c>
      <c r="X293" s="5">
        <v>4.5774999999999997</v>
      </c>
      <c r="Y293" s="5">
        <f t="shared" si="27"/>
        <v>9.9395999999999998E-3</v>
      </c>
      <c r="Z293" s="5">
        <f t="shared" si="28"/>
        <v>7.7650000000000002E-3</v>
      </c>
      <c r="AA293" s="5">
        <f t="shared" si="29"/>
        <v>1.7704600000000001E-2</v>
      </c>
      <c r="AB293" s="5">
        <f t="shared" si="30"/>
        <v>5.7495400000000002E-2</v>
      </c>
      <c r="AC293" s="17">
        <f t="shared" si="31"/>
        <v>840.303</v>
      </c>
      <c r="AD293" s="17">
        <f t="shared" si="32"/>
        <v>1.8749945080674141E-2</v>
      </c>
      <c r="AE293" s="17">
        <f t="shared" si="33"/>
        <v>695.10978043912178</v>
      </c>
      <c r="AF293" s="17">
        <f t="shared" si="34"/>
        <v>196.6673523966262</v>
      </c>
      <c r="AG293" s="17">
        <f t="shared" si="35"/>
        <v>125.70808668377282</v>
      </c>
      <c r="AH293" s="17">
        <f t="shared" si="36"/>
        <v>21.867958453436596</v>
      </c>
      <c r="AI293" s="17">
        <f t="shared" si="37"/>
        <v>0.55437596669309197</v>
      </c>
      <c r="AJ293" s="17">
        <f t="shared" si="38"/>
        <v>3.4213402042266399</v>
      </c>
      <c r="AK293" s="17">
        <f t="shared" si="39"/>
        <v>13.242884946266885</v>
      </c>
      <c r="AL293" s="17">
        <f t="shared" si="40"/>
        <v>0.70962133637825398</v>
      </c>
      <c r="AM293" s="17">
        <f t="shared" si="41"/>
        <v>0</v>
      </c>
      <c r="AN293" s="17">
        <f t="shared" si="42"/>
        <v>95.307398893996933</v>
      </c>
      <c r="AO293" s="17">
        <f t="shared" si="43"/>
        <v>952.98424538086874</v>
      </c>
      <c r="AP293" s="17">
        <f t="shared" si="44"/>
        <v>1039.9263038847309</v>
      </c>
      <c r="AQ293" s="17">
        <f t="shared" si="45"/>
        <v>1992.9105492655997</v>
      </c>
      <c r="AR293" s="17">
        <f t="shared" si="46"/>
        <v>-4.362567027200539</v>
      </c>
      <c r="AS293" s="17">
        <f t="shared" si="47"/>
        <v>1039.3531779729574</v>
      </c>
      <c r="AT293" s="17">
        <f t="shared" si="48"/>
        <v>109.25990517664206</v>
      </c>
      <c r="AU293" s="17">
        <f t="shared" si="49"/>
        <v>930.09327279631532</v>
      </c>
      <c r="AV293" s="5" t="str">
        <f t="shared" si="50"/>
        <v>OK</v>
      </c>
      <c r="AW293" s="5">
        <f t="shared" si="51"/>
        <v>-4.2302393245442254</v>
      </c>
      <c r="AX293" s="5" t="str">
        <f t="shared" si="52"/>
        <v>OK</v>
      </c>
      <c r="AY293" s="5">
        <f t="shared" si="53"/>
        <v>97.5415012479517</v>
      </c>
      <c r="AZ293" s="8" t="s">
        <v>776</v>
      </c>
      <c r="BA293" s="8"/>
    </row>
    <row r="294" spans="1:53" ht="15.75" customHeight="1" x14ac:dyDescent="0.2">
      <c r="A294" s="13" t="s">
        <v>781</v>
      </c>
      <c r="B294" s="13">
        <v>294</v>
      </c>
      <c r="C294" s="8" t="s">
        <v>139</v>
      </c>
      <c r="D294" s="4"/>
      <c r="E294" s="3">
        <v>45187</v>
      </c>
      <c r="F294" s="19">
        <v>0.69444444444444442</v>
      </c>
      <c r="G294" s="5"/>
      <c r="H294" s="5"/>
      <c r="I294" s="5"/>
      <c r="J294" s="5">
        <v>2.2240000000000002</v>
      </c>
      <c r="K294" s="5">
        <v>0.26779999999999998</v>
      </c>
      <c r="L294" s="5">
        <v>7.6870000000000003</v>
      </c>
      <c r="M294" s="5">
        <v>743.28200000000004</v>
      </c>
      <c r="N294" s="5">
        <v>103.21</v>
      </c>
      <c r="O294" s="5">
        <v>3.04</v>
      </c>
      <c r="P294" s="5">
        <v>2.5000000000000001E-2</v>
      </c>
      <c r="Q294" s="5">
        <v>0.84000000000000008</v>
      </c>
      <c r="R294" s="5">
        <v>2.3899999999999997</v>
      </c>
      <c r="S294" s="5">
        <v>13.914999999999999</v>
      </c>
      <c r="T294" s="5">
        <v>6.5000000000000002E-2</v>
      </c>
      <c r="U294" s="5">
        <v>1.1945000000000001</v>
      </c>
      <c r="V294" s="5">
        <v>0.33300000000000002</v>
      </c>
      <c r="W294" s="5">
        <v>0</v>
      </c>
      <c r="X294" s="5">
        <v>10.4465</v>
      </c>
      <c r="Y294" s="5">
        <f t="shared" si="27"/>
        <v>7.5224700000000005E-2</v>
      </c>
      <c r="Z294" s="5">
        <f t="shared" si="28"/>
        <v>1.9412499999999999E-2</v>
      </c>
      <c r="AA294" s="5">
        <f t="shared" si="29"/>
        <v>9.4637200000000005E-2</v>
      </c>
      <c r="AB294" s="5">
        <f t="shared" si="30"/>
        <v>0.17316279999999998</v>
      </c>
      <c r="AC294" s="17">
        <f t="shared" si="31"/>
        <v>743.28200000000004</v>
      </c>
      <c r="AD294" s="17">
        <f t="shared" si="32"/>
        <v>2.0558905959841365E-2</v>
      </c>
      <c r="AE294" s="17">
        <f t="shared" si="33"/>
        <v>694.36127744510975</v>
      </c>
      <c r="AF294" s="17">
        <f t="shared" si="34"/>
        <v>196.6673523966262</v>
      </c>
      <c r="AG294" s="17">
        <f t="shared" si="35"/>
        <v>132.23272786113128</v>
      </c>
      <c r="AH294" s="17">
        <f t="shared" si="36"/>
        <v>21.484310059516655</v>
      </c>
      <c r="AI294" s="17">
        <f t="shared" si="37"/>
        <v>1.38593991673273</v>
      </c>
      <c r="AJ294" s="17">
        <f t="shared" si="38"/>
        <v>3.4213402042266399</v>
      </c>
      <c r="AK294" s="17">
        <f t="shared" si="39"/>
        <v>33.692494288212565</v>
      </c>
      <c r="AL294" s="17">
        <f t="shared" si="40"/>
        <v>5.3705432957717854</v>
      </c>
      <c r="AM294" s="17">
        <f t="shared" si="41"/>
        <v>0</v>
      </c>
      <c r="AN294" s="17">
        <f t="shared" si="42"/>
        <v>217.50491371843563</v>
      </c>
      <c r="AO294" s="17">
        <f t="shared" si="43"/>
        <v>1003.2712915066467</v>
      </c>
      <c r="AP294" s="17">
        <f t="shared" si="44"/>
        <v>1046.1521665850764</v>
      </c>
      <c r="AQ294" s="17">
        <f t="shared" si="45"/>
        <v>2049.4234580917232</v>
      </c>
      <c r="AR294" s="17">
        <f t="shared" si="46"/>
        <v>-2.0923384529987459</v>
      </c>
      <c r="AS294" s="17">
        <f t="shared" si="47"/>
        <v>1044.7456677623838</v>
      </c>
      <c r="AT294" s="17">
        <f t="shared" si="48"/>
        <v>256.56795130242</v>
      </c>
      <c r="AU294" s="17">
        <f t="shared" si="49"/>
        <v>788.1777164599639</v>
      </c>
      <c r="AV294" s="5" t="str">
        <f t="shared" si="50"/>
        <v>OK</v>
      </c>
      <c r="AW294" s="5">
        <f t="shared" si="51"/>
        <v>0.95830970491944079</v>
      </c>
      <c r="AX294" s="5" t="str">
        <f t="shared" si="52"/>
        <v>OK</v>
      </c>
      <c r="AY294" s="5">
        <f t="shared" si="53"/>
        <v>104.19907144644735</v>
      </c>
      <c r="AZ294" s="8" t="s">
        <v>776</v>
      </c>
      <c r="BA294" s="8"/>
    </row>
    <row r="295" spans="1:53" ht="15.75" customHeight="1" x14ac:dyDescent="0.2">
      <c r="A295" s="13" t="s">
        <v>782</v>
      </c>
      <c r="B295" s="13">
        <v>295</v>
      </c>
      <c r="C295" s="8" t="s">
        <v>82</v>
      </c>
      <c r="D295" s="4" t="s">
        <v>69</v>
      </c>
      <c r="E295" s="3">
        <v>45187</v>
      </c>
      <c r="F295" s="19">
        <v>0.70138888888888884</v>
      </c>
      <c r="G295" s="5"/>
      <c r="H295" s="5"/>
      <c r="I295" s="5"/>
      <c r="J295" s="5">
        <v>2.109</v>
      </c>
      <c r="K295" s="5">
        <v>0.30209999999999998</v>
      </c>
      <c r="L295" s="5">
        <v>6.9031000000000002</v>
      </c>
      <c r="M295" s="5">
        <v>1041.6479999999999</v>
      </c>
      <c r="N295" s="5">
        <v>109.94</v>
      </c>
      <c r="O295" s="5">
        <v>4.34</v>
      </c>
      <c r="P295" s="5">
        <v>8.5000000000000006E-2</v>
      </c>
      <c r="Q295" s="5">
        <v>0.59</v>
      </c>
      <c r="R295" s="5">
        <v>2.4249999999999998</v>
      </c>
      <c r="S295" s="5">
        <v>14.66</v>
      </c>
      <c r="T295" s="5">
        <v>0.08</v>
      </c>
      <c r="U295" s="5">
        <v>0.39899999999999997</v>
      </c>
      <c r="V295" s="5">
        <v>9.2999999999999999E-2</v>
      </c>
      <c r="W295" s="5">
        <v>0</v>
      </c>
      <c r="X295" s="5">
        <v>3.7654999999999998</v>
      </c>
      <c r="Y295" s="5">
        <f t="shared" si="27"/>
        <v>2.1008699999999998E-2</v>
      </c>
      <c r="Z295" s="5">
        <f t="shared" si="28"/>
        <v>6.6002500000000006E-2</v>
      </c>
      <c r="AA295" s="5">
        <f t="shared" si="29"/>
        <v>8.7011200000000011E-2</v>
      </c>
      <c r="AB295" s="5">
        <f t="shared" si="30"/>
        <v>0.21508879999999997</v>
      </c>
      <c r="AC295" s="17">
        <f t="shared" si="31"/>
        <v>1041.6479999999999</v>
      </c>
      <c r="AD295" s="17">
        <f t="shared" si="32"/>
        <v>0.12499711805783678</v>
      </c>
      <c r="AE295" s="17">
        <f t="shared" si="33"/>
        <v>731.53692614770455</v>
      </c>
      <c r="AF295" s="17">
        <f t="shared" si="34"/>
        <v>199.54741822670229</v>
      </c>
      <c r="AG295" s="17">
        <f t="shared" si="35"/>
        <v>188.7796180649045</v>
      </c>
      <c r="AH295" s="17">
        <f t="shared" si="36"/>
        <v>15.090170160850981</v>
      </c>
      <c r="AI295" s="17">
        <f t="shared" si="37"/>
        <v>4.7121957168912818</v>
      </c>
      <c r="AJ295" s="17">
        <f t="shared" si="38"/>
        <v>4.2108802513558645</v>
      </c>
      <c r="AK295" s="17">
        <f t="shared" si="39"/>
        <v>11.254336727498377</v>
      </c>
      <c r="AL295" s="17">
        <f t="shared" si="40"/>
        <v>1.4998814609813096</v>
      </c>
      <c r="AM295" s="17">
        <f t="shared" si="41"/>
        <v>0</v>
      </c>
      <c r="AN295" s="17">
        <f t="shared" si="42"/>
        <v>78.400876140982078</v>
      </c>
      <c r="AO295" s="17">
        <f t="shared" si="43"/>
        <v>1137.0139745808176</v>
      </c>
      <c r="AP295" s="17">
        <f t="shared" si="44"/>
        <v>1139.7913254351113</v>
      </c>
      <c r="AQ295" s="17">
        <f t="shared" si="45"/>
        <v>2276.8053000159289</v>
      </c>
      <c r="AR295" s="17">
        <f t="shared" si="46"/>
        <v>-0.12198455679430481</v>
      </c>
      <c r="AS295" s="17">
        <f t="shared" si="47"/>
        <v>1134.9541326001622</v>
      </c>
      <c r="AT295" s="17">
        <f t="shared" si="48"/>
        <v>91.155094329461761</v>
      </c>
      <c r="AU295" s="17">
        <f t="shared" si="49"/>
        <v>1043.7990382707005</v>
      </c>
      <c r="AV295" s="5" t="str">
        <f t="shared" si="50"/>
        <v>OK</v>
      </c>
      <c r="AW295" s="5">
        <f t="shared" si="51"/>
        <v>5.3495906696457561E-2</v>
      </c>
      <c r="AX295" s="5" t="str">
        <f t="shared" si="52"/>
        <v>OK</v>
      </c>
      <c r="AY295" s="5">
        <f t="shared" si="53"/>
        <v>109.99881339982208</v>
      </c>
      <c r="AZ295" s="8" t="s">
        <v>776</v>
      </c>
      <c r="BA295" s="8"/>
    </row>
    <row r="296" spans="1:53" ht="15.75" customHeight="1" x14ac:dyDescent="0.2">
      <c r="A296" s="13" t="s">
        <v>783</v>
      </c>
      <c r="B296" s="13">
        <v>296</v>
      </c>
      <c r="C296" s="8" t="s">
        <v>114</v>
      </c>
      <c r="D296" s="4" t="s">
        <v>115</v>
      </c>
      <c r="E296" s="3">
        <v>45187</v>
      </c>
      <c r="F296" s="19">
        <v>0.70486111111111116</v>
      </c>
      <c r="G296" s="5"/>
      <c r="H296" s="5"/>
      <c r="I296" s="5"/>
      <c r="J296" s="5">
        <v>2.488</v>
      </c>
      <c r="K296" s="5">
        <v>0.16345999999999999</v>
      </c>
      <c r="L296" s="5">
        <v>7.0369999999999999</v>
      </c>
      <c r="M296" s="5">
        <v>902.399</v>
      </c>
      <c r="N296" s="5">
        <v>104.96</v>
      </c>
      <c r="O296" s="5">
        <v>4.1150000000000002</v>
      </c>
      <c r="P296" s="5">
        <v>3.5000000000000003E-2</v>
      </c>
      <c r="Q296" s="5">
        <v>0.81</v>
      </c>
      <c r="R296" s="5">
        <v>2.7250000000000001</v>
      </c>
      <c r="S296" s="5">
        <v>13.174999999999999</v>
      </c>
      <c r="T296" s="5">
        <v>0.09</v>
      </c>
      <c r="U296" s="5">
        <v>0.71450000000000002</v>
      </c>
      <c r="V296" s="5">
        <v>9.5000000000000001E-2</v>
      </c>
      <c r="W296" s="5">
        <v>0</v>
      </c>
      <c r="X296" s="5">
        <v>6.5049999999999999</v>
      </c>
      <c r="Y296" s="5">
        <f t="shared" si="27"/>
        <v>2.14605E-2</v>
      </c>
      <c r="Z296" s="5">
        <f t="shared" si="28"/>
        <v>2.71775E-2</v>
      </c>
      <c r="AA296" s="5">
        <f t="shared" si="29"/>
        <v>4.8638000000000001E-2</v>
      </c>
      <c r="AB296" s="5">
        <f t="shared" si="30"/>
        <v>0.11482199999999999</v>
      </c>
      <c r="AC296" s="17">
        <f t="shared" si="31"/>
        <v>902.399</v>
      </c>
      <c r="AD296" s="17">
        <f t="shared" si="32"/>
        <v>9.1833259648357937E-2</v>
      </c>
      <c r="AE296" s="17">
        <f t="shared" si="33"/>
        <v>657.43512974051896</v>
      </c>
      <c r="AF296" s="17">
        <f t="shared" si="34"/>
        <v>224.23369677021191</v>
      </c>
      <c r="AG296" s="17">
        <f t="shared" si="35"/>
        <v>178.99265629886685</v>
      </c>
      <c r="AH296" s="17">
        <f t="shared" si="36"/>
        <v>20.717013271676773</v>
      </c>
      <c r="AI296" s="17">
        <f t="shared" si="37"/>
        <v>1.9403158834258221</v>
      </c>
      <c r="AJ296" s="17">
        <f t="shared" si="38"/>
        <v>4.737240282775347</v>
      </c>
      <c r="AK296" s="17">
        <f t="shared" si="39"/>
        <v>20.153442585958874</v>
      </c>
      <c r="AL296" s="17">
        <f t="shared" si="40"/>
        <v>1.5321369762712302</v>
      </c>
      <c r="AM296" s="17">
        <f t="shared" si="41"/>
        <v>0</v>
      </c>
      <c r="AN296" s="17">
        <f t="shared" si="42"/>
        <v>135.43956959157839</v>
      </c>
      <c r="AO296" s="17">
        <f t="shared" si="43"/>
        <v>1064.2613894365838</v>
      </c>
      <c r="AP296" s="17">
        <f t="shared" si="44"/>
        <v>1083.4106452243489</v>
      </c>
      <c r="AQ296" s="17">
        <f t="shared" si="45"/>
        <v>2147.6720346609327</v>
      </c>
      <c r="AR296" s="17">
        <f t="shared" si="46"/>
        <v>-0.89162849255930432</v>
      </c>
      <c r="AS296" s="17">
        <f t="shared" si="47"/>
        <v>1081.3784960812745</v>
      </c>
      <c r="AT296" s="17">
        <f t="shared" si="48"/>
        <v>157.12514915380848</v>
      </c>
      <c r="AU296" s="17">
        <f t="shared" si="49"/>
        <v>924.25334692746605</v>
      </c>
      <c r="AV296" s="5" t="str">
        <f t="shared" si="50"/>
        <v>OK</v>
      </c>
      <c r="AW296" s="5">
        <f t="shared" si="51"/>
        <v>0.66754486908261168</v>
      </c>
      <c r="AX296" s="5" t="str">
        <f t="shared" si="52"/>
        <v>OK</v>
      </c>
      <c r="AY296" s="5">
        <f t="shared" si="53"/>
        <v>105.6606550945891</v>
      </c>
      <c r="AZ296" s="8" t="s">
        <v>784</v>
      </c>
      <c r="BA296" s="8"/>
    </row>
    <row r="297" spans="1:53" ht="15.75" customHeight="1" x14ac:dyDescent="0.2">
      <c r="A297" s="13" t="s">
        <v>785</v>
      </c>
      <c r="B297" s="13">
        <v>297</v>
      </c>
      <c r="C297" s="8" t="s">
        <v>87</v>
      </c>
      <c r="D297" s="4" t="s">
        <v>88</v>
      </c>
      <c r="E297" s="3">
        <v>45187</v>
      </c>
      <c r="F297" s="19">
        <v>0.71527777777777779</v>
      </c>
      <c r="G297" s="5"/>
      <c r="H297" s="5"/>
      <c r="I297" s="5"/>
      <c r="J297" s="5">
        <v>2.8519999999999999</v>
      </c>
      <c r="K297" s="5">
        <v>0.1159</v>
      </c>
      <c r="L297" s="5">
        <v>7.2140000000000004</v>
      </c>
      <c r="M297" s="5">
        <v>777.88</v>
      </c>
      <c r="N297" s="5">
        <v>86.97</v>
      </c>
      <c r="O297" s="5">
        <v>4.0250000000000004</v>
      </c>
      <c r="P297" s="5">
        <v>3.5000000000000003E-2</v>
      </c>
      <c r="Q297" s="5">
        <v>0.88500000000000001</v>
      </c>
      <c r="R297" s="5">
        <v>1.915</v>
      </c>
      <c r="S297" s="5">
        <v>10.389999999999999</v>
      </c>
      <c r="T297" s="5">
        <v>0.08</v>
      </c>
      <c r="U297" s="5">
        <v>0.38350000000000001</v>
      </c>
      <c r="V297" s="5">
        <v>0.13750000000000001</v>
      </c>
      <c r="W297" s="5">
        <v>0</v>
      </c>
      <c r="X297" s="5">
        <v>4.2925000000000004</v>
      </c>
      <c r="Y297" s="5">
        <f t="shared" si="27"/>
        <v>3.1061250000000002E-2</v>
      </c>
      <c r="Z297" s="5">
        <f t="shared" si="28"/>
        <v>2.71775E-2</v>
      </c>
      <c r="AA297" s="5">
        <f t="shared" si="29"/>
        <v>5.8238750000000006E-2</v>
      </c>
      <c r="AB297" s="5">
        <f t="shared" si="30"/>
        <v>5.7661249999999997E-2</v>
      </c>
      <c r="AC297" s="17">
        <f t="shared" si="31"/>
        <v>777.88</v>
      </c>
      <c r="AD297" s="17">
        <f t="shared" si="32"/>
        <v>6.1094202490557116E-2</v>
      </c>
      <c r="AE297" s="17">
        <f t="shared" si="33"/>
        <v>518.46307385229545</v>
      </c>
      <c r="AF297" s="17">
        <f t="shared" si="34"/>
        <v>157.58074470273607</v>
      </c>
      <c r="AG297" s="17">
        <f t="shared" si="35"/>
        <v>175.07787159245177</v>
      </c>
      <c r="AH297" s="17">
        <f t="shared" si="36"/>
        <v>22.635255241276475</v>
      </c>
      <c r="AI297" s="17">
        <f t="shared" si="37"/>
        <v>1.9403158834258221</v>
      </c>
      <c r="AJ297" s="17">
        <f t="shared" si="38"/>
        <v>4.2108802513558645</v>
      </c>
      <c r="AK297" s="17">
        <f t="shared" si="39"/>
        <v>10.817138182946437</v>
      </c>
      <c r="AL297" s="17">
        <f t="shared" si="40"/>
        <v>2.2175666761820438</v>
      </c>
      <c r="AM297" s="17">
        <f t="shared" si="41"/>
        <v>0</v>
      </c>
      <c r="AN297" s="17">
        <f t="shared" si="42"/>
        <v>89.373459257778677</v>
      </c>
      <c r="AO297" s="17">
        <f t="shared" si="43"/>
        <v>884.49904436826296</v>
      </c>
      <c r="AP297" s="17">
        <f t="shared" si="44"/>
        <v>875.75835547467614</v>
      </c>
      <c r="AQ297" s="17">
        <f t="shared" si="45"/>
        <v>1760.2573998429391</v>
      </c>
      <c r="AR297" s="17">
        <f t="shared" si="46"/>
        <v>0.49655742929225688</v>
      </c>
      <c r="AS297" s="17">
        <f t="shared" si="47"/>
        <v>873.75694538875973</v>
      </c>
      <c r="AT297" s="17">
        <f t="shared" si="48"/>
        <v>102.40816411690716</v>
      </c>
      <c r="AU297" s="17">
        <f t="shared" si="49"/>
        <v>771.34878127185254</v>
      </c>
      <c r="AV297" s="5" t="str">
        <f t="shared" si="50"/>
        <v>OK</v>
      </c>
      <c r="AW297" s="5">
        <f t="shared" si="51"/>
        <v>-1.2230563198179256</v>
      </c>
      <c r="AX297" s="5" t="str">
        <f t="shared" si="52"/>
        <v>OK</v>
      </c>
      <c r="AY297" s="5">
        <f t="shared" si="53"/>
        <v>85.906307918654349</v>
      </c>
      <c r="AZ297" s="8" t="s">
        <v>786</v>
      </c>
      <c r="BA297" s="8"/>
    </row>
    <row r="298" spans="1:53" ht="15.75" customHeight="1" x14ac:dyDescent="0.2">
      <c r="A298" s="13" t="s">
        <v>787</v>
      </c>
      <c r="B298" s="13">
        <v>298</v>
      </c>
      <c r="C298" s="8" t="s">
        <v>85</v>
      </c>
      <c r="D298" s="4" t="s">
        <v>79</v>
      </c>
      <c r="E298" s="3">
        <v>45187</v>
      </c>
      <c r="F298" s="19">
        <v>0.72222222222222221</v>
      </c>
      <c r="G298" s="5"/>
      <c r="H298" s="5"/>
      <c r="I298" s="5"/>
      <c r="J298" s="5">
        <v>3.3879999999999999</v>
      </c>
      <c r="K298" s="5">
        <v>0.2273</v>
      </c>
      <c r="L298" s="5">
        <v>6.9249999999999998</v>
      </c>
      <c r="M298" s="5">
        <v>688.98599999999999</v>
      </c>
      <c r="N298" s="5">
        <v>87.23</v>
      </c>
      <c r="O298" s="5">
        <v>3.7</v>
      </c>
      <c r="P298" s="5">
        <v>0.06</v>
      </c>
      <c r="Q298" s="5">
        <v>0.90999999999999992</v>
      </c>
      <c r="R298" s="5">
        <v>1.92</v>
      </c>
      <c r="S298" s="5">
        <v>10.57</v>
      </c>
      <c r="T298" s="5">
        <v>7.0000000000000007E-2</v>
      </c>
      <c r="U298" s="5">
        <v>0.497</v>
      </c>
      <c r="V298" s="5">
        <v>0.27449999999999997</v>
      </c>
      <c r="W298" s="5">
        <v>0</v>
      </c>
      <c r="X298" s="5">
        <v>7.5015000000000001</v>
      </c>
      <c r="Y298" s="5">
        <f t="shared" si="27"/>
        <v>6.200954999999999E-2</v>
      </c>
      <c r="Z298" s="5">
        <f t="shared" si="28"/>
        <v>4.6589999999999999E-2</v>
      </c>
      <c r="AA298" s="5">
        <f t="shared" si="29"/>
        <v>0.10859954999999999</v>
      </c>
      <c r="AB298" s="5">
        <f t="shared" si="30"/>
        <v>0.11870045000000001</v>
      </c>
      <c r="AC298" s="17">
        <f t="shared" si="31"/>
        <v>688.98599999999999</v>
      </c>
      <c r="AD298" s="17">
        <f t="shared" si="32"/>
        <v>0.11885022274370169</v>
      </c>
      <c r="AE298" s="17">
        <f t="shared" si="33"/>
        <v>527.44510978043911</v>
      </c>
      <c r="AF298" s="17">
        <f t="shared" si="34"/>
        <v>157.99218267846121</v>
      </c>
      <c r="AG298" s="17">
        <f t="shared" si="35"/>
        <v>160.94114904150848</v>
      </c>
      <c r="AH298" s="17">
        <f t="shared" si="36"/>
        <v>23.27466923114304</v>
      </c>
      <c r="AI298" s="17">
        <f t="shared" si="37"/>
        <v>3.3262558001585516</v>
      </c>
      <c r="AJ298" s="17">
        <f t="shared" si="38"/>
        <v>3.6845202199363811</v>
      </c>
      <c r="AK298" s="17">
        <f t="shared" si="39"/>
        <v>14.018559783375173</v>
      </c>
      <c r="AL298" s="17">
        <f t="shared" si="40"/>
        <v>4.4270694735416063</v>
      </c>
      <c r="AM298" s="17">
        <f t="shared" si="41"/>
        <v>0</v>
      </c>
      <c r="AN298" s="17">
        <f t="shared" si="42"/>
        <v>156.18753747751353</v>
      </c>
      <c r="AO298" s="17">
        <f t="shared" si="43"/>
        <v>867.30368695436664</v>
      </c>
      <c r="AP298" s="17">
        <f t="shared" si="44"/>
        <v>873.09821675445426</v>
      </c>
      <c r="AQ298" s="17">
        <f t="shared" si="45"/>
        <v>1740.401903708821</v>
      </c>
      <c r="AR298" s="17">
        <f t="shared" si="46"/>
        <v>-0.33294205135833232</v>
      </c>
      <c r="AS298" s="17">
        <f t="shared" si="47"/>
        <v>869.65311073155192</v>
      </c>
      <c r="AT298" s="17">
        <f t="shared" si="48"/>
        <v>174.63316673443032</v>
      </c>
      <c r="AU298" s="17">
        <f t="shared" si="49"/>
        <v>695.01994399712157</v>
      </c>
      <c r="AV298" s="5" t="str">
        <f t="shared" si="50"/>
        <v>OK</v>
      </c>
      <c r="AW298" s="5">
        <f t="shared" si="51"/>
        <v>-9.7377838129493285E-2</v>
      </c>
      <c r="AX298" s="5" t="str">
        <f t="shared" si="52"/>
        <v>OK</v>
      </c>
      <c r="AY298" s="5">
        <f t="shared" si="53"/>
        <v>87.145057311799647</v>
      </c>
      <c r="AZ298" s="8" t="s">
        <v>788</v>
      </c>
      <c r="BA298" s="8"/>
    </row>
    <row r="299" spans="1:53" ht="15.75" customHeight="1" x14ac:dyDescent="0.2">
      <c r="A299" s="13" t="s">
        <v>789</v>
      </c>
      <c r="B299" s="13">
        <v>299</v>
      </c>
      <c r="C299" s="8" t="s">
        <v>120</v>
      </c>
      <c r="D299" s="4" t="s">
        <v>115</v>
      </c>
      <c r="E299" s="3">
        <v>45187</v>
      </c>
      <c r="F299" s="19">
        <v>0.72569444444444442</v>
      </c>
      <c r="G299" s="5"/>
      <c r="H299" s="5"/>
      <c r="I299" s="5"/>
      <c r="J299" s="5">
        <v>2.867</v>
      </c>
      <c r="K299" s="5">
        <v>0.1231</v>
      </c>
      <c r="L299" s="5">
        <v>7.1580000000000004</v>
      </c>
      <c r="M299" s="5">
        <v>842.62400000000002</v>
      </c>
      <c r="N299" s="5">
        <v>102.49</v>
      </c>
      <c r="O299" s="5">
        <v>4.25</v>
      </c>
      <c r="P299" s="5">
        <v>3.5000000000000003E-2</v>
      </c>
      <c r="Q299" s="5">
        <v>0.8899999999999999</v>
      </c>
      <c r="R299" s="5">
        <v>2.7650000000000001</v>
      </c>
      <c r="S299" s="5">
        <v>13.280000000000001</v>
      </c>
      <c r="T299" s="5">
        <v>0.08</v>
      </c>
      <c r="U299" s="5">
        <v>0.80899999999999994</v>
      </c>
      <c r="V299" s="5">
        <v>0.21099999999999999</v>
      </c>
      <c r="W299" s="5">
        <v>0</v>
      </c>
      <c r="X299" s="5">
        <v>6.3609999999999998</v>
      </c>
      <c r="Y299" s="5">
        <f t="shared" si="27"/>
        <v>4.7664899999999996E-2</v>
      </c>
      <c r="Z299" s="5">
        <f t="shared" si="28"/>
        <v>2.71775E-2</v>
      </c>
      <c r="AA299" s="5">
        <f t="shared" si="29"/>
        <v>7.4842400000000003E-2</v>
      </c>
      <c r="AB299" s="5">
        <f t="shared" si="30"/>
        <v>4.8257599999999998E-2</v>
      </c>
      <c r="AC299" s="17">
        <f t="shared" si="31"/>
        <v>842.62400000000002</v>
      </c>
      <c r="AD299" s="17">
        <f t="shared" si="32"/>
        <v>6.9502431758879588E-2</v>
      </c>
      <c r="AE299" s="17">
        <f t="shared" si="33"/>
        <v>662.67465069860282</v>
      </c>
      <c r="AF299" s="17">
        <f t="shared" si="34"/>
        <v>227.52520057601319</v>
      </c>
      <c r="AG299" s="17">
        <f t="shared" si="35"/>
        <v>184.86483335848945</v>
      </c>
      <c r="AH299" s="17">
        <f t="shared" si="36"/>
        <v>22.763138039249785</v>
      </c>
      <c r="AI299" s="17">
        <f t="shared" si="37"/>
        <v>1.9403158834258221</v>
      </c>
      <c r="AJ299" s="17">
        <f t="shared" si="38"/>
        <v>4.2108802513558645</v>
      </c>
      <c r="AK299" s="17">
        <f t="shared" si="39"/>
        <v>22.818943389840069</v>
      </c>
      <c r="AL299" s="17">
        <f t="shared" si="40"/>
        <v>3.4029568630866267</v>
      </c>
      <c r="AM299" s="17">
        <f t="shared" si="41"/>
        <v>0</v>
      </c>
      <c r="AN299" s="17">
        <f t="shared" si="42"/>
        <v>132.44136851222601</v>
      </c>
      <c r="AO299" s="17">
        <f t="shared" si="43"/>
        <v>1005.4981490165086</v>
      </c>
      <c r="AP299" s="17">
        <f t="shared" si="44"/>
        <v>1099.8376409875398</v>
      </c>
      <c r="AQ299" s="17">
        <f t="shared" si="45"/>
        <v>2105.3357900040482</v>
      </c>
      <c r="AR299" s="17">
        <f t="shared" si="46"/>
        <v>-4.4809712739861691</v>
      </c>
      <c r="AS299" s="17">
        <f t="shared" si="47"/>
        <v>1097.8278226723551</v>
      </c>
      <c r="AT299" s="17">
        <f t="shared" si="48"/>
        <v>158.66326876515271</v>
      </c>
      <c r="AU299" s="17">
        <f t="shared" si="49"/>
        <v>939.16455390720239</v>
      </c>
      <c r="AV299" s="5" t="str">
        <f t="shared" si="50"/>
        <v>OK</v>
      </c>
      <c r="AW299" s="5">
        <f t="shared" si="51"/>
        <v>1.5071243413947972</v>
      </c>
      <c r="AX299" s="5" t="str">
        <f t="shared" si="52"/>
        <v>OK</v>
      </c>
      <c r="AY299" s="5">
        <f t="shared" si="53"/>
        <v>104.03465173749552</v>
      </c>
      <c r="AZ299" s="8" t="s">
        <v>790</v>
      </c>
      <c r="BA299" s="8"/>
    </row>
    <row r="300" spans="1:53" ht="15.75" customHeight="1" x14ac:dyDescent="0.2">
      <c r="A300" s="13" t="s">
        <v>791</v>
      </c>
      <c r="B300" s="13">
        <v>300</v>
      </c>
      <c r="C300" s="8" t="s">
        <v>94</v>
      </c>
      <c r="D300" s="4" t="s">
        <v>95</v>
      </c>
      <c r="E300" s="3">
        <v>45187</v>
      </c>
      <c r="F300" s="19">
        <v>0.73611111111111116</v>
      </c>
      <c r="G300" s="5"/>
      <c r="H300" s="5"/>
      <c r="I300" s="5"/>
      <c r="J300" s="5">
        <v>1.3540000000000001</v>
      </c>
      <c r="K300" s="5">
        <v>8.3720000000000003E-2</v>
      </c>
      <c r="L300" s="5">
        <v>7.4720000000000004</v>
      </c>
      <c r="M300" s="5">
        <v>1120.443</v>
      </c>
      <c r="N300" s="5">
        <v>140.4</v>
      </c>
      <c r="O300" s="5">
        <v>8.1000000000000014</v>
      </c>
      <c r="P300" s="5">
        <v>5.4999999999999993E-2</v>
      </c>
      <c r="Q300" s="5">
        <v>0.3</v>
      </c>
      <c r="R300" s="5">
        <v>2.7700000000000005</v>
      </c>
      <c r="S300" s="5">
        <v>17.524999999999999</v>
      </c>
      <c r="T300" s="5">
        <v>0.1</v>
      </c>
      <c r="U300" s="5">
        <v>0.38550000000000001</v>
      </c>
      <c r="V300" s="5">
        <v>3.2000000000000001E-2</v>
      </c>
      <c r="W300" s="5">
        <v>0</v>
      </c>
      <c r="X300" s="5">
        <v>12.102</v>
      </c>
      <c r="Y300" s="5">
        <f t="shared" si="27"/>
        <v>7.2287999999999996E-3</v>
      </c>
      <c r="Z300" s="5">
        <f t="shared" si="28"/>
        <v>4.2707499999999995E-2</v>
      </c>
      <c r="AA300" s="5">
        <f t="shared" si="29"/>
        <v>4.9936299999999996E-2</v>
      </c>
      <c r="AB300" s="5">
        <f t="shared" si="30"/>
        <v>3.3783700000000007E-2</v>
      </c>
      <c r="AC300" s="17">
        <f t="shared" si="31"/>
        <v>1120.443</v>
      </c>
      <c r="AD300" s="17">
        <f t="shared" si="32"/>
        <v>3.3728730865886854E-2</v>
      </c>
      <c r="AE300" s="17">
        <f t="shared" si="33"/>
        <v>874.50099800399198</v>
      </c>
      <c r="AF300" s="17">
        <f t="shared" si="34"/>
        <v>227.93663855173838</v>
      </c>
      <c r="AG300" s="17">
        <f t="shared" si="35"/>
        <v>352.33062357735645</v>
      </c>
      <c r="AH300" s="17">
        <f t="shared" si="36"/>
        <v>7.6729678783988042</v>
      </c>
      <c r="AI300" s="17">
        <f t="shared" si="37"/>
        <v>3.0490678168120051</v>
      </c>
      <c r="AJ300" s="17">
        <f t="shared" si="38"/>
        <v>5.2636003141948304</v>
      </c>
      <c r="AK300" s="17">
        <f t="shared" si="39"/>
        <v>10.873550898372493</v>
      </c>
      <c r="AL300" s="17">
        <f t="shared" si="40"/>
        <v>0.51608824463873026</v>
      </c>
      <c r="AM300" s="17">
        <f t="shared" si="41"/>
        <v>0</v>
      </c>
      <c r="AN300" s="17">
        <f t="shared" si="42"/>
        <v>251.97381571057369</v>
      </c>
      <c r="AO300" s="17">
        <f t="shared" si="43"/>
        <v>1389.0700551677796</v>
      </c>
      <c r="AP300" s="17">
        <f t="shared" si="44"/>
        <v>1465.5240245591638</v>
      </c>
      <c r="AQ300" s="17">
        <f t="shared" si="45"/>
        <v>2854.5940797269432</v>
      </c>
      <c r="AR300" s="17">
        <f t="shared" si="46"/>
        <v>-2.6782781458965736</v>
      </c>
      <c r="AS300" s="17">
        <f t="shared" si="47"/>
        <v>1462.4412280114857</v>
      </c>
      <c r="AT300" s="17">
        <f t="shared" si="48"/>
        <v>263.36345485358493</v>
      </c>
      <c r="AU300" s="17">
        <f t="shared" si="49"/>
        <v>1199.0777731579008</v>
      </c>
      <c r="AV300" s="5" t="str">
        <f t="shared" si="50"/>
        <v>OK</v>
      </c>
      <c r="AW300" s="5">
        <f t="shared" si="51"/>
        <v>0.94101010752676073</v>
      </c>
      <c r="AX300" s="5" t="str">
        <f t="shared" si="52"/>
        <v>OK</v>
      </c>
      <c r="AY300" s="5">
        <f t="shared" si="53"/>
        <v>141.72117819096758</v>
      </c>
      <c r="AZ300" s="8" t="s">
        <v>792</v>
      </c>
      <c r="BA300" s="8"/>
    </row>
    <row r="301" spans="1:53" ht="15.75" customHeight="1" x14ac:dyDescent="0.2">
      <c r="A301" s="13" t="s">
        <v>793</v>
      </c>
      <c r="B301" s="13">
        <v>301</v>
      </c>
      <c r="C301" s="8" t="s">
        <v>134</v>
      </c>
      <c r="D301" s="4" t="s">
        <v>79</v>
      </c>
      <c r="E301" s="3">
        <v>45187</v>
      </c>
      <c r="F301" s="19">
        <v>0.74652777777777779</v>
      </c>
      <c r="G301" s="5"/>
      <c r="H301" s="5"/>
      <c r="I301" s="5"/>
      <c r="J301" s="5">
        <v>1.9159999999999999</v>
      </c>
      <c r="K301" s="5">
        <v>0.16194</v>
      </c>
      <c r="L301" s="5">
        <v>7.4580000000000002</v>
      </c>
      <c r="M301" s="5">
        <v>1999.4090000000001</v>
      </c>
      <c r="N301" s="5">
        <v>229.01</v>
      </c>
      <c r="O301" s="5">
        <v>6.3349999999999991</v>
      </c>
      <c r="P301" s="5">
        <v>1.2E-2</v>
      </c>
      <c r="Q301" s="5">
        <v>0.31</v>
      </c>
      <c r="R301" s="5">
        <v>5.19</v>
      </c>
      <c r="S301" s="5">
        <v>34.844999999999999</v>
      </c>
      <c r="T301" s="5">
        <v>0.09</v>
      </c>
      <c r="U301" s="5">
        <v>0.6725000000000001</v>
      </c>
      <c r="V301" s="5">
        <v>0.222</v>
      </c>
      <c r="W301" s="5">
        <v>0</v>
      </c>
      <c r="X301" s="5">
        <v>19.985500000000002</v>
      </c>
      <c r="Y301" s="5">
        <f t="shared" si="27"/>
        <v>5.0149800000000001E-2</v>
      </c>
      <c r="Z301" s="5">
        <f t="shared" si="28"/>
        <v>9.3179999999999999E-3</v>
      </c>
      <c r="AA301" s="5">
        <f t="shared" si="29"/>
        <v>5.9467800000000001E-2</v>
      </c>
      <c r="AB301" s="5">
        <f t="shared" si="30"/>
        <v>0.1024722</v>
      </c>
      <c r="AC301" s="17">
        <f t="shared" si="31"/>
        <v>1999.4090000000001</v>
      </c>
      <c r="AD301" s="17">
        <f t="shared" si="32"/>
        <v>3.4833731503601112E-2</v>
      </c>
      <c r="AE301" s="17">
        <f t="shared" si="33"/>
        <v>1738.7724550898204</v>
      </c>
      <c r="AF301" s="17">
        <f t="shared" si="34"/>
        <v>427.07261880271551</v>
      </c>
      <c r="AG301" s="17">
        <f t="shared" si="35"/>
        <v>275.5573457237719</v>
      </c>
      <c r="AH301" s="17">
        <f t="shared" si="36"/>
        <v>7.9287334743454316</v>
      </c>
      <c r="AI301" s="17">
        <f t="shared" si="37"/>
        <v>0.66525116003171036</v>
      </c>
      <c r="AJ301" s="17">
        <f t="shared" si="38"/>
        <v>4.737240282775347</v>
      </c>
      <c r="AK301" s="17">
        <f t="shared" si="39"/>
        <v>18.968775562011675</v>
      </c>
      <c r="AL301" s="17">
        <f t="shared" si="40"/>
        <v>3.580362197181191</v>
      </c>
      <c r="AM301" s="17">
        <f t="shared" si="41"/>
        <v>0</v>
      </c>
      <c r="AN301" s="17">
        <f t="shared" si="42"/>
        <v>416.11491438470256</v>
      </c>
      <c r="AO301" s="17">
        <f t="shared" si="43"/>
        <v>2442.8102924266709</v>
      </c>
      <c r="AP301" s="17">
        <f t="shared" si="44"/>
        <v>2450.0312379821885</v>
      </c>
      <c r="AQ301" s="17">
        <f t="shared" si="45"/>
        <v>4892.8415304088594</v>
      </c>
      <c r="AR301" s="17">
        <f t="shared" si="46"/>
        <v>-0.14758183993165563</v>
      </c>
      <c r="AS301" s="17">
        <f t="shared" si="47"/>
        <v>2449.3311530906531</v>
      </c>
      <c r="AT301" s="17">
        <f t="shared" si="48"/>
        <v>438.66405214389545</v>
      </c>
      <c r="AU301" s="17">
        <f t="shared" si="49"/>
        <v>2010.6671009467577</v>
      </c>
      <c r="AV301" s="5" t="str">
        <f t="shared" si="50"/>
        <v>OK</v>
      </c>
      <c r="AW301" s="5">
        <f t="shared" si="51"/>
        <v>6.0424601053287619</v>
      </c>
      <c r="AX301" s="5" t="str">
        <f t="shared" si="52"/>
        <v>OK</v>
      </c>
      <c r="AY301" s="5">
        <f t="shared" si="53"/>
        <v>242.84783788721339</v>
      </c>
      <c r="AZ301" s="8" t="s">
        <v>794</v>
      </c>
      <c r="BA301" s="8" t="s">
        <v>795</v>
      </c>
    </row>
    <row r="302" spans="1:53" ht="15.75" customHeight="1" x14ac:dyDescent="0.2">
      <c r="A302" s="13" t="s">
        <v>796</v>
      </c>
      <c r="B302" s="13">
        <v>302</v>
      </c>
      <c r="C302" s="8" t="s">
        <v>131</v>
      </c>
      <c r="D302" s="4" t="s">
        <v>88</v>
      </c>
      <c r="E302" s="3">
        <v>45187</v>
      </c>
      <c r="F302" s="19">
        <v>0.75</v>
      </c>
      <c r="G302" s="5"/>
      <c r="H302" s="5"/>
      <c r="I302" s="5"/>
      <c r="J302" s="5">
        <v>1.679</v>
      </c>
      <c r="K302" s="5">
        <v>0.18590000000000001</v>
      </c>
      <c r="L302" s="5">
        <v>7.4470000000000001</v>
      </c>
      <c r="M302" s="5">
        <v>1375.115</v>
      </c>
      <c r="N302" s="5">
        <v>167.59</v>
      </c>
      <c r="O302" s="5">
        <v>5.33</v>
      </c>
      <c r="P302" s="5">
        <v>0.06</v>
      </c>
      <c r="Q302" s="5">
        <v>0.48</v>
      </c>
      <c r="R302" s="5">
        <v>3.43</v>
      </c>
      <c r="S302" s="5">
        <v>25.07</v>
      </c>
      <c r="T302" s="5">
        <v>8.5000000000000006E-2</v>
      </c>
      <c r="U302" s="5">
        <v>0.51800000000000002</v>
      </c>
      <c r="V302" s="5">
        <v>0.1575</v>
      </c>
      <c r="W302" s="5">
        <v>0</v>
      </c>
      <c r="X302" s="5">
        <v>12.916</v>
      </c>
      <c r="Y302" s="5">
        <f t="shared" si="27"/>
        <v>3.557925E-2</v>
      </c>
      <c r="Z302" s="5">
        <f t="shared" si="28"/>
        <v>4.6589999999999999E-2</v>
      </c>
      <c r="AA302" s="5">
        <f t="shared" si="29"/>
        <v>8.2169249999999999E-2</v>
      </c>
      <c r="AB302" s="5">
        <f t="shared" si="30"/>
        <v>0.10373075000000001</v>
      </c>
      <c r="AC302" s="17">
        <f t="shared" si="31"/>
        <v>1375.115</v>
      </c>
      <c r="AD302" s="17">
        <f t="shared" si="32"/>
        <v>3.5727283815192842E-2</v>
      </c>
      <c r="AE302" s="17">
        <f t="shared" si="33"/>
        <v>1250.998003992016</v>
      </c>
      <c r="AF302" s="17">
        <f t="shared" si="34"/>
        <v>282.24645134745941</v>
      </c>
      <c r="AG302" s="17">
        <f t="shared" si="35"/>
        <v>231.84224983547031</v>
      </c>
      <c r="AH302" s="17">
        <f t="shared" si="36"/>
        <v>12.276748605438087</v>
      </c>
      <c r="AI302" s="17">
        <f t="shared" si="37"/>
        <v>3.3262558001585516</v>
      </c>
      <c r="AJ302" s="17">
        <f t="shared" si="38"/>
        <v>4.4740602670656058</v>
      </c>
      <c r="AK302" s="17">
        <f t="shared" si="39"/>
        <v>14.610893295348772</v>
      </c>
      <c r="AL302" s="17">
        <f t="shared" si="40"/>
        <v>2.5401218290812499</v>
      </c>
      <c r="AM302" s="17">
        <f t="shared" si="41"/>
        <v>0</v>
      </c>
      <c r="AN302" s="17">
        <f t="shared" si="42"/>
        <v>268.92198014524621</v>
      </c>
      <c r="AO302" s="17">
        <f t="shared" si="43"/>
        <v>1665.6620555367417</v>
      </c>
      <c r="AP302" s="17">
        <f t="shared" si="44"/>
        <v>1780.7254368643578</v>
      </c>
      <c r="AQ302" s="17">
        <f t="shared" si="45"/>
        <v>3446.3874924010997</v>
      </c>
      <c r="AR302" s="17">
        <f t="shared" si="46"/>
        <v>-3.3386664030471906</v>
      </c>
      <c r="AS302" s="17">
        <f t="shared" si="47"/>
        <v>1777.3634537803839</v>
      </c>
      <c r="AT302" s="17">
        <f t="shared" si="48"/>
        <v>286.07299526967626</v>
      </c>
      <c r="AU302" s="17">
        <f t="shared" si="49"/>
        <v>1491.2904585107076</v>
      </c>
      <c r="AV302" s="5" t="str">
        <f t="shared" si="50"/>
        <v>OK</v>
      </c>
      <c r="AW302" s="5">
        <f t="shared" si="51"/>
        <v>2.0532607900042907</v>
      </c>
      <c r="AX302" s="5" t="str">
        <f t="shared" si="52"/>
        <v>OK</v>
      </c>
      <c r="AY302" s="5">
        <f t="shared" si="53"/>
        <v>171.03105975796819</v>
      </c>
      <c r="AZ302" s="8" t="s">
        <v>797</v>
      </c>
      <c r="BA302" s="8"/>
    </row>
    <row r="303" spans="1:53" ht="15.75" customHeight="1" x14ac:dyDescent="0.2">
      <c r="A303" s="13" t="s">
        <v>798</v>
      </c>
      <c r="B303" s="13">
        <v>303</v>
      </c>
      <c r="C303" s="8" t="s">
        <v>58</v>
      </c>
      <c r="D303" s="4"/>
      <c r="E303" s="21">
        <v>45201</v>
      </c>
      <c r="F303" s="19">
        <v>0.40277777777777779</v>
      </c>
      <c r="G303" s="5"/>
      <c r="H303" s="5"/>
      <c r="I303" s="5">
        <v>9.4E-2</v>
      </c>
      <c r="J303" s="5">
        <v>1.48</v>
      </c>
      <c r="K303" s="5">
        <v>0.10299999999999999</v>
      </c>
      <c r="L303" s="5">
        <v>7.4109999999999996</v>
      </c>
      <c r="M303" s="5">
        <v>934.28399999999999</v>
      </c>
      <c r="N303" s="5">
        <v>107.804</v>
      </c>
      <c r="O303" s="5">
        <v>3.46</v>
      </c>
      <c r="P303" s="5">
        <v>2.5000000000000001E-2</v>
      </c>
      <c r="Q303" s="5">
        <v>0.85500000000000009</v>
      </c>
      <c r="R303" s="5">
        <v>2.84</v>
      </c>
      <c r="S303" s="5">
        <v>15.455000000000002</v>
      </c>
      <c r="T303" s="5">
        <v>4.3299999999999998E-2</v>
      </c>
      <c r="U303" s="5">
        <v>0.27100000000000002</v>
      </c>
      <c r="V303" s="5">
        <v>4.2999999999999997E-2</v>
      </c>
      <c r="W303" s="5">
        <v>0</v>
      </c>
      <c r="X303" s="5">
        <v>6.6725000000000003</v>
      </c>
      <c r="Y303" s="5">
        <f t="shared" si="27"/>
        <v>9.7136999999999987E-3</v>
      </c>
      <c r="Z303" s="5">
        <f t="shared" si="28"/>
        <v>1.9412499999999999E-2</v>
      </c>
      <c r="AA303" s="5">
        <f t="shared" si="29"/>
        <v>2.9126199999999998E-2</v>
      </c>
      <c r="AB303" s="5">
        <f t="shared" si="30"/>
        <v>7.3873799999999989E-2</v>
      </c>
      <c r="AC303" s="17">
        <f t="shared" si="31"/>
        <v>934.28399999999999</v>
      </c>
      <c r="AD303" s="17">
        <f t="shared" si="32"/>
        <v>3.8815036599064788E-2</v>
      </c>
      <c r="AE303" s="17">
        <f t="shared" si="33"/>
        <v>771.20758483033944</v>
      </c>
      <c r="AF303" s="17">
        <f t="shared" si="34"/>
        <v>233.69677021189057</v>
      </c>
      <c r="AG303" s="17">
        <f t="shared" si="35"/>
        <v>150.50172315773494</v>
      </c>
      <c r="AH303" s="17">
        <f t="shared" si="36"/>
        <v>21.867958453436596</v>
      </c>
      <c r="AI303" s="17">
        <f t="shared" si="37"/>
        <v>1.38593991673273</v>
      </c>
      <c r="AJ303" s="17">
        <f t="shared" si="38"/>
        <v>2.2791389360463614</v>
      </c>
      <c r="AK303" s="17">
        <f t="shared" si="39"/>
        <v>7.6439229402307278</v>
      </c>
      <c r="AL303" s="17">
        <f t="shared" si="40"/>
        <v>0.69349357873329365</v>
      </c>
      <c r="AM303" s="17">
        <f t="shared" si="41"/>
        <v>0</v>
      </c>
      <c r="AN303" s="17">
        <f t="shared" si="42"/>
        <v>138.92706043040846</v>
      </c>
      <c r="AO303" s="17">
        <f t="shared" si="43"/>
        <v>1083.8276158854187</v>
      </c>
      <c r="AP303" s="17">
        <f t="shared" si="44"/>
        <v>1178.6987916067333</v>
      </c>
      <c r="AQ303" s="17">
        <f t="shared" si="45"/>
        <v>2262.526407492152</v>
      </c>
      <c r="AR303" s="17">
        <f t="shared" si="46"/>
        <v>-4.1931521951371362</v>
      </c>
      <c r="AS303" s="17">
        <f t="shared" si="47"/>
        <v>1177.2740366534015</v>
      </c>
      <c r="AT303" s="17">
        <f t="shared" si="48"/>
        <v>147.26447694937249</v>
      </c>
      <c r="AU303" s="17">
        <f t="shared" si="49"/>
        <v>1030.009559704029</v>
      </c>
      <c r="AV303" s="5" t="str">
        <f t="shared" si="50"/>
        <v>OK</v>
      </c>
      <c r="AW303" s="5">
        <f t="shared" si="51"/>
        <v>3.2187632907031292</v>
      </c>
      <c r="AX303" s="5" t="str">
        <f t="shared" si="52"/>
        <v>OK</v>
      </c>
      <c r="AY303" s="5">
        <f t="shared" si="53"/>
        <v>111.2739555779096</v>
      </c>
      <c r="AZ303" s="8" t="s">
        <v>579</v>
      </c>
      <c r="BA303" s="8"/>
    </row>
    <row r="304" spans="1:53" ht="15.75" customHeight="1" x14ac:dyDescent="0.2">
      <c r="A304" s="13" t="s">
        <v>799</v>
      </c>
      <c r="B304" s="13">
        <v>304</v>
      </c>
      <c r="C304" s="8" t="s">
        <v>62</v>
      </c>
      <c r="D304" s="4"/>
      <c r="E304" s="21">
        <v>45201</v>
      </c>
      <c r="F304" s="19">
        <v>0.41319444444444442</v>
      </c>
      <c r="G304" s="5"/>
      <c r="H304" s="5"/>
      <c r="I304" s="5">
        <v>0.41099999999999998</v>
      </c>
      <c r="J304" s="5">
        <v>1.768</v>
      </c>
      <c r="K304" s="5">
        <v>9.3899999999999997E-2</v>
      </c>
      <c r="L304" s="5">
        <v>7.3479999999999999</v>
      </c>
      <c r="M304" s="5">
        <v>686.67700000000002</v>
      </c>
      <c r="N304" s="5">
        <v>114.89960000000001</v>
      </c>
      <c r="O304" s="5">
        <v>3.31</v>
      </c>
      <c r="P304" s="5">
        <v>7.0000000000000007E-2</v>
      </c>
      <c r="Q304" s="5">
        <v>0.8</v>
      </c>
      <c r="R304" s="5">
        <v>2.7350000000000003</v>
      </c>
      <c r="S304" s="5">
        <v>15.8</v>
      </c>
      <c r="T304" s="5">
        <v>6.5000000000000002E-2</v>
      </c>
      <c r="U304" s="5">
        <v>1.7290000000000001</v>
      </c>
      <c r="V304" s="5">
        <v>8.7999999999999995E-2</v>
      </c>
      <c r="W304" s="5">
        <v>0</v>
      </c>
      <c r="X304" s="5">
        <v>18.606000000000002</v>
      </c>
      <c r="Y304" s="5">
        <f t="shared" si="27"/>
        <v>1.98792E-2</v>
      </c>
      <c r="Z304" s="5">
        <f t="shared" si="28"/>
        <v>5.4355000000000001E-2</v>
      </c>
      <c r="AA304" s="5">
        <f t="shared" si="29"/>
        <v>7.42342E-2</v>
      </c>
      <c r="AB304" s="5">
        <f t="shared" si="30"/>
        <v>1.9665799999999997E-2</v>
      </c>
      <c r="AC304" s="17">
        <f t="shared" si="31"/>
        <v>686.67700000000002</v>
      </c>
      <c r="AD304" s="17">
        <f t="shared" si="32"/>
        <v>4.4874538993313083E-2</v>
      </c>
      <c r="AE304" s="17">
        <f t="shared" si="33"/>
        <v>788.42315369261485</v>
      </c>
      <c r="AF304" s="17">
        <f t="shared" si="34"/>
        <v>225.05657272166223</v>
      </c>
      <c r="AG304" s="17">
        <f t="shared" si="35"/>
        <v>143.97708198037648</v>
      </c>
      <c r="AH304" s="17">
        <f t="shared" si="36"/>
        <v>20.461247675730146</v>
      </c>
      <c r="AI304" s="17">
        <f t="shared" si="37"/>
        <v>3.8806317668516441</v>
      </c>
      <c r="AJ304" s="17">
        <f t="shared" si="38"/>
        <v>3.4213402042266399</v>
      </c>
      <c r="AK304" s="17">
        <f t="shared" si="39"/>
        <v>48.768792485826303</v>
      </c>
      <c r="AL304" s="17">
        <f t="shared" si="40"/>
        <v>1.419242672756508</v>
      </c>
      <c r="AM304" s="17">
        <f t="shared" si="41"/>
        <v>0</v>
      </c>
      <c r="AN304" s="17">
        <f t="shared" si="42"/>
        <v>387.39256446132327</v>
      </c>
      <c r="AO304" s="17">
        <f t="shared" si="43"/>
        <v>1127.6789398241326</v>
      </c>
      <c r="AP304" s="17">
        <f t="shared" si="44"/>
        <v>1181.8435623762286</v>
      </c>
      <c r="AQ304" s="17">
        <f t="shared" si="45"/>
        <v>2309.5225022003615</v>
      </c>
      <c r="AR304" s="17">
        <f t="shared" si="46"/>
        <v>-2.3452736442486071</v>
      </c>
      <c r="AS304" s="17">
        <f t="shared" si="47"/>
        <v>1177.9180560703837</v>
      </c>
      <c r="AT304" s="17">
        <f t="shared" si="48"/>
        <v>437.58059961990608</v>
      </c>
      <c r="AU304" s="17">
        <f t="shared" si="49"/>
        <v>740.3374564504777</v>
      </c>
      <c r="AV304" s="5" t="str">
        <f t="shared" si="50"/>
        <v>OK</v>
      </c>
      <c r="AW304" s="5">
        <f t="shared" si="51"/>
        <v>5.7919829464692514</v>
      </c>
      <c r="AX304" s="5" t="str">
        <f t="shared" si="52"/>
        <v>OK</v>
      </c>
      <c r="AY304" s="5">
        <f t="shared" si="53"/>
        <v>121.55456523756139</v>
      </c>
      <c r="AZ304" s="8" t="s">
        <v>800</v>
      </c>
      <c r="BA304" s="8"/>
    </row>
    <row r="305" spans="1:53" ht="15.75" customHeight="1" x14ac:dyDescent="0.2">
      <c r="A305" s="13" t="s">
        <v>801</v>
      </c>
      <c r="B305" s="13">
        <v>305</v>
      </c>
      <c r="C305" s="8" t="s">
        <v>68</v>
      </c>
      <c r="D305" s="4" t="s">
        <v>69</v>
      </c>
      <c r="E305" s="21">
        <v>45201</v>
      </c>
      <c r="F305" s="19">
        <v>0.79166666666666663</v>
      </c>
      <c r="G305" s="5"/>
      <c r="H305" s="5"/>
      <c r="I305" s="5"/>
      <c r="J305" s="5">
        <v>2.9319999999999999</v>
      </c>
      <c r="K305" s="5">
        <v>0.1666</v>
      </c>
      <c r="L305" s="5">
        <v>7.3769999999999998</v>
      </c>
      <c r="M305" s="5">
        <v>978.625</v>
      </c>
      <c r="N305" s="5">
        <v>112.64239999999999</v>
      </c>
      <c r="O305" s="5">
        <v>2.3849999999999998</v>
      </c>
      <c r="P305" s="5">
        <v>2.5000000000000001E-2</v>
      </c>
      <c r="Q305" s="5">
        <v>0.98</v>
      </c>
      <c r="R305" s="5">
        <v>3.7650000000000001</v>
      </c>
      <c r="S305" s="5">
        <v>14.190000000000001</v>
      </c>
      <c r="T305" s="5">
        <v>0.04</v>
      </c>
      <c r="U305" s="5">
        <v>0.2525</v>
      </c>
      <c r="V305" s="5">
        <v>8.2000000000000003E-2</v>
      </c>
      <c r="W305" s="5">
        <v>0</v>
      </c>
      <c r="X305" s="5">
        <v>6.8330000000000002</v>
      </c>
      <c r="Y305" s="5">
        <f t="shared" si="27"/>
        <v>1.85238E-2</v>
      </c>
      <c r="Z305" s="5">
        <f t="shared" si="28"/>
        <v>1.9412499999999999E-2</v>
      </c>
      <c r="AA305" s="5">
        <f t="shared" si="29"/>
        <v>3.7936299999999999E-2</v>
      </c>
      <c r="AB305" s="5">
        <f t="shared" si="30"/>
        <v>0.12866369999999999</v>
      </c>
      <c r="AC305" s="17">
        <f t="shared" si="31"/>
        <v>978.625</v>
      </c>
      <c r="AD305" s="17">
        <f t="shared" si="32"/>
        <v>4.1975898399100667E-2</v>
      </c>
      <c r="AE305" s="17">
        <f t="shared" si="33"/>
        <v>708.08383233532948</v>
      </c>
      <c r="AF305" s="17">
        <f t="shared" si="34"/>
        <v>309.81279572104506</v>
      </c>
      <c r="AG305" s="17">
        <f t="shared" si="35"/>
        <v>103.74179471999936</v>
      </c>
      <c r="AH305" s="17">
        <f t="shared" si="36"/>
        <v>25.065028402769428</v>
      </c>
      <c r="AI305" s="17">
        <f t="shared" si="37"/>
        <v>1.38593991673273</v>
      </c>
      <c r="AJ305" s="17">
        <f t="shared" si="38"/>
        <v>2.1054401256779323</v>
      </c>
      <c r="AK305" s="17">
        <f t="shared" si="39"/>
        <v>7.1221053225397002</v>
      </c>
      <c r="AL305" s="17">
        <f t="shared" si="40"/>
        <v>1.322476126886746</v>
      </c>
      <c r="AM305" s="17">
        <f t="shared" si="41"/>
        <v>0</v>
      </c>
      <c r="AN305" s="17">
        <f t="shared" si="42"/>
        <v>142.26880538343661</v>
      </c>
      <c r="AO305" s="17">
        <f t="shared" si="43"/>
        <v>1131.443826958541</v>
      </c>
      <c r="AP305" s="17">
        <f t="shared" si="44"/>
        <v>1148.1313669942754</v>
      </c>
      <c r="AQ305" s="17">
        <f t="shared" si="45"/>
        <v>2279.5751939528163</v>
      </c>
      <c r="AR305" s="17">
        <f t="shared" si="46"/>
        <v>-0.73204604436837917</v>
      </c>
      <c r="AS305" s="17">
        <f t="shared" si="47"/>
        <v>1146.7034511791435</v>
      </c>
      <c r="AT305" s="17">
        <f t="shared" si="48"/>
        <v>150.71338683286305</v>
      </c>
      <c r="AU305" s="17">
        <f t="shared" si="49"/>
        <v>995.99006434628041</v>
      </c>
      <c r="AV305" s="5" t="str">
        <f t="shared" si="50"/>
        <v>OK</v>
      </c>
      <c r="AW305" s="5">
        <f t="shared" si="51"/>
        <v>-0.87154622143778959</v>
      </c>
      <c r="AX305" s="5" t="str">
        <f t="shared" si="52"/>
        <v>OK</v>
      </c>
      <c r="AY305" s="5">
        <f t="shared" si="53"/>
        <v>111.66066941906315</v>
      </c>
      <c r="AZ305" s="8" t="s">
        <v>730</v>
      </c>
      <c r="BA305" s="8"/>
    </row>
    <row r="306" spans="1:53" ht="15.75" customHeight="1" x14ac:dyDescent="0.2">
      <c r="A306" s="13" t="s">
        <v>802</v>
      </c>
      <c r="B306" s="13">
        <v>306</v>
      </c>
      <c r="C306" s="8" t="s">
        <v>72</v>
      </c>
      <c r="D306" s="4" t="s">
        <v>803</v>
      </c>
      <c r="E306" s="21">
        <v>45201</v>
      </c>
      <c r="F306" s="19">
        <v>0.42708333333333331</v>
      </c>
      <c r="G306" s="5"/>
      <c r="H306" s="5"/>
      <c r="I306" s="5">
        <v>3.7850000000000001</v>
      </c>
      <c r="J306" s="5">
        <v>1.157</v>
      </c>
      <c r="K306" s="5">
        <v>0.13819999999999999</v>
      </c>
      <c r="L306" s="5">
        <v>7.4489999999999998</v>
      </c>
      <c r="M306" s="5">
        <v>666.72900000000004</v>
      </c>
      <c r="N306" s="5">
        <v>84.563199999999995</v>
      </c>
      <c r="O306" s="5">
        <v>2.12</v>
      </c>
      <c r="P306" s="5">
        <v>0.03</v>
      </c>
      <c r="Q306" s="5">
        <v>0.45499999999999996</v>
      </c>
      <c r="R306" s="5">
        <v>2.0100000000000002</v>
      </c>
      <c r="S306" s="5">
        <v>12.795000000000002</v>
      </c>
      <c r="T306" s="5">
        <v>0.05</v>
      </c>
      <c r="U306" s="5">
        <v>0.33300000000000002</v>
      </c>
      <c r="V306" s="5">
        <v>0.23949999999999999</v>
      </c>
      <c r="W306" s="5">
        <v>0</v>
      </c>
      <c r="X306" s="5">
        <v>6.9545000000000003</v>
      </c>
      <c r="Y306" s="5">
        <f t="shared" si="27"/>
        <v>5.4103049999999993E-2</v>
      </c>
      <c r="Z306" s="5">
        <f t="shared" si="28"/>
        <v>2.3295E-2</v>
      </c>
      <c r="AA306" s="5">
        <f t="shared" si="29"/>
        <v>7.7398049999999996E-2</v>
      </c>
      <c r="AB306" s="5">
        <f t="shared" si="30"/>
        <v>6.0801949999999994E-2</v>
      </c>
      <c r="AC306" s="17">
        <f t="shared" si="31"/>
        <v>666.72900000000004</v>
      </c>
      <c r="AD306" s="17">
        <f t="shared" si="32"/>
        <v>3.5563131856898439E-2</v>
      </c>
      <c r="AE306" s="17">
        <f t="shared" si="33"/>
        <v>638.4730538922156</v>
      </c>
      <c r="AF306" s="17">
        <f t="shared" si="34"/>
        <v>165.39806624151413</v>
      </c>
      <c r="AG306" s="17">
        <f t="shared" si="35"/>
        <v>92.214928639999442</v>
      </c>
      <c r="AH306" s="17">
        <f t="shared" si="36"/>
        <v>11.63733461557152</v>
      </c>
      <c r="AI306" s="17">
        <f t="shared" si="37"/>
        <v>1.6631279000792758</v>
      </c>
      <c r="AJ306" s="17">
        <f t="shared" si="38"/>
        <v>2.6318001570974152</v>
      </c>
      <c r="AK306" s="17">
        <f t="shared" si="39"/>
        <v>9.3927171184384957</v>
      </c>
      <c r="AL306" s="17">
        <f t="shared" si="40"/>
        <v>3.8625979559679959</v>
      </c>
      <c r="AM306" s="17">
        <f t="shared" si="41"/>
        <v>0</v>
      </c>
      <c r="AN306" s="17">
        <f t="shared" si="42"/>
        <v>144.7985375441402</v>
      </c>
      <c r="AO306" s="17">
        <f t="shared" si="43"/>
        <v>827.41465277564419</v>
      </c>
      <c r="AP306" s="17">
        <f t="shared" si="44"/>
        <v>909.42207442123686</v>
      </c>
      <c r="AQ306" s="17">
        <f t="shared" si="45"/>
        <v>1736.8367271968809</v>
      </c>
      <c r="AR306" s="17">
        <f t="shared" si="46"/>
        <v>-4.7216540485038143</v>
      </c>
      <c r="AS306" s="17">
        <f t="shared" si="47"/>
        <v>907.72338338930069</v>
      </c>
      <c r="AT306" s="17">
        <f t="shared" si="48"/>
        <v>158.0538526185467</v>
      </c>
      <c r="AU306" s="17">
        <f t="shared" si="49"/>
        <v>749.66953077075402</v>
      </c>
      <c r="AV306" s="5" t="str">
        <f t="shared" si="50"/>
        <v>OK</v>
      </c>
      <c r="AW306" s="5">
        <f t="shared" si="51"/>
        <v>2.574323938358769</v>
      </c>
      <c r="AX306" s="5" t="str">
        <f t="shared" si="52"/>
        <v>OK</v>
      </c>
      <c r="AY306" s="5">
        <f t="shared" si="53"/>
        <v>86.740130700642197</v>
      </c>
      <c r="AZ306" s="8" t="s">
        <v>579</v>
      </c>
      <c r="BA306" s="8"/>
    </row>
    <row r="307" spans="1:53" ht="15.75" customHeight="1" x14ac:dyDescent="0.2">
      <c r="A307" s="13" t="s">
        <v>804</v>
      </c>
      <c r="B307" s="13">
        <v>307</v>
      </c>
      <c r="C307" s="8" t="s">
        <v>65</v>
      </c>
      <c r="D307" s="4"/>
      <c r="E307" s="22">
        <v>45201</v>
      </c>
      <c r="F307" s="19">
        <v>0.43402777777777779</v>
      </c>
      <c r="G307" s="5"/>
      <c r="H307" s="5"/>
      <c r="I307" s="5"/>
      <c r="J307" s="5">
        <v>1.859</v>
      </c>
      <c r="K307" s="5">
        <v>5.7029999999999997E-2</v>
      </c>
      <c r="L307" s="5">
        <v>7.4870000000000001</v>
      </c>
      <c r="M307" s="5">
        <v>675.37900000000002</v>
      </c>
      <c r="N307" s="5">
        <v>98.149600000000007</v>
      </c>
      <c r="O307" s="5">
        <v>3.0149999999999997</v>
      </c>
      <c r="P307" s="5">
        <v>0.02</v>
      </c>
      <c r="Q307" s="5">
        <v>0.71</v>
      </c>
      <c r="R307" s="5">
        <v>2.4950000000000001</v>
      </c>
      <c r="S307" s="5">
        <v>14</v>
      </c>
      <c r="T307" s="5">
        <v>0.05</v>
      </c>
      <c r="U307" s="5">
        <v>1.1519999999999999</v>
      </c>
      <c r="V307" s="5">
        <v>0.14399999999999999</v>
      </c>
      <c r="W307" s="5">
        <v>0</v>
      </c>
      <c r="X307" s="5">
        <v>11.765000000000001</v>
      </c>
      <c r="Y307" s="5">
        <f t="shared" si="27"/>
        <v>3.2529599999999999E-2</v>
      </c>
      <c r="Z307" s="5">
        <f t="shared" si="28"/>
        <v>1.553E-2</v>
      </c>
      <c r="AA307" s="5">
        <f t="shared" si="29"/>
        <v>4.8059600000000001E-2</v>
      </c>
      <c r="AB307" s="5">
        <f t="shared" si="30"/>
        <v>8.9703999999999964E-3</v>
      </c>
      <c r="AC307" s="17">
        <f t="shared" si="31"/>
        <v>675.37900000000002</v>
      </c>
      <c r="AD307" s="17">
        <f t="shared" si="32"/>
        <v>3.2583670100200843E-2</v>
      </c>
      <c r="AE307" s="17">
        <f t="shared" si="33"/>
        <v>698.60279441117768</v>
      </c>
      <c r="AF307" s="17">
        <f t="shared" si="34"/>
        <v>205.30754988685456</v>
      </c>
      <c r="AG307" s="17">
        <f t="shared" si="35"/>
        <v>131.14528766490486</v>
      </c>
      <c r="AH307" s="17">
        <f t="shared" si="36"/>
        <v>18.159357312210506</v>
      </c>
      <c r="AI307" s="17">
        <f t="shared" si="37"/>
        <v>1.1087519333861839</v>
      </c>
      <c r="AJ307" s="17">
        <f t="shared" si="38"/>
        <v>2.6318001570974152</v>
      </c>
      <c r="AK307" s="17">
        <f t="shared" si="39"/>
        <v>32.49372408540885</v>
      </c>
      <c r="AL307" s="17">
        <f t="shared" si="40"/>
        <v>2.3223971008742854</v>
      </c>
      <c r="AM307" s="17">
        <f t="shared" si="41"/>
        <v>0</v>
      </c>
      <c r="AN307" s="17">
        <f t="shared" si="42"/>
        <v>244.95719235125594</v>
      </c>
      <c r="AO307" s="17">
        <f t="shared" si="43"/>
        <v>957.78411369463652</v>
      </c>
      <c r="AP307" s="17">
        <f t="shared" si="44"/>
        <v>1054.3563248786338</v>
      </c>
      <c r="AQ307" s="17">
        <f t="shared" si="45"/>
        <v>2012.1404385732703</v>
      </c>
      <c r="AR307" s="17">
        <f t="shared" si="46"/>
        <v>-4.7994766832713154</v>
      </c>
      <c r="AS307" s="17">
        <f t="shared" si="47"/>
        <v>1053.2149892751474</v>
      </c>
      <c r="AT307" s="17">
        <f t="shared" si="48"/>
        <v>279.77331353753908</v>
      </c>
      <c r="AU307" s="17">
        <f t="shared" si="49"/>
        <v>773.44167573760842</v>
      </c>
      <c r="AV307" s="5" t="str">
        <f t="shared" si="50"/>
        <v>OK</v>
      </c>
      <c r="AW307" s="5">
        <f t="shared" si="51"/>
        <v>5.1308875346922651</v>
      </c>
      <c r="AX307" s="5" t="str">
        <f t="shared" si="52"/>
        <v>OK</v>
      </c>
      <c r="AY307" s="5">
        <f t="shared" si="53"/>
        <v>103.18554559175033</v>
      </c>
      <c r="AZ307" s="8" t="s">
        <v>805</v>
      </c>
      <c r="BA307" s="8"/>
    </row>
    <row r="308" spans="1:53" ht="15.75" customHeight="1" x14ac:dyDescent="0.2">
      <c r="A308" s="13" t="s">
        <v>806</v>
      </c>
      <c r="B308" s="13">
        <v>308</v>
      </c>
      <c r="C308" s="8" t="s">
        <v>78</v>
      </c>
      <c r="D308" s="4" t="s">
        <v>79</v>
      </c>
      <c r="E308" s="21">
        <v>45201</v>
      </c>
      <c r="F308" s="19">
        <v>0.44444444444444442</v>
      </c>
      <c r="G308" s="5"/>
      <c r="H308" s="5"/>
      <c r="I308" s="5">
        <v>2.3660000000000001</v>
      </c>
      <c r="J308" s="5">
        <v>1.69</v>
      </c>
      <c r="K308" s="5">
        <v>4.9759999999999999E-2</v>
      </c>
      <c r="L308" s="5">
        <v>7.468</v>
      </c>
      <c r="M308" s="5">
        <v>764.34199999999998</v>
      </c>
      <c r="N308" s="5">
        <v>89.029600000000002</v>
      </c>
      <c r="O308" s="5">
        <v>3.1150000000000002</v>
      </c>
      <c r="P308" s="5">
        <v>0.01</v>
      </c>
      <c r="Q308" s="5">
        <v>0.70000000000000007</v>
      </c>
      <c r="R308" s="5">
        <v>2.0499999999999998</v>
      </c>
      <c r="S308" s="5">
        <v>12.565</v>
      </c>
      <c r="T308" s="5">
        <v>4.4999999999999998E-2</v>
      </c>
      <c r="U308" s="5">
        <v>0.36650000000000005</v>
      </c>
      <c r="V308" s="5">
        <v>4.4999999999999998E-2</v>
      </c>
      <c r="W308" s="5">
        <v>0</v>
      </c>
      <c r="X308" s="5">
        <v>4.2549999999999999</v>
      </c>
      <c r="Y308" s="5">
        <f t="shared" si="27"/>
        <v>1.0165499999999999E-2</v>
      </c>
      <c r="Z308" s="5">
        <f t="shared" si="28"/>
        <v>7.7650000000000002E-3</v>
      </c>
      <c r="AA308" s="5">
        <f t="shared" si="29"/>
        <v>1.7930499999999999E-2</v>
      </c>
      <c r="AB308" s="5">
        <f t="shared" si="30"/>
        <v>3.1829499999999997E-2</v>
      </c>
      <c r="AC308" s="17">
        <f t="shared" si="31"/>
        <v>764.34199999999998</v>
      </c>
      <c r="AD308" s="17">
        <f t="shared" si="32"/>
        <v>3.4040818970100029E-2</v>
      </c>
      <c r="AE308" s="17">
        <f t="shared" si="33"/>
        <v>626.99600798403196</v>
      </c>
      <c r="AF308" s="17">
        <f t="shared" si="34"/>
        <v>168.68957004731536</v>
      </c>
      <c r="AG308" s="17">
        <f t="shared" si="35"/>
        <v>135.4950484498105</v>
      </c>
      <c r="AH308" s="17">
        <f t="shared" si="36"/>
        <v>17.903591716263879</v>
      </c>
      <c r="AI308" s="17">
        <f t="shared" si="37"/>
        <v>0.55437596669309197</v>
      </c>
      <c r="AJ308" s="17">
        <f t="shared" si="38"/>
        <v>2.3686201413876735</v>
      </c>
      <c r="AK308" s="17">
        <f t="shared" si="39"/>
        <v>10.337630101824951</v>
      </c>
      <c r="AL308" s="17">
        <f t="shared" si="40"/>
        <v>0.7257490940232143</v>
      </c>
      <c r="AM308" s="17">
        <f t="shared" si="41"/>
        <v>0</v>
      </c>
      <c r="AN308" s="17">
        <f t="shared" si="42"/>
        <v>88.592677726697318</v>
      </c>
      <c r="AO308" s="17">
        <f t="shared" si="43"/>
        <v>866.36667706393314</v>
      </c>
      <c r="AP308" s="17">
        <f t="shared" si="44"/>
        <v>949.67263498308489</v>
      </c>
      <c r="AQ308" s="17">
        <f t="shared" si="45"/>
        <v>1816.039312047018</v>
      </c>
      <c r="AR308" s="17">
        <f t="shared" si="46"/>
        <v>-4.5872331819320733</v>
      </c>
      <c r="AS308" s="17">
        <f t="shared" si="47"/>
        <v>949.08421819742171</v>
      </c>
      <c r="AT308" s="17">
        <f t="shared" si="48"/>
        <v>99.656056922545488</v>
      </c>
      <c r="AU308" s="17">
        <f t="shared" si="49"/>
        <v>849.42816127487617</v>
      </c>
      <c r="AV308" s="5" t="str">
        <f t="shared" si="50"/>
        <v>OK</v>
      </c>
      <c r="AW308" s="5">
        <f t="shared" si="51"/>
        <v>-0.1608920520009221</v>
      </c>
      <c r="AX308" s="5" t="str">
        <f t="shared" si="52"/>
        <v>OK</v>
      </c>
      <c r="AY308" s="5">
        <f t="shared" si="53"/>
        <v>88.886358449671789</v>
      </c>
      <c r="AZ308" s="8" t="s">
        <v>579</v>
      </c>
      <c r="BA308" s="8"/>
    </row>
    <row r="309" spans="1:53" ht="15.75" customHeight="1" x14ac:dyDescent="0.2">
      <c r="A309" s="13" t="s">
        <v>807</v>
      </c>
      <c r="B309" s="13">
        <v>309</v>
      </c>
      <c r="C309" s="8" t="s">
        <v>139</v>
      </c>
      <c r="D309" s="4"/>
      <c r="E309" s="21">
        <v>45201</v>
      </c>
      <c r="F309" s="19">
        <v>0.4513888888888889</v>
      </c>
      <c r="G309" s="5"/>
      <c r="H309" s="5"/>
      <c r="I309" s="5"/>
      <c r="J309" s="5">
        <v>1.8939999999999999</v>
      </c>
      <c r="K309" s="5">
        <v>0.15558</v>
      </c>
      <c r="L309" s="5">
        <v>7.6159999999999997</v>
      </c>
      <c r="M309" s="5">
        <v>691.44200000000001</v>
      </c>
      <c r="N309" s="5">
        <v>96.929199999999994</v>
      </c>
      <c r="O309" s="5">
        <v>3.1349999999999998</v>
      </c>
      <c r="P309" s="5">
        <v>2.7E-2</v>
      </c>
      <c r="Q309" s="5">
        <v>0.755</v>
      </c>
      <c r="R309" s="5">
        <v>2.5099999999999998</v>
      </c>
      <c r="S309" s="5">
        <v>13.63</v>
      </c>
      <c r="T309" s="5">
        <v>0.06</v>
      </c>
      <c r="U309" s="5">
        <v>1.1525000000000001</v>
      </c>
      <c r="V309" s="5">
        <v>0.112</v>
      </c>
      <c r="W309" s="5">
        <v>0</v>
      </c>
      <c r="X309" s="5">
        <v>9.5935000000000006</v>
      </c>
      <c r="Y309" s="5">
        <f t="shared" si="27"/>
        <v>2.5300799999999998E-2</v>
      </c>
      <c r="Z309" s="5">
        <f t="shared" si="28"/>
        <v>2.0965499999999998E-2</v>
      </c>
      <c r="AA309" s="5">
        <f t="shared" si="29"/>
        <v>4.6266299999999996E-2</v>
      </c>
      <c r="AB309" s="5">
        <f t="shared" si="30"/>
        <v>0.1093137</v>
      </c>
      <c r="AC309" s="17">
        <f t="shared" si="31"/>
        <v>691.44200000000001</v>
      </c>
      <c r="AD309" s="17">
        <f t="shared" si="32"/>
        <v>2.4210290467361718E-2</v>
      </c>
      <c r="AE309" s="17">
        <f t="shared" si="33"/>
        <v>680.13972055888223</v>
      </c>
      <c r="AF309" s="17">
        <f t="shared" si="34"/>
        <v>206.54186381403002</v>
      </c>
      <c r="AG309" s="17">
        <f t="shared" si="35"/>
        <v>136.36500060679163</v>
      </c>
      <c r="AH309" s="17">
        <f t="shared" si="36"/>
        <v>19.310302493970326</v>
      </c>
      <c r="AI309" s="17">
        <f t="shared" si="37"/>
        <v>1.4968151100713483</v>
      </c>
      <c r="AJ309" s="17">
        <f t="shared" si="38"/>
        <v>3.1581601885168982</v>
      </c>
      <c r="AK309" s="17">
        <f t="shared" si="39"/>
        <v>32.507827264265366</v>
      </c>
      <c r="AL309" s="17">
        <f t="shared" si="40"/>
        <v>1.8063088562355558</v>
      </c>
      <c r="AM309" s="17">
        <f t="shared" si="41"/>
        <v>0</v>
      </c>
      <c r="AN309" s="17">
        <f t="shared" si="42"/>
        <v>199.74473649143852</v>
      </c>
      <c r="AO309" s="17">
        <f t="shared" si="43"/>
        <v>928.65903280045632</v>
      </c>
      <c r="AP309" s="17">
        <f t="shared" si="44"/>
        <v>1043.8779128742131</v>
      </c>
      <c r="AQ309" s="17">
        <f t="shared" si="45"/>
        <v>1972.5369456746694</v>
      </c>
      <c r="AR309" s="17">
        <f t="shared" si="46"/>
        <v>-5.8411519402161698</v>
      </c>
      <c r="AS309" s="17">
        <f t="shared" si="47"/>
        <v>1042.3568874736743</v>
      </c>
      <c r="AT309" s="17">
        <f t="shared" si="48"/>
        <v>234.05887261193942</v>
      </c>
      <c r="AU309" s="17">
        <f t="shared" si="49"/>
        <v>808.29801486173483</v>
      </c>
      <c r="AV309" s="5" t="str">
        <f t="shared" si="50"/>
        <v>OK</v>
      </c>
      <c r="AW309" s="5">
        <f t="shared" si="51"/>
        <v>3.2715329994709843</v>
      </c>
      <c r="AX309" s="5" t="str">
        <f t="shared" si="52"/>
        <v>OK</v>
      </c>
      <c r="AY309" s="5">
        <f t="shared" si="53"/>
        <v>100.10027076412322</v>
      </c>
      <c r="AZ309" s="8" t="s">
        <v>805</v>
      </c>
      <c r="BA309" s="8"/>
    </row>
    <row r="310" spans="1:53" ht="15.75" customHeight="1" x14ac:dyDescent="0.2">
      <c r="A310" s="13" t="s">
        <v>808</v>
      </c>
      <c r="B310" s="13">
        <v>310</v>
      </c>
      <c r="C310" s="8" t="s">
        <v>82</v>
      </c>
      <c r="D310" s="4" t="s">
        <v>69</v>
      </c>
      <c r="E310" s="21">
        <v>45201</v>
      </c>
      <c r="F310" s="19">
        <v>0.46527777777777779</v>
      </c>
      <c r="G310" s="5"/>
      <c r="H310" s="5"/>
      <c r="I310" s="5"/>
      <c r="J310" s="5">
        <v>1.748</v>
      </c>
      <c r="K310" s="5">
        <v>0.14280000000000001</v>
      </c>
      <c r="L310" s="5">
        <v>7.4119999999999999</v>
      </c>
      <c r="M310" s="5">
        <v>946.70799999999997</v>
      </c>
      <c r="N310" s="5">
        <v>100.0072</v>
      </c>
      <c r="O310" s="5">
        <v>4.335</v>
      </c>
      <c r="P310" s="5">
        <v>1.4999999999999999E-2</v>
      </c>
      <c r="Q310" s="5">
        <v>0.52</v>
      </c>
      <c r="R310" s="5">
        <v>2.4900000000000002</v>
      </c>
      <c r="S310" s="5">
        <v>14.22</v>
      </c>
      <c r="T310" s="5">
        <v>8.5000000000000006E-2</v>
      </c>
      <c r="U310" s="5">
        <v>0.31399999999999995</v>
      </c>
      <c r="V310" s="5">
        <v>0.11</v>
      </c>
      <c r="W310" s="5">
        <v>0</v>
      </c>
      <c r="X310" s="5">
        <v>3.794</v>
      </c>
      <c r="Y310" s="5">
        <f t="shared" si="27"/>
        <v>2.4849E-2</v>
      </c>
      <c r="Z310" s="5">
        <f t="shared" si="28"/>
        <v>1.16475E-2</v>
      </c>
      <c r="AA310" s="5">
        <f t="shared" si="29"/>
        <v>3.6496500000000001E-2</v>
      </c>
      <c r="AB310" s="5">
        <f t="shared" si="30"/>
        <v>0.10630350000000001</v>
      </c>
      <c r="AC310" s="17">
        <f t="shared" si="31"/>
        <v>946.70799999999997</v>
      </c>
      <c r="AD310" s="17">
        <f t="shared" si="32"/>
        <v>3.8725764492161655E-2</v>
      </c>
      <c r="AE310" s="17">
        <f t="shared" si="33"/>
        <v>709.58083832335342</v>
      </c>
      <c r="AF310" s="17">
        <f t="shared" si="34"/>
        <v>204.89611191112942</v>
      </c>
      <c r="AG310" s="17">
        <f t="shared" si="35"/>
        <v>188.56213002565926</v>
      </c>
      <c r="AH310" s="17">
        <f t="shared" si="36"/>
        <v>13.299810989224595</v>
      </c>
      <c r="AI310" s="17">
        <f t="shared" si="37"/>
        <v>0.8315639500396379</v>
      </c>
      <c r="AJ310" s="17">
        <f t="shared" si="38"/>
        <v>4.4740602670656058</v>
      </c>
      <c r="AK310" s="17">
        <f t="shared" si="39"/>
        <v>8.8567963218909522</v>
      </c>
      <c r="AL310" s="17">
        <f t="shared" si="40"/>
        <v>1.7740533409456352</v>
      </c>
      <c r="AM310" s="17">
        <f t="shared" si="41"/>
        <v>0</v>
      </c>
      <c r="AN310" s="17">
        <f t="shared" si="42"/>
        <v>78.994270104603913</v>
      </c>
      <c r="AO310" s="17">
        <f t="shared" si="43"/>
        <v>1040.807180034506</v>
      </c>
      <c r="AP310" s="17">
        <f t="shared" si="44"/>
        <v>1117.2091809638987</v>
      </c>
      <c r="AQ310" s="17">
        <f t="shared" si="45"/>
        <v>2158.0163609984047</v>
      </c>
      <c r="AR310" s="17">
        <f t="shared" si="46"/>
        <v>-3.5403809864557907</v>
      </c>
      <c r="AS310" s="17">
        <f t="shared" si="47"/>
        <v>1116.3388912493667</v>
      </c>
      <c r="AT310" s="17">
        <f t="shared" si="48"/>
        <v>89.625119767440495</v>
      </c>
      <c r="AU310" s="17">
        <f t="shared" si="49"/>
        <v>1026.7137714819262</v>
      </c>
      <c r="AV310" s="5" t="str">
        <f t="shared" si="50"/>
        <v>OK</v>
      </c>
      <c r="AW310" s="5">
        <f t="shared" si="51"/>
        <v>4.3810224157425086</v>
      </c>
      <c r="AX310" s="5" t="str">
        <f t="shared" si="52"/>
        <v>OK</v>
      </c>
      <c r="AY310" s="5">
        <f t="shared" si="53"/>
        <v>104.38853784935644</v>
      </c>
      <c r="AZ310" s="8" t="s">
        <v>809</v>
      </c>
      <c r="BA310" s="8"/>
    </row>
    <row r="311" spans="1:53" ht="15.75" customHeight="1" x14ac:dyDescent="0.2">
      <c r="A311" s="13" t="s">
        <v>810</v>
      </c>
      <c r="B311" s="13">
        <v>311</v>
      </c>
      <c r="C311" s="8" t="s">
        <v>114</v>
      </c>
      <c r="D311" s="4" t="s">
        <v>115</v>
      </c>
      <c r="E311" s="21">
        <v>45201</v>
      </c>
      <c r="F311" s="19">
        <v>0.46875</v>
      </c>
      <c r="G311" s="5"/>
      <c r="H311" s="5"/>
      <c r="I311" s="5"/>
      <c r="J311" s="5">
        <v>2.0169999999999999</v>
      </c>
      <c r="K311" s="5">
        <v>0.1457</v>
      </c>
      <c r="L311" s="5">
        <v>7.2649999999999997</v>
      </c>
      <c r="M311" s="5">
        <v>889.57399999999996</v>
      </c>
      <c r="N311" s="5">
        <v>102.4804</v>
      </c>
      <c r="O311" s="5">
        <v>4.58</v>
      </c>
      <c r="P311" s="5">
        <v>3.5000000000000003E-2</v>
      </c>
      <c r="Q311" s="5">
        <v>0.73</v>
      </c>
      <c r="R311" s="5">
        <v>2.9699999999999998</v>
      </c>
      <c r="S311" s="5">
        <v>12.865</v>
      </c>
      <c r="T311" s="5">
        <v>0.10500000000000001</v>
      </c>
      <c r="U311" s="5">
        <v>0.65350000000000008</v>
      </c>
      <c r="V311" s="5">
        <v>0.112</v>
      </c>
      <c r="W311" s="5">
        <v>0</v>
      </c>
      <c r="X311" s="5">
        <v>7.4610000000000003</v>
      </c>
      <c r="Y311" s="5">
        <f t="shared" si="27"/>
        <v>2.5300799999999998E-2</v>
      </c>
      <c r="Z311" s="5">
        <f t="shared" si="28"/>
        <v>2.71775E-2</v>
      </c>
      <c r="AA311" s="5">
        <f t="shared" si="29"/>
        <v>5.2478299999999999E-2</v>
      </c>
      <c r="AB311" s="5">
        <f t="shared" si="30"/>
        <v>9.3221699999999991E-2</v>
      </c>
      <c r="AC311" s="17">
        <f t="shared" si="31"/>
        <v>889.57399999999996</v>
      </c>
      <c r="AD311" s="17">
        <f t="shared" si="32"/>
        <v>5.4325033149243231E-2</v>
      </c>
      <c r="AE311" s="17">
        <f t="shared" si="33"/>
        <v>641.96606786427151</v>
      </c>
      <c r="AF311" s="17">
        <f t="shared" si="34"/>
        <v>244.39415758074466</v>
      </c>
      <c r="AG311" s="17">
        <f t="shared" si="35"/>
        <v>199.21904394867803</v>
      </c>
      <c r="AH311" s="17">
        <f t="shared" si="36"/>
        <v>18.670888504103758</v>
      </c>
      <c r="AI311" s="17">
        <f t="shared" si="37"/>
        <v>1.9403158834258221</v>
      </c>
      <c r="AJ311" s="17">
        <f t="shared" si="38"/>
        <v>5.5267803299045717</v>
      </c>
      <c r="AK311" s="17">
        <f t="shared" si="39"/>
        <v>18.432854765464135</v>
      </c>
      <c r="AL311" s="17">
        <f t="shared" si="40"/>
        <v>1.8063088562355558</v>
      </c>
      <c r="AM311" s="17">
        <f t="shared" si="41"/>
        <v>0</v>
      </c>
      <c r="AN311" s="17">
        <f t="shared" si="42"/>
        <v>155.34429342394566</v>
      </c>
      <c r="AO311" s="17">
        <f t="shared" si="43"/>
        <v>1070.6842373755499</v>
      </c>
      <c r="AP311" s="17">
        <f t="shared" si="44"/>
        <v>1106.2447988143731</v>
      </c>
      <c r="AQ311" s="17">
        <f t="shared" si="45"/>
        <v>2176.929036189923</v>
      </c>
      <c r="AR311" s="17">
        <f t="shared" si="46"/>
        <v>-1.633519551976834</v>
      </c>
      <c r="AS311" s="17">
        <f t="shared" si="47"/>
        <v>1104.2501578977979</v>
      </c>
      <c r="AT311" s="17">
        <f t="shared" si="48"/>
        <v>175.58345704564536</v>
      </c>
      <c r="AU311" s="17">
        <f t="shared" si="49"/>
        <v>928.66670085215253</v>
      </c>
      <c r="AV311" s="5" t="str">
        <f t="shared" si="50"/>
        <v>OK</v>
      </c>
      <c r="AW311" s="5">
        <f t="shared" si="51"/>
        <v>4.7693968044453046</v>
      </c>
      <c r="AX311" s="5" t="str">
        <f t="shared" si="52"/>
        <v>OK</v>
      </c>
      <c r="AY311" s="5">
        <f t="shared" si="53"/>
        <v>107.36809692278277</v>
      </c>
      <c r="AZ311" s="8" t="s">
        <v>538</v>
      </c>
      <c r="BA311" s="8"/>
    </row>
    <row r="312" spans="1:53" ht="15.75" customHeight="1" x14ac:dyDescent="0.2">
      <c r="A312" s="13" t="s">
        <v>811</v>
      </c>
      <c r="B312" s="13">
        <v>312</v>
      </c>
      <c r="C312" s="8" t="s">
        <v>87</v>
      </c>
      <c r="D312" s="4" t="s">
        <v>88</v>
      </c>
      <c r="E312" s="21">
        <v>45201</v>
      </c>
      <c r="F312" s="19">
        <v>0.47569444444444442</v>
      </c>
      <c r="G312" s="5"/>
      <c r="H312" s="5"/>
      <c r="I312" s="5">
        <v>282.89999999999998</v>
      </c>
      <c r="J312" s="5">
        <v>2.1320000000000001</v>
      </c>
      <c r="K312" s="5">
        <v>0.31740000000000002</v>
      </c>
      <c r="L312" s="5">
        <v>7.3150000000000004</v>
      </c>
      <c r="M312" s="5">
        <v>731.42499999999995</v>
      </c>
      <c r="N312" s="5">
        <v>83.429199999999994</v>
      </c>
      <c r="O312" s="5">
        <v>4.0749999999999993</v>
      </c>
      <c r="P312" s="5">
        <v>0.01</v>
      </c>
      <c r="Q312" s="5">
        <v>0.63500000000000001</v>
      </c>
      <c r="R312" s="5">
        <v>2.0049999999999999</v>
      </c>
      <c r="S312" s="5">
        <v>10.285</v>
      </c>
      <c r="T312" s="5">
        <v>8.5000000000000006E-2</v>
      </c>
      <c r="U312" s="5">
        <v>0.36049999999999999</v>
      </c>
      <c r="V312" s="5">
        <v>1.8500000000000003E-2</v>
      </c>
      <c r="W312" s="5">
        <v>0</v>
      </c>
      <c r="X312" s="5">
        <v>4.6280000000000001</v>
      </c>
      <c r="Y312" s="5">
        <f t="shared" si="27"/>
        <v>4.1791500000000004E-3</v>
      </c>
      <c r="Z312" s="5">
        <f t="shared" si="28"/>
        <v>7.7650000000000002E-3</v>
      </c>
      <c r="AA312" s="5">
        <f t="shared" si="29"/>
        <v>1.1944150000000001E-2</v>
      </c>
      <c r="AB312" s="5">
        <f t="shared" si="30"/>
        <v>0.30545585000000003</v>
      </c>
      <c r="AC312" s="17">
        <f t="shared" si="31"/>
        <v>731.42499999999995</v>
      </c>
      <c r="AD312" s="17">
        <f t="shared" si="32"/>
        <v>4.8417236758409872E-2</v>
      </c>
      <c r="AE312" s="17">
        <f t="shared" si="33"/>
        <v>513.22355289421159</v>
      </c>
      <c r="AF312" s="17">
        <f t="shared" si="34"/>
        <v>164.98662826578891</v>
      </c>
      <c r="AG312" s="17">
        <f t="shared" si="35"/>
        <v>177.25275198490456</v>
      </c>
      <c r="AH312" s="17">
        <f t="shared" si="36"/>
        <v>16.241115342610804</v>
      </c>
      <c r="AI312" s="17">
        <f t="shared" si="37"/>
        <v>0.55437596669309197</v>
      </c>
      <c r="AJ312" s="17">
        <f t="shared" si="38"/>
        <v>4.4740602670656058</v>
      </c>
      <c r="AK312" s="17">
        <f t="shared" si="39"/>
        <v>10.168391955546779</v>
      </c>
      <c r="AL312" s="17">
        <f t="shared" si="40"/>
        <v>0.2983635164317659</v>
      </c>
      <c r="AM312" s="17">
        <f t="shared" si="41"/>
        <v>0</v>
      </c>
      <c r="AN312" s="17">
        <f t="shared" si="42"/>
        <v>96.358851355853162</v>
      </c>
      <c r="AO312" s="17">
        <f t="shared" si="43"/>
        <v>842.72466709489731</v>
      </c>
      <c r="AP312" s="17">
        <f t="shared" si="44"/>
        <v>872.3068416909673</v>
      </c>
      <c r="AQ312" s="17">
        <f t="shared" si="45"/>
        <v>1715.0315087858646</v>
      </c>
      <c r="AR312" s="17">
        <f t="shared" si="46"/>
        <v>-1.7248764494719004</v>
      </c>
      <c r="AS312" s="17">
        <f t="shared" si="47"/>
        <v>871.70404848751582</v>
      </c>
      <c r="AT312" s="17">
        <f t="shared" si="48"/>
        <v>106.82560682783171</v>
      </c>
      <c r="AU312" s="17">
        <f t="shared" si="49"/>
        <v>764.87844165968409</v>
      </c>
      <c r="AV312" s="5" t="str">
        <f t="shared" si="50"/>
        <v>OK</v>
      </c>
      <c r="AW312" s="5">
        <f t="shared" si="51"/>
        <v>0.44050165452208984</v>
      </c>
      <c r="AX312" s="5" t="str">
        <f t="shared" si="52"/>
        <v>OK</v>
      </c>
      <c r="AY312" s="5">
        <f t="shared" si="53"/>
        <v>83.796707006354538</v>
      </c>
      <c r="AZ312" s="8" t="s">
        <v>805</v>
      </c>
      <c r="BA312" s="8"/>
    </row>
    <row r="313" spans="1:53" ht="15.75" customHeight="1" x14ac:dyDescent="0.2">
      <c r="A313" s="13" t="s">
        <v>812</v>
      </c>
      <c r="B313" s="13">
        <v>313</v>
      </c>
      <c r="C313" s="8" t="s">
        <v>85</v>
      </c>
      <c r="D313" s="4" t="s">
        <v>79</v>
      </c>
      <c r="E313" s="21">
        <v>45201</v>
      </c>
      <c r="F313" s="19">
        <v>0.48958333333333331</v>
      </c>
      <c r="G313" s="5"/>
      <c r="H313" s="5"/>
      <c r="I313" s="5">
        <v>3.7850000000000001</v>
      </c>
      <c r="J313" s="5">
        <v>2.2850000000000001</v>
      </c>
      <c r="K313" s="5">
        <v>0.2021</v>
      </c>
      <c r="L313" s="5">
        <v>7.3380000000000001</v>
      </c>
      <c r="M313" s="5">
        <v>692.97400000000005</v>
      </c>
      <c r="N313" s="5">
        <v>88.937200000000004</v>
      </c>
      <c r="O313" s="5">
        <v>3.9050000000000002</v>
      </c>
      <c r="P313" s="5">
        <v>5.4999999999999993E-2</v>
      </c>
      <c r="Q313" s="5">
        <v>0.74</v>
      </c>
      <c r="R313" s="5">
        <v>2.165</v>
      </c>
      <c r="S313" s="5">
        <v>11.47</v>
      </c>
      <c r="T313" s="5">
        <v>9.5000000000000001E-2</v>
      </c>
      <c r="U313" s="5">
        <v>0.46899999999999997</v>
      </c>
      <c r="V313" s="5">
        <v>2.6499999999999999E-2</v>
      </c>
      <c r="W313" s="5">
        <v>0</v>
      </c>
      <c r="X313" s="5">
        <v>6.78</v>
      </c>
      <c r="Y313" s="5">
        <f t="shared" si="27"/>
        <v>5.9863499999999997E-3</v>
      </c>
      <c r="Z313" s="5">
        <f t="shared" si="28"/>
        <v>4.2707499999999995E-2</v>
      </c>
      <c r="AA313" s="5">
        <f t="shared" si="29"/>
        <v>4.8693849999999997E-2</v>
      </c>
      <c r="AB313" s="5">
        <f t="shared" si="30"/>
        <v>0.15340615000000002</v>
      </c>
      <c r="AC313" s="17">
        <f t="shared" si="31"/>
        <v>692.97400000000005</v>
      </c>
      <c r="AD313" s="17">
        <f t="shared" si="32"/>
        <v>4.5919801283686716E-2</v>
      </c>
      <c r="AE313" s="17">
        <f t="shared" si="33"/>
        <v>572.35528942115775</v>
      </c>
      <c r="AF313" s="17">
        <f t="shared" si="34"/>
        <v>178.15264348899404</v>
      </c>
      <c r="AG313" s="17">
        <f t="shared" si="35"/>
        <v>169.85815865056503</v>
      </c>
      <c r="AH313" s="17">
        <f t="shared" si="36"/>
        <v>18.926654100050385</v>
      </c>
      <c r="AI313" s="17">
        <f t="shared" si="37"/>
        <v>3.0490678168120051</v>
      </c>
      <c r="AJ313" s="17">
        <f t="shared" si="38"/>
        <v>5.0004202984850883</v>
      </c>
      <c r="AK313" s="17">
        <f t="shared" si="39"/>
        <v>13.228781767410371</v>
      </c>
      <c r="AL313" s="17">
        <f t="shared" si="40"/>
        <v>0.42738557759144841</v>
      </c>
      <c r="AM313" s="17">
        <f t="shared" si="41"/>
        <v>0</v>
      </c>
      <c r="AN313" s="17">
        <f t="shared" si="42"/>
        <v>141.1653008195083</v>
      </c>
      <c r="AO313" s="17">
        <f t="shared" si="43"/>
        <v>852.79588846299521</v>
      </c>
      <c r="AP313" s="17">
        <f t="shared" si="44"/>
        <v>942.38773327886292</v>
      </c>
      <c r="AQ313" s="17">
        <f t="shared" si="45"/>
        <v>1795.1836217418581</v>
      </c>
      <c r="AR313" s="17">
        <f t="shared" si="46"/>
        <v>-4.9906785986013604</v>
      </c>
      <c r="AS313" s="17">
        <f t="shared" si="47"/>
        <v>939.2927456607672</v>
      </c>
      <c r="AT313" s="17">
        <f t="shared" si="48"/>
        <v>154.82146816451012</v>
      </c>
      <c r="AU313" s="17">
        <f t="shared" si="49"/>
        <v>784.47127749625702</v>
      </c>
      <c r="AV313" s="5" t="str">
        <f t="shared" si="50"/>
        <v>OK</v>
      </c>
      <c r="AW313" s="5">
        <f t="shared" si="51"/>
        <v>0.34996588718885435</v>
      </c>
      <c r="AX313" s="5" t="str">
        <f t="shared" si="52"/>
        <v>OK</v>
      </c>
      <c r="AY313" s="5">
        <f t="shared" si="53"/>
        <v>89.24844986102093</v>
      </c>
      <c r="AZ313" s="8" t="s">
        <v>813</v>
      </c>
      <c r="BA313" s="8"/>
    </row>
    <row r="314" spans="1:53" ht="15.75" customHeight="1" x14ac:dyDescent="0.2">
      <c r="A314" s="13" t="s">
        <v>814</v>
      </c>
      <c r="B314" s="13">
        <v>314</v>
      </c>
      <c r="C314" s="8" t="s">
        <v>120</v>
      </c>
      <c r="D314" s="4" t="s">
        <v>115</v>
      </c>
      <c r="E314" s="21">
        <v>45201</v>
      </c>
      <c r="F314" s="19">
        <v>0.49652777777777779</v>
      </c>
      <c r="G314" s="5"/>
      <c r="H314" s="5"/>
      <c r="I314" s="5"/>
      <c r="J314" s="5">
        <v>2.21</v>
      </c>
      <c r="K314" s="5">
        <v>9.74E-2</v>
      </c>
      <c r="L314" s="5">
        <v>7.3810000000000002</v>
      </c>
      <c r="M314" s="5">
        <v>831.14099999999996</v>
      </c>
      <c r="N314" s="5">
        <v>96.356800000000007</v>
      </c>
      <c r="O314" s="5">
        <v>4.3149999999999995</v>
      </c>
      <c r="P314" s="5">
        <v>5.0000000000000001E-3</v>
      </c>
      <c r="Q314" s="5">
        <v>0.74</v>
      </c>
      <c r="R314" s="5">
        <v>2.5499999999999998</v>
      </c>
      <c r="S314" s="5">
        <v>12.495000000000001</v>
      </c>
      <c r="T314" s="5">
        <v>0.1</v>
      </c>
      <c r="U314" s="5">
        <v>0.61449999999999994</v>
      </c>
      <c r="V314" s="5">
        <v>8.4000000000000005E-2</v>
      </c>
      <c r="W314" s="5">
        <v>0</v>
      </c>
      <c r="X314" s="5">
        <v>7.2595000000000001</v>
      </c>
      <c r="Y314" s="5">
        <f t="shared" si="27"/>
        <v>1.8975599999999999E-2</v>
      </c>
      <c r="Z314" s="5">
        <f t="shared" si="28"/>
        <v>3.8825000000000001E-3</v>
      </c>
      <c r="AA314" s="5">
        <f t="shared" si="29"/>
        <v>2.2858099999999999E-2</v>
      </c>
      <c r="AB314" s="5">
        <f t="shared" si="30"/>
        <v>7.4541899999999994E-2</v>
      </c>
      <c r="AC314" s="17">
        <f t="shared" si="31"/>
        <v>831.14099999999996</v>
      </c>
      <c r="AD314" s="17">
        <f t="shared" si="32"/>
        <v>4.1591061049402155E-2</v>
      </c>
      <c r="AE314" s="17">
        <f t="shared" si="33"/>
        <v>623.50299401197617</v>
      </c>
      <c r="AF314" s="17">
        <f t="shared" si="34"/>
        <v>209.83336761983128</v>
      </c>
      <c r="AG314" s="17">
        <f t="shared" si="35"/>
        <v>187.6921778686781</v>
      </c>
      <c r="AH314" s="17">
        <f t="shared" si="36"/>
        <v>18.926654100050385</v>
      </c>
      <c r="AI314" s="17">
        <f t="shared" si="37"/>
        <v>0.27718798334654599</v>
      </c>
      <c r="AJ314" s="17">
        <f t="shared" si="38"/>
        <v>5.2636003141948304</v>
      </c>
      <c r="AK314" s="17">
        <f t="shared" si="39"/>
        <v>17.332806814656021</v>
      </c>
      <c r="AL314" s="17">
        <f t="shared" si="40"/>
        <v>1.3547316421766666</v>
      </c>
      <c r="AM314" s="17">
        <f t="shared" si="41"/>
        <v>0</v>
      </c>
      <c r="AN314" s="17">
        <f t="shared" si="42"/>
        <v>151.14889399693519</v>
      </c>
      <c r="AO314" s="17">
        <f t="shared" si="43"/>
        <v>1006.2410327679627</v>
      </c>
      <c r="AP314" s="17">
        <f t="shared" si="44"/>
        <v>1040.2739726449317</v>
      </c>
      <c r="AQ314" s="17">
        <f t="shared" si="45"/>
        <v>2046.5150054128944</v>
      </c>
      <c r="AR314" s="17">
        <f t="shared" si="46"/>
        <v>-1.6629704540134929</v>
      </c>
      <c r="AS314" s="17">
        <f t="shared" si="47"/>
        <v>1039.9551936005359</v>
      </c>
      <c r="AT314" s="17">
        <f t="shared" si="48"/>
        <v>169.83643245376788</v>
      </c>
      <c r="AU314" s="17">
        <f t="shared" si="49"/>
        <v>870.11876114676807</v>
      </c>
      <c r="AV314" s="5" t="str">
        <f t="shared" si="50"/>
        <v>OK</v>
      </c>
      <c r="AW314" s="5">
        <f t="shared" si="51"/>
        <v>4.9863199776115046</v>
      </c>
      <c r="AX314" s="5" t="str">
        <f t="shared" si="52"/>
        <v>OK</v>
      </c>
      <c r="AY314" s="5">
        <f t="shared" si="53"/>
        <v>101.16145836818717</v>
      </c>
      <c r="AZ314" s="8" t="s">
        <v>815</v>
      </c>
      <c r="BA314" s="8"/>
    </row>
    <row r="315" spans="1:53" ht="15.75" customHeight="1" x14ac:dyDescent="0.2">
      <c r="A315" s="13" t="s">
        <v>816</v>
      </c>
      <c r="B315" s="13">
        <v>315</v>
      </c>
      <c r="C315" s="8" t="s">
        <v>94</v>
      </c>
      <c r="D315" s="4" t="s">
        <v>95</v>
      </c>
      <c r="E315" s="21">
        <v>45201</v>
      </c>
      <c r="F315" s="19">
        <v>0.51041666666666663</v>
      </c>
      <c r="G315" s="5"/>
      <c r="H315" s="5"/>
      <c r="I315" s="5">
        <v>135.69999999999999</v>
      </c>
      <c r="J315" s="5">
        <v>1.238</v>
      </c>
      <c r="K315" s="5">
        <v>0.10979999999999999</v>
      </c>
      <c r="L315" s="5">
        <v>7.681</v>
      </c>
      <c r="M315" s="5">
        <v>1184.383</v>
      </c>
      <c r="N315" s="5">
        <v>139.22120000000001</v>
      </c>
      <c r="O315" s="5">
        <v>8.18</v>
      </c>
      <c r="P315" s="5">
        <v>0.01</v>
      </c>
      <c r="Q315" s="5">
        <v>0.32</v>
      </c>
      <c r="R315" s="5">
        <v>2.71</v>
      </c>
      <c r="S315" s="5">
        <v>17.175000000000001</v>
      </c>
      <c r="T315" s="5">
        <v>0.10999999999999999</v>
      </c>
      <c r="U315" s="5">
        <v>0.38800000000000001</v>
      </c>
      <c r="V315" s="5">
        <v>4.2999999999999997E-2</v>
      </c>
      <c r="W315" s="5">
        <v>0</v>
      </c>
      <c r="X315" s="5">
        <v>11.356</v>
      </c>
      <c r="Y315" s="5">
        <f t="shared" si="27"/>
        <v>9.7136999999999987E-3</v>
      </c>
      <c r="Z315" s="5">
        <f t="shared" si="28"/>
        <v>7.7650000000000002E-3</v>
      </c>
      <c r="AA315" s="5">
        <f t="shared" si="29"/>
        <v>1.74787E-2</v>
      </c>
      <c r="AB315" s="5">
        <f t="shared" si="30"/>
        <v>9.2321299999999995E-2</v>
      </c>
      <c r="AC315" s="17">
        <f t="shared" si="31"/>
        <v>1184.383</v>
      </c>
      <c r="AD315" s="17">
        <f t="shared" si="32"/>
        <v>2.0844908830972848E-2</v>
      </c>
      <c r="AE315" s="17">
        <f t="shared" si="33"/>
        <v>857.03592814371268</v>
      </c>
      <c r="AF315" s="17">
        <f t="shared" si="34"/>
        <v>222.99938284303641</v>
      </c>
      <c r="AG315" s="17">
        <f t="shared" si="35"/>
        <v>355.81043220528085</v>
      </c>
      <c r="AH315" s="17">
        <f t="shared" si="36"/>
        <v>8.184499070292059</v>
      </c>
      <c r="AI315" s="17">
        <f t="shared" si="37"/>
        <v>0.55437596669309197</v>
      </c>
      <c r="AJ315" s="17">
        <f t="shared" si="38"/>
        <v>5.7899603456143129</v>
      </c>
      <c r="AK315" s="17">
        <f t="shared" si="39"/>
        <v>10.944066792655065</v>
      </c>
      <c r="AL315" s="17">
        <f t="shared" si="40"/>
        <v>0.69349357873329365</v>
      </c>
      <c r="AM315" s="17">
        <f t="shared" si="41"/>
        <v>0</v>
      </c>
      <c r="AN315" s="17">
        <f t="shared" si="42"/>
        <v>236.441468452262</v>
      </c>
      <c r="AO315" s="17">
        <f t="shared" si="43"/>
        <v>1438.2519891692648</v>
      </c>
      <c r="AP315" s="17">
        <f t="shared" si="44"/>
        <v>1444.6054631378461</v>
      </c>
      <c r="AQ315" s="17">
        <f t="shared" si="45"/>
        <v>2882.8574523071111</v>
      </c>
      <c r="AR315" s="17">
        <f t="shared" si="46"/>
        <v>-0.22038807237925295</v>
      </c>
      <c r="AS315" s="17">
        <f t="shared" si="47"/>
        <v>1444.0302422623222</v>
      </c>
      <c r="AT315" s="17">
        <f t="shared" si="48"/>
        <v>248.07902882365036</v>
      </c>
      <c r="AU315" s="17">
        <f t="shared" si="49"/>
        <v>1195.9512134386719</v>
      </c>
      <c r="AV315" s="5" t="str">
        <f t="shared" si="50"/>
        <v>OK</v>
      </c>
      <c r="AW315" s="5">
        <f t="shared" si="51"/>
        <v>2.2135976450488997</v>
      </c>
      <c r="AX315" s="5" t="str">
        <f t="shared" si="52"/>
        <v>OK</v>
      </c>
      <c r="AY315" s="5">
        <f t="shared" si="53"/>
        <v>142.30299720460883</v>
      </c>
      <c r="AZ315" s="8" t="s">
        <v>817</v>
      </c>
      <c r="BA315" s="8"/>
    </row>
    <row r="316" spans="1:53" ht="15.75" customHeight="1" x14ac:dyDescent="0.2">
      <c r="A316" s="13" t="s">
        <v>818</v>
      </c>
      <c r="B316" s="13">
        <v>316</v>
      </c>
      <c r="C316" s="8" t="s">
        <v>134</v>
      </c>
      <c r="D316" s="4" t="s">
        <v>79</v>
      </c>
      <c r="E316" s="21">
        <v>45201</v>
      </c>
      <c r="F316" s="19">
        <v>0.54861111111111116</v>
      </c>
      <c r="G316" s="5"/>
      <c r="H316" s="5"/>
      <c r="I316" s="5">
        <v>0.52600000000000002</v>
      </c>
      <c r="J316" s="5">
        <v>2.0379999999999998</v>
      </c>
      <c r="K316" s="5">
        <v>0.16089000000000001</v>
      </c>
      <c r="L316" s="5">
        <v>7.7060000000000004</v>
      </c>
      <c r="M316" s="5">
        <v>1835.7729999999999</v>
      </c>
      <c r="N316" s="5">
        <v>216.86160000000001</v>
      </c>
      <c r="O316" s="5">
        <v>6.1650000000000009</v>
      </c>
      <c r="P316" s="5">
        <v>2.5000000000000001E-2</v>
      </c>
      <c r="Q316" s="5">
        <v>0.30499999999999999</v>
      </c>
      <c r="R316" s="5">
        <v>4.7649999999999997</v>
      </c>
      <c r="S316" s="5">
        <v>32.229999999999997</v>
      </c>
      <c r="T316" s="5">
        <v>9.5000000000000001E-2</v>
      </c>
      <c r="U316" s="5">
        <v>0.70450000000000002</v>
      </c>
      <c r="V316" s="5">
        <v>0.20200000000000001</v>
      </c>
      <c r="W316" s="5">
        <v>0</v>
      </c>
      <c r="X316" s="5">
        <v>18.087500000000002</v>
      </c>
      <c r="Y316" s="5">
        <f t="shared" si="27"/>
        <v>4.56318E-2</v>
      </c>
      <c r="Z316" s="5">
        <f t="shared" si="28"/>
        <v>1.9412499999999999E-2</v>
      </c>
      <c r="AA316" s="5">
        <f t="shared" si="29"/>
        <v>6.5044299999999999E-2</v>
      </c>
      <c r="AB316" s="5">
        <f t="shared" si="30"/>
        <v>9.5845700000000006E-2</v>
      </c>
      <c r="AC316" s="17">
        <f t="shared" si="31"/>
        <v>1835.7729999999999</v>
      </c>
      <c r="AD316" s="17">
        <f t="shared" si="32"/>
        <v>1.9678862897068418E-2</v>
      </c>
      <c r="AE316" s="17">
        <f t="shared" si="33"/>
        <v>1608.2834331337324</v>
      </c>
      <c r="AF316" s="17">
        <f t="shared" si="34"/>
        <v>392.10039086607691</v>
      </c>
      <c r="AG316" s="17">
        <f t="shared" si="35"/>
        <v>268.1627523894324</v>
      </c>
      <c r="AH316" s="17">
        <f t="shared" si="36"/>
        <v>7.8008506763721179</v>
      </c>
      <c r="AI316" s="17">
        <f t="shared" si="37"/>
        <v>1.38593991673273</v>
      </c>
      <c r="AJ316" s="17">
        <f t="shared" si="38"/>
        <v>5.0004202984850883</v>
      </c>
      <c r="AK316" s="17">
        <f t="shared" si="39"/>
        <v>19.87137900882859</v>
      </c>
      <c r="AL316" s="17">
        <f t="shared" si="40"/>
        <v>3.2578070442819844</v>
      </c>
      <c r="AM316" s="17">
        <f t="shared" si="41"/>
        <v>0</v>
      </c>
      <c r="AN316" s="17">
        <f t="shared" si="42"/>
        <v>376.5969584915718</v>
      </c>
      <c r="AO316" s="17">
        <f t="shared" si="43"/>
        <v>2240.4995648431673</v>
      </c>
      <c r="AP316" s="17">
        <f t="shared" si="44"/>
        <v>2277.7530458452434</v>
      </c>
      <c r="AQ316" s="17">
        <f t="shared" si="45"/>
        <v>4518.2526106884106</v>
      </c>
      <c r="AR316" s="17">
        <f t="shared" si="46"/>
        <v>-0.82451080565856394</v>
      </c>
      <c r="AS316" s="17">
        <f t="shared" si="47"/>
        <v>2276.3474270656138</v>
      </c>
      <c r="AT316" s="17">
        <f t="shared" si="48"/>
        <v>399.72614454468237</v>
      </c>
      <c r="AU316" s="17">
        <f t="shared" si="49"/>
        <v>1876.6212825209313</v>
      </c>
      <c r="AV316" s="5" t="str">
        <f t="shared" si="50"/>
        <v>OK</v>
      </c>
      <c r="AW316" s="5">
        <f t="shared" si="51"/>
        <v>3.3906662885037955</v>
      </c>
      <c r="AX316" s="5" t="str">
        <f t="shared" si="52"/>
        <v>OK</v>
      </c>
      <c r="AY316" s="5">
        <f t="shared" si="53"/>
        <v>224.21465316390996</v>
      </c>
      <c r="AZ316" s="8" t="s">
        <v>819</v>
      </c>
      <c r="BA316" s="8" t="s">
        <v>795</v>
      </c>
    </row>
    <row r="317" spans="1:53" ht="15.75" customHeight="1" x14ac:dyDescent="0.2">
      <c r="A317" s="13" t="s">
        <v>820</v>
      </c>
      <c r="B317" s="13">
        <v>317</v>
      </c>
      <c r="C317" s="8" t="s">
        <v>131</v>
      </c>
      <c r="D317" s="4" t="s">
        <v>88</v>
      </c>
      <c r="E317" s="21">
        <v>45201</v>
      </c>
      <c r="F317" s="19">
        <v>0.55555555555555558</v>
      </c>
      <c r="G317" s="5"/>
      <c r="H317" s="5"/>
      <c r="I317" s="5"/>
      <c r="J317" s="5">
        <v>1.774</v>
      </c>
      <c r="K317" s="5">
        <v>7.9570000000000002E-2</v>
      </c>
      <c r="L317" s="5">
        <v>7.5590000000000002</v>
      </c>
      <c r="M317" s="5">
        <v>1329.586</v>
      </c>
      <c r="N317" s="5">
        <v>161.98759999999999</v>
      </c>
      <c r="O317" s="5">
        <v>5.1149999999999993</v>
      </c>
      <c r="P317" s="5">
        <v>5.0000000000000001E-3</v>
      </c>
      <c r="Q317" s="5">
        <v>0.40500000000000003</v>
      </c>
      <c r="R317" s="5">
        <v>3.29</v>
      </c>
      <c r="S317" s="5">
        <v>24.25</v>
      </c>
      <c r="T317" s="5">
        <v>0.08</v>
      </c>
      <c r="U317" s="5">
        <v>0.50600000000000001</v>
      </c>
      <c r="V317" s="5">
        <v>3.1E-2</v>
      </c>
      <c r="W317" s="5">
        <v>0</v>
      </c>
      <c r="X317" s="5">
        <v>11.9885</v>
      </c>
      <c r="Y317" s="5">
        <f t="shared" si="27"/>
        <v>7.0028999999999994E-3</v>
      </c>
      <c r="Z317" s="5">
        <f t="shared" si="28"/>
        <v>3.8825000000000001E-3</v>
      </c>
      <c r="AA317" s="5">
        <f t="shared" si="29"/>
        <v>1.08854E-2</v>
      </c>
      <c r="AB317" s="5">
        <f t="shared" si="30"/>
        <v>6.8684599999999998E-2</v>
      </c>
      <c r="AC317" s="17">
        <f t="shared" si="31"/>
        <v>1329.586</v>
      </c>
      <c r="AD317" s="17">
        <f t="shared" si="32"/>
        <v>2.760577856220341E-2</v>
      </c>
      <c r="AE317" s="17">
        <f t="shared" si="33"/>
        <v>1210.0798403193614</v>
      </c>
      <c r="AF317" s="17">
        <f t="shared" si="34"/>
        <v>270.72618802715493</v>
      </c>
      <c r="AG317" s="17">
        <f t="shared" si="35"/>
        <v>222.49026414792317</v>
      </c>
      <c r="AH317" s="17">
        <f t="shared" si="36"/>
        <v>10.358506635838387</v>
      </c>
      <c r="AI317" s="17">
        <f t="shared" si="37"/>
        <v>0.27718798334654599</v>
      </c>
      <c r="AJ317" s="17">
        <f t="shared" si="38"/>
        <v>4.2108802513558645</v>
      </c>
      <c r="AK317" s="17">
        <f t="shared" si="39"/>
        <v>14.272417002792428</v>
      </c>
      <c r="AL317" s="17">
        <f t="shared" si="40"/>
        <v>0.49996048699376988</v>
      </c>
      <c r="AM317" s="17">
        <f t="shared" si="41"/>
        <v>0</v>
      </c>
      <c r="AN317" s="17">
        <f t="shared" si="42"/>
        <v>249.61065027650079</v>
      </c>
      <c r="AO317" s="17">
        <f t="shared" si="43"/>
        <v>1598.1799080176429</v>
      </c>
      <c r="AP317" s="17">
        <f t="shared" si="44"/>
        <v>1713.9595928921867</v>
      </c>
      <c r="AQ317" s="17">
        <f t="shared" si="45"/>
        <v>3312.1395009098296</v>
      </c>
      <c r="AR317" s="17">
        <f t="shared" si="46"/>
        <v>-3.4956161974077382</v>
      </c>
      <c r="AS317" s="17">
        <f t="shared" si="47"/>
        <v>1713.654799130278</v>
      </c>
      <c r="AT317" s="17">
        <f t="shared" si="48"/>
        <v>264.383027766287</v>
      </c>
      <c r="AU317" s="17">
        <f t="shared" si="49"/>
        <v>1449.2717713639909</v>
      </c>
      <c r="AV317" s="5" t="str">
        <f t="shared" si="50"/>
        <v>OK</v>
      </c>
      <c r="AW317" s="5">
        <f t="shared" si="51"/>
        <v>1.2475154151765053</v>
      </c>
      <c r="AX317" s="5" t="str">
        <f t="shared" si="52"/>
        <v>OK</v>
      </c>
      <c r="AY317" s="5">
        <f t="shared" si="53"/>
        <v>164.00842028067444</v>
      </c>
      <c r="AZ317" s="8" t="s">
        <v>821</v>
      </c>
      <c r="BA317" s="8"/>
    </row>
    <row r="318" spans="1:53" ht="15.75" customHeight="1" x14ac:dyDescent="0.2">
      <c r="A318" s="13" t="s">
        <v>822</v>
      </c>
      <c r="B318" s="13">
        <v>318</v>
      </c>
      <c r="C318" s="8" t="s">
        <v>131</v>
      </c>
      <c r="D318" s="4" t="s">
        <v>88</v>
      </c>
      <c r="E318" s="3">
        <v>45230</v>
      </c>
      <c r="F318" s="19">
        <v>0.44791666666666669</v>
      </c>
      <c r="G318" s="5"/>
      <c r="H318" s="5"/>
      <c r="I318" s="5"/>
      <c r="J318" s="5">
        <v>1.8180000000000001</v>
      </c>
      <c r="K318" s="5">
        <v>0.1003</v>
      </c>
      <c r="L318" s="5">
        <v>7.6360000000000001</v>
      </c>
      <c r="M318" s="5">
        <v>1655.8440000000001</v>
      </c>
      <c r="N318" s="5">
        <v>200.07000000000002</v>
      </c>
      <c r="O318" s="5">
        <v>6.2250000000000005</v>
      </c>
      <c r="P318" s="5">
        <v>0.02</v>
      </c>
      <c r="Q318" s="5">
        <v>0.41000000000000003</v>
      </c>
      <c r="R318" s="5">
        <v>4.0999999999999996</v>
      </c>
      <c r="S318" s="5">
        <v>29.759999999999998</v>
      </c>
      <c r="T318" s="5">
        <v>9.5000000000000001E-2</v>
      </c>
      <c r="U318" s="5">
        <v>0.75950000000000006</v>
      </c>
      <c r="V318" s="5">
        <v>0.11899999999999999</v>
      </c>
      <c r="W318" s="5">
        <v>0</v>
      </c>
      <c r="X318" s="5">
        <v>14.105499999999999</v>
      </c>
      <c r="Y318" s="5">
        <f t="shared" si="27"/>
        <v>2.6882099999999999E-2</v>
      </c>
      <c r="Z318" s="5">
        <f t="shared" si="28"/>
        <v>1.553E-2</v>
      </c>
      <c r="AA318" s="5">
        <f t="shared" si="29"/>
        <v>4.2412100000000001E-2</v>
      </c>
      <c r="AB318" s="5">
        <f t="shared" si="30"/>
        <v>5.7887899999999999E-2</v>
      </c>
      <c r="AC318" s="17">
        <f t="shared" si="31"/>
        <v>1655.8440000000001</v>
      </c>
      <c r="AD318" s="17">
        <f t="shared" si="32"/>
        <v>2.3120647901755893E-2</v>
      </c>
      <c r="AE318" s="17">
        <f t="shared" si="33"/>
        <v>1485.0299401197603</v>
      </c>
      <c r="AF318" s="17">
        <f t="shared" si="34"/>
        <v>337.37914009463071</v>
      </c>
      <c r="AG318" s="17">
        <f t="shared" si="35"/>
        <v>270.77260886037573</v>
      </c>
      <c r="AH318" s="17">
        <f t="shared" si="36"/>
        <v>10.4863894338117</v>
      </c>
      <c r="AI318" s="17">
        <f t="shared" si="37"/>
        <v>1.1087519333861839</v>
      </c>
      <c r="AJ318" s="17">
        <f t="shared" si="38"/>
        <v>5.0004202984850883</v>
      </c>
      <c r="AK318" s="17">
        <f t="shared" si="39"/>
        <v>21.422728683045158</v>
      </c>
      <c r="AL318" s="17">
        <f t="shared" si="40"/>
        <v>1.9192031597502777</v>
      </c>
      <c r="AM318" s="17">
        <f t="shared" si="41"/>
        <v>0</v>
      </c>
      <c r="AN318" s="17">
        <f t="shared" si="42"/>
        <v>293.68837031114663</v>
      </c>
      <c r="AO318" s="17">
        <f t="shared" si="43"/>
        <v>1977.8747224524272</v>
      </c>
      <c r="AP318" s="17">
        <f t="shared" si="44"/>
        <v>2104.7999510898662</v>
      </c>
      <c r="AQ318" s="17">
        <f t="shared" si="45"/>
        <v>4082.6746735422935</v>
      </c>
      <c r="AR318" s="17">
        <f t="shared" si="46"/>
        <v>-3.1088744214662962</v>
      </c>
      <c r="AS318" s="17">
        <f t="shared" si="47"/>
        <v>2103.6680785085787</v>
      </c>
      <c r="AT318" s="17">
        <f t="shared" si="48"/>
        <v>317.03030215394205</v>
      </c>
      <c r="AU318" s="17">
        <f t="shared" si="49"/>
        <v>1786.6377763546366</v>
      </c>
      <c r="AV318" s="5" t="str">
        <f t="shared" si="50"/>
        <v>OK</v>
      </c>
      <c r="AW318" s="5">
        <f t="shared" si="51"/>
        <v>0.88689288028545776</v>
      </c>
      <c r="AX318" s="5" t="str">
        <f t="shared" si="52"/>
        <v>OK</v>
      </c>
      <c r="AY318" s="5">
        <f t="shared" si="53"/>
        <v>201.84440658558714</v>
      </c>
      <c r="AZ318" s="8" t="s">
        <v>823</v>
      </c>
      <c r="BA318" s="8" t="s">
        <v>795</v>
      </c>
    </row>
    <row r="319" spans="1:53" ht="15.75" customHeight="1" x14ac:dyDescent="0.2">
      <c r="A319" s="13" t="s">
        <v>824</v>
      </c>
      <c r="B319" s="13">
        <v>319</v>
      </c>
      <c r="C319" s="8" t="s">
        <v>134</v>
      </c>
      <c r="D319" s="4" t="s">
        <v>79</v>
      </c>
      <c r="E319" s="3">
        <v>45230</v>
      </c>
      <c r="F319" s="19">
        <v>0.4548611111111111</v>
      </c>
      <c r="G319" s="5"/>
      <c r="H319" s="5"/>
      <c r="I319" s="5"/>
      <c r="J319" s="5">
        <v>1.66</v>
      </c>
      <c r="K319" s="5">
        <v>0.27260000000000001</v>
      </c>
      <c r="L319" s="5">
        <v>7.2060000000000004</v>
      </c>
      <c r="M319" s="5">
        <v>2085.4733999999999</v>
      </c>
      <c r="N319" s="5">
        <v>254.91399999999999</v>
      </c>
      <c r="O319" s="5">
        <v>6.62</v>
      </c>
      <c r="P319" s="5">
        <v>5.0000000000000001E-3</v>
      </c>
      <c r="Q319" s="5">
        <v>0.33500000000000002</v>
      </c>
      <c r="R319" s="5">
        <v>5.4849999999999994</v>
      </c>
      <c r="S319" s="5">
        <v>37.120000000000005</v>
      </c>
      <c r="T319" s="5">
        <v>0.09</v>
      </c>
      <c r="U319" s="5">
        <v>1.0469999999999999</v>
      </c>
      <c r="V319" s="5">
        <v>0.20599999999999999</v>
      </c>
      <c r="W319" s="5">
        <v>0</v>
      </c>
      <c r="X319" s="5">
        <v>20.9695</v>
      </c>
      <c r="Y319" s="5">
        <f t="shared" si="27"/>
        <v>4.6535399999999998E-2</v>
      </c>
      <c r="Z319" s="5">
        <f t="shared" si="28"/>
        <v>3.8825000000000001E-3</v>
      </c>
      <c r="AA319" s="5">
        <f t="shared" si="29"/>
        <v>5.0417899999999995E-2</v>
      </c>
      <c r="AB319" s="5">
        <f t="shared" si="30"/>
        <v>0.22218210000000002</v>
      </c>
      <c r="AC319" s="17">
        <f t="shared" si="31"/>
        <v>2085.4733999999999</v>
      </c>
      <c r="AD319" s="17">
        <f t="shared" si="32"/>
        <v>6.2230028516915767E-2</v>
      </c>
      <c r="AE319" s="17">
        <f t="shared" si="33"/>
        <v>1852.2954091816371</v>
      </c>
      <c r="AF319" s="17">
        <f t="shared" si="34"/>
        <v>451.34745937049985</v>
      </c>
      <c r="AG319" s="17">
        <f t="shared" si="35"/>
        <v>287.95416396075296</v>
      </c>
      <c r="AH319" s="17">
        <f t="shared" si="36"/>
        <v>8.5681474642119984</v>
      </c>
      <c r="AI319" s="17">
        <f t="shared" si="37"/>
        <v>0.27718798334654599</v>
      </c>
      <c r="AJ319" s="17">
        <f t="shared" si="38"/>
        <v>4.737240282775347</v>
      </c>
      <c r="AK319" s="17">
        <f t="shared" si="39"/>
        <v>29.532056525540852</v>
      </c>
      <c r="AL319" s="17">
        <f t="shared" si="40"/>
        <v>3.3223180748618253</v>
      </c>
      <c r="AM319" s="17">
        <f t="shared" si="41"/>
        <v>0</v>
      </c>
      <c r="AN319" s="17">
        <f t="shared" si="42"/>
        <v>436.6026217602772</v>
      </c>
      <c r="AO319" s="17">
        <f t="shared" si="43"/>
        <v>2559.6676366434549</v>
      </c>
      <c r="AP319" s="17">
        <f t="shared" si="44"/>
        <v>2600.5045979889651</v>
      </c>
      <c r="AQ319" s="17">
        <f t="shared" si="45"/>
        <v>5160.1722346324204</v>
      </c>
      <c r="AR319" s="17">
        <f t="shared" si="46"/>
        <v>-0.79138756399318466</v>
      </c>
      <c r="AS319" s="17">
        <f t="shared" si="47"/>
        <v>2600.1651799771016</v>
      </c>
      <c r="AT319" s="17">
        <f t="shared" si="48"/>
        <v>469.45699636067991</v>
      </c>
      <c r="AU319" s="17">
        <f t="shared" si="49"/>
        <v>2130.7081836164216</v>
      </c>
      <c r="AV319" s="5" t="str">
        <f t="shared" si="50"/>
        <v>OK</v>
      </c>
      <c r="AW319" s="5">
        <f t="shared" si="51"/>
        <v>0.62408416758408158</v>
      </c>
      <c r="AX319" s="5" t="str">
        <f t="shared" si="52"/>
        <v>OK</v>
      </c>
      <c r="AY319" s="5">
        <f t="shared" si="53"/>
        <v>256.50487791495527</v>
      </c>
      <c r="AZ319" s="8" t="s">
        <v>825</v>
      </c>
      <c r="BA319" s="8" t="s">
        <v>795</v>
      </c>
    </row>
    <row r="320" spans="1:53" ht="15.75" customHeight="1" x14ac:dyDescent="0.2">
      <c r="A320" s="13" t="s">
        <v>826</v>
      </c>
      <c r="B320" s="13">
        <v>320</v>
      </c>
      <c r="C320" s="8" t="s">
        <v>94</v>
      </c>
      <c r="D320" s="4" t="s">
        <v>95</v>
      </c>
      <c r="E320" s="3">
        <v>45230</v>
      </c>
      <c r="F320" s="19">
        <v>0.46875</v>
      </c>
      <c r="G320" s="5"/>
      <c r="H320" s="5"/>
      <c r="I320" s="5"/>
      <c r="J320" s="5">
        <v>0.94679999999999997</v>
      </c>
      <c r="K320" s="5">
        <v>0.11079</v>
      </c>
      <c r="L320" s="5">
        <v>7.7480000000000002</v>
      </c>
      <c r="M320" s="5">
        <v>1130.404</v>
      </c>
      <c r="N320" s="5">
        <v>141.55520000000001</v>
      </c>
      <c r="O320" s="5">
        <v>8.08</v>
      </c>
      <c r="P320" s="5">
        <v>0.04</v>
      </c>
      <c r="Q320" s="5">
        <v>0.26500000000000001</v>
      </c>
      <c r="R320" s="5">
        <v>2.3650000000000002</v>
      </c>
      <c r="S320" s="5">
        <v>16.934999999999999</v>
      </c>
      <c r="T320" s="5">
        <v>9.4E-2</v>
      </c>
      <c r="U320" s="5">
        <v>0.38700000000000001</v>
      </c>
      <c r="V320" s="5">
        <v>6.6000000000000003E-2</v>
      </c>
      <c r="W320" s="5">
        <v>0</v>
      </c>
      <c r="X320" s="5">
        <v>12.345000000000001</v>
      </c>
      <c r="Y320" s="5">
        <f t="shared" si="27"/>
        <v>1.49094E-2</v>
      </c>
      <c r="Z320" s="5">
        <f t="shared" si="28"/>
        <v>3.1060000000000001E-2</v>
      </c>
      <c r="AA320" s="5">
        <f t="shared" si="29"/>
        <v>4.5969400000000001E-2</v>
      </c>
      <c r="AB320" s="5">
        <f t="shared" si="30"/>
        <v>6.4820600000000006E-2</v>
      </c>
      <c r="AC320" s="17">
        <f t="shared" si="31"/>
        <v>1130.404</v>
      </c>
      <c r="AD320" s="17">
        <f t="shared" si="32"/>
        <v>1.786487574852046E-2</v>
      </c>
      <c r="AE320" s="17">
        <f t="shared" si="33"/>
        <v>845.05988023952091</v>
      </c>
      <c r="AF320" s="17">
        <f t="shared" si="34"/>
        <v>194.61016251800044</v>
      </c>
      <c r="AG320" s="17">
        <f t="shared" si="35"/>
        <v>351.46067142037526</v>
      </c>
      <c r="AH320" s="17">
        <f t="shared" si="36"/>
        <v>6.777788292585611</v>
      </c>
      <c r="AI320" s="17">
        <f t="shared" si="37"/>
        <v>2.2175038667723679</v>
      </c>
      <c r="AJ320" s="17">
        <f t="shared" si="38"/>
        <v>4.9477842953431397</v>
      </c>
      <c r="AK320" s="17">
        <f t="shared" si="39"/>
        <v>10.915860434942035</v>
      </c>
      <c r="AL320" s="17">
        <f t="shared" si="40"/>
        <v>1.0644320045673812</v>
      </c>
      <c r="AM320" s="17">
        <f t="shared" si="41"/>
        <v>0</v>
      </c>
      <c r="AN320" s="17">
        <f t="shared" si="42"/>
        <v>257.03328003198084</v>
      </c>
      <c r="AO320" s="17">
        <f t="shared" si="43"/>
        <v>1404.3653567668334</v>
      </c>
      <c r="AP320" s="17">
        <f t="shared" si="44"/>
        <v>1400.1438712130032</v>
      </c>
      <c r="AQ320" s="17">
        <f t="shared" si="45"/>
        <v>2804.5092279798364</v>
      </c>
      <c r="AR320" s="17">
        <f t="shared" si="46"/>
        <v>0.15052493005598289</v>
      </c>
      <c r="AS320" s="17">
        <f t="shared" si="47"/>
        <v>1397.9085024704823</v>
      </c>
      <c r="AT320" s="17">
        <f t="shared" si="48"/>
        <v>269.01357247149025</v>
      </c>
      <c r="AU320" s="17">
        <f t="shared" si="49"/>
        <v>1128.894929998992</v>
      </c>
      <c r="AV320" s="5" t="str">
        <f t="shared" si="50"/>
        <v>OK</v>
      </c>
      <c r="AW320" s="5">
        <f t="shared" si="51"/>
        <v>-1.5931705127588518</v>
      </c>
      <c r="AX320" s="5" t="str">
        <f t="shared" si="52"/>
        <v>OK</v>
      </c>
      <c r="AY320" s="5">
        <f t="shared" si="53"/>
        <v>139.2999842943232</v>
      </c>
      <c r="AZ320" s="8" t="s">
        <v>825</v>
      </c>
      <c r="BA320" s="8"/>
    </row>
    <row r="321" spans="1:53" ht="15.75" customHeight="1" x14ac:dyDescent="0.2">
      <c r="A321" s="13" t="s">
        <v>827</v>
      </c>
      <c r="B321" s="13">
        <v>321</v>
      </c>
      <c r="C321" s="8" t="s">
        <v>85</v>
      </c>
      <c r="D321" s="4" t="s">
        <v>79</v>
      </c>
      <c r="E321" s="3">
        <v>45230</v>
      </c>
      <c r="F321" s="19">
        <v>0.47916666666666669</v>
      </c>
      <c r="G321" s="5"/>
      <c r="H321" s="5"/>
      <c r="I321" s="5"/>
      <c r="J321" s="5">
        <v>2.5499999999999998</v>
      </c>
      <c r="K321" s="5">
        <v>0.1399</v>
      </c>
      <c r="L321" s="5">
        <v>7.2089999999999996</v>
      </c>
      <c r="M321" s="5">
        <v>673.81899999999996</v>
      </c>
      <c r="N321" s="5">
        <v>85.481200000000001</v>
      </c>
      <c r="O321" s="5">
        <v>4.18</v>
      </c>
      <c r="P321" s="5">
        <v>8.5000000000000006E-2</v>
      </c>
      <c r="Q321" s="5">
        <v>0.70000000000000007</v>
      </c>
      <c r="R321" s="5">
        <v>1.9450000000000001</v>
      </c>
      <c r="S321" s="5">
        <v>11.355</v>
      </c>
      <c r="T321" s="5">
        <v>0.09</v>
      </c>
      <c r="U321" s="5">
        <v>0.623</v>
      </c>
      <c r="V321" s="5">
        <v>0.22950000000000001</v>
      </c>
      <c r="W321" s="5">
        <v>0</v>
      </c>
      <c r="X321" s="5">
        <v>7.1749999999999998</v>
      </c>
      <c r="Y321" s="5">
        <f t="shared" si="27"/>
        <v>5.1844050000000003E-2</v>
      </c>
      <c r="Z321" s="5">
        <f t="shared" si="28"/>
        <v>6.6002500000000006E-2</v>
      </c>
      <c r="AA321" s="5">
        <f t="shared" si="29"/>
        <v>0.11784655000000001</v>
      </c>
      <c r="AB321" s="5">
        <f t="shared" si="30"/>
        <v>2.2053449999999988E-2</v>
      </c>
      <c r="AC321" s="17">
        <f t="shared" si="31"/>
        <v>673.81899999999996</v>
      </c>
      <c r="AD321" s="17">
        <f t="shared" si="32"/>
        <v>6.1801640013841488E-2</v>
      </c>
      <c r="AE321" s="17">
        <f t="shared" si="33"/>
        <v>566.61676646706599</v>
      </c>
      <c r="AF321" s="17">
        <f t="shared" si="34"/>
        <v>160.04937255708703</v>
      </c>
      <c r="AG321" s="17">
        <f t="shared" si="35"/>
        <v>181.8200008090555</v>
      </c>
      <c r="AH321" s="17">
        <f t="shared" si="36"/>
        <v>17.903591716263879</v>
      </c>
      <c r="AI321" s="17">
        <f t="shared" si="37"/>
        <v>4.7121957168912818</v>
      </c>
      <c r="AJ321" s="17">
        <f t="shared" si="38"/>
        <v>4.737240282775347</v>
      </c>
      <c r="AK321" s="17">
        <f t="shared" si="39"/>
        <v>17.572560855216764</v>
      </c>
      <c r="AL321" s="17">
        <f t="shared" si="40"/>
        <v>3.7013203795183931</v>
      </c>
      <c r="AM321" s="17">
        <f t="shared" si="41"/>
        <v>0</v>
      </c>
      <c r="AN321" s="17">
        <f t="shared" si="42"/>
        <v>149.38953294689853</v>
      </c>
      <c r="AO321" s="17">
        <f t="shared" si="43"/>
        <v>849.21965446440902</v>
      </c>
      <c r="AP321" s="17">
        <f t="shared" si="44"/>
        <v>931.16372890637763</v>
      </c>
      <c r="AQ321" s="17">
        <f t="shared" si="45"/>
        <v>1780.3833833707868</v>
      </c>
      <c r="AR321" s="17">
        <f t="shared" si="46"/>
        <v>-4.6026083599378742</v>
      </c>
      <c r="AS321" s="17">
        <f t="shared" si="47"/>
        <v>926.38973154947246</v>
      </c>
      <c r="AT321" s="17">
        <f t="shared" si="48"/>
        <v>170.6634141816337</v>
      </c>
      <c r="AU321" s="17">
        <f t="shared" si="49"/>
        <v>755.72631736783876</v>
      </c>
      <c r="AV321" s="5" t="str">
        <f t="shared" si="50"/>
        <v>OK</v>
      </c>
      <c r="AW321" s="5">
        <f t="shared" si="51"/>
        <v>4.1955056780694351</v>
      </c>
      <c r="AX321" s="5" t="str">
        <f t="shared" si="52"/>
        <v>OK</v>
      </c>
      <c r="AY321" s="5">
        <f t="shared" si="53"/>
        <v>89.067568599681891</v>
      </c>
      <c r="AZ321" s="8" t="s">
        <v>825</v>
      </c>
      <c r="BA321" s="8"/>
    </row>
    <row r="322" spans="1:53" ht="15.75" customHeight="1" x14ac:dyDescent="0.2">
      <c r="A322" s="13" t="s">
        <v>828</v>
      </c>
      <c r="B322" s="13">
        <v>322</v>
      </c>
      <c r="C322" s="8" t="s">
        <v>120</v>
      </c>
      <c r="D322" s="4" t="s">
        <v>115</v>
      </c>
      <c r="E322" s="3">
        <v>45230</v>
      </c>
      <c r="F322" s="19">
        <v>0.4861111111111111</v>
      </c>
      <c r="G322" s="5"/>
      <c r="H322" s="5"/>
      <c r="I322" s="5"/>
      <c r="J322" s="5">
        <v>1.91</v>
      </c>
      <c r="K322" s="5">
        <v>0.12889999999999999</v>
      </c>
      <c r="L322" s="5">
        <v>7.306</v>
      </c>
      <c r="M322" s="5">
        <v>998.505</v>
      </c>
      <c r="N322" s="5">
        <v>118.8092</v>
      </c>
      <c r="O322" s="5">
        <v>5.7450000000000001</v>
      </c>
      <c r="P322" s="5">
        <v>5.0000000000000001E-3</v>
      </c>
      <c r="Q322" s="5">
        <v>0.8</v>
      </c>
      <c r="R322" s="5">
        <v>2.9950000000000001</v>
      </c>
      <c r="S322" s="5">
        <v>14.7</v>
      </c>
      <c r="T322" s="5">
        <v>0.11499999999999999</v>
      </c>
      <c r="U322" s="5">
        <v>1.083</v>
      </c>
      <c r="V322" s="5">
        <v>9.4500000000000001E-2</v>
      </c>
      <c r="W322" s="5">
        <v>0</v>
      </c>
      <c r="X322" s="5">
        <v>7.4880000000000004</v>
      </c>
      <c r="Y322" s="5">
        <f t="shared" si="27"/>
        <v>2.134755E-2</v>
      </c>
      <c r="Z322" s="5">
        <f t="shared" si="28"/>
        <v>3.8825000000000001E-3</v>
      </c>
      <c r="AA322" s="5">
        <f t="shared" si="29"/>
        <v>2.523005E-2</v>
      </c>
      <c r="AB322" s="5">
        <f t="shared" si="30"/>
        <v>0.10366994999999998</v>
      </c>
      <c r="AC322" s="17">
        <f t="shared" si="31"/>
        <v>998.505</v>
      </c>
      <c r="AD322" s="17">
        <f t="shared" si="32"/>
        <v>4.9431068698683439E-2</v>
      </c>
      <c r="AE322" s="17">
        <f t="shared" si="33"/>
        <v>733.53293413173651</v>
      </c>
      <c r="AF322" s="17">
        <f t="shared" si="34"/>
        <v>246.45134745937051</v>
      </c>
      <c r="AG322" s="17">
        <f t="shared" si="35"/>
        <v>249.89375709282868</v>
      </c>
      <c r="AH322" s="17">
        <f t="shared" si="36"/>
        <v>20.461247675730146</v>
      </c>
      <c r="AI322" s="17">
        <f t="shared" si="37"/>
        <v>0.27718798334654599</v>
      </c>
      <c r="AJ322" s="17">
        <f t="shared" si="38"/>
        <v>6.0531403613240542</v>
      </c>
      <c r="AK322" s="17">
        <f t="shared" si="39"/>
        <v>30.54748540320988</v>
      </c>
      <c r="AL322" s="17">
        <f t="shared" si="40"/>
        <v>1.52407309744875</v>
      </c>
      <c r="AM322" s="17">
        <f t="shared" si="41"/>
        <v>0</v>
      </c>
      <c r="AN322" s="17">
        <f t="shared" si="42"/>
        <v>155.90645612632423</v>
      </c>
      <c r="AO322" s="17">
        <f t="shared" si="43"/>
        <v>1192.5361549883069</v>
      </c>
      <c r="AP322" s="17">
        <f t="shared" si="44"/>
        <v>1250.665905411711</v>
      </c>
      <c r="AQ322" s="17">
        <f t="shared" si="45"/>
        <v>2443.2020604000181</v>
      </c>
      <c r="AR322" s="17">
        <f t="shared" si="46"/>
        <v>-2.3792444908910548</v>
      </c>
      <c r="AS322" s="17">
        <f t="shared" si="47"/>
        <v>1250.3392863596659</v>
      </c>
      <c r="AT322" s="17">
        <f t="shared" si="48"/>
        <v>187.97801462698285</v>
      </c>
      <c r="AU322" s="17">
        <f t="shared" si="49"/>
        <v>1062.361271732683</v>
      </c>
      <c r="AV322" s="5" t="str">
        <f t="shared" si="50"/>
        <v>OK</v>
      </c>
      <c r="AW322" s="5">
        <f t="shared" si="51"/>
        <v>1.3344680620076785</v>
      </c>
      <c r="AX322" s="5" t="str">
        <f t="shared" si="52"/>
        <v>OK</v>
      </c>
      <c r="AY322" s="5">
        <f t="shared" si="53"/>
        <v>120.39467082872683</v>
      </c>
      <c r="AZ322" s="8" t="s">
        <v>829</v>
      </c>
      <c r="BA322" s="8"/>
    </row>
    <row r="323" spans="1:53" ht="15.75" customHeight="1" x14ac:dyDescent="0.2">
      <c r="A323" s="13" t="s">
        <v>830</v>
      </c>
      <c r="B323" s="13">
        <v>323</v>
      </c>
      <c r="C323" s="8" t="s">
        <v>87</v>
      </c>
      <c r="D323" s="4" t="s">
        <v>88</v>
      </c>
      <c r="E323" s="3">
        <v>45230</v>
      </c>
      <c r="F323" s="19">
        <v>0.50694444444444442</v>
      </c>
      <c r="G323" s="5"/>
      <c r="H323" s="5"/>
      <c r="I323" s="5"/>
      <c r="J323" s="5">
        <v>2.1880000000000002</v>
      </c>
      <c r="K323" s="5">
        <v>0.1295</v>
      </c>
      <c r="L323" s="5">
        <v>7.1050000000000004</v>
      </c>
      <c r="M323" s="5">
        <v>1091.3820000000001</v>
      </c>
      <c r="N323" s="5">
        <v>119.5852</v>
      </c>
      <c r="O323" s="5">
        <v>5.665</v>
      </c>
      <c r="P323" s="5">
        <v>1.4999999999999999E-2</v>
      </c>
      <c r="Q323" s="5">
        <v>0.87999999999999989</v>
      </c>
      <c r="R323" s="5">
        <v>3.43</v>
      </c>
      <c r="S323" s="5">
        <v>15.295000000000002</v>
      </c>
      <c r="T323" s="5">
        <v>0.11499999999999999</v>
      </c>
      <c r="U323" s="5">
        <v>1.0774999999999999</v>
      </c>
      <c r="V323" s="5">
        <v>4.4999999999999998E-2</v>
      </c>
      <c r="W323" s="5">
        <v>0</v>
      </c>
      <c r="X323" s="5">
        <v>8.3569999999999993</v>
      </c>
      <c r="Y323" s="5">
        <f t="shared" si="27"/>
        <v>1.0165499999999999E-2</v>
      </c>
      <c r="Z323" s="5">
        <f t="shared" si="28"/>
        <v>1.16475E-2</v>
      </c>
      <c r="AA323" s="5">
        <f t="shared" si="29"/>
        <v>2.1812999999999999E-2</v>
      </c>
      <c r="AB323" s="5">
        <f t="shared" si="30"/>
        <v>0.107687</v>
      </c>
      <c r="AC323" s="17">
        <f t="shared" si="31"/>
        <v>1091.3820000000001</v>
      </c>
      <c r="AD323" s="17">
        <f t="shared" si="32"/>
        <v>7.8523563461006932E-2</v>
      </c>
      <c r="AE323" s="17">
        <f t="shared" si="33"/>
        <v>763.22355289421171</v>
      </c>
      <c r="AF323" s="17">
        <f t="shared" si="34"/>
        <v>282.24645134745941</v>
      </c>
      <c r="AG323" s="17">
        <f t="shared" si="35"/>
        <v>246.41394846490417</v>
      </c>
      <c r="AH323" s="17">
        <f t="shared" si="36"/>
        <v>22.507372443303158</v>
      </c>
      <c r="AI323" s="17">
        <f t="shared" si="37"/>
        <v>0.8315639500396379</v>
      </c>
      <c r="AJ323" s="17">
        <f t="shared" si="38"/>
        <v>6.0531403613240542</v>
      </c>
      <c r="AK323" s="17">
        <f t="shared" si="39"/>
        <v>30.39235043578822</v>
      </c>
      <c r="AL323" s="17">
        <f t="shared" si="40"/>
        <v>0.7257490940232143</v>
      </c>
      <c r="AM323" s="17">
        <f t="shared" si="41"/>
        <v>0</v>
      </c>
      <c r="AN323" s="17">
        <f t="shared" si="42"/>
        <v>173.99976680658273</v>
      </c>
      <c r="AO323" s="17">
        <f t="shared" si="43"/>
        <v>1302.5530066977183</v>
      </c>
      <c r="AP323" s="17">
        <f t="shared" si="44"/>
        <v>1315.3014126633793</v>
      </c>
      <c r="AQ323" s="17">
        <f t="shared" si="45"/>
        <v>2617.8544193610978</v>
      </c>
      <c r="AR323" s="17">
        <f t="shared" si="46"/>
        <v>-0.48697917926132694</v>
      </c>
      <c r="AS323" s="17">
        <f t="shared" si="47"/>
        <v>1314.3913251498786</v>
      </c>
      <c r="AT323" s="17">
        <f t="shared" si="48"/>
        <v>205.11786633639417</v>
      </c>
      <c r="AU323" s="17">
        <f t="shared" si="49"/>
        <v>1109.2734588134845</v>
      </c>
      <c r="AV323" s="5" t="str">
        <f t="shared" si="50"/>
        <v>OK</v>
      </c>
      <c r="AW323" s="5">
        <f t="shared" si="51"/>
        <v>7.7880606797693872</v>
      </c>
      <c r="AX323" s="5" t="str">
        <f t="shared" si="52"/>
        <v>OK</v>
      </c>
      <c r="AY323" s="5">
        <f t="shared" si="53"/>
        <v>128.89856794002358</v>
      </c>
      <c r="AZ323" s="8" t="s">
        <v>831</v>
      </c>
      <c r="BA323" s="8" t="s">
        <v>832</v>
      </c>
    </row>
    <row r="324" spans="1:53" ht="15.75" customHeight="1" x14ac:dyDescent="0.2">
      <c r="A324" s="13" t="s">
        <v>833</v>
      </c>
      <c r="B324" s="13">
        <v>324</v>
      </c>
      <c r="C324" s="8" t="s">
        <v>114</v>
      </c>
      <c r="D324" s="4" t="s">
        <v>115</v>
      </c>
      <c r="E324" s="3">
        <v>45230</v>
      </c>
      <c r="F324" s="19">
        <v>0.51388888888888884</v>
      </c>
      <c r="G324" s="5"/>
      <c r="H324" s="5"/>
      <c r="I324" s="5"/>
      <c r="J324" s="5">
        <v>1.885</v>
      </c>
      <c r="K324" s="5">
        <v>0.1072</v>
      </c>
      <c r="L324" s="5">
        <v>7.375</v>
      </c>
      <c r="M324" s="5">
        <v>995.48299999999995</v>
      </c>
      <c r="N324" s="5">
        <v>116.7796</v>
      </c>
      <c r="O324" s="5">
        <v>5.4700000000000006</v>
      </c>
      <c r="P324" s="5">
        <v>3.5000000000000003E-2</v>
      </c>
      <c r="Q324" s="5">
        <v>0.86499999999999999</v>
      </c>
      <c r="R324" s="5">
        <v>3.4549999999999996</v>
      </c>
      <c r="S324" s="5">
        <v>14.92</v>
      </c>
      <c r="T324" s="5">
        <v>0.10500000000000001</v>
      </c>
      <c r="U324" s="5">
        <v>1.1005</v>
      </c>
      <c r="V324" s="5">
        <v>0.03</v>
      </c>
      <c r="W324" s="5">
        <v>0</v>
      </c>
      <c r="X324" s="5">
        <v>8.1474999999999991</v>
      </c>
      <c r="Y324" s="5">
        <f t="shared" si="27"/>
        <v>6.7769999999999992E-3</v>
      </c>
      <c r="Z324" s="5">
        <f t="shared" si="28"/>
        <v>2.71775E-2</v>
      </c>
      <c r="AA324" s="5">
        <f t="shared" si="29"/>
        <v>3.3954499999999999E-2</v>
      </c>
      <c r="AB324" s="5">
        <f t="shared" si="30"/>
        <v>7.3245500000000005E-2</v>
      </c>
      <c r="AC324" s="17">
        <f t="shared" si="31"/>
        <v>995.48299999999995</v>
      </c>
      <c r="AD324" s="17">
        <f t="shared" si="32"/>
        <v>4.2169650342858196E-2</v>
      </c>
      <c r="AE324" s="17">
        <f t="shared" si="33"/>
        <v>744.51097804391225</v>
      </c>
      <c r="AF324" s="17">
        <f t="shared" si="34"/>
        <v>284.30364122608512</v>
      </c>
      <c r="AG324" s="17">
        <f t="shared" si="35"/>
        <v>237.93191493433821</v>
      </c>
      <c r="AH324" s="17">
        <f t="shared" si="36"/>
        <v>22.12372404938322</v>
      </c>
      <c r="AI324" s="17">
        <f t="shared" si="37"/>
        <v>1.9403158834258221</v>
      </c>
      <c r="AJ324" s="17">
        <f t="shared" si="38"/>
        <v>5.5267803299045717</v>
      </c>
      <c r="AK324" s="17">
        <f t="shared" si="39"/>
        <v>31.041096663187879</v>
      </c>
      <c r="AL324" s="17">
        <f t="shared" si="40"/>
        <v>0.4838327293488095</v>
      </c>
      <c r="AM324" s="17">
        <f t="shared" si="41"/>
        <v>0</v>
      </c>
      <c r="AN324" s="17">
        <f t="shared" si="42"/>
        <v>169.63780065294156</v>
      </c>
      <c r="AO324" s="17">
        <f t="shared" si="43"/>
        <v>1202.1725103753829</v>
      </c>
      <c r="AP324" s="17">
        <f t="shared" si="44"/>
        <v>1290.8527437874877</v>
      </c>
      <c r="AQ324" s="17">
        <f t="shared" si="45"/>
        <v>2493.0252541628706</v>
      </c>
      <c r="AR324" s="17">
        <f t="shared" si="46"/>
        <v>-3.5571333769694458</v>
      </c>
      <c r="AS324" s="17">
        <f t="shared" si="47"/>
        <v>1288.8702582537189</v>
      </c>
      <c r="AT324" s="17">
        <f t="shared" si="48"/>
        <v>201.16273004547824</v>
      </c>
      <c r="AU324" s="17">
        <f t="shared" si="49"/>
        <v>1087.7075282082408</v>
      </c>
      <c r="AV324" s="5" t="str">
        <f t="shared" si="50"/>
        <v>OK</v>
      </c>
      <c r="AW324" s="5">
        <f t="shared" si="51"/>
        <v>5.488740622499706</v>
      </c>
      <c r="AX324" s="5" t="str">
        <f t="shared" si="52"/>
        <v>OK</v>
      </c>
      <c r="AY324" s="5">
        <f t="shared" si="53"/>
        <v>123.18932934399267</v>
      </c>
      <c r="AZ324" s="8" t="s">
        <v>834</v>
      </c>
      <c r="BA324" s="8"/>
    </row>
    <row r="325" spans="1:53" ht="15.75" customHeight="1" x14ac:dyDescent="0.2">
      <c r="A325" s="13" t="s">
        <v>835</v>
      </c>
      <c r="B325" s="13">
        <v>325</v>
      </c>
      <c r="C325" s="8" t="s">
        <v>82</v>
      </c>
      <c r="D325" s="4" t="s">
        <v>69</v>
      </c>
      <c r="E325" s="3">
        <v>45230</v>
      </c>
      <c r="F325" s="19">
        <v>0.52083333333333337</v>
      </c>
      <c r="G325" s="5"/>
      <c r="H325" s="5"/>
      <c r="I325" s="5"/>
      <c r="J325" s="5">
        <v>1.5660000000000001</v>
      </c>
      <c r="K325" s="5">
        <v>0.10505</v>
      </c>
      <c r="L325" s="5">
        <v>7.2480000000000002</v>
      </c>
      <c r="M325" s="5">
        <v>971.14300000000003</v>
      </c>
      <c r="N325" s="5">
        <v>106.066</v>
      </c>
      <c r="O325" s="5">
        <v>4.4350000000000005</v>
      </c>
      <c r="P325" s="5">
        <v>5.0000000000000001E-3</v>
      </c>
      <c r="Q325" s="5">
        <v>0.46499999999999997</v>
      </c>
      <c r="R325" s="5">
        <v>2.6750000000000003</v>
      </c>
      <c r="S325" s="5">
        <v>14.76</v>
      </c>
      <c r="T325" s="5">
        <v>7.0000000000000007E-2</v>
      </c>
      <c r="U325" s="5">
        <v>0.47199999999999998</v>
      </c>
      <c r="V325" s="5">
        <v>0.108</v>
      </c>
      <c r="W325" s="5">
        <v>0</v>
      </c>
      <c r="X325" s="5">
        <v>4.2545000000000002</v>
      </c>
      <c r="Y325" s="5">
        <f t="shared" si="27"/>
        <v>2.4397199999999997E-2</v>
      </c>
      <c r="Z325" s="5">
        <f t="shared" si="28"/>
        <v>3.8825000000000001E-3</v>
      </c>
      <c r="AA325" s="5">
        <f t="shared" si="29"/>
        <v>2.8279699999999998E-2</v>
      </c>
      <c r="AB325" s="5">
        <f t="shared" si="30"/>
        <v>7.6770300000000014E-2</v>
      </c>
      <c r="AC325" s="17">
        <f t="shared" si="31"/>
        <v>971.14300000000003</v>
      </c>
      <c r="AD325" s="17">
        <f t="shared" si="32"/>
        <v>5.6493697481230232E-2</v>
      </c>
      <c r="AE325" s="17">
        <f t="shared" si="33"/>
        <v>736.52694610778451</v>
      </c>
      <c r="AF325" s="17">
        <f t="shared" si="34"/>
        <v>220.11931701296029</v>
      </c>
      <c r="AG325" s="17">
        <f t="shared" si="35"/>
        <v>192.9118908105649</v>
      </c>
      <c r="AH325" s="17">
        <f t="shared" si="36"/>
        <v>11.893100211518147</v>
      </c>
      <c r="AI325" s="17">
        <f t="shared" si="37"/>
        <v>0.27718798334654599</v>
      </c>
      <c r="AJ325" s="17">
        <f t="shared" si="38"/>
        <v>3.6845202199363811</v>
      </c>
      <c r="AK325" s="17">
        <f t="shared" si="39"/>
        <v>13.313400840549457</v>
      </c>
      <c r="AL325" s="17">
        <f t="shared" si="40"/>
        <v>1.7417978256557143</v>
      </c>
      <c r="AM325" s="17">
        <f t="shared" si="41"/>
        <v>0</v>
      </c>
      <c r="AN325" s="17">
        <f t="shared" si="42"/>
        <v>88.582267306282901</v>
      </c>
      <c r="AO325" s="17">
        <f t="shared" si="43"/>
        <v>1078.4649861924245</v>
      </c>
      <c r="AP325" s="17">
        <f t="shared" si="44"/>
        <v>1161.7849358236558</v>
      </c>
      <c r="AQ325" s="17">
        <f t="shared" si="45"/>
        <v>2240.2499220160803</v>
      </c>
      <c r="AR325" s="17">
        <f t="shared" si="46"/>
        <v>-3.7192256458711874</v>
      </c>
      <c r="AS325" s="17">
        <f t="shared" si="47"/>
        <v>1161.451254142828</v>
      </c>
      <c r="AT325" s="17">
        <f t="shared" si="48"/>
        <v>103.63746597248807</v>
      </c>
      <c r="AU325" s="17">
        <f t="shared" si="49"/>
        <v>1057.8137881703399</v>
      </c>
      <c r="AV325" s="5" t="str">
        <f t="shared" si="50"/>
        <v>OK</v>
      </c>
      <c r="AW325" s="5">
        <f t="shared" si="51"/>
        <v>2.4432533582978193</v>
      </c>
      <c r="AX325" s="5" t="str">
        <f t="shared" si="52"/>
        <v>OK</v>
      </c>
      <c r="AY325" s="5">
        <f t="shared" si="53"/>
        <v>108.65746110701217</v>
      </c>
      <c r="AZ325" s="8" t="s">
        <v>836</v>
      </c>
      <c r="BA325" s="8"/>
    </row>
    <row r="326" spans="1:53" ht="15.75" customHeight="1" x14ac:dyDescent="0.2">
      <c r="A326" s="13" t="s">
        <v>837</v>
      </c>
      <c r="B326" s="13">
        <v>326</v>
      </c>
      <c r="C326" s="8" t="s">
        <v>78</v>
      </c>
      <c r="D326" s="4" t="s">
        <v>79</v>
      </c>
      <c r="E326" s="3">
        <v>45230</v>
      </c>
      <c r="F326" s="19">
        <v>0.52777777777777779</v>
      </c>
      <c r="G326" s="5"/>
      <c r="H326" s="5"/>
      <c r="I326" s="5"/>
      <c r="J326" s="5">
        <v>1.6419999999999999</v>
      </c>
      <c r="K326" s="5">
        <v>6.0940000000000001E-2</v>
      </c>
      <c r="L326" s="5">
        <v>7.1360000000000001</v>
      </c>
      <c r="M326" s="5">
        <v>815.52</v>
      </c>
      <c r="N326" s="5">
        <v>92.112399999999994</v>
      </c>
      <c r="O326" s="5">
        <v>3.33</v>
      </c>
      <c r="P326" s="5">
        <v>1.4999999999999999E-2</v>
      </c>
      <c r="Q326" s="5">
        <v>0.71</v>
      </c>
      <c r="R326" s="5">
        <v>2.2349999999999999</v>
      </c>
      <c r="S326" s="5">
        <v>13.395</v>
      </c>
      <c r="T326" s="5">
        <v>0.05</v>
      </c>
      <c r="U326" s="5">
        <v>0.63200000000000012</v>
      </c>
      <c r="V326" s="5">
        <v>6.7999999999999991E-2</v>
      </c>
      <c r="W326" s="5">
        <v>0</v>
      </c>
      <c r="X326" s="5">
        <v>4.3620000000000001</v>
      </c>
      <c r="Y326" s="5">
        <f t="shared" si="27"/>
        <v>1.5361199999999997E-2</v>
      </c>
      <c r="Z326" s="5">
        <f t="shared" si="28"/>
        <v>1.16475E-2</v>
      </c>
      <c r="AA326" s="5">
        <f t="shared" si="29"/>
        <v>2.7008699999999997E-2</v>
      </c>
      <c r="AB326" s="5">
        <f t="shared" si="30"/>
        <v>3.3931300000000005E-2</v>
      </c>
      <c r="AC326" s="17">
        <f t="shared" si="31"/>
        <v>815.52</v>
      </c>
      <c r="AD326" s="17">
        <f t="shared" si="32"/>
        <v>7.3113908348341472E-2</v>
      </c>
      <c r="AE326" s="17">
        <f t="shared" si="33"/>
        <v>668.41317365269458</v>
      </c>
      <c r="AF326" s="17">
        <f t="shared" si="34"/>
        <v>183.91277514914626</v>
      </c>
      <c r="AG326" s="17">
        <f t="shared" si="35"/>
        <v>144.84703413735761</v>
      </c>
      <c r="AH326" s="17">
        <f t="shared" si="36"/>
        <v>18.159357312210506</v>
      </c>
      <c r="AI326" s="17">
        <f t="shared" si="37"/>
        <v>0.8315639500396379</v>
      </c>
      <c r="AJ326" s="17">
        <f t="shared" si="38"/>
        <v>2.6318001570974152</v>
      </c>
      <c r="AK326" s="17">
        <f t="shared" si="39"/>
        <v>17.826418074634024</v>
      </c>
      <c r="AL326" s="17">
        <f t="shared" si="40"/>
        <v>1.0966875198573016</v>
      </c>
      <c r="AM326" s="17">
        <f t="shared" si="41"/>
        <v>0</v>
      </c>
      <c r="AN326" s="17">
        <f t="shared" si="42"/>
        <v>90.820507695382773</v>
      </c>
      <c r="AO326" s="17">
        <f t="shared" si="43"/>
        <v>927.89541344697147</v>
      </c>
      <c r="AP326" s="17">
        <f t="shared" si="44"/>
        <v>1016.2370181097968</v>
      </c>
      <c r="AQ326" s="17">
        <f t="shared" si="45"/>
        <v>1944.1324315567683</v>
      </c>
      <c r="AR326" s="17">
        <f t="shared" si="46"/>
        <v>-4.5440116747646471</v>
      </c>
      <c r="AS326" s="17">
        <f t="shared" si="47"/>
        <v>1015.3323402514089</v>
      </c>
      <c r="AT326" s="17">
        <f t="shared" si="48"/>
        <v>109.74361328987411</v>
      </c>
      <c r="AU326" s="17">
        <f t="shared" si="49"/>
        <v>905.5887269615348</v>
      </c>
      <c r="AV326" s="5" t="str">
        <f t="shared" si="50"/>
        <v>OK</v>
      </c>
      <c r="AW326" s="5">
        <f t="shared" si="51"/>
        <v>3.4006863525871718</v>
      </c>
      <c r="AX326" s="5" t="str">
        <f t="shared" si="52"/>
        <v>OK</v>
      </c>
      <c r="AY326" s="5">
        <f t="shared" si="53"/>
        <v>95.2448538158405</v>
      </c>
      <c r="AZ326" s="8" t="s">
        <v>836</v>
      </c>
      <c r="BA326" s="8"/>
    </row>
    <row r="327" spans="1:53" ht="15.75" customHeight="1" x14ac:dyDescent="0.2">
      <c r="A327" s="13" t="s">
        <v>838</v>
      </c>
      <c r="B327" s="13">
        <v>327</v>
      </c>
      <c r="C327" s="8" t="s">
        <v>139</v>
      </c>
      <c r="D327" s="4"/>
      <c r="E327" s="3">
        <v>45230</v>
      </c>
      <c r="F327" s="19">
        <v>0.53472222222222221</v>
      </c>
      <c r="G327" s="5"/>
      <c r="H327" s="5"/>
      <c r="I327" s="5"/>
      <c r="J327" s="5">
        <v>1.7989999999999999</v>
      </c>
      <c r="K327" s="5">
        <v>0.14080000000000001</v>
      </c>
      <c r="L327" s="5">
        <v>7.258</v>
      </c>
      <c r="M327" s="5">
        <v>750.721</v>
      </c>
      <c r="N327" s="5">
        <v>105.526</v>
      </c>
      <c r="O327" s="5">
        <v>3.6349999999999998</v>
      </c>
      <c r="P327" s="5">
        <v>0.01</v>
      </c>
      <c r="Q327" s="5">
        <v>0.75</v>
      </c>
      <c r="R327" s="5">
        <v>2.56</v>
      </c>
      <c r="S327" s="5">
        <v>14.684999999999999</v>
      </c>
      <c r="T327" s="5">
        <v>0.06</v>
      </c>
      <c r="U327" s="5">
        <v>1.5815000000000001</v>
      </c>
      <c r="V327" s="5">
        <v>0.13250000000000001</v>
      </c>
      <c r="W327" s="5">
        <v>0</v>
      </c>
      <c r="X327" s="5">
        <v>11.293500000000002</v>
      </c>
      <c r="Y327" s="5">
        <f t="shared" si="27"/>
        <v>2.993175E-2</v>
      </c>
      <c r="Z327" s="5">
        <f t="shared" si="28"/>
        <v>7.7650000000000002E-3</v>
      </c>
      <c r="AA327" s="5">
        <f t="shared" si="29"/>
        <v>3.7696750000000001E-2</v>
      </c>
      <c r="AB327" s="5">
        <f t="shared" si="30"/>
        <v>0.10310325000000001</v>
      </c>
      <c r="AC327" s="17">
        <f t="shared" si="31"/>
        <v>750.721</v>
      </c>
      <c r="AD327" s="17">
        <f t="shared" si="32"/>
        <v>5.5207743928075717E-2</v>
      </c>
      <c r="AE327" s="17">
        <f t="shared" si="33"/>
        <v>732.78443113772448</v>
      </c>
      <c r="AF327" s="17">
        <f t="shared" si="34"/>
        <v>210.65624357128164</v>
      </c>
      <c r="AG327" s="17">
        <f t="shared" si="35"/>
        <v>158.1138045313198</v>
      </c>
      <c r="AH327" s="17">
        <f t="shared" si="36"/>
        <v>19.182419695997012</v>
      </c>
      <c r="AI327" s="17">
        <f t="shared" si="37"/>
        <v>0.55437596669309197</v>
      </c>
      <c r="AJ327" s="17">
        <f t="shared" si="38"/>
        <v>3.1581601885168982</v>
      </c>
      <c r="AK327" s="17">
        <f t="shared" si="39"/>
        <v>44.608354723154605</v>
      </c>
      <c r="AL327" s="17">
        <f t="shared" si="40"/>
        <v>2.1369278879572424</v>
      </c>
      <c r="AM327" s="17">
        <f t="shared" si="41"/>
        <v>0</v>
      </c>
      <c r="AN327" s="17">
        <f t="shared" si="42"/>
        <v>235.14016590045978</v>
      </c>
      <c r="AO327" s="17">
        <f t="shared" si="43"/>
        <v>1035.7646087000885</v>
      </c>
      <c r="AP327" s="17">
        <f t="shared" si="44"/>
        <v>1121.346482646944</v>
      </c>
      <c r="AQ327" s="17">
        <f t="shared" si="45"/>
        <v>2157.1110913470325</v>
      </c>
      <c r="AR327" s="17">
        <f t="shared" si="46"/>
        <v>-3.9674300637624045</v>
      </c>
      <c r="AS327" s="17">
        <f t="shared" si="47"/>
        <v>1120.7368989363229</v>
      </c>
      <c r="AT327" s="17">
        <f t="shared" si="48"/>
        <v>281.88544851157161</v>
      </c>
      <c r="AU327" s="17">
        <f t="shared" si="49"/>
        <v>838.85145042475119</v>
      </c>
      <c r="AV327" s="5" t="str">
        <f t="shared" si="50"/>
        <v>OK</v>
      </c>
      <c r="AW327" s="5">
        <f t="shared" si="51"/>
        <v>4.3012857708150714</v>
      </c>
      <c r="AX327" s="5" t="str">
        <f t="shared" si="52"/>
        <v>OK</v>
      </c>
      <c r="AY327" s="5">
        <f t="shared" si="53"/>
        <v>110.06497482251031</v>
      </c>
      <c r="AZ327" s="8" t="s">
        <v>839</v>
      </c>
      <c r="BA327" s="8"/>
    </row>
    <row r="328" spans="1:53" ht="15.75" customHeight="1" x14ac:dyDescent="0.2">
      <c r="A328" s="13" t="s">
        <v>840</v>
      </c>
      <c r="B328" s="13">
        <v>328</v>
      </c>
      <c r="C328" s="8" t="s">
        <v>72</v>
      </c>
      <c r="D328" s="4" t="s">
        <v>69</v>
      </c>
      <c r="E328" s="3">
        <v>45230</v>
      </c>
      <c r="F328" s="19">
        <v>0.53819444444444442</v>
      </c>
      <c r="G328" s="5"/>
      <c r="H328" s="5"/>
      <c r="I328" s="5"/>
      <c r="J328" s="5">
        <v>1.4139999999999999</v>
      </c>
      <c r="K328" s="5">
        <v>0.22470000000000001</v>
      </c>
      <c r="L328" s="5">
        <v>7.4880000000000004</v>
      </c>
      <c r="M328" s="5">
        <v>652.96900000000005</v>
      </c>
      <c r="N328" s="5">
        <v>86.787999999999997</v>
      </c>
      <c r="O328" s="5">
        <v>2.25</v>
      </c>
      <c r="P328" s="5">
        <v>0.02</v>
      </c>
      <c r="Q328" s="5">
        <v>0.6</v>
      </c>
      <c r="R328" s="5">
        <v>1.77</v>
      </c>
      <c r="S328" s="5">
        <v>12.744999999999999</v>
      </c>
      <c r="T328" s="5">
        <v>0.05</v>
      </c>
      <c r="U328" s="5">
        <v>0.48949999999999999</v>
      </c>
      <c r="V328" s="5">
        <v>0.67799999999999994</v>
      </c>
      <c r="W328" s="5">
        <v>0</v>
      </c>
      <c r="X328" s="5">
        <v>6.8544999999999998</v>
      </c>
      <c r="Y328" s="5">
        <f t="shared" si="27"/>
        <v>0.15316019999999997</v>
      </c>
      <c r="Z328" s="5">
        <f t="shared" si="28"/>
        <v>1.553E-2</v>
      </c>
      <c r="AA328" s="5">
        <f t="shared" si="29"/>
        <v>0.16869019999999996</v>
      </c>
      <c r="AB328" s="5">
        <f t="shared" si="30"/>
        <v>5.6009800000000054E-2</v>
      </c>
      <c r="AC328" s="17">
        <f t="shared" si="31"/>
        <v>652.96900000000005</v>
      </c>
      <c r="AD328" s="17">
        <f t="shared" si="32"/>
        <v>3.2508729738543379E-2</v>
      </c>
      <c r="AE328" s="17">
        <f t="shared" si="33"/>
        <v>635.97804391217562</v>
      </c>
      <c r="AF328" s="17">
        <f t="shared" si="34"/>
        <v>145.64904340670645</v>
      </c>
      <c r="AG328" s="17">
        <f t="shared" si="35"/>
        <v>97.869617660376775</v>
      </c>
      <c r="AH328" s="17">
        <f t="shared" si="36"/>
        <v>15.345935756797608</v>
      </c>
      <c r="AI328" s="17">
        <f t="shared" si="37"/>
        <v>1.1087519333861839</v>
      </c>
      <c r="AJ328" s="17">
        <f t="shared" si="38"/>
        <v>2.6318001570974152</v>
      </c>
      <c r="AK328" s="17">
        <f t="shared" si="39"/>
        <v>13.807012100527459</v>
      </c>
      <c r="AL328" s="17">
        <f t="shared" si="40"/>
        <v>10.934619683283094</v>
      </c>
      <c r="AM328" s="17">
        <f t="shared" si="41"/>
        <v>0</v>
      </c>
      <c r="AN328" s="17">
        <f t="shared" si="42"/>
        <v>142.71645346125658</v>
      </c>
      <c r="AO328" s="17">
        <f t="shared" si="43"/>
        <v>823.05888540216461</v>
      </c>
      <c r="AP328" s="17">
        <f t="shared" si="44"/>
        <v>895.98390139918126</v>
      </c>
      <c r="AQ328" s="17">
        <f t="shared" si="45"/>
        <v>1719.0427868013458</v>
      </c>
      <c r="AR328" s="17">
        <f t="shared" si="46"/>
        <v>-4.2421873706069624</v>
      </c>
      <c r="AS328" s="17">
        <f t="shared" si="47"/>
        <v>894.84264073605652</v>
      </c>
      <c r="AT328" s="17">
        <f t="shared" si="48"/>
        <v>167.45808524506714</v>
      </c>
      <c r="AU328" s="17">
        <f t="shared" si="49"/>
        <v>727.38455549098944</v>
      </c>
      <c r="AV328" s="5" t="str">
        <f t="shared" si="50"/>
        <v>OK</v>
      </c>
      <c r="AW328" s="5">
        <f t="shared" si="51"/>
        <v>-0.56096157592392026</v>
      </c>
      <c r="AX328" s="5" t="str">
        <f t="shared" si="52"/>
        <v>OK</v>
      </c>
      <c r="AY328" s="5">
        <f t="shared" si="53"/>
        <v>86.301152667487145</v>
      </c>
      <c r="AZ328" s="8" t="s">
        <v>825</v>
      </c>
      <c r="BA328" s="8"/>
    </row>
    <row r="329" spans="1:53" ht="15.75" customHeight="1" x14ac:dyDescent="0.2">
      <c r="A329" s="13" t="s">
        <v>841</v>
      </c>
      <c r="B329" s="13">
        <v>329</v>
      </c>
      <c r="C329" s="8" t="s">
        <v>65</v>
      </c>
      <c r="D329" s="4"/>
      <c r="E329" s="3">
        <v>45230</v>
      </c>
      <c r="F329" s="19">
        <v>0.54166666666666663</v>
      </c>
      <c r="G329" s="5"/>
      <c r="H329" s="5"/>
      <c r="I329" s="5"/>
      <c r="J329" s="5">
        <v>1.456</v>
      </c>
      <c r="K329" s="5">
        <v>0.1484</v>
      </c>
      <c r="L329" s="5">
        <v>7.2610000000000001</v>
      </c>
      <c r="M329" s="5">
        <v>649.51900000000001</v>
      </c>
      <c r="N329" s="5">
        <v>105.6016</v>
      </c>
      <c r="O329" s="5">
        <v>3.4849999999999999</v>
      </c>
      <c r="P329" s="5">
        <v>0.01</v>
      </c>
      <c r="Q329" s="5">
        <v>0.75</v>
      </c>
      <c r="R329" s="5">
        <v>2.4750000000000001</v>
      </c>
      <c r="S329" s="5">
        <v>14.65</v>
      </c>
      <c r="T329" s="5">
        <v>5.4999999999999993E-2</v>
      </c>
      <c r="U329" s="5">
        <v>1.6105</v>
      </c>
      <c r="V329" s="5">
        <v>0.22749999999999998</v>
      </c>
      <c r="W329" s="5">
        <v>0</v>
      </c>
      <c r="X329" s="5">
        <v>12.1195</v>
      </c>
      <c r="Y329" s="5">
        <f t="shared" si="27"/>
        <v>5.1392249999999993E-2</v>
      </c>
      <c r="Z329" s="5">
        <f t="shared" si="28"/>
        <v>7.7650000000000002E-3</v>
      </c>
      <c r="AA329" s="5">
        <f t="shared" si="29"/>
        <v>5.9157249999999995E-2</v>
      </c>
      <c r="AB329" s="5">
        <f t="shared" si="30"/>
        <v>8.924275000000001E-2</v>
      </c>
      <c r="AC329" s="17">
        <f t="shared" si="31"/>
        <v>649.51900000000001</v>
      </c>
      <c r="AD329" s="17">
        <f t="shared" si="32"/>
        <v>5.482769649208525E-2</v>
      </c>
      <c r="AE329" s="17">
        <f t="shared" si="33"/>
        <v>731.03792415169664</v>
      </c>
      <c r="AF329" s="17">
        <f t="shared" si="34"/>
        <v>203.66179798395393</v>
      </c>
      <c r="AG329" s="17">
        <f t="shared" si="35"/>
        <v>151.58916335396134</v>
      </c>
      <c r="AH329" s="17">
        <f t="shared" si="36"/>
        <v>19.182419695997012</v>
      </c>
      <c r="AI329" s="17">
        <f t="shared" si="37"/>
        <v>0.55437596669309197</v>
      </c>
      <c r="AJ329" s="17">
        <f t="shared" si="38"/>
        <v>2.8949801728071565</v>
      </c>
      <c r="AK329" s="17">
        <f t="shared" si="39"/>
        <v>45.426339096832422</v>
      </c>
      <c r="AL329" s="17">
        <f t="shared" si="40"/>
        <v>3.669064864228472</v>
      </c>
      <c r="AM329" s="17">
        <f t="shared" si="41"/>
        <v>0</v>
      </c>
      <c r="AN329" s="17">
        <f t="shared" si="42"/>
        <v>252.33818042507832</v>
      </c>
      <c r="AO329" s="17">
        <f t="shared" si="43"/>
        <v>953.84756455894637</v>
      </c>
      <c r="AP329" s="17">
        <f t="shared" si="44"/>
        <v>1106.0805088487939</v>
      </c>
      <c r="AQ329" s="17">
        <f t="shared" si="45"/>
        <v>2059.9280734077402</v>
      </c>
      <c r="AR329" s="17">
        <f t="shared" si="46"/>
        <v>-7.3902067870752637</v>
      </c>
      <c r="AS329" s="17">
        <f t="shared" si="47"/>
        <v>1105.4713051856088</v>
      </c>
      <c r="AT329" s="17">
        <f t="shared" si="48"/>
        <v>301.43358438613922</v>
      </c>
      <c r="AU329" s="17">
        <f t="shared" si="49"/>
        <v>804.03772079946953</v>
      </c>
      <c r="AV329" s="5" t="str">
        <f t="shared" si="50"/>
        <v>OK</v>
      </c>
      <c r="AW329" s="5">
        <f t="shared" si="51"/>
        <v>0.67365370642912281</v>
      </c>
      <c r="AX329" s="5" t="str">
        <f t="shared" si="52"/>
        <v>OK</v>
      </c>
      <c r="AY329" s="5">
        <f t="shared" si="53"/>
        <v>106.31298909244846</v>
      </c>
      <c r="AZ329" s="8" t="s">
        <v>842</v>
      </c>
      <c r="BA329" s="8"/>
    </row>
    <row r="330" spans="1:53" ht="15.75" customHeight="1" x14ac:dyDescent="0.2">
      <c r="A330" s="13" t="s">
        <v>843</v>
      </c>
      <c r="B330" s="13">
        <v>330</v>
      </c>
      <c r="C330" s="8" t="s">
        <v>68</v>
      </c>
      <c r="D330" s="4" t="s">
        <v>803</v>
      </c>
      <c r="E330" s="3">
        <v>45230</v>
      </c>
      <c r="F330" s="19">
        <v>0.54861111111111116</v>
      </c>
      <c r="G330" s="5"/>
      <c r="H330" s="5"/>
      <c r="I330" s="5"/>
      <c r="J330" s="5">
        <v>2.19</v>
      </c>
      <c r="K330" s="5">
        <v>0.11559999999999999</v>
      </c>
      <c r="L330" s="5">
        <v>7.157</v>
      </c>
      <c r="M330" s="5">
        <v>821.49800000000005</v>
      </c>
      <c r="N330" s="5">
        <v>104.64</v>
      </c>
      <c r="O330" s="5">
        <v>2.7700000000000005</v>
      </c>
      <c r="P330" s="5">
        <v>5.0000000000000001E-3</v>
      </c>
      <c r="Q330" s="5">
        <v>1.0449999999999999</v>
      </c>
      <c r="R330" s="5">
        <v>3.7749999999999999</v>
      </c>
      <c r="S330" s="5">
        <v>14.15</v>
      </c>
      <c r="T330" s="5">
        <v>0.05</v>
      </c>
      <c r="U330" s="5">
        <v>0.50600000000000001</v>
      </c>
      <c r="V330" s="5">
        <v>6.6000000000000003E-2</v>
      </c>
      <c r="W330" s="5">
        <v>0</v>
      </c>
      <c r="X330" s="5">
        <v>6.3839999999999995</v>
      </c>
      <c r="Y330" s="5">
        <f t="shared" si="27"/>
        <v>1.49094E-2</v>
      </c>
      <c r="Z330" s="5">
        <f t="shared" si="28"/>
        <v>3.8825000000000001E-3</v>
      </c>
      <c r="AA330" s="5">
        <f t="shared" si="29"/>
        <v>1.87919E-2</v>
      </c>
      <c r="AB330" s="5">
        <f t="shared" si="30"/>
        <v>9.6808099999999994E-2</v>
      </c>
      <c r="AC330" s="17">
        <f t="shared" si="31"/>
        <v>821.49800000000005</v>
      </c>
      <c r="AD330" s="17">
        <f t="shared" si="32"/>
        <v>6.9662651411076845E-2</v>
      </c>
      <c r="AE330" s="17">
        <f t="shared" si="33"/>
        <v>706.08782435129751</v>
      </c>
      <c r="AF330" s="17">
        <f t="shared" si="34"/>
        <v>310.63567167249539</v>
      </c>
      <c r="AG330" s="17">
        <f t="shared" si="35"/>
        <v>120.48837374188609</v>
      </c>
      <c r="AH330" s="17">
        <f t="shared" si="36"/>
        <v>26.727504776422503</v>
      </c>
      <c r="AI330" s="17">
        <f t="shared" si="37"/>
        <v>0.27718798334654599</v>
      </c>
      <c r="AJ330" s="17">
        <f t="shared" si="38"/>
        <v>2.6318001570974152</v>
      </c>
      <c r="AK330" s="17">
        <f t="shared" si="39"/>
        <v>14.272417002792428</v>
      </c>
      <c r="AL330" s="17">
        <f t="shared" si="40"/>
        <v>1.0644320045673812</v>
      </c>
      <c r="AM330" s="17">
        <f t="shared" si="41"/>
        <v>0</v>
      </c>
      <c r="AN330" s="17">
        <f t="shared" si="42"/>
        <v>132.92024785128922</v>
      </c>
      <c r="AO330" s="17">
        <f t="shared" si="43"/>
        <v>972.38689701574651</v>
      </c>
      <c r="AP330" s="17">
        <f t="shared" si="44"/>
        <v>1164.286225176859</v>
      </c>
      <c r="AQ330" s="17">
        <f t="shared" si="45"/>
        <v>2136.6731221926057</v>
      </c>
      <c r="AR330" s="17">
        <f t="shared" si="46"/>
        <v>-8.9812206728275665</v>
      </c>
      <c r="AS330" s="17">
        <f t="shared" si="47"/>
        <v>1163.9393745421014</v>
      </c>
      <c r="AT330" s="17">
        <f t="shared" si="48"/>
        <v>148.25709685864902</v>
      </c>
      <c r="AU330" s="17">
        <f t="shared" si="49"/>
        <v>1015.6822776834524</v>
      </c>
      <c r="AV330" s="5" t="str">
        <f t="shared" si="50"/>
        <v>OK</v>
      </c>
      <c r="AW330" s="5">
        <f t="shared" si="51"/>
        <v>0.79326432715082273</v>
      </c>
      <c r="AX330" s="5" t="str">
        <f t="shared" si="52"/>
        <v>OK</v>
      </c>
      <c r="AY330" s="5">
        <f t="shared" si="53"/>
        <v>105.47007179193062</v>
      </c>
      <c r="AZ330" s="8" t="s">
        <v>844</v>
      </c>
      <c r="BA330" s="8"/>
    </row>
    <row r="331" spans="1:53" ht="15.75" customHeight="1" x14ac:dyDescent="0.2">
      <c r="A331" s="13" t="s">
        <v>845</v>
      </c>
      <c r="B331" s="13">
        <v>331</v>
      </c>
      <c r="C331" s="8" t="s">
        <v>62</v>
      </c>
      <c r="D331" s="4"/>
      <c r="E331" s="3">
        <v>45230</v>
      </c>
      <c r="F331" s="19">
        <v>0.55555555555555558</v>
      </c>
      <c r="G331" s="5"/>
      <c r="H331" s="5"/>
      <c r="I331" s="5"/>
      <c r="J331" s="5">
        <v>1.6639999999999999</v>
      </c>
      <c r="K331" s="5">
        <v>0.1056</v>
      </c>
      <c r="L331" s="5">
        <v>7.3940000000000001</v>
      </c>
      <c r="M331" s="5">
        <v>704.88199999999995</v>
      </c>
      <c r="N331" s="5">
        <v>116.9524</v>
      </c>
      <c r="O331" s="5">
        <v>3.855</v>
      </c>
      <c r="P331" s="5">
        <v>3.5000000000000003E-2</v>
      </c>
      <c r="Q331" s="5">
        <v>0.85500000000000009</v>
      </c>
      <c r="R331" s="5">
        <v>3.0949999999999998</v>
      </c>
      <c r="S331" s="5">
        <v>14.904999999999999</v>
      </c>
      <c r="T331" s="5">
        <v>0.06</v>
      </c>
      <c r="U331" s="5">
        <v>2.6164999999999998</v>
      </c>
      <c r="V331" s="5">
        <v>0.10100000000000001</v>
      </c>
      <c r="W331" s="5">
        <v>0</v>
      </c>
      <c r="X331" s="5">
        <v>18.477</v>
      </c>
      <c r="Y331" s="5">
        <f t="shared" si="27"/>
        <v>2.28159E-2</v>
      </c>
      <c r="Z331" s="5">
        <f t="shared" si="28"/>
        <v>2.71775E-2</v>
      </c>
      <c r="AA331" s="5">
        <f t="shared" si="29"/>
        <v>4.99934E-2</v>
      </c>
      <c r="AB331" s="5">
        <f t="shared" si="30"/>
        <v>5.5606599999999999E-2</v>
      </c>
      <c r="AC331" s="17">
        <f t="shared" si="31"/>
        <v>704.88199999999995</v>
      </c>
      <c r="AD331" s="17">
        <f t="shared" si="32"/>
        <v>4.0364539296760371E-2</v>
      </c>
      <c r="AE331" s="17">
        <f t="shared" si="33"/>
        <v>743.76247504990022</v>
      </c>
      <c r="AF331" s="17">
        <f t="shared" si="34"/>
        <v>254.68010697387368</v>
      </c>
      <c r="AG331" s="17">
        <f t="shared" si="35"/>
        <v>167.68327825811218</v>
      </c>
      <c r="AH331" s="17">
        <f t="shared" si="36"/>
        <v>21.867958453436596</v>
      </c>
      <c r="AI331" s="17">
        <f t="shared" si="37"/>
        <v>1.9403158834258221</v>
      </c>
      <c r="AJ331" s="17">
        <f t="shared" si="38"/>
        <v>3.1581601885168982</v>
      </c>
      <c r="AK331" s="17">
        <f t="shared" si="39"/>
        <v>73.801934956139092</v>
      </c>
      <c r="AL331" s="17">
        <f t="shared" si="40"/>
        <v>1.6289035221409922</v>
      </c>
      <c r="AM331" s="17">
        <f t="shared" si="41"/>
        <v>0</v>
      </c>
      <c r="AN331" s="17">
        <f t="shared" si="42"/>
        <v>384.70667599440338</v>
      </c>
      <c r="AO331" s="17">
        <f t="shared" si="43"/>
        <v>1168.1776746612004</v>
      </c>
      <c r="AP331" s="17">
        <f t="shared" si="44"/>
        <v>1189.9744991580453</v>
      </c>
      <c r="AQ331" s="17">
        <f t="shared" si="45"/>
        <v>2358.1521738192459</v>
      </c>
      <c r="AR331" s="17">
        <f t="shared" si="46"/>
        <v>-0.92431797823899309</v>
      </c>
      <c r="AS331" s="17">
        <f t="shared" si="47"/>
        <v>1187.9938187353227</v>
      </c>
      <c r="AT331" s="17">
        <f t="shared" si="48"/>
        <v>460.13751447268345</v>
      </c>
      <c r="AU331" s="17">
        <f t="shared" si="49"/>
        <v>727.85630426263924</v>
      </c>
      <c r="AV331" s="5" t="str">
        <f t="shared" si="50"/>
        <v>OK</v>
      </c>
      <c r="AW331" s="5">
        <f t="shared" si="51"/>
        <v>6.2360414614624</v>
      </c>
      <c r="AX331" s="5" t="str">
        <f t="shared" si="52"/>
        <v>OK</v>
      </c>
      <c r="AY331" s="5">
        <f t="shared" si="53"/>
        <v>124.24560015417535</v>
      </c>
      <c r="AZ331" s="8" t="s">
        <v>846</v>
      </c>
      <c r="BA331" s="8"/>
    </row>
    <row r="332" spans="1:53" ht="15.75" customHeight="1" x14ac:dyDescent="0.2">
      <c r="A332" s="4"/>
      <c r="B332" s="4"/>
      <c r="C332" s="8"/>
      <c r="D332" s="4"/>
      <c r="E332" s="4"/>
      <c r="F332" s="4"/>
      <c r="G332" s="5"/>
      <c r="H332" s="5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8"/>
      <c r="BA332" s="8"/>
    </row>
    <row r="333" spans="1:53" ht="15.75" customHeight="1" x14ac:dyDescent="0.2">
      <c r="A333" s="4"/>
      <c r="B333" s="4"/>
      <c r="C333" s="8"/>
      <c r="D333" s="4"/>
      <c r="E333" s="4"/>
      <c r="F333" s="4"/>
      <c r="G333" s="5"/>
      <c r="H333" s="5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8"/>
      <c r="BA333" s="8"/>
    </row>
    <row r="334" spans="1:53" ht="15.75" customHeight="1" x14ac:dyDescent="0.2">
      <c r="A334" s="4"/>
      <c r="B334" s="4"/>
      <c r="C334" s="8"/>
      <c r="D334" s="4"/>
      <c r="E334" s="4"/>
      <c r="F334" s="4"/>
      <c r="G334" s="5"/>
      <c r="H334" s="5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8"/>
      <c r="BA334" s="8"/>
    </row>
    <row r="335" spans="1:53" ht="15.75" customHeight="1" x14ac:dyDescent="0.2">
      <c r="A335" s="4"/>
      <c r="B335" s="4"/>
      <c r="C335" s="8"/>
      <c r="D335" s="4"/>
      <c r="E335" s="4"/>
      <c r="F335" s="4"/>
      <c r="G335" s="5"/>
      <c r="H335" s="5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8"/>
      <c r="BA335" s="8"/>
    </row>
    <row r="336" spans="1:53" ht="15.75" customHeight="1" x14ac:dyDescent="0.2">
      <c r="A336" s="4"/>
      <c r="B336" s="4"/>
      <c r="C336" s="8"/>
      <c r="D336" s="4"/>
      <c r="E336" s="4"/>
      <c r="F336" s="4"/>
      <c r="G336" s="5"/>
      <c r="H336" s="5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8"/>
      <c r="BA336" s="8"/>
    </row>
    <row r="337" spans="1:53" ht="15.75" customHeight="1" x14ac:dyDescent="0.2">
      <c r="A337" s="4"/>
      <c r="B337" s="4"/>
      <c r="C337" s="8"/>
      <c r="D337" s="4"/>
      <c r="E337" s="4"/>
      <c r="F337" s="4"/>
      <c r="G337" s="5"/>
      <c r="H337" s="5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8"/>
      <c r="BA337" s="8"/>
    </row>
    <row r="338" spans="1:53" ht="15.75" customHeight="1" x14ac:dyDescent="0.2">
      <c r="A338" s="4"/>
      <c r="B338" s="4"/>
      <c r="C338" s="8"/>
      <c r="D338" s="4"/>
      <c r="E338" s="4"/>
      <c r="F338" s="4"/>
      <c r="G338" s="5"/>
      <c r="H338" s="5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8"/>
      <c r="BA338" s="8"/>
    </row>
    <row r="339" spans="1:53" ht="15.75" customHeight="1" x14ac:dyDescent="0.2">
      <c r="A339" s="4"/>
      <c r="B339" s="4"/>
      <c r="C339" s="8"/>
      <c r="D339" s="4"/>
      <c r="E339" s="4"/>
      <c r="F339" s="4"/>
      <c r="G339" s="5"/>
      <c r="H339" s="5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8"/>
      <c r="BA339" s="8"/>
    </row>
    <row r="340" spans="1:53" ht="15.75" customHeight="1" x14ac:dyDescent="0.2">
      <c r="A340" s="4"/>
      <c r="B340" s="4"/>
      <c r="C340" s="8"/>
      <c r="D340" s="4"/>
      <c r="E340" s="4"/>
      <c r="F340" s="4"/>
      <c r="G340" s="5"/>
      <c r="H340" s="5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8"/>
      <c r="BA340" s="8"/>
    </row>
    <row r="341" spans="1:53" ht="15.75" customHeight="1" x14ac:dyDescent="0.2">
      <c r="A341" s="4"/>
      <c r="B341" s="4"/>
      <c r="C341" s="8"/>
      <c r="D341" s="4"/>
      <c r="E341" s="4"/>
      <c r="F341" s="4"/>
      <c r="G341" s="5"/>
      <c r="H341" s="5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8"/>
      <c r="BA341" s="8"/>
    </row>
    <row r="342" spans="1:53" ht="15.75" customHeight="1" x14ac:dyDescent="0.2">
      <c r="A342" s="4"/>
      <c r="B342" s="4"/>
      <c r="C342" s="8"/>
      <c r="D342" s="4"/>
      <c r="E342" s="4"/>
      <c r="F342" s="4"/>
      <c r="G342" s="5"/>
      <c r="H342" s="5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8"/>
      <c r="BA342" s="8"/>
    </row>
    <row r="343" spans="1:53" ht="15.75" customHeight="1" x14ac:dyDescent="0.2">
      <c r="A343" s="4"/>
      <c r="B343" s="4"/>
      <c r="C343" s="8"/>
      <c r="D343" s="4"/>
      <c r="E343" s="4"/>
      <c r="F343" s="4"/>
      <c r="G343" s="5"/>
      <c r="H343" s="5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8"/>
      <c r="BA343" s="8"/>
    </row>
    <row r="344" spans="1:53" ht="15.75" customHeight="1" x14ac:dyDescent="0.2">
      <c r="A344" s="4"/>
      <c r="B344" s="4"/>
      <c r="C344" s="8"/>
      <c r="D344" s="4"/>
      <c r="E344" s="4"/>
      <c r="F344" s="4"/>
      <c r="G344" s="5"/>
      <c r="H344" s="5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8"/>
      <c r="BA344" s="8"/>
    </row>
    <row r="345" spans="1:53" ht="15.75" customHeight="1" x14ac:dyDescent="0.2">
      <c r="A345" s="4"/>
      <c r="B345" s="4"/>
      <c r="C345" s="8"/>
      <c r="D345" s="4"/>
      <c r="E345" s="4"/>
      <c r="F345" s="4"/>
      <c r="G345" s="5"/>
      <c r="H345" s="5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8"/>
      <c r="BA345" s="8"/>
    </row>
    <row r="346" spans="1:53" ht="15.75" customHeight="1" x14ac:dyDescent="0.2">
      <c r="A346" s="4"/>
      <c r="B346" s="4"/>
      <c r="C346" s="8"/>
      <c r="D346" s="4"/>
      <c r="E346" s="4"/>
      <c r="F346" s="4"/>
      <c r="G346" s="5"/>
      <c r="H346" s="5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8"/>
      <c r="BA346" s="8"/>
    </row>
    <row r="347" spans="1:53" ht="15.75" customHeight="1" x14ac:dyDescent="0.2">
      <c r="A347" s="4"/>
      <c r="B347" s="4"/>
      <c r="C347" s="8"/>
      <c r="D347" s="4"/>
      <c r="E347" s="4"/>
      <c r="F347" s="4"/>
      <c r="G347" s="5"/>
      <c r="H347" s="5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8"/>
      <c r="BA347" s="8"/>
    </row>
    <row r="348" spans="1:53" ht="15.75" customHeight="1" x14ac:dyDescent="0.2">
      <c r="A348" s="4"/>
      <c r="B348" s="4"/>
      <c r="C348" s="8"/>
      <c r="D348" s="4"/>
      <c r="E348" s="4"/>
      <c r="F348" s="4"/>
      <c r="G348" s="5"/>
      <c r="H348" s="5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8"/>
      <c r="BA348" s="8"/>
    </row>
    <row r="349" spans="1:53" ht="15.75" customHeight="1" x14ac:dyDescent="0.2">
      <c r="A349" s="4"/>
      <c r="B349" s="4"/>
      <c r="C349" s="8"/>
      <c r="D349" s="4"/>
      <c r="E349" s="4"/>
      <c r="F349" s="4"/>
      <c r="G349" s="5"/>
      <c r="H349" s="5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8"/>
      <c r="BA349" s="8"/>
    </row>
    <row r="350" spans="1:53" ht="15.75" customHeight="1" x14ac:dyDescent="0.2">
      <c r="A350" s="4"/>
      <c r="B350" s="4"/>
      <c r="C350" s="8"/>
      <c r="D350" s="4"/>
      <c r="E350" s="4"/>
      <c r="F350" s="4"/>
      <c r="G350" s="5"/>
      <c r="H350" s="5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8"/>
      <c r="BA350" s="8"/>
    </row>
    <row r="351" spans="1:53" ht="15.75" customHeight="1" x14ac:dyDescent="0.2">
      <c r="A351" s="4"/>
      <c r="B351" s="4"/>
      <c r="C351" s="8"/>
      <c r="D351" s="4"/>
      <c r="E351" s="4"/>
      <c r="F351" s="4"/>
      <c r="G351" s="5"/>
      <c r="H351" s="5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8"/>
      <c r="BA351" s="8"/>
    </row>
    <row r="352" spans="1:53" ht="15.75" customHeight="1" x14ac:dyDescent="0.2">
      <c r="A352" s="4"/>
      <c r="B352" s="4"/>
      <c r="C352" s="8"/>
      <c r="D352" s="4"/>
      <c r="E352" s="4"/>
      <c r="F352" s="4"/>
      <c r="G352" s="5"/>
      <c r="H352" s="5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8"/>
      <c r="BA352" s="8"/>
    </row>
    <row r="353" spans="1:53" ht="15.75" customHeight="1" x14ac:dyDescent="0.2">
      <c r="A353" s="4"/>
      <c r="B353" s="4"/>
      <c r="C353" s="8"/>
      <c r="D353" s="4"/>
      <c r="E353" s="4"/>
      <c r="F353" s="4"/>
      <c r="G353" s="5"/>
      <c r="H353" s="5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8"/>
      <c r="BA353" s="8"/>
    </row>
    <row r="354" spans="1:53" ht="15.75" customHeight="1" x14ac:dyDescent="0.2">
      <c r="A354" s="4"/>
      <c r="B354" s="4"/>
      <c r="C354" s="8"/>
      <c r="D354" s="4"/>
      <c r="E354" s="4"/>
      <c r="F354" s="4"/>
      <c r="G354" s="5"/>
      <c r="H354" s="5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8"/>
      <c r="BA354" s="8"/>
    </row>
    <row r="355" spans="1:53" ht="15.75" customHeight="1" x14ac:dyDescent="0.2">
      <c r="A355" s="4"/>
      <c r="B355" s="4"/>
      <c r="C355" s="8"/>
      <c r="D355" s="4"/>
      <c r="E355" s="4"/>
      <c r="F355" s="4"/>
      <c r="G355" s="5"/>
      <c r="H355" s="5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8"/>
      <c r="BA355" s="8"/>
    </row>
    <row r="356" spans="1:53" ht="15.75" customHeight="1" x14ac:dyDescent="0.2">
      <c r="A356" s="4"/>
      <c r="B356" s="4"/>
      <c r="C356" s="8"/>
      <c r="D356" s="4"/>
      <c r="E356" s="4"/>
      <c r="F356" s="4"/>
      <c r="G356" s="5"/>
      <c r="H356" s="5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8"/>
      <c r="BA356" s="8"/>
    </row>
    <row r="357" spans="1:53" ht="15.75" customHeight="1" x14ac:dyDescent="0.2">
      <c r="A357" s="4"/>
      <c r="B357" s="4"/>
      <c r="C357" s="8"/>
      <c r="D357" s="4"/>
      <c r="E357" s="4"/>
      <c r="F357" s="4"/>
      <c r="G357" s="5"/>
      <c r="H357" s="5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8"/>
      <c r="BA357" s="8"/>
    </row>
    <row r="358" spans="1:53" ht="15.75" customHeight="1" x14ac:dyDescent="0.2">
      <c r="A358" s="4"/>
      <c r="B358" s="4"/>
      <c r="C358" s="8"/>
      <c r="D358" s="4"/>
      <c r="E358" s="4"/>
      <c r="F358" s="4"/>
      <c r="G358" s="5"/>
      <c r="H358" s="5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8"/>
      <c r="BA358" s="8"/>
    </row>
    <row r="359" spans="1:53" ht="15.75" customHeight="1" x14ac:dyDescent="0.2">
      <c r="A359" s="4"/>
      <c r="B359" s="4"/>
      <c r="C359" s="8"/>
      <c r="D359" s="4"/>
      <c r="E359" s="4"/>
      <c r="F359" s="4"/>
      <c r="G359" s="5"/>
      <c r="H359" s="5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8"/>
      <c r="BA359" s="8"/>
    </row>
    <row r="360" spans="1:53" ht="15.75" customHeight="1" x14ac:dyDescent="0.2">
      <c r="A360" s="4"/>
      <c r="B360" s="4"/>
      <c r="C360" s="8"/>
      <c r="D360" s="4"/>
      <c r="E360" s="4"/>
      <c r="F360" s="4"/>
      <c r="G360" s="5"/>
      <c r="H360" s="5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8"/>
      <c r="BA360" s="8"/>
    </row>
    <row r="361" spans="1:53" ht="15.75" customHeight="1" x14ac:dyDescent="0.2">
      <c r="A361" s="4"/>
      <c r="B361" s="4"/>
      <c r="C361" s="8"/>
      <c r="D361" s="4"/>
      <c r="E361" s="4"/>
      <c r="F361" s="4"/>
      <c r="G361" s="5"/>
      <c r="H361" s="5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8"/>
      <c r="BA361" s="8"/>
    </row>
    <row r="362" spans="1:53" ht="15.75" customHeight="1" x14ac:dyDescent="0.2">
      <c r="A362" s="4"/>
      <c r="B362" s="4"/>
      <c r="C362" s="8"/>
      <c r="D362" s="4"/>
      <c r="E362" s="4"/>
      <c r="F362" s="4"/>
      <c r="G362" s="5"/>
      <c r="H362" s="5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8"/>
      <c r="BA362" s="8"/>
    </row>
    <row r="363" spans="1:53" ht="15.75" customHeight="1" x14ac:dyDescent="0.2">
      <c r="A363" s="4"/>
      <c r="B363" s="4"/>
      <c r="C363" s="8"/>
      <c r="D363" s="4"/>
      <c r="E363" s="4"/>
      <c r="F363" s="4"/>
      <c r="G363" s="5"/>
      <c r="H363" s="5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8"/>
      <c r="BA363" s="8"/>
    </row>
    <row r="364" spans="1:53" ht="15.75" customHeight="1" x14ac:dyDescent="0.2">
      <c r="A364" s="4"/>
      <c r="B364" s="4"/>
      <c r="C364" s="8"/>
      <c r="D364" s="4"/>
      <c r="E364" s="4"/>
      <c r="F364" s="4"/>
      <c r="G364" s="5"/>
      <c r="H364" s="5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8"/>
      <c r="BA364" s="8"/>
    </row>
    <row r="365" spans="1:53" ht="15.75" customHeight="1" x14ac:dyDescent="0.2">
      <c r="A365" s="4"/>
      <c r="B365" s="4"/>
      <c r="C365" s="8"/>
      <c r="D365" s="4"/>
      <c r="E365" s="4"/>
      <c r="F365" s="4"/>
      <c r="G365" s="5"/>
      <c r="H365" s="5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8"/>
      <c r="BA365" s="8"/>
    </row>
    <row r="366" spans="1:53" ht="15.75" customHeight="1" x14ac:dyDescent="0.2">
      <c r="A366" s="4"/>
      <c r="B366" s="4"/>
      <c r="C366" s="8"/>
      <c r="D366" s="4"/>
      <c r="E366" s="4"/>
      <c r="F366" s="4"/>
      <c r="G366" s="5"/>
      <c r="H366" s="5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8"/>
      <c r="BA366" s="8"/>
    </row>
    <row r="367" spans="1:53" ht="15.75" customHeight="1" x14ac:dyDescent="0.2">
      <c r="A367" s="4"/>
      <c r="B367" s="4"/>
      <c r="C367" s="8"/>
      <c r="D367" s="4"/>
      <c r="E367" s="4"/>
      <c r="F367" s="4"/>
      <c r="G367" s="5"/>
      <c r="H367" s="5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8"/>
      <c r="BA367" s="8"/>
    </row>
    <row r="368" spans="1:53" ht="15.75" customHeight="1" x14ac:dyDescent="0.2">
      <c r="A368" s="4"/>
      <c r="B368" s="4"/>
      <c r="C368" s="8"/>
      <c r="D368" s="4"/>
      <c r="E368" s="4"/>
      <c r="F368" s="4"/>
      <c r="G368" s="5"/>
      <c r="H368" s="5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8"/>
      <c r="BA368" s="8"/>
    </row>
    <row r="369" spans="1:53" ht="15.75" customHeight="1" x14ac:dyDescent="0.2">
      <c r="A369" s="4"/>
      <c r="B369" s="4"/>
      <c r="C369" s="8"/>
      <c r="D369" s="4"/>
      <c r="E369" s="4"/>
      <c r="F369" s="4"/>
      <c r="G369" s="5"/>
      <c r="H369" s="5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8"/>
      <c r="BA369" s="8"/>
    </row>
    <row r="370" spans="1:53" ht="15.75" customHeight="1" x14ac:dyDescent="0.2">
      <c r="A370" s="4"/>
      <c r="B370" s="4"/>
      <c r="C370" s="8"/>
      <c r="D370" s="4"/>
      <c r="E370" s="4"/>
      <c r="F370" s="4"/>
      <c r="G370" s="5"/>
      <c r="H370" s="5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8"/>
      <c r="BA370" s="8"/>
    </row>
    <row r="371" spans="1:53" ht="15.75" customHeight="1" x14ac:dyDescent="0.2">
      <c r="A371" s="4"/>
      <c r="B371" s="4"/>
      <c r="C371" s="8"/>
      <c r="D371" s="4"/>
      <c r="E371" s="4"/>
      <c r="F371" s="4"/>
      <c r="G371" s="5"/>
      <c r="H371" s="5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8"/>
      <c r="BA371" s="8"/>
    </row>
    <row r="372" spans="1:53" ht="15.75" customHeight="1" x14ac:dyDescent="0.2">
      <c r="A372" s="4"/>
      <c r="B372" s="4"/>
      <c r="C372" s="8"/>
      <c r="D372" s="4"/>
      <c r="E372" s="4"/>
      <c r="F372" s="4"/>
      <c r="G372" s="5"/>
      <c r="H372" s="5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8"/>
      <c r="BA372" s="8"/>
    </row>
    <row r="373" spans="1:53" ht="15.75" customHeight="1" x14ac:dyDescent="0.2">
      <c r="A373" s="4"/>
      <c r="B373" s="4"/>
      <c r="C373" s="8"/>
      <c r="D373" s="4"/>
      <c r="E373" s="4"/>
      <c r="F373" s="4"/>
      <c r="G373" s="5"/>
      <c r="H373" s="5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8"/>
      <c r="BA373" s="8"/>
    </row>
    <row r="374" spans="1:53" ht="15.75" customHeight="1" x14ac:dyDescent="0.2">
      <c r="A374" s="4"/>
      <c r="B374" s="4"/>
      <c r="C374" s="8"/>
      <c r="D374" s="4"/>
      <c r="E374" s="4"/>
      <c r="F374" s="4"/>
      <c r="G374" s="5"/>
      <c r="H374" s="5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8"/>
      <c r="BA374" s="8"/>
    </row>
    <row r="375" spans="1:53" ht="15.75" customHeight="1" x14ac:dyDescent="0.2">
      <c r="A375" s="4"/>
      <c r="B375" s="4"/>
      <c r="C375" s="8"/>
      <c r="D375" s="4"/>
      <c r="E375" s="4"/>
      <c r="F375" s="4"/>
      <c r="G375" s="5"/>
      <c r="H375" s="5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8"/>
      <c r="BA375" s="8"/>
    </row>
    <row r="376" spans="1:53" ht="15.75" customHeight="1" x14ac:dyDescent="0.2">
      <c r="A376" s="4"/>
      <c r="B376" s="4"/>
      <c r="C376" s="8"/>
      <c r="D376" s="4"/>
      <c r="E376" s="4"/>
      <c r="F376" s="4"/>
      <c r="G376" s="5"/>
      <c r="H376" s="5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8"/>
      <c r="BA376" s="8"/>
    </row>
    <row r="377" spans="1:53" ht="15.75" customHeight="1" x14ac:dyDescent="0.2">
      <c r="A377" s="4"/>
      <c r="B377" s="4"/>
      <c r="C377" s="8"/>
      <c r="D377" s="4"/>
      <c r="E377" s="4"/>
      <c r="F377" s="4"/>
      <c r="G377" s="5"/>
      <c r="H377" s="5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8"/>
      <c r="BA377" s="8"/>
    </row>
    <row r="378" spans="1:53" ht="15.75" customHeight="1" x14ac:dyDescent="0.2">
      <c r="A378" s="4"/>
      <c r="B378" s="4"/>
      <c r="C378" s="8"/>
      <c r="D378" s="4"/>
      <c r="E378" s="4"/>
      <c r="F378" s="4"/>
      <c r="G378" s="5"/>
      <c r="H378" s="5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8"/>
      <c r="BA378" s="8"/>
    </row>
    <row r="379" spans="1:53" ht="15.75" customHeight="1" x14ac:dyDescent="0.2">
      <c r="A379" s="4"/>
      <c r="B379" s="4"/>
      <c r="C379" s="8"/>
      <c r="D379" s="4"/>
      <c r="E379" s="4"/>
      <c r="F379" s="4"/>
      <c r="G379" s="5"/>
      <c r="H379" s="5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8"/>
      <c r="BA379" s="8"/>
    </row>
    <row r="380" spans="1:53" ht="15.75" customHeight="1" x14ac:dyDescent="0.2">
      <c r="A380" s="4"/>
      <c r="B380" s="4"/>
      <c r="C380" s="8"/>
      <c r="D380" s="4"/>
      <c r="E380" s="4"/>
      <c r="F380" s="4"/>
      <c r="G380" s="5"/>
      <c r="H380" s="5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8"/>
      <c r="BA380" s="8"/>
    </row>
    <row r="381" spans="1:53" ht="15.75" customHeight="1" x14ac:dyDescent="0.2">
      <c r="A381" s="4"/>
      <c r="B381" s="4"/>
      <c r="C381" s="8"/>
      <c r="D381" s="4"/>
      <c r="E381" s="4"/>
      <c r="F381" s="4"/>
      <c r="G381" s="5"/>
      <c r="H381" s="5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8"/>
      <c r="BA381" s="8"/>
    </row>
    <row r="382" spans="1:53" ht="15.75" customHeight="1" x14ac:dyDescent="0.2">
      <c r="A382" s="4"/>
      <c r="B382" s="4"/>
      <c r="C382" s="8"/>
      <c r="D382" s="4"/>
      <c r="E382" s="4"/>
      <c r="F382" s="4"/>
      <c r="G382" s="5"/>
      <c r="H382" s="5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8"/>
      <c r="BA382" s="8"/>
    </row>
    <row r="383" spans="1:53" ht="15.75" customHeight="1" x14ac:dyDescent="0.2">
      <c r="A383" s="4"/>
      <c r="B383" s="4"/>
      <c r="C383" s="8"/>
      <c r="D383" s="4"/>
      <c r="E383" s="4"/>
      <c r="F383" s="4"/>
      <c r="G383" s="5"/>
      <c r="H383" s="5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8"/>
      <c r="BA383" s="8"/>
    </row>
    <row r="384" spans="1:53" ht="15.75" customHeight="1" x14ac:dyDescent="0.2">
      <c r="A384" s="4"/>
      <c r="B384" s="4"/>
      <c r="C384" s="8"/>
      <c r="D384" s="4"/>
      <c r="E384" s="4"/>
      <c r="F384" s="4"/>
      <c r="G384" s="5"/>
      <c r="H384" s="5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8"/>
      <c r="BA384" s="8"/>
    </row>
    <row r="385" spans="1:53" ht="15.75" customHeight="1" x14ac:dyDescent="0.2">
      <c r="A385" s="4"/>
      <c r="B385" s="4"/>
      <c r="C385" s="8"/>
      <c r="D385" s="4"/>
      <c r="E385" s="4"/>
      <c r="F385" s="4"/>
      <c r="G385" s="5"/>
      <c r="H385" s="5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8"/>
      <c r="BA385" s="8"/>
    </row>
    <row r="386" spans="1:53" ht="15.75" customHeight="1" x14ac:dyDescent="0.2">
      <c r="A386" s="4"/>
      <c r="B386" s="4"/>
      <c r="C386" s="8"/>
      <c r="D386" s="4"/>
      <c r="E386" s="4"/>
      <c r="F386" s="4"/>
      <c r="G386" s="5"/>
      <c r="H386" s="5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8"/>
      <c r="BA386" s="8"/>
    </row>
    <row r="387" spans="1:53" ht="15.75" customHeight="1" x14ac:dyDescent="0.2">
      <c r="A387" s="4"/>
      <c r="B387" s="4"/>
      <c r="C387" s="8"/>
      <c r="D387" s="4"/>
      <c r="E387" s="4"/>
      <c r="F387" s="4"/>
      <c r="G387" s="5"/>
      <c r="H387" s="5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8"/>
      <c r="BA387" s="8"/>
    </row>
    <row r="388" spans="1:53" ht="15.75" customHeight="1" x14ac:dyDescent="0.2">
      <c r="A388" s="4"/>
      <c r="B388" s="4"/>
      <c r="C388" s="8"/>
      <c r="D388" s="4"/>
      <c r="E388" s="4"/>
      <c r="F388" s="4"/>
      <c r="G388" s="5"/>
      <c r="H388" s="5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8"/>
      <c r="BA388" s="8"/>
    </row>
    <row r="389" spans="1:53" ht="15.75" customHeight="1" x14ac:dyDescent="0.2">
      <c r="A389" s="4"/>
      <c r="B389" s="4"/>
      <c r="C389" s="8"/>
      <c r="D389" s="4"/>
      <c r="E389" s="4"/>
      <c r="F389" s="4"/>
      <c r="G389" s="5"/>
      <c r="H389" s="5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8"/>
      <c r="BA389" s="8"/>
    </row>
    <row r="390" spans="1:53" ht="15.75" customHeight="1" x14ac:dyDescent="0.2">
      <c r="A390" s="4"/>
      <c r="B390" s="4"/>
      <c r="C390" s="8"/>
      <c r="D390" s="4"/>
      <c r="E390" s="4"/>
      <c r="F390" s="4"/>
      <c r="G390" s="5"/>
      <c r="H390" s="5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8"/>
      <c r="BA390" s="8"/>
    </row>
    <row r="391" spans="1:53" ht="15.75" customHeight="1" x14ac:dyDescent="0.2">
      <c r="A391" s="4"/>
      <c r="B391" s="4"/>
      <c r="C391" s="8"/>
      <c r="D391" s="4"/>
      <c r="E391" s="4"/>
      <c r="F391" s="4"/>
      <c r="G391" s="5"/>
      <c r="H391" s="5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8"/>
      <c r="BA391" s="8"/>
    </row>
    <row r="392" spans="1:53" ht="15.75" customHeight="1" x14ac:dyDescent="0.2">
      <c r="A392" s="4"/>
      <c r="B392" s="4"/>
      <c r="C392" s="8"/>
      <c r="D392" s="4"/>
      <c r="E392" s="4"/>
      <c r="F392" s="4"/>
      <c r="G392" s="5"/>
      <c r="H392" s="5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8"/>
      <c r="BA392" s="8"/>
    </row>
    <row r="393" spans="1:53" ht="15.75" customHeight="1" x14ac:dyDescent="0.2">
      <c r="A393" s="4"/>
      <c r="B393" s="4"/>
      <c r="C393" s="8"/>
      <c r="D393" s="4"/>
      <c r="E393" s="4"/>
      <c r="F393" s="4"/>
      <c r="G393" s="5"/>
      <c r="H393" s="5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8"/>
      <c r="BA393" s="8"/>
    </row>
    <row r="394" spans="1:53" ht="15.75" customHeight="1" x14ac:dyDescent="0.2">
      <c r="A394" s="4"/>
      <c r="B394" s="4"/>
      <c r="C394" s="8"/>
      <c r="D394" s="4"/>
      <c r="E394" s="4"/>
      <c r="F394" s="4"/>
      <c r="G394" s="5"/>
      <c r="H394" s="5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8"/>
      <c r="BA394" s="8"/>
    </row>
    <row r="395" spans="1:53" ht="15.75" customHeight="1" x14ac:dyDescent="0.2">
      <c r="A395" s="4"/>
      <c r="B395" s="4"/>
      <c r="C395" s="8"/>
      <c r="D395" s="4"/>
      <c r="E395" s="4"/>
      <c r="F395" s="4"/>
      <c r="G395" s="5"/>
      <c r="H395" s="5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8"/>
      <c r="BA395" s="8"/>
    </row>
    <row r="396" spans="1:53" ht="15.75" customHeight="1" x14ac:dyDescent="0.2">
      <c r="A396" s="4"/>
      <c r="B396" s="4"/>
      <c r="C396" s="8"/>
      <c r="D396" s="4"/>
      <c r="E396" s="4"/>
      <c r="F396" s="4"/>
      <c r="G396" s="5"/>
      <c r="H396" s="5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8"/>
      <c r="BA396" s="8"/>
    </row>
    <row r="397" spans="1:53" ht="15.75" customHeight="1" x14ac:dyDescent="0.2">
      <c r="A397" s="4"/>
      <c r="B397" s="4"/>
      <c r="C397" s="8"/>
      <c r="D397" s="4"/>
      <c r="E397" s="4"/>
      <c r="F397" s="4"/>
      <c r="G397" s="5"/>
      <c r="H397" s="5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8"/>
      <c r="BA397" s="8"/>
    </row>
    <row r="398" spans="1:53" ht="15.75" customHeight="1" x14ac:dyDescent="0.2">
      <c r="A398" s="4"/>
      <c r="B398" s="4"/>
      <c r="C398" s="8"/>
      <c r="D398" s="4"/>
      <c r="E398" s="4"/>
      <c r="F398" s="4"/>
      <c r="G398" s="5"/>
      <c r="H398" s="5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8"/>
      <c r="BA398" s="8"/>
    </row>
    <row r="399" spans="1:53" ht="15.75" customHeight="1" x14ac:dyDescent="0.2">
      <c r="A399" s="4"/>
      <c r="B399" s="4"/>
      <c r="C399" s="8"/>
      <c r="D399" s="4"/>
      <c r="E399" s="4"/>
      <c r="F399" s="4"/>
      <c r="G399" s="5"/>
      <c r="H399" s="5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8"/>
      <c r="BA399" s="8"/>
    </row>
    <row r="400" spans="1:53" ht="15.75" customHeight="1" x14ac:dyDescent="0.2">
      <c r="A400" s="4"/>
      <c r="B400" s="4"/>
      <c r="C400" s="8"/>
      <c r="D400" s="4"/>
      <c r="E400" s="4"/>
      <c r="F400" s="4"/>
      <c r="G400" s="5"/>
      <c r="H400" s="5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8"/>
      <c r="BA400" s="8"/>
    </row>
    <row r="401" spans="1:53" ht="15.75" customHeight="1" x14ac:dyDescent="0.2">
      <c r="A401" s="4"/>
      <c r="B401" s="4"/>
      <c r="C401" s="8"/>
      <c r="D401" s="4"/>
      <c r="E401" s="4"/>
      <c r="F401" s="4"/>
      <c r="G401" s="5"/>
      <c r="H401" s="5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8"/>
      <c r="BA401" s="8"/>
    </row>
    <row r="402" spans="1:53" ht="15.75" customHeight="1" x14ac:dyDescent="0.2">
      <c r="A402" s="4"/>
      <c r="B402" s="4"/>
      <c r="C402" s="8"/>
      <c r="D402" s="4"/>
      <c r="E402" s="4"/>
      <c r="F402" s="4"/>
      <c r="G402" s="5"/>
      <c r="H402" s="5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8"/>
      <c r="BA402" s="8"/>
    </row>
    <row r="403" spans="1:53" ht="15.75" customHeight="1" x14ac:dyDescent="0.2">
      <c r="A403" s="4"/>
      <c r="B403" s="4"/>
      <c r="C403" s="8"/>
      <c r="D403" s="4"/>
      <c r="E403" s="4"/>
      <c r="F403" s="4"/>
      <c r="G403" s="5"/>
      <c r="H403" s="5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8"/>
      <c r="BA403" s="8"/>
    </row>
    <row r="404" spans="1:53" ht="15.75" customHeight="1" x14ac:dyDescent="0.2">
      <c r="A404" s="4"/>
      <c r="B404" s="4"/>
      <c r="C404" s="8"/>
      <c r="D404" s="4"/>
      <c r="E404" s="4"/>
      <c r="F404" s="4"/>
      <c r="G404" s="5"/>
      <c r="H404" s="5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8"/>
      <c r="BA404" s="8"/>
    </row>
    <row r="405" spans="1:53" ht="15.75" customHeight="1" x14ac:dyDescent="0.2">
      <c r="A405" s="4"/>
      <c r="B405" s="4"/>
      <c r="C405" s="8"/>
      <c r="D405" s="4"/>
      <c r="E405" s="4"/>
      <c r="F405" s="4"/>
      <c r="G405" s="5"/>
      <c r="H405" s="5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8"/>
      <c r="BA405" s="8"/>
    </row>
    <row r="406" spans="1:53" ht="15.75" customHeight="1" x14ac:dyDescent="0.2">
      <c r="A406" s="4"/>
      <c r="B406" s="4"/>
      <c r="C406" s="8"/>
      <c r="D406" s="4"/>
      <c r="E406" s="4"/>
      <c r="F406" s="4"/>
      <c r="G406" s="5"/>
      <c r="H406" s="5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8"/>
      <c r="BA406" s="8"/>
    </row>
    <row r="407" spans="1:53" ht="15.75" customHeight="1" x14ac:dyDescent="0.2">
      <c r="A407" s="4"/>
      <c r="B407" s="4"/>
      <c r="C407" s="8"/>
      <c r="D407" s="4"/>
      <c r="E407" s="4"/>
      <c r="F407" s="4"/>
      <c r="G407" s="5"/>
      <c r="H407" s="5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8"/>
      <c r="BA407" s="8"/>
    </row>
    <row r="408" spans="1:53" ht="15.75" customHeight="1" x14ac:dyDescent="0.2">
      <c r="A408" s="4"/>
      <c r="B408" s="4"/>
      <c r="C408" s="8"/>
      <c r="D408" s="4"/>
      <c r="E408" s="4"/>
      <c r="F408" s="4"/>
      <c r="G408" s="5"/>
      <c r="H408" s="5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8"/>
      <c r="BA408" s="8"/>
    </row>
    <row r="409" spans="1:53" ht="15.75" customHeight="1" x14ac:dyDescent="0.2">
      <c r="A409" s="4"/>
      <c r="B409" s="4"/>
      <c r="C409" s="8"/>
      <c r="D409" s="4"/>
      <c r="E409" s="4"/>
      <c r="F409" s="4"/>
      <c r="G409" s="5"/>
      <c r="H409" s="5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8"/>
      <c r="BA409" s="8"/>
    </row>
    <row r="410" spans="1:53" ht="15.75" customHeight="1" x14ac:dyDescent="0.2">
      <c r="A410" s="4"/>
      <c r="B410" s="4"/>
      <c r="C410" s="8"/>
      <c r="D410" s="4"/>
      <c r="E410" s="4"/>
      <c r="F410" s="4"/>
      <c r="G410" s="5"/>
      <c r="H410" s="5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8"/>
      <c r="BA410" s="8"/>
    </row>
    <row r="411" spans="1:53" ht="15.75" customHeight="1" x14ac:dyDescent="0.2">
      <c r="A411" s="4"/>
      <c r="B411" s="4"/>
      <c r="C411" s="8"/>
      <c r="D411" s="4"/>
      <c r="E411" s="4"/>
      <c r="F411" s="4"/>
      <c r="G411" s="5"/>
      <c r="H411" s="5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8"/>
      <c r="BA411" s="8"/>
    </row>
    <row r="412" spans="1:53" ht="15.75" customHeight="1" x14ac:dyDescent="0.2">
      <c r="A412" s="4"/>
      <c r="B412" s="4"/>
      <c r="C412" s="8"/>
      <c r="D412" s="4"/>
      <c r="E412" s="4"/>
      <c r="F412" s="4"/>
      <c r="G412" s="5"/>
      <c r="H412" s="5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8"/>
      <c r="BA412" s="8"/>
    </row>
    <row r="413" spans="1:53" ht="15.75" customHeight="1" x14ac:dyDescent="0.2">
      <c r="A413" s="4"/>
      <c r="B413" s="4"/>
      <c r="C413" s="8"/>
      <c r="D413" s="4"/>
      <c r="E413" s="4"/>
      <c r="F413" s="4"/>
      <c r="G413" s="5"/>
      <c r="H413" s="5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8"/>
      <c r="BA413" s="8"/>
    </row>
    <row r="414" spans="1:53" ht="15.75" customHeight="1" x14ac:dyDescent="0.2">
      <c r="A414" s="4"/>
      <c r="B414" s="4"/>
      <c r="C414" s="8"/>
      <c r="D414" s="4"/>
      <c r="E414" s="4"/>
      <c r="F414" s="4"/>
      <c r="G414" s="5"/>
      <c r="H414" s="5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8"/>
      <c r="BA414" s="8"/>
    </row>
    <row r="415" spans="1:53" ht="15.75" customHeight="1" x14ac:dyDescent="0.2">
      <c r="A415" s="4"/>
      <c r="B415" s="4"/>
      <c r="C415" s="8"/>
      <c r="D415" s="4"/>
      <c r="E415" s="4"/>
      <c r="F415" s="4"/>
      <c r="G415" s="5"/>
      <c r="H415" s="5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8"/>
      <c r="BA415" s="8"/>
    </row>
    <row r="416" spans="1:53" ht="15.75" customHeight="1" x14ac:dyDescent="0.2">
      <c r="A416" s="4"/>
      <c r="B416" s="4"/>
      <c r="C416" s="8"/>
      <c r="D416" s="4"/>
      <c r="E416" s="4"/>
      <c r="F416" s="4"/>
      <c r="G416" s="5"/>
      <c r="H416" s="5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8"/>
      <c r="BA416" s="8"/>
    </row>
    <row r="417" spans="1:53" ht="15.75" customHeight="1" x14ac:dyDescent="0.2">
      <c r="A417" s="4"/>
      <c r="B417" s="4"/>
      <c r="C417" s="8"/>
      <c r="D417" s="4"/>
      <c r="E417" s="4"/>
      <c r="F417" s="4"/>
      <c r="G417" s="5"/>
      <c r="H417" s="5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8"/>
      <c r="BA417" s="8"/>
    </row>
    <row r="418" spans="1:53" ht="15.75" customHeight="1" x14ac:dyDescent="0.2">
      <c r="A418" s="4"/>
      <c r="B418" s="4"/>
      <c r="C418" s="8"/>
      <c r="D418" s="4"/>
      <c r="E418" s="4"/>
      <c r="F418" s="4"/>
      <c r="G418" s="5"/>
      <c r="H418" s="5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8"/>
      <c r="BA418" s="8"/>
    </row>
    <row r="419" spans="1:53" ht="15.75" customHeight="1" x14ac:dyDescent="0.2">
      <c r="A419" s="4"/>
      <c r="B419" s="4"/>
      <c r="C419" s="8"/>
      <c r="D419" s="4"/>
      <c r="E419" s="4"/>
      <c r="F419" s="4"/>
      <c r="G419" s="5"/>
      <c r="H419" s="5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8"/>
      <c r="BA419" s="8"/>
    </row>
    <row r="420" spans="1:53" ht="15.75" customHeight="1" x14ac:dyDescent="0.2">
      <c r="A420" s="4"/>
      <c r="B420" s="4"/>
      <c r="C420" s="8"/>
      <c r="D420" s="4"/>
      <c r="E420" s="4"/>
      <c r="F420" s="4"/>
      <c r="G420" s="5"/>
      <c r="H420" s="5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8"/>
      <c r="BA420" s="8"/>
    </row>
    <row r="421" spans="1:53" ht="15.75" customHeight="1" x14ac:dyDescent="0.2">
      <c r="A421" s="4"/>
      <c r="B421" s="4"/>
      <c r="C421" s="8"/>
      <c r="D421" s="4"/>
      <c r="E421" s="4"/>
      <c r="F421" s="4"/>
      <c r="G421" s="5"/>
      <c r="H421" s="5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8"/>
      <c r="BA421" s="8"/>
    </row>
    <row r="422" spans="1:53" ht="15.75" customHeight="1" x14ac:dyDescent="0.2">
      <c r="A422" s="4"/>
      <c r="B422" s="4"/>
      <c r="C422" s="8"/>
      <c r="D422" s="4"/>
      <c r="E422" s="4"/>
      <c r="F422" s="4"/>
      <c r="G422" s="5"/>
      <c r="H422" s="5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8"/>
      <c r="BA422" s="8"/>
    </row>
    <row r="423" spans="1:53" ht="15.75" customHeight="1" x14ac:dyDescent="0.2">
      <c r="A423" s="4"/>
      <c r="B423" s="4"/>
      <c r="C423" s="8"/>
      <c r="D423" s="4"/>
      <c r="E423" s="4"/>
      <c r="F423" s="4"/>
      <c r="G423" s="5"/>
      <c r="H423" s="5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8"/>
      <c r="BA423" s="8"/>
    </row>
    <row r="424" spans="1:53" ht="15.75" customHeight="1" x14ac:dyDescent="0.2">
      <c r="A424" s="4"/>
      <c r="B424" s="4"/>
      <c r="C424" s="8"/>
      <c r="D424" s="4"/>
      <c r="E424" s="4"/>
      <c r="F424" s="4"/>
      <c r="G424" s="5"/>
      <c r="H424" s="5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8"/>
      <c r="BA424" s="8"/>
    </row>
    <row r="425" spans="1:53" ht="15.75" customHeight="1" x14ac:dyDescent="0.2">
      <c r="A425" s="4"/>
      <c r="B425" s="4"/>
      <c r="C425" s="8"/>
      <c r="D425" s="4"/>
      <c r="E425" s="4"/>
      <c r="F425" s="4"/>
      <c r="G425" s="5"/>
      <c r="H425" s="5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8"/>
      <c r="BA425" s="8"/>
    </row>
    <row r="426" spans="1:53" ht="15.75" customHeight="1" x14ac:dyDescent="0.2">
      <c r="A426" s="4"/>
      <c r="B426" s="4"/>
      <c r="C426" s="8"/>
      <c r="D426" s="4"/>
      <c r="E426" s="4"/>
      <c r="F426" s="4"/>
      <c r="G426" s="5"/>
      <c r="H426" s="5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8"/>
      <c r="BA426" s="8"/>
    </row>
    <row r="427" spans="1:53" ht="15.75" customHeight="1" x14ac:dyDescent="0.2">
      <c r="A427" s="4"/>
      <c r="B427" s="4"/>
      <c r="C427" s="8"/>
      <c r="D427" s="4"/>
      <c r="E427" s="4"/>
      <c r="F427" s="4"/>
      <c r="G427" s="5"/>
      <c r="H427" s="5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8"/>
      <c r="BA427" s="8"/>
    </row>
    <row r="428" spans="1:53" ht="15.75" customHeight="1" x14ac:dyDescent="0.2">
      <c r="A428" s="4"/>
      <c r="B428" s="4"/>
      <c r="C428" s="8"/>
      <c r="D428" s="4"/>
      <c r="E428" s="4"/>
      <c r="F428" s="4"/>
      <c r="G428" s="5"/>
      <c r="H428" s="5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8"/>
      <c r="BA428" s="8"/>
    </row>
    <row r="429" spans="1:53" ht="15.75" customHeight="1" x14ac:dyDescent="0.2">
      <c r="A429" s="4"/>
      <c r="B429" s="4"/>
      <c r="C429" s="8"/>
      <c r="D429" s="4"/>
      <c r="E429" s="4"/>
      <c r="F429" s="4"/>
      <c r="G429" s="5"/>
      <c r="H429" s="5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8"/>
      <c r="BA429" s="8"/>
    </row>
    <row r="430" spans="1:53" ht="15.75" customHeight="1" x14ac:dyDescent="0.2">
      <c r="A430" s="4"/>
      <c r="B430" s="4"/>
      <c r="C430" s="8"/>
      <c r="D430" s="4"/>
      <c r="E430" s="4"/>
      <c r="F430" s="4"/>
      <c r="G430" s="5"/>
      <c r="H430" s="5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8"/>
      <c r="BA430" s="8"/>
    </row>
    <row r="431" spans="1:53" ht="15.75" customHeight="1" x14ac:dyDescent="0.2">
      <c r="A431" s="4"/>
      <c r="B431" s="4"/>
      <c r="C431" s="8"/>
      <c r="D431" s="4"/>
      <c r="E431" s="4"/>
      <c r="F431" s="4"/>
      <c r="G431" s="5"/>
      <c r="H431" s="5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8"/>
      <c r="BA431" s="8"/>
    </row>
    <row r="432" spans="1:53" ht="15.75" customHeight="1" x14ac:dyDescent="0.2">
      <c r="A432" s="4"/>
      <c r="B432" s="4"/>
      <c r="C432" s="8"/>
      <c r="D432" s="4"/>
      <c r="E432" s="4"/>
      <c r="F432" s="4"/>
      <c r="G432" s="5"/>
      <c r="H432" s="5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8"/>
      <c r="BA432" s="8"/>
    </row>
    <row r="433" spans="1:53" ht="15.75" customHeight="1" x14ac:dyDescent="0.2">
      <c r="A433" s="4"/>
      <c r="B433" s="4"/>
      <c r="C433" s="8"/>
      <c r="D433" s="4"/>
      <c r="E433" s="4"/>
      <c r="F433" s="4"/>
      <c r="G433" s="5"/>
      <c r="H433" s="5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8"/>
      <c r="BA433" s="8"/>
    </row>
    <row r="434" spans="1:53" ht="15.75" customHeight="1" x14ac:dyDescent="0.2">
      <c r="A434" s="4"/>
      <c r="B434" s="4"/>
      <c r="C434" s="8"/>
      <c r="D434" s="4"/>
      <c r="E434" s="4"/>
      <c r="F434" s="4"/>
      <c r="G434" s="5"/>
      <c r="H434" s="5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8"/>
      <c r="BA434" s="8"/>
    </row>
    <row r="435" spans="1:53" ht="15.75" customHeight="1" x14ac:dyDescent="0.2">
      <c r="A435" s="4"/>
      <c r="B435" s="4"/>
      <c r="C435" s="8"/>
      <c r="D435" s="4"/>
      <c r="E435" s="4"/>
      <c r="F435" s="4"/>
      <c r="G435" s="5"/>
      <c r="H435" s="5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8"/>
      <c r="BA435" s="8"/>
    </row>
    <row r="436" spans="1:53" ht="15.75" customHeight="1" x14ac:dyDescent="0.2">
      <c r="A436" s="4"/>
      <c r="B436" s="4"/>
      <c r="C436" s="8"/>
      <c r="D436" s="4"/>
      <c r="E436" s="4"/>
      <c r="F436" s="4"/>
      <c r="G436" s="5"/>
      <c r="H436" s="5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8"/>
      <c r="BA436" s="8"/>
    </row>
    <row r="437" spans="1:53" ht="15.75" customHeight="1" x14ac:dyDescent="0.2">
      <c r="A437" s="4"/>
      <c r="B437" s="4"/>
      <c r="C437" s="8"/>
      <c r="D437" s="4"/>
      <c r="E437" s="4"/>
      <c r="F437" s="4"/>
      <c r="G437" s="5"/>
      <c r="H437" s="5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8"/>
      <c r="BA437" s="8"/>
    </row>
    <row r="438" spans="1:53" ht="15.75" customHeight="1" x14ac:dyDescent="0.2">
      <c r="A438" s="4"/>
      <c r="B438" s="4"/>
      <c r="C438" s="8"/>
      <c r="D438" s="4"/>
      <c r="E438" s="4"/>
      <c r="F438" s="4"/>
      <c r="G438" s="5"/>
      <c r="H438" s="5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8"/>
      <c r="BA438" s="8"/>
    </row>
    <row r="439" spans="1:53" ht="15.75" customHeight="1" x14ac:dyDescent="0.2">
      <c r="A439" s="4"/>
      <c r="B439" s="4"/>
      <c r="C439" s="8"/>
      <c r="D439" s="4"/>
      <c r="E439" s="4"/>
      <c r="F439" s="4"/>
      <c r="G439" s="5"/>
      <c r="H439" s="5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8"/>
      <c r="BA439" s="8"/>
    </row>
    <row r="440" spans="1:53" ht="15.75" customHeight="1" x14ac:dyDescent="0.2">
      <c r="A440" s="4"/>
      <c r="B440" s="4"/>
      <c r="C440" s="8"/>
      <c r="D440" s="4"/>
      <c r="E440" s="4"/>
      <c r="F440" s="4"/>
      <c r="G440" s="5"/>
      <c r="H440" s="5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8"/>
      <c r="BA440" s="8"/>
    </row>
    <row r="441" spans="1:53" ht="15.75" customHeight="1" x14ac:dyDescent="0.2">
      <c r="A441" s="4"/>
      <c r="B441" s="4"/>
      <c r="C441" s="8"/>
      <c r="D441" s="4"/>
      <c r="E441" s="4"/>
      <c r="F441" s="4"/>
      <c r="G441" s="5"/>
      <c r="H441" s="5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8"/>
      <c r="BA441" s="8"/>
    </row>
    <row r="442" spans="1:53" ht="15.75" customHeight="1" x14ac:dyDescent="0.2">
      <c r="A442" s="4"/>
      <c r="B442" s="4"/>
      <c r="C442" s="8"/>
      <c r="D442" s="4"/>
      <c r="E442" s="4"/>
      <c r="F442" s="4"/>
      <c r="G442" s="5"/>
      <c r="H442" s="5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8"/>
      <c r="BA442" s="8"/>
    </row>
    <row r="443" spans="1:53" ht="15.75" customHeight="1" x14ac:dyDescent="0.2">
      <c r="A443" s="4"/>
      <c r="B443" s="4"/>
      <c r="C443" s="8"/>
      <c r="D443" s="4"/>
      <c r="E443" s="4"/>
      <c r="F443" s="4"/>
      <c r="G443" s="5"/>
      <c r="H443" s="5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8"/>
      <c r="BA443" s="8"/>
    </row>
    <row r="444" spans="1:53" ht="15.75" customHeight="1" x14ac:dyDescent="0.2">
      <c r="A444" s="4"/>
      <c r="B444" s="4"/>
      <c r="C444" s="8"/>
      <c r="D444" s="4"/>
      <c r="E444" s="4"/>
      <c r="F444" s="4"/>
      <c r="G444" s="5"/>
      <c r="H444" s="5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8"/>
      <c r="BA444" s="8"/>
    </row>
    <row r="445" spans="1:53" ht="15.75" customHeight="1" x14ac:dyDescent="0.2">
      <c r="A445" s="4"/>
      <c r="B445" s="4"/>
      <c r="C445" s="8"/>
      <c r="D445" s="4"/>
      <c r="E445" s="4"/>
      <c r="F445" s="4"/>
      <c r="G445" s="5"/>
      <c r="H445" s="5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8"/>
      <c r="BA445" s="8"/>
    </row>
    <row r="446" spans="1:53" ht="15.75" customHeight="1" x14ac:dyDescent="0.2">
      <c r="A446" s="4"/>
      <c r="B446" s="4"/>
      <c r="C446" s="8"/>
      <c r="D446" s="4"/>
      <c r="E446" s="4"/>
      <c r="F446" s="4"/>
      <c r="G446" s="5"/>
      <c r="H446" s="5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8"/>
      <c r="BA446" s="8"/>
    </row>
    <row r="447" spans="1:53" ht="15.75" customHeight="1" x14ac:dyDescent="0.2">
      <c r="A447" s="4"/>
      <c r="B447" s="4"/>
      <c r="C447" s="8"/>
      <c r="D447" s="4"/>
      <c r="E447" s="4"/>
      <c r="F447" s="4"/>
      <c r="G447" s="5"/>
      <c r="H447" s="5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8"/>
      <c r="BA447" s="8"/>
    </row>
    <row r="448" spans="1:53" ht="15.75" customHeight="1" x14ac:dyDescent="0.2">
      <c r="A448" s="4"/>
      <c r="B448" s="4"/>
      <c r="C448" s="8"/>
      <c r="D448" s="4"/>
      <c r="E448" s="4"/>
      <c r="F448" s="4"/>
      <c r="G448" s="5"/>
      <c r="H448" s="5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8"/>
      <c r="BA448" s="8"/>
    </row>
    <row r="449" spans="1:53" ht="15.75" customHeight="1" x14ac:dyDescent="0.2">
      <c r="A449" s="4"/>
      <c r="B449" s="4"/>
      <c r="C449" s="8"/>
      <c r="D449" s="4"/>
      <c r="E449" s="4"/>
      <c r="F449" s="4"/>
      <c r="G449" s="5"/>
      <c r="H449" s="5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8"/>
      <c r="BA449" s="8"/>
    </row>
    <row r="450" spans="1:53" ht="15.75" customHeight="1" x14ac:dyDescent="0.2">
      <c r="A450" s="4"/>
      <c r="B450" s="4"/>
      <c r="C450" s="8"/>
      <c r="D450" s="4"/>
      <c r="E450" s="4"/>
      <c r="F450" s="4"/>
      <c r="G450" s="5"/>
      <c r="H450" s="5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8"/>
      <c r="BA450" s="8"/>
    </row>
    <row r="451" spans="1:53" ht="15.75" customHeight="1" x14ac:dyDescent="0.2">
      <c r="A451" s="4"/>
      <c r="B451" s="4"/>
      <c r="C451" s="8"/>
      <c r="D451" s="4"/>
      <c r="E451" s="4"/>
      <c r="F451" s="4"/>
      <c r="G451" s="5"/>
      <c r="H451" s="5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8"/>
      <c r="BA451" s="8"/>
    </row>
    <row r="452" spans="1:53" ht="15.75" customHeight="1" x14ac:dyDescent="0.2">
      <c r="A452" s="4"/>
      <c r="B452" s="4"/>
      <c r="C452" s="8"/>
      <c r="D452" s="4"/>
      <c r="E452" s="4"/>
      <c r="F452" s="4"/>
      <c r="G452" s="5"/>
      <c r="H452" s="5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8"/>
      <c r="BA452" s="8"/>
    </row>
    <row r="453" spans="1:53" ht="15.75" customHeight="1" x14ac:dyDescent="0.2">
      <c r="A453" s="4"/>
      <c r="B453" s="4"/>
      <c r="C453" s="8"/>
      <c r="D453" s="4"/>
      <c r="E453" s="4"/>
      <c r="F453" s="4"/>
      <c r="G453" s="5"/>
      <c r="H453" s="5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8"/>
      <c r="BA453" s="8"/>
    </row>
    <row r="454" spans="1:53" ht="15.75" customHeight="1" x14ac:dyDescent="0.2">
      <c r="A454" s="4"/>
      <c r="B454" s="4"/>
      <c r="C454" s="8"/>
      <c r="D454" s="4"/>
      <c r="E454" s="4"/>
      <c r="F454" s="4"/>
      <c r="G454" s="5"/>
      <c r="H454" s="5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8"/>
      <c r="BA454" s="8"/>
    </row>
    <row r="455" spans="1:53" ht="15.75" customHeight="1" x14ac:dyDescent="0.2">
      <c r="A455" s="4"/>
      <c r="B455" s="4"/>
      <c r="C455" s="8"/>
      <c r="D455" s="4"/>
      <c r="E455" s="4"/>
      <c r="F455" s="4"/>
      <c r="G455" s="5"/>
      <c r="H455" s="5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8"/>
      <c r="BA455" s="8"/>
    </row>
    <row r="456" spans="1:53" ht="15.75" customHeight="1" x14ac:dyDescent="0.2">
      <c r="A456" s="4"/>
      <c r="B456" s="4"/>
      <c r="C456" s="8"/>
      <c r="D456" s="4"/>
      <c r="E456" s="4"/>
      <c r="F456" s="4"/>
      <c r="G456" s="5"/>
      <c r="H456" s="5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8"/>
      <c r="BA456" s="8"/>
    </row>
    <row r="457" spans="1:53" ht="15.75" customHeight="1" x14ac:dyDescent="0.2">
      <c r="A457" s="4"/>
      <c r="B457" s="4"/>
      <c r="C457" s="8"/>
      <c r="D457" s="4"/>
      <c r="E457" s="4"/>
      <c r="F457" s="4"/>
      <c r="G457" s="5"/>
      <c r="H457" s="5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8"/>
      <c r="BA457" s="8"/>
    </row>
    <row r="458" spans="1:53" ht="15.75" customHeight="1" x14ac:dyDescent="0.2">
      <c r="A458" s="4"/>
      <c r="B458" s="4"/>
      <c r="C458" s="8"/>
      <c r="D458" s="4"/>
      <c r="E458" s="4"/>
      <c r="F458" s="4"/>
      <c r="G458" s="5"/>
      <c r="H458" s="5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8"/>
      <c r="BA458" s="8"/>
    </row>
    <row r="459" spans="1:53" ht="15.75" customHeight="1" x14ac:dyDescent="0.2">
      <c r="A459" s="4"/>
      <c r="B459" s="4"/>
      <c r="C459" s="8"/>
      <c r="D459" s="4"/>
      <c r="E459" s="4"/>
      <c r="F459" s="4"/>
      <c r="G459" s="5"/>
      <c r="H459" s="5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8"/>
      <c r="BA459" s="8"/>
    </row>
    <row r="460" spans="1:53" ht="15.75" customHeight="1" x14ac:dyDescent="0.2">
      <c r="A460" s="4"/>
      <c r="B460" s="4"/>
      <c r="C460" s="8"/>
      <c r="D460" s="4"/>
      <c r="E460" s="4"/>
      <c r="F460" s="4"/>
      <c r="G460" s="5"/>
      <c r="H460" s="5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8"/>
      <c r="BA460" s="8"/>
    </row>
    <row r="461" spans="1:53" ht="15.75" customHeight="1" x14ac:dyDescent="0.2">
      <c r="A461" s="4"/>
      <c r="B461" s="4"/>
      <c r="C461" s="8"/>
      <c r="D461" s="4"/>
      <c r="E461" s="4"/>
      <c r="F461" s="4"/>
      <c r="G461" s="5"/>
      <c r="H461" s="5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8"/>
      <c r="BA461" s="8"/>
    </row>
    <row r="462" spans="1:53" ht="15.75" customHeight="1" x14ac:dyDescent="0.2">
      <c r="A462" s="4"/>
      <c r="B462" s="4"/>
      <c r="C462" s="8"/>
      <c r="D462" s="4"/>
      <c r="E462" s="4"/>
      <c r="F462" s="4"/>
      <c r="G462" s="5"/>
      <c r="H462" s="5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8"/>
      <c r="BA462" s="8"/>
    </row>
    <row r="463" spans="1:53" ht="15.75" customHeight="1" x14ac:dyDescent="0.2">
      <c r="A463" s="4"/>
      <c r="B463" s="4"/>
      <c r="C463" s="8"/>
      <c r="D463" s="4"/>
      <c r="E463" s="4"/>
      <c r="F463" s="4"/>
      <c r="G463" s="5"/>
      <c r="H463" s="5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8"/>
      <c r="BA463" s="8"/>
    </row>
    <row r="464" spans="1:53" ht="15.75" customHeight="1" x14ac:dyDescent="0.2">
      <c r="A464" s="4"/>
      <c r="B464" s="4"/>
      <c r="C464" s="8"/>
      <c r="D464" s="4"/>
      <c r="E464" s="4"/>
      <c r="F464" s="4"/>
      <c r="G464" s="5"/>
      <c r="H464" s="5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8"/>
      <c r="BA464" s="8"/>
    </row>
    <row r="465" spans="1:53" ht="15.75" customHeight="1" x14ac:dyDescent="0.2">
      <c r="A465" s="4"/>
      <c r="B465" s="4"/>
      <c r="C465" s="8"/>
      <c r="D465" s="4"/>
      <c r="E465" s="4"/>
      <c r="F465" s="4"/>
      <c r="G465" s="5"/>
      <c r="H465" s="5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8"/>
      <c r="BA465" s="8"/>
    </row>
    <row r="466" spans="1:53" ht="15.75" customHeight="1" x14ac:dyDescent="0.2">
      <c r="A466" s="4"/>
      <c r="B466" s="4"/>
      <c r="C466" s="8"/>
      <c r="D466" s="4"/>
      <c r="E466" s="4"/>
      <c r="F466" s="4"/>
      <c r="G466" s="5"/>
      <c r="H466" s="5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8"/>
      <c r="BA466" s="8"/>
    </row>
    <row r="467" spans="1:53" ht="15.75" customHeight="1" x14ac:dyDescent="0.2">
      <c r="A467" s="4"/>
      <c r="B467" s="4"/>
      <c r="C467" s="8"/>
      <c r="D467" s="4"/>
      <c r="E467" s="4"/>
      <c r="F467" s="4"/>
      <c r="G467" s="5"/>
      <c r="H467" s="5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8"/>
      <c r="BA467" s="8"/>
    </row>
    <row r="468" spans="1:53" ht="15.75" customHeight="1" x14ac:dyDescent="0.2">
      <c r="A468" s="4"/>
      <c r="B468" s="4"/>
      <c r="C468" s="8"/>
      <c r="D468" s="4"/>
      <c r="E468" s="4"/>
      <c r="F468" s="4"/>
      <c r="G468" s="5"/>
      <c r="H468" s="5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8"/>
      <c r="BA468" s="8"/>
    </row>
    <row r="469" spans="1:53" ht="15.75" customHeight="1" x14ac:dyDescent="0.2">
      <c r="A469" s="4"/>
      <c r="B469" s="4"/>
      <c r="C469" s="8"/>
      <c r="D469" s="4"/>
      <c r="E469" s="4"/>
      <c r="F469" s="4"/>
      <c r="G469" s="5"/>
      <c r="H469" s="5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8"/>
      <c r="BA469" s="8"/>
    </row>
    <row r="470" spans="1:53" ht="15.75" customHeight="1" x14ac:dyDescent="0.2">
      <c r="A470" s="4"/>
      <c r="B470" s="4"/>
      <c r="C470" s="8"/>
      <c r="D470" s="4"/>
      <c r="E470" s="4"/>
      <c r="F470" s="4"/>
      <c r="G470" s="5"/>
      <c r="H470" s="5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8"/>
      <c r="BA470" s="8"/>
    </row>
    <row r="471" spans="1:53" ht="15.75" customHeight="1" x14ac:dyDescent="0.2">
      <c r="A471" s="4"/>
      <c r="B471" s="4"/>
      <c r="C471" s="8"/>
      <c r="D471" s="4"/>
      <c r="E471" s="4"/>
      <c r="F471" s="4"/>
      <c r="G471" s="5"/>
      <c r="H471" s="5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8"/>
      <c r="BA471" s="8"/>
    </row>
    <row r="472" spans="1:53" ht="15.75" customHeight="1" x14ac:dyDescent="0.2">
      <c r="A472" s="4"/>
      <c r="B472" s="4"/>
      <c r="C472" s="8"/>
      <c r="D472" s="4"/>
      <c r="E472" s="4"/>
      <c r="F472" s="4"/>
      <c r="G472" s="5"/>
      <c r="H472" s="5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8"/>
      <c r="BA472" s="8"/>
    </row>
    <row r="473" spans="1:53" ht="15.75" customHeight="1" x14ac:dyDescent="0.2">
      <c r="A473" s="4"/>
      <c r="B473" s="4"/>
      <c r="C473" s="8"/>
      <c r="D473" s="4"/>
      <c r="E473" s="4"/>
      <c r="F473" s="4"/>
      <c r="G473" s="5"/>
      <c r="H473" s="5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8"/>
      <c r="BA473" s="8"/>
    </row>
    <row r="474" spans="1:53" ht="15.75" customHeight="1" x14ac:dyDescent="0.2">
      <c r="A474" s="4"/>
      <c r="B474" s="4"/>
      <c r="C474" s="8"/>
      <c r="D474" s="4"/>
      <c r="E474" s="4"/>
      <c r="F474" s="4"/>
      <c r="G474" s="5"/>
      <c r="H474" s="5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8"/>
      <c r="BA474" s="8"/>
    </row>
    <row r="475" spans="1:53" ht="15.75" customHeight="1" x14ac:dyDescent="0.2">
      <c r="A475" s="4"/>
      <c r="B475" s="4"/>
      <c r="C475" s="8"/>
      <c r="D475" s="4"/>
      <c r="E475" s="4"/>
      <c r="F475" s="4"/>
      <c r="G475" s="5"/>
      <c r="H475" s="5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8"/>
      <c r="BA475" s="8"/>
    </row>
    <row r="476" spans="1:53" ht="15.75" customHeight="1" x14ac:dyDescent="0.2">
      <c r="A476" s="4"/>
      <c r="B476" s="4"/>
      <c r="C476" s="8"/>
      <c r="D476" s="4"/>
      <c r="E476" s="4"/>
      <c r="F476" s="4"/>
      <c r="G476" s="5"/>
      <c r="H476" s="5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8"/>
      <c r="BA476" s="8"/>
    </row>
    <row r="477" spans="1:53" ht="15.75" customHeight="1" x14ac:dyDescent="0.2">
      <c r="A477" s="4"/>
      <c r="B477" s="4"/>
      <c r="C477" s="8"/>
      <c r="D477" s="4"/>
      <c r="E477" s="4"/>
      <c r="F477" s="4"/>
      <c r="G477" s="5"/>
      <c r="H477" s="5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8"/>
      <c r="BA477" s="8"/>
    </row>
    <row r="478" spans="1:53" ht="15.75" customHeight="1" x14ac:dyDescent="0.2">
      <c r="A478" s="4"/>
      <c r="B478" s="4"/>
      <c r="C478" s="8"/>
      <c r="D478" s="4"/>
      <c r="E478" s="4"/>
      <c r="F478" s="4"/>
      <c r="G478" s="5"/>
      <c r="H478" s="5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8"/>
      <c r="BA478" s="8"/>
    </row>
    <row r="479" spans="1:53" ht="15.75" customHeight="1" x14ac:dyDescent="0.2">
      <c r="A479" s="4"/>
      <c r="B479" s="4"/>
      <c r="C479" s="8"/>
      <c r="D479" s="4"/>
      <c r="E479" s="4"/>
      <c r="F479" s="4"/>
      <c r="G479" s="5"/>
      <c r="H479" s="5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8"/>
      <c r="BA479" s="8"/>
    </row>
    <row r="480" spans="1:53" ht="15.75" customHeight="1" x14ac:dyDescent="0.2">
      <c r="A480" s="4"/>
      <c r="B480" s="4"/>
      <c r="C480" s="8"/>
      <c r="D480" s="4"/>
      <c r="E480" s="4"/>
      <c r="F480" s="4"/>
      <c r="G480" s="5"/>
      <c r="H480" s="5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8"/>
      <c r="BA480" s="8"/>
    </row>
    <row r="481" spans="1:53" ht="15.75" customHeight="1" x14ac:dyDescent="0.2">
      <c r="A481" s="4"/>
      <c r="B481" s="4"/>
      <c r="C481" s="8"/>
      <c r="D481" s="4"/>
      <c r="E481" s="4"/>
      <c r="F481" s="4"/>
      <c r="G481" s="5"/>
      <c r="H481" s="5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8"/>
      <c r="BA481" s="8"/>
    </row>
    <row r="482" spans="1:53" ht="15.75" customHeight="1" x14ac:dyDescent="0.2">
      <c r="A482" s="4"/>
      <c r="B482" s="4"/>
      <c r="C482" s="8"/>
      <c r="D482" s="4"/>
      <c r="E482" s="4"/>
      <c r="F482" s="4"/>
      <c r="G482" s="5"/>
      <c r="H482" s="5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8"/>
      <c r="BA482" s="8"/>
    </row>
    <row r="483" spans="1:53" ht="15.75" customHeight="1" x14ac:dyDescent="0.2">
      <c r="A483" s="4"/>
      <c r="B483" s="4"/>
      <c r="C483" s="8"/>
      <c r="D483" s="4"/>
      <c r="E483" s="4"/>
      <c r="F483" s="4"/>
      <c r="G483" s="5"/>
      <c r="H483" s="5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8"/>
      <c r="BA483" s="8"/>
    </row>
    <row r="484" spans="1:53" ht="15.75" customHeight="1" x14ac:dyDescent="0.2">
      <c r="A484" s="4"/>
      <c r="B484" s="4"/>
      <c r="C484" s="8"/>
      <c r="D484" s="4"/>
      <c r="E484" s="4"/>
      <c r="F484" s="4"/>
      <c r="G484" s="5"/>
      <c r="H484" s="5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8"/>
      <c r="BA484" s="8"/>
    </row>
    <row r="485" spans="1:53" ht="15.75" customHeight="1" x14ac:dyDescent="0.2">
      <c r="A485" s="4"/>
      <c r="B485" s="4"/>
      <c r="C485" s="8"/>
      <c r="D485" s="4"/>
      <c r="E485" s="4"/>
      <c r="F485" s="4"/>
      <c r="G485" s="5"/>
      <c r="H485" s="5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8"/>
      <c r="BA485" s="8"/>
    </row>
    <row r="486" spans="1:53" ht="15.75" customHeight="1" x14ac:dyDescent="0.2">
      <c r="A486" s="4"/>
      <c r="B486" s="4"/>
      <c r="C486" s="8"/>
      <c r="D486" s="4"/>
      <c r="E486" s="4"/>
      <c r="F486" s="4"/>
      <c r="G486" s="5"/>
      <c r="H486" s="5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8"/>
      <c r="BA486" s="8"/>
    </row>
    <row r="487" spans="1:53" ht="15.75" customHeight="1" x14ac:dyDescent="0.2">
      <c r="A487" s="4"/>
      <c r="B487" s="4"/>
      <c r="C487" s="8"/>
      <c r="D487" s="4"/>
      <c r="E487" s="4"/>
      <c r="F487" s="4"/>
      <c r="G487" s="5"/>
      <c r="H487" s="5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8"/>
      <c r="BA487" s="8"/>
    </row>
    <row r="488" spans="1:53" ht="15.75" customHeight="1" x14ac:dyDescent="0.2">
      <c r="A488" s="4"/>
      <c r="B488" s="4"/>
      <c r="C488" s="8"/>
      <c r="D488" s="4"/>
      <c r="E488" s="4"/>
      <c r="F488" s="4"/>
      <c r="G488" s="5"/>
      <c r="H488" s="5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8"/>
      <c r="BA488" s="8"/>
    </row>
    <row r="489" spans="1:53" ht="15.75" customHeight="1" x14ac:dyDescent="0.2">
      <c r="A489" s="4"/>
      <c r="B489" s="4"/>
      <c r="C489" s="8"/>
      <c r="D489" s="4"/>
      <c r="E489" s="4"/>
      <c r="F489" s="4"/>
      <c r="G489" s="5"/>
      <c r="H489" s="5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8"/>
      <c r="BA489" s="8"/>
    </row>
    <row r="490" spans="1:53" ht="15.75" customHeight="1" x14ac:dyDescent="0.2">
      <c r="A490" s="4"/>
      <c r="B490" s="4"/>
      <c r="C490" s="8"/>
      <c r="D490" s="4"/>
      <c r="E490" s="4"/>
      <c r="F490" s="4"/>
      <c r="G490" s="5"/>
      <c r="H490" s="5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8"/>
      <c r="BA490" s="8"/>
    </row>
    <row r="491" spans="1:53" ht="15.75" customHeight="1" x14ac:dyDescent="0.2">
      <c r="A491" s="4"/>
      <c r="B491" s="4"/>
      <c r="C491" s="8"/>
      <c r="D491" s="4"/>
      <c r="E491" s="4"/>
      <c r="F491" s="4"/>
      <c r="G491" s="5"/>
      <c r="H491" s="5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8"/>
      <c r="BA491" s="8"/>
    </row>
    <row r="492" spans="1:53" ht="15.75" customHeight="1" x14ac:dyDescent="0.2">
      <c r="A492" s="4"/>
      <c r="B492" s="4"/>
      <c r="C492" s="8"/>
      <c r="D492" s="4"/>
      <c r="E492" s="4"/>
      <c r="F492" s="4"/>
      <c r="G492" s="5"/>
      <c r="H492" s="5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8"/>
      <c r="BA492" s="8"/>
    </row>
    <row r="493" spans="1:53" ht="15.75" customHeight="1" x14ac:dyDescent="0.2">
      <c r="A493" s="4"/>
      <c r="B493" s="4"/>
      <c r="C493" s="8"/>
      <c r="D493" s="4"/>
      <c r="E493" s="4"/>
      <c r="F493" s="4"/>
      <c r="G493" s="5"/>
      <c r="H493" s="5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8"/>
      <c r="BA493" s="8"/>
    </row>
    <row r="494" spans="1:53" ht="15.75" customHeight="1" x14ac:dyDescent="0.2">
      <c r="A494" s="4"/>
      <c r="B494" s="4"/>
      <c r="C494" s="8"/>
      <c r="D494" s="4"/>
      <c r="E494" s="4"/>
      <c r="F494" s="4"/>
      <c r="G494" s="5"/>
      <c r="H494" s="5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8"/>
      <c r="BA494" s="8"/>
    </row>
    <row r="495" spans="1:53" ht="15.75" customHeight="1" x14ac:dyDescent="0.2">
      <c r="A495" s="4"/>
      <c r="B495" s="4"/>
      <c r="C495" s="8"/>
      <c r="D495" s="4"/>
      <c r="E495" s="4"/>
      <c r="F495" s="4"/>
      <c r="G495" s="5"/>
      <c r="H495" s="5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8"/>
      <c r="BA495" s="8"/>
    </row>
    <row r="496" spans="1:53" ht="15.75" customHeight="1" x14ac:dyDescent="0.2">
      <c r="A496" s="4"/>
      <c r="B496" s="4"/>
      <c r="C496" s="8"/>
      <c r="D496" s="4"/>
      <c r="E496" s="4"/>
      <c r="F496" s="4"/>
      <c r="G496" s="5"/>
      <c r="H496" s="5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8"/>
      <c r="BA496" s="8"/>
    </row>
    <row r="497" spans="1:53" ht="15.75" customHeight="1" x14ac:dyDescent="0.2">
      <c r="A497" s="4"/>
      <c r="B497" s="4"/>
      <c r="C497" s="8"/>
      <c r="D497" s="4"/>
      <c r="E497" s="4"/>
      <c r="F497" s="4"/>
      <c r="G497" s="5"/>
      <c r="H497" s="5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8"/>
      <c r="BA497" s="8"/>
    </row>
    <row r="498" spans="1:53" ht="15.75" customHeight="1" x14ac:dyDescent="0.2">
      <c r="A498" s="4"/>
      <c r="B498" s="4"/>
      <c r="C498" s="8"/>
      <c r="D498" s="4"/>
      <c r="E498" s="4"/>
      <c r="F498" s="4"/>
      <c r="G498" s="5"/>
      <c r="H498" s="5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8"/>
      <c r="BA498" s="8"/>
    </row>
    <row r="499" spans="1:53" ht="15.75" customHeight="1" x14ac:dyDescent="0.2">
      <c r="A499" s="4"/>
      <c r="B499" s="4"/>
      <c r="C499" s="8"/>
      <c r="D499" s="4"/>
      <c r="E499" s="4"/>
      <c r="F499" s="4"/>
      <c r="G499" s="5"/>
      <c r="H499" s="5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8"/>
      <c r="BA499" s="8"/>
    </row>
    <row r="500" spans="1:53" ht="15.75" customHeight="1" x14ac:dyDescent="0.2">
      <c r="A500" s="4"/>
      <c r="B500" s="4"/>
      <c r="C500" s="8"/>
      <c r="D500" s="4"/>
      <c r="E500" s="4"/>
      <c r="F500" s="4"/>
      <c r="G500" s="5"/>
      <c r="H500" s="5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8"/>
      <c r="BA500" s="8"/>
    </row>
    <row r="501" spans="1:53" ht="15.75" customHeight="1" x14ac:dyDescent="0.2">
      <c r="A501" s="4"/>
      <c r="B501" s="4"/>
      <c r="C501" s="8"/>
      <c r="D501" s="4"/>
      <c r="E501" s="4"/>
      <c r="F501" s="4"/>
      <c r="G501" s="5"/>
      <c r="H501" s="5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8"/>
      <c r="BA501" s="8"/>
    </row>
    <row r="502" spans="1:53" ht="15.75" customHeight="1" x14ac:dyDescent="0.2">
      <c r="A502" s="4"/>
      <c r="B502" s="4"/>
      <c r="C502" s="8"/>
      <c r="D502" s="4"/>
      <c r="E502" s="4"/>
      <c r="F502" s="4"/>
      <c r="G502" s="5"/>
      <c r="H502" s="5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8"/>
      <c r="BA502" s="8"/>
    </row>
    <row r="503" spans="1:53" ht="15.75" customHeight="1" x14ac:dyDescent="0.2">
      <c r="A503" s="4"/>
      <c r="B503" s="4"/>
      <c r="C503" s="8"/>
      <c r="D503" s="4"/>
      <c r="E503" s="4"/>
      <c r="F503" s="4"/>
      <c r="G503" s="5"/>
      <c r="H503" s="5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8"/>
      <c r="BA503" s="8"/>
    </row>
    <row r="504" spans="1:53" ht="15.75" customHeight="1" x14ac:dyDescent="0.2">
      <c r="A504" s="4"/>
      <c r="B504" s="4"/>
      <c r="C504" s="8"/>
      <c r="D504" s="4"/>
      <c r="E504" s="4"/>
      <c r="F504" s="4"/>
      <c r="G504" s="5"/>
      <c r="H504" s="5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8"/>
      <c r="BA504" s="8"/>
    </row>
    <row r="505" spans="1:53" ht="15.75" customHeight="1" x14ac:dyDescent="0.2">
      <c r="A505" s="4"/>
      <c r="B505" s="4"/>
      <c r="C505" s="8"/>
      <c r="D505" s="4"/>
      <c r="E505" s="4"/>
      <c r="F505" s="4"/>
      <c r="G505" s="5"/>
      <c r="H505" s="5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8"/>
      <c r="BA505" s="8"/>
    </row>
    <row r="506" spans="1:53" ht="15.75" customHeight="1" x14ac:dyDescent="0.2">
      <c r="A506" s="4"/>
      <c r="B506" s="4"/>
      <c r="C506" s="8"/>
      <c r="D506" s="4"/>
      <c r="E506" s="4"/>
      <c r="F506" s="4"/>
      <c r="G506" s="5"/>
      <c r="H506" s="5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8"/>
      <c r="BA506" s="8"/>
    </row>
    <row r="507" spans="1:53" ht="15.75" customHeight="1" x14ac:dyDescent="0.2">
      <c r="A507" s="4"/>
      <c r="B507" s="4"/>
      <c r="C507" s="8"/>
      <c r="D507" s="4"/>
      <c r="E507" s="4"/>
      <c r="F507" s="4"/>
      <c r="G507" s="5"/>
      <c r="H507" s="5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8"/>
      <c r="BA507" s="8"/>
    </row>
    <row r="508" spans="1:53" ht="15.75" customHeight="1" x14ac:dyDescent="0.2">
      <c r="A508" s="4"/>
      <c r="B508" s="4"/>
      <c r="C508" s="8"/>
      <c r="D508" s="4"/>
      <c r="E508" s="4"/>
      <c r="F508" s="4"/>
      <c r="G508" s="5"/>
      <c r="H508" s="5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8"/>
      <c r="BA508" s="8"/>
    </row>
    <row r="509" spans="1:53" ht="15.75" customHeight="1" x14ac:dyDescent="0.2">
      <c r="A509" s="4"/>
      <c r="B509" s="4"/>
      <c r="C509" s="8"/>
      <c r="D509" s="4"/>
      <c r="E509" s="4"/>
      <c r="F509" s="4"/>
      <c r="G509" s="5"/>
      <c r="H509" s="5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8"/>
      <c r="BA509" s="8"/>
    </row>
    <row r="510" spans="1:53" ht="15.75" customHeight="1" x14ac:dyDescent="0.2">
      <c r="A510" s="4"/>
      <c r="B510" s="4"/>
      <c r="C510" s="8"/>
      <c r="D510" s="4"/>
      <c r="E510" s="4"/>
      <c r="F510" s="4"/>
      <c r="G510" s="5"/>
      <c r="H510" s="5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8"/>
      <c r="BA510" s="8"/>
    </row>
    <row r="511" spans="1:53" ht="15.75" customHeight="1" x14ac:dyDescent="0.2">
      <c r="A511" s="4"/>
      <c r="B511" s="4"/>
      <c r="C511" s="8"/>
      <c r="D511" s="4"/>
      <c r="E511" s="4"/>
      <c r="F511" s="4"/>
      <c r="G511" s="5"/>
      <c r="H511" s="5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8"/>
      <c r="BA511" s="8"/>
    </row>
    <row r="512" spans="1:53" ht="15.75" customHeight="1" x14ac:dyDescent="0.2">
      <c r="A512" s="4"/>
      <c r="B512" s="4"/>
      <c r="C512" s="8"/>
      <c r="D512" s="4"/>
      <c r="E512" s="4"/>
      <c r="F512" s="4"/>
      <c r="G512" s="5"/>
      <c r="H512" s="5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8"/>
      <c r="BA512" s="8"/>
    </row>
    <row r="513" spans="1:53" ht="15.75" customHeight="1" x14ac:dyDescent="0.2">
      <c r="A513" s="4"/>
      <c r="B513" s="4"/>
      <c r="C513" s="8"/>
      <c r="D513" s="4"/>
      <c r="E513" s="4"/>
      <c r="F513" s="4"/>
      <c r="G513" s="5"/>
      <c r="H513" s="5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8"/>
      <c r="BA513" s="8"/>
    </row>
    <row r="514" spans="1:53" ht="15.75" customHeight="1" x14ac:dyDescent="0.2">
      <c r="A514" s="4"/>
      <c r="B514" s="4"/>
      <c r="C514" s="8"/>
      <c r="D514" s="4"/>
      <c r="E514" s="4"/>
      <c r="F514" s="4"/>
      <c r="G514" s="5"/>
      <c r="H514" s="5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8"/>
      <c r="BA514" s="8"/>
    </row>
    <row r="515" spans="1:53" ht="15.75" customHeight="1" x14ac:dyDescent="0.2">
      <c r="A515" s="4"/>
      <c r="B515" s="4"/>
      <c r="C515" s="8"/>
      <c r="D515" s="4"/>
      <c r="E515" s="4"/>
      <c r="F515" s="4"/>
      <c r="G515" s="5"/>
      <c r="H515" s="5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8"/>
      <c r="BA515" s="8"/>
    </row>
    <row r="516" spans="1:53" ht="15.75" customHeight="1" x14ac:dyDescent="0.2">
      <c r="A516" s="4"/>
      <c r="B516" s="4"/>
      <c r="C516" s="8"/>
      <c r="D516" s="4"/>
      <c r="E516" s="4"/>
      <c r="F516" s="4"/>
      <c r="G516" s="5"/>
      <c r="H516" s="5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8"/>
      <c r="BA516" s="8"/>
    </row>
    <row r="517" spans="1:53" ht="15.75" customHeight="1" x14ac:dyDescent="0.2">
      <c r="A517" s="4"/>
      <c r="B517" s="4"/>
      <c r="C517" s="8"/>
      <c r="D517" s="4"/>
      <c r="E517" s="4"/>
      <c r="F517" s="4"/>
      <c r="G517" s="5"/>
      <c r="H517" s="5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8"/>
      <c r="BA517" s="8"/>
    </row>
    <row r="518" spans="1:53" ht="15.75" customHeight="1" x14ac:dyDescent="0.2">
      <c r="A518" s="4"/>
      <c r="B518" s="4"/>
      <c r="C518" s="8"/>
      <c r="D518" s="4"/>
      <c r="E518" s="4"/>
      <c r="F518" s="4"/>
      <c r="G518" s="5"/>
      <c r="H518" s="5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8"/>
      <c r="BA518" s="8"/>
    </row>
    <row r="519" spans="1:53" ht="15.75" customHeight="1" x14ac:dyDescent="0.2">
      <c r="A519" s="4"/>
      <c r="B519" s="4"/>
      <c r="C519" s="8"/>
      <c r="D519" s="4"/>
      <c r="E519" s="4"/>
      <c r="F519" s="4"/>
      <c r="G519" s="5"/>
      <c r="H519" s="5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8"/>
      <c r="BA519" s="8"/>
    </row>
    <row r="520" spans="1:53" ht="15.75" customHeight="1" x14ac:dyDescent="0.2">
      <c r="A520" s="4"/>
      <c r="B520" s="4"/>
      <c r="C520" s="8"/>
      <c r="D520" s="4"/>
      <c r="E520" s="4"/>
      <c r="F520" s="4"/>
      <c r="G520" s="5"/>
      <c r="H520" s="5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8"/>
      <c r="BA520" s="8"/>
    </row>
    <row r="521" spans="1:53" ht="15.75" customHeight="1" x14ac:dyDescent="0.2">
      <c r="A521" s="4"/>
      <c r="B521" s="4"/>
      <c r="C521" s="8"/>
      <c r="D521" s="4"/>
      <c r="E521" s="4"/>
      <c r="F521" s="4"/>
      <c r="G521" s="5"/>
      <c r="H521" s="5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8"/>
      <c r="BA521" s="8"/>
    </row>
    <row r="522" spans="1:53" ht="15.75" customHeight="1" x14ac:dyDescent="0.2">
      <c r="A522" s="4"/>
      <c r="B522" s="4"/>
      <c r="C522" s="8"/>
      <c r="D522" s="4"/>
      <c r="E522" s="4"/>
      <c r="F522" s="4"/>
      <c r="G522" s="5"/>
      <c r="H522" s="5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8"/>
      <c r="BA522" s="8"/>
    </row>
    <row r="523" spans="1:53" ht="15.75" customHeight="1" x14ac:dyDescent="0.2">
      <c r="A523" s="4"/>
      <c r="B523" s="4"/>
      <c r="C523" s="8"/>
      <c r="D523" s="4"/>
      <c r="E523" s="4"/>
      <c r="F523" s="4"/>
      <c r="G523" s="5"/>
      <c r="H523" s="5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8"/>
      <c r="BA523" s="8"/>
    </row>
    <row r="524" spans="1:53" ht="15.75" customHeight="1" x14ac:dyDescent="0.2">
      <c r="A524" s="4"/>
      <c r="B524" s="4"/>
      <c r="C524" s="8"/>
      <c r="D524" s="4"/>
      <c r="E524" s="4"/>
      <c r="F524" s="4"/>
      <c r="G524" s="5"/>
      <c r="H524" s="5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8"/>
      <c r="BA524" s="8"/>
    </row>
    <row r="525" spans="1:53" ht="15.75" customHeight="1" x14ac:dyDescent="0.2">
      <c r="A525" s="4"/>
      <c r="B525" s="4"/>
      <c r="C525" s="8"/>
      <c r="D525" s="4"/>
      <c r="E525" s="4"/>
      <c r="F525" s="4"/>
      <c r="G525" s="5"/>
      <c r="H525" s="5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8"/>
      <c r="BA525" s="8"/>
    </row>
    <row r="526" spans="1:53" ht="15.75" customHeight="1" x14ac:dyDescent="0.2">
      <c r="A526" s="4"/>
      <c r="B526" s="4"/>
      <c r="C526" s="8"/>
      <c r="D526" s="4"/>
      <c r="E526" s="4"/>
      <c r="F526" s="4"/>
      <c r="G526" s="5"/>
      <c r="H526" s="5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8"/>
      <c r="BA526" s="8"/>
    </row>
    <row r="527" spans="1:53" ht="15.75" customHeight="1" x14ac:dyDescent="0.2">
      <c r="A527" s="4"/>
      <c r="B527" s="4"/>
      <c r="C527" s="8"/>
      <c r="D527" s="4"/>
      <c r="E527" s="4"/>
      <c r="F527" s="4"/>
      <c r="G527" s="5"/>
      <c r="H527" s="5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8"/>
      <c r="BA527" s="8"/>
    </row>
    <row r="528" spans="1:53" ht="15.75" customHeight="1" x14ac:dyDescent="0.2">
      <c r="A528" s="4"/>
      <c r="B528" s="4"/>
      <c r="C528" s="8"/>
      <c r="D528" s="4"/>
      <c r="E528" s="4"/>
      <c r="F528" s="4"/>
      <c r="G528" s="5"/>
      <c r="H528" s="5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8"/>
      <c r="BA528" s="8"/>
    </row>
    <row r="529" spans="1:53" ht="15.75" customHeight="1" x14ac:dyDescent="0.2">
      <c r="A529" s="4"/>
      <c r="B529" s="4"/>
      <c r="C529" s="8"/>
      <c r="D529" s="4"/>
      <c r="E529" s="4"/>
      <c r="F529" s="4"/>
      <c r="G529" s="5"/>
      <c r="H529" s="5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8"/>
      <c r="BA529" s="8"/>
    </row>
    <row r="530" spans="1:53" ht="15.75" customHeight="1" x14ac:dyDescent="0.2">
      <c r="A530" s="4"/>
      <c r="B530" s="4"/>
      <c r="C530" s="8"/>
      <c r="D530" s="4"/>
      <c r="E530" s="4"/>
      <c r="F530" s="4"/>
      <c r="G530" s="5"/>
      <c r="H530" s="5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8"/>
      <c r="BA530" s="8"/>
    </row>
    <row r="531" spans="1:53" ht="15.75" customHeight="1" x14ac:dyDescent="0.2">
      <c r="A531" s="4"/>
      <c r="B531" s="4"/>
      <c r="C531" s="8"/>
      <c r="D531" s="4"/>
      <c r="E531" s="4"/>
      <c r="F531" s="4"/>
      <c r="G531" s="5"/>
      <c r="H531" s="5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8"/>
      <c r="BA531" s="8"/>
    </row>
    <row r="532" spans="1:53" ht="15.75" customHeight="1" x14ac:dyDescent="0.2">
      <c r="A532" s="4"/>
      <c r="B532" s="4"/>
      <c r="C532" s="8"/>
      <c r="D532" s="4"/>
      <c r="E532" s="4"/>
      <c r="F532" s="4"/>
      <c r="G532" s="5"/>
      <c r="H532" s="5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8"/>
      <c r="BA532" s="8"/>
    </row>
    <row r="533" spans="1:53" ht="15.75" customHeight="1" x14ac:dyDescent="0.2">
      <c r="A533" s="4"/>
      <c r="B533" s="4"/>
      <c r="C533" s="8"/>
      <c r="D533" s="4"/>
      <c r="E533" s="4"/>
      <c r="F533" s="4"/>
      <c r="G533" s="5"/>
      <c r="H533" s="5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8"/>
      <c r="BA533" s="8"/>
    </row>
    <row r="534" spans="1:53" ht="15.75" customHeight="1" x14ac:dyDescent="0.2">
      <c r="A534" s="4"/>
      <c r="B534" s="4"/>
      <c r="C534" s="8"/>
      <c r="D534" s="4"/>
      <c r="E534" s="4"/>
      <c r="F534" s="4"/>
      <c r="G534" s="5"/>
      <c r="H534" s="5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8"/>
      <c r="BA534" s="8"/>
    </row>
    <row r="535" spans="1:53" ht="15.75" customHeight="1" x14ac:dyDescent="0.2">
      <c r="A535" s="4"/>
      <c r="B535" s="4"/>
      <c r="C535" s="8"/>
      <c r="D535" s="4"/>
      <c r="E535" s="4"/>
      <c r="F535" s="4"/>
      <c r="G535" s="5"/>
      <c r="H535" s="5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8"/>
      <c r="BA535" s="8"/>
    </row>
    <row r="536" spans="1:53" ht="15.75" customHeight="1" x14ac:dyDescent="0.2">
      <c r="A536" s="4"/>
      <c r="B536" s="4"/>
      <c r="C536" s="8"/>
      <c r="D536" s="4"/>
      <c r="E536" s="4"/>
      <c r="F536" s="4"/>
      <c r="G536" s="5"/>
      <c r="H536" s="5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8"/>
      <c r="BA536" s="8"/>
    </row>
    <row r="537" spans="1:53" ht="15.75" customHeight="1" x14ac:dyDescent="0.2">
      <c r="A537" s="4"/>
      <c r="B537" s="4"/>
      <c r="C537" s="8"/>
      <c r="D537" s="4"/>
      <c r="E537" s="4"/>
      <c r="F537" s="4"/>
      <c r="G537" s="5"/>
      <c r="H537" s="5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8"/>
      <c r="BA537" s="8"/>
    </row>
    <row r="538" spans="1:53" ht="15.75" customHeight="1" x14ac:dyDescent="0.2">
      <c r="A538" s="4"/>
      <c r="B538" s="4"/>
      <c r="C538" s="8"/>
      <c r="D538" s="4"/>
      <c r="E538" s="4"/>
      <c r="F538" s="4"/>
      <c r="G538" s="5"/>
      <c r="H538" s="5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8"/>
      <c r="BA538" s="8"/>
    </row>
    <row r="539" spans="1:53" ht="15.75" customHeight="1" x14ac:dyDescent="0.2">
      <c r="A539" s="4"/>
      <c r="B539" s="4"/>
      <c r="C539" s="8"/>
      <c r="D539" s="4"/>
      <c r="E539" s="4"/>
      <c r="F539" s="4"/>
      <c r="G539" s="5"/>
      <c r="H539" s="5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8"/>
      <c r="BA539" s="8"/>
    </row>
    <row r="540" spans="1:53" ht="15.75" customHeight="1" x14ac:dyDescent="0.2">
      <c r="A540" s="4"/>
      <c r="B540" s="4"/>
      <c r="C540" s="8"/>
      <c r="D540" s="4"/>
      <c r="E540" s="4"/>
      <c r="F540" s="4"/>
      <c r="G540" s="5"/>
      <c r="H540" s="5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8"/>
      <c r="BA540" s="8"/>
    </row>
    <row r="541" spans="1:53" ht="15.75" customHeight="1" x14ac:dyDescent="0.2">
      <c r="A541" s="4"/>
      <c r="B541" s="4"/>
      <c r="C541" s="8"/>
      <c r="D541" s="4"/>
      <c r="E541" s="4"/>
      <c r="F541" s="4"/>
      <c r="G541" s="5"/>
      <c r="H541" s="5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8"/>
      <c r="BA541" s="8"/>
    </row>
    <row r="542" spans="1:53" ht="15.75" customHeight="1" x14ac:dyDescent="0.2">
      <c r="A542" s="4"/>
      <c r="B542" s="4"/>
      <c r="C542" s="8"/>
      <c r="D542" s="4"/>
      <c r="E542" s="4"/>
      <c r="F542" s="4"/>
      <c r="G542" s="5"/>
      <c r="H542" s="5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8"/>
      <c r="BA542" s="8"/>
    </row>
    <row r="543" spans="1:53" ht="15.75" customHeight="1" x14ac:dyDescent="0.2">
      <c r="A543" s="4"/>
      <c r="B543" s="4"/>
      <c r="C543" s="8"/>
      <c r="D543" s="4"/>
      <c r="E543" s="4"/>
      <c r="F543" s="4"/>
      <c r="G543" s="5"/>
      <c r="H543" s="5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8"/>
      <c r="BA543" s="8"/>
    </row>
    <row r="544" spans="1:53" ht="15.75" customHeight="1" x14ac:dyDescent="0.2">
      <c r="A544" s="4"/>
      <c r="B544" s="4"/>
      <c r="C544" s="8"/>
      <c r="D544" s="4"/>
      <c r="E544" s="4"/>
      <c r="F544" s="4"/>
      <c r="G544" s="5"/>
      <c r="H544" s="5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8"/>
      <c r="BA544" s="8"/>
    </row>
    <row r="545" spans="1:53" ht="15.75" customHeight="1" x14ac:dyDescent="0.2">
      <c r="A545" s="4"/>
      <c r="B545" s="4"/>
      <c r="C545" s="8"/>
      <c r="D545" s="4"/>
      <c r="E545" s="4"/>
      <c r="F545" s="4"/>
      <c r="G545" s="5"/>
      <c r="H545" s="5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8"/>
      <c r="BA545" s="8"/>
    </row>
    <row r="546" spans="1:53" ht="15.75" customHeight="1" x14ac:dyDescent="0.2">
      <c r="A546" s="4"/>
      <c r="B546" s="4"/>
      <c r="C546" s="8"/>
      <c r="D546" s="4"/>
      <c r="E546" s="4"/>
      <c r="F546" s="4"/>
      <c r="G546" s="5"/>
      <c r="H546" s="5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8"/>
      <c r="BA546" s="8"/>
    </row>
    <row r="547" spans="1:53" ht="15.75" customHeight="1" x14ac:dyDescent="0.2">
      <c r="A547" s="4"/>
      <c r="B547" s="4"/>
      <c r="C547" s="8"/>
      <c r="D547" s="4"/>
      <c r="E547" s="4"/>
      <c r="F547" s="4"/>
      <c r="G547" s="5"/>
      <c r="H547" s="5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8"/>
      <c r="BA547" s="8"/>
    </row>
    <row r="548" spans="1:53" ht="15.75" customHeight="1" x14ac:dyDescent="0.2">
      <c r="A548" s="4"/>
      <c r="B548" s="4"/>
      <c r="C548" s="8"/>
      <c r="D548" s="4"/>
      <c r="E548" s="4"/>
      <c r="F548" s="4"/>
      <c r="G548" s="5"/>
      <c r="H548" s="5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8"/>
      <c r="BA548" s="8"/>
    </row>
    <row r="549" spans="1:53" ht="15.75" customHeight="1" x14ac:dyDescent="0.2">
      <c r="A549" s="4"/>
      <c r="B549" s="4"/>
      <c r="C549" s="8"/>
      <c r="D549" s="4"/>
      <c r="E549" s="4"/>
      <c r="F549" s="4"/>
      <c r="G549" s="5"/>
      <c r="H549" s="5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8"/>
      <c r="BA549" s="8"/>
    </row>
    <row r="550" spans="1:53" ht="15.75" customHeight="1" x14ac:dyDescent="0.2">
      <c r="A550" s="4"/>
      <c r="B550" s="4"/>
      <c r="C550" s="8"/>
      <c r="D550" s="4"/>
      <c r="E550" s="4"/>
      <c r="F550" s="4"/>
      <c r="G550" s="5"/>
      <c r="H550" s="5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8"/>
      <c r="BA550" s="8"/>
    </row>
    <row r="551" spans="1:53" ht="15.75" customHeight="1" x14ac:dyDescent="0.2">
      <c r="A551" s="4"/>
      <c r="B551" s="4"/>
      <c r="C551" s="8"/>
      <c r="D551" s="4"/>
      <c r="E551" s="4"/>
      <c r="F551" s="4"/>
      <c r="G551" s="5"/>
      <c r="H551" s="5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8"/>
      <c r="BA551" s="8"/>
    </row>
    <row r="552" spans="1:53" ht="15.75" customHeight="1" x14ac:dyDescent="0.2">
      <c r="A552" s="4"/>
      <c r="B552" s="4"/>
      <c r="C552" s="8"/>
      <c r="D552" s="4"/>
      <c r="E552" s="4"/>
      <c r="F552" s="4"/>
      <c r="G552" s="5"/>
      <c r="H552" s="5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8"/>
      <c r="BA552" s="8"/>
    </row>
    <row r="553" spans="1:53" ht="15.75" customHeight="1" x14ac:dyDescent="0.2">
      <c r="A553" s="4"/>
      <c r="B553" s="4"/>
      <c r="C553" s="8"/>
      <c r="D553" s="4"/>
      <c r="E553" s="4"/>
      <c r="F553" s="4"/>
      <c r="G553" s="5"/>
      <c r="H553" s="5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8"/>
      <c r="BA553" s="8"/>
    </row>
    <row r="554" spans="1:53" ht="15.75" customHeight="1" x14ac:dyDescent="0.2">
      <c r="A554" s="4"/>
      <c r="B554" s="4"/>
      <c r="C554" s="8"/>
      <c r="D554" s="4"/>
      <c r="E554" s="4"/>
      <c r="F554" s="4"/>
      <c r="G554" s="5"/>
      <c r="H554" s="5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8"/>
      <c r="BA554" s="8"/>
    </row>
    <row r="555" spans="1:53" ht="15.75" customHeight="1" x14ac:dyDescent="0.2">
      <c r="A555" s="4"/>
      <c r="B555" s="4"/>
      <c r="C555" s="8"/>
      <c r="D555" s="4"/>
      <c r="E555" s="4"/>
      <c r="F555" s="4"/>
      <c r="G555" s="5"/>
      <c r="H555" s="5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8"/>
      <c r="BA555" s="8"/>
    </row>
    <row r="556" spans="1:53" ht="15.75" customHeight="1" x14ac:dyDescent="0.2">
      <c r="A556" s="4"/>
      <c r="B556" s="4"/>
      <c r="C556" s="8"/>
      <c r="D556" s="4"/>
      <c r="E556" s="4"/>
      <c r="F556" s="4"/>
      <c r="G556" s="5"/>
      <c r="H556" s="5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8"/>
      <c r="BA556" s="8"/>
    </row>
    <row r="557" spans="1:53" ht="15.75" customHeight="1" x14ac:dyDescent="0.2">
      <c r="A557" s="4"/>
      <c r="B557" s="4"/>
      <c r="C557" s="8"/>
      <c r="D557" s="4"/>
      <c r="E557" s="4"/>
      <c r="F557" s="4"/>
      <c r="G557" s="5"/>
      <c r="H557" s="5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8"/>
      <c r="BA557" s="8"/>
    </row>
    <row r="558" spans="1:53" ht="15.75" customHeight="1" x14ac:dyDescent="0.2">
      <c r="A558" s="4"/>
      <c r="B558" s="4"/>
      <c r="C558" s="8"/>
      <c r="D558" s="4"/>
      <c r="E558" s="4"/>
      <c r="F558" s="4"/>
      <c r="G558" s="5"/>
      <c r="H558" s="5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8"/>
      <c r="BA558" s="8"/>
    </row>
    <row r="559" spans="1:53" ht="15.75" customHeight="1" x14ac:dyDescent="0.2">
      <c r="A559" s="4"/>
      <c r="B559" s="4"/>
      <c r="C559" s="8"/>
      <c r="D559" s="4"/>
      <c r="E559" s="4"/>
      <c r="F559" s="4"/>
      <c r="G559" s="5"/>
      <c r="H559" s="5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8"/>
      <c r="BA559" s="8"/>
    </row>
    <row r="560" spans="1:53" ht="15.75" customHeight="1" x14ac:dyDescent="0.2">
      <c r="A560" s="4"/>
      <c r="B560" s="4"/>
      <c r="C560" s="8"/>
      <c r="D560" s="4"/>
      <c r="E560" s="4"/>
      <c r="F560" s="4"/>
      <c r="G560" s="5"/>
      <c r="H560" s="5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8"/>
      <c r="BA560" s="8"/>
    </row>
    <row r="561" spans="1:53" ht="15.75" customHeight="1" x14ac:dyDescent="0.2">
      <c r="A561" s="4"/>
      <c r="B561" s="4"/>
      <c r="C561" s="8"/>
      <c r="D561" s="4"/>
      <c r="E561" s="4"/>
      <c r="F561" s="4"/>
      <c r="G561" s="5"/>
      <c r="H561" s="5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8"/>
      <c r="BA561" s="8"/>
    </row>
    <row r="562" spans="1:53" ht="15.75" customHeight="1" x14ac:dyDescent="0.2">
      <c r="A562" s="4"/>
      <c r="B562" s="4"/>
      <c r="C562" s="8"/>
      <c r="D562" s="4"/>
      <c r="E562" s="4"/>
      <c r="F562" s="4"/>
      <c r="G562" s="5"/>
      <c r="H562" s="5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8"/>
      <c r="BA562" s="8"/>
    </row>
    <row r="563" spans="1:53" ht="15.75" customHeight="1" x14ac:dyDescent="0.2">
      <c r="A563" s="4"/>
      <c r="B563" s="4"/>
      <c r="C563" s="8"/>
      <c r="D563" s="4"/>
      <c r="E563" s="4"/>
      <c r="F563" s="4"/>
      <c r="G563" s="5"/>
      <c r="H563" s="5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8"/>
      <c r="BA563" s="8"/>
    </row>
    <row r="564" spans="1:53" ht="15.75" customHeight="1" x14ac:dyDescent="0.2">
      <c r="A564" s="4"/>
      <c r="B564" s="4"/>
      <c r="C564" s="8"/>
      <c r="D564" s="4"/>
      <c r="E564" s="4"/>
      <c r="F564" s="4"/>
      <c r="G564" s="5"/>
      <c r="H564" s="5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8"/>
      <c r="BA564" s="8"/>
    </row>
    <row r="565" spans="1:53" ht="15.75" customHeight="1" x14ac:dyDescent="0.2">
      <c r="A565" s="4"/>
      <c r="B565" s="4"/>
      <c r="C565" s="8"/>
      <c r="D565" s="4"/>
      <c r="E565" s="4"/>
      <c r="F565" s="4"/>
      <c r="G565" s="5"/>
      <c r="H565" s="5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8"/>
      <c r="BA565" s="8"/>
    </row>
    <row r="566" spans="1:53" ht="15.75" customHeight="1" x14ac:dyDescent="0.2">
      <c r="A566" s="4"/>
      <c r="B566" s="4"/>
      <c r="C566" s="8"/>
      <c r="D566" s="4"/>
      <c r="E566" s="4"/>
      <c r="F566" s="4"/>
      <c r="G566" s="5"/>
      <c r="H566" s="5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8"/>
      <c r="BA566" s="8"/>
    </row>
    <row r="567" spans="1:53" ht="15.75" customHeight="1" x14ac:dyDescent="0.2">
      <c r="A567" s="4"/>
      <c r="B567" s="4"/>
      <c r="C567" s="8"/>
      <c r="D567" s="4"/>
      <c r="E567" s="4"/>
      <c r="F567" s="4"/>
      <c r="G567" s="5"/>
      <c r="H567" s="5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8"/>
      <c r="BA567" s="8"/>
    </row>
    <row r="568" spans="1:53" ht="15.75" customHeight="1" x14ac:dyDescent="0.2">
      <c r="A568" s="4"/>
      <c r="B568" s="4"/>
      <c r="C568" s="8"/>
      <c r="D568" s="4"/>
      <c r="E568" s="4"/>
      <c r="F568" s="4"/>
      <c r="G568" s="5"/>
      <c r="H568" s="5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8"/>
      <c r="BA568" s="8"/>
    </row>
    <row r="569" spans="1:53" ht="15.75" customHeight="1" x14ac:dyDescent="0.2">
      <c r="A569" s="4"/>
      <c r="B569" s="4"/>
      <c r="C569" s="8"/>
      <c r="D569" s="4"/>
      <c r="E569" s="4"/>
      <c r="F569" s="4"/>
      <c r="G569" s="5"/>
      <c r="H569" s="5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8"/>
      <c r="BA569" s="8"/>
    </row>
    <row r="570" spans="1:53" ht="15.75" customHeight="1" x14ac:dyDescent="0.2">
      <c r="A570" s="4"/>
      <c r="B570" s="4"/>
      <c r="C570" s="8"/>
      <c r="D570" s="4"/>
      <c r="E570" s="4"/>
      <c r="F570" s="4"/>
      <c r="G570" s="5"/>
      <c r="H570" s="5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8"/>
      <c r="BA570" s="8"/>
    </row>
    <row r="571" spans="1:53" ht="15.75" customHeight="1" x14ac:dyDescent="0.2">
      <c r="A571" s="4"/>
      <c r="B571" s="4"/>
      <c r="C571" s="8"/>
      <c r="D571" s="4"/>
      <c r="E571" s="4"/>
      <c r="F571" s="4"/>
      <c r="G571" s="5"/>
      <c r="H571" s="5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8"/>
      <c r="BA571" s="8"/>
    </row>
    <row r="572" spans="1:53" ht="15.75" customHeight="1" x14ac:dyDescent="0.2">
      <c r="A572" s="4"/>
      <c r="B572" s="4"/>
      <c r="C572" s="8"/>
      <c r="D572" s="4"/>
      <c r="E572" s="4"/>
      <c r="F572" s="4"/>
      <c r="G572" s="5"/>
      <c r="H572" s="5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8"/>
      <c r="BA572" s="8"/>
    </row>
    <row r="573" spans="1:53" ht="15.75" customHeight="1" x14ac:dyDescent="0.2">
      <c r="A573" s="4"/>
      <c r="B573" s="4"/>
      <c r="C573" s="8"/>
      <c r="D573" s="4"/>
      <c r="E573" s="4"/>
      <c r="F573" s="4"/>
      <c r="G573" s="5"/>
      <c r="H573" s="5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8"/>
      <c r="BA573" s="8"/>
    </row>
    <row r="574" spans="1:53" ht="15.75" customHeight="1" x14ac:dyDescent="0.2">
      <c r="A574" s="4"/>
      <c r="B574" s="4"/>
      <c r="C574" s="8"/>
      <c r="D574" s="4"/>
      <c r="E574" s="4"/>
      <c r="F574" s="4"/>
      <c r="G574" s="5"/>
      <c r="H574" s="5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8"/>
      <c r="BA574" s="8"/>
    </row>
    <row r="575" spans="1:53" ht="15.75" customHeight="1" x14ac:dyDescent="0.2">
      <c r="A575" s="4"/>
      <c r="B575" s="4"/>
      <c r="C575" s="8"/>
      <c r="D575" s="4"/>
      <c r="E575" s="4"/>
      <c r="F575" s="4"/>
      <c r="G575" s="5"/>
      <c r="H575" s="5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8"/>
      <c r="BA575" s="8"/>
    </row>
    <row r="576" spans="1:53" ht="15.75" customHeight="1" x14ac:dyDescent="0.2">
      <c r="A576" s="4"/>
      <c r="B576" s="4"/>
      <c r="C576" s="8"/>
      <c r="D576" s="4"/>
      <c r="E576" s="4"/>
      <c r="F576" s="4"/>
      <c r="G576" s="5"/>
      <c r="H576" s="5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8"/>
      <c r="BA576" s="8"/>
    </row>
    <row r="577" spans="1:53" ht="15.75" customHeight="1" x14ac:dyDescent="0.2">
      <c r="A577" s="4"/>
      <c r="B577" s="4"/>
      <c r="C577" s="8"/>
      <c r="D577" s="4"/>
      <c r="E577" s="4"/>
      <c r="F577" s="4"/>
      <c r="G577" s="5"/>
      <c r="H577" s="5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8"/>
      <c r="BA577" s="8"/>
    </row>
    <row r="578" spans="1:53" ht="15.75" customHeight="1" x14ac:dyDescent="0.2">
      <c r="A578" s="4"/>
      <c r="B578" s="4"/>
      <c r="C578" s="8"/>
      <c r="D578" s="4"/>
      <c r="E578" s="4"/>
      <c r="F578" s="4"/>
      <c r="G578" s="5"/>
      <c r="H578" s="5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8"/>
      <c r="BA578" s="8"/>
    </row>
    <row r="579" spans="1:53" ht="15.75" customHeight="1" x14ac:dyDescent="0.2">
      <c r="A579" s="4"/>
      <c r="B579" s="4"/>
      <c r="C579" s="8"/>
      <c r="D579" s="4"/>
      <c r="E579" s="4"/>
      <c r="F579" s="4"/>
      <c r="G579" s="5"/>
      <c r="H579" s="5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8"/>
      <c r="BA579" s="8"/>
    </row>
    <row r="580" spans="1:53" ht="15.75" customHeight="1" x14ac:dyDescent="0.2">
      <c r="A580" s="4"/>
      <c r="B580" s="4"/>
      <c r="C580" s="8"/>
      <c r="D580" s="4"/>
      <c r="E580" s="4"/>
      <c r="F580" s="4"/>
      <c r="G580" s="5"/>
      <c r="H580" s="5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8"/>
      <c r="BA580" s="8"/>
    </row>
    <row r="581" spans="1:53" ht="15.75" customHeight="1" x14ac:dyDescent="0.2">
      <c r="A581" s="4"/>
      <c r="B581" s="4"/>
      <c r="C581" s="8"/>
      <c r="D581" s="4"/>
      <c r="E581" s="4"/>
      <c r="F581" s="4"/>
      <c r="G581" s="5"/>
      <c r="H581" s="5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8"/>
      <c r="BA581" s="8"/>
    </row>
    <row r="582" spans="1:53" ht="15.75" customHeight="1" x14ac:dyDescent="0.2">
      <c r="A582" s="4"/>
      <c r="B582" s="4"/>
      <c r="C582" s="8"/>
      <c r="D582" s="4"/>
      <c r="E582" s="4"/>
      <c r="F582" s="4"/>
      <c r="G582" s="5"/>
      <c r="H582" s="5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8"/>
      <c r="BA582" s="8"/>
    </row>
    <row r="583" spans="1:53" ht="15.75" customHeight="1" x14ac:dyDescent="0.2">
      <c r="A583" s="4"/>
      <c r="B583" s="4"/>
      <c r="C583" s="8"/>
      <c r="D583" s="4"/>
      <c r="E583" s="4"/>
      <c r="F583" s="4"/>
      <c r="G583" s="5"/>
      <c r="H583" s="5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8"/>
      <c r="BA583" s="8"/>
    </row>
    <row r="584" spans="1:53" ht="15.75" customHeight="1" x14ac:dyDescent="0.2">
      <c r="A584" s="4"/>
      <c r="B584" s="4"/>
      <c r="C584" s="8"/>
      <c r="D584" s="4"/>
      <c r="E584" s="4"/>
      <c r="F584" s="4"/>
      <c r="G584" s="5"/>
      <c r="H584" s="5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8"/>
      <c r="BA584" s="8"/>
    </row>
    <row r="585" spans="1:53" ht="15.75" customHeight="1" x14ac:dyDescent="0.2">
      <c r="A585" s="4"/>
      <c r="B585" s="4"/>
      <c r="C585" s="8"/>
      <c r="D585" s="4"/>
      <c r="E585" s="4"/>
      <c r="F585" s="4"/>
      <c r="G585" s="5"/>
      <c r="H585" s="5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8"/>
      <c r="BA585" s="8"/>
    </row>
    <row r="586" spans="1:53" ht="15.75" customHeight="1" x14ac:dyDescent="0.2">
      <c r="A586" s="4"/>
      <c r="B586" s="4"/>
      <c r="C586" s="8"/>
      <c r="D586" s="4"/>
      <c r="E586" s="4"/>
      <c r="F586" s="4"/>
      <c r="G586" s="5"/>
      <c r="H586" s="5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8"/>
      <c r="BA586" s="8"/>
    </row>
    <row r="587" spans="1:53" ht="15.75" customHeight="1" x14ac:dyDescent="0.2">
      <c r="A587" s="4"/>
      <c r="B587" s="4"/>
      <c r="C587" s="8"/>
      <c r="D587" s="4"/>
      <c r="E587" s="4"/>
      <c r="F587" s="4"/>
      <c r="G587" s="5"/>
      <c r="H587" s="5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8"/>
      <c r="BA587" s="8"/>
    </row>
    <row r="588" spans="1:53" ht="15.75" customHeight="1" x14ac:dyDescent="0.2">
      <c r="A588" s="4"/>
      <c r="B588" s="4"/>
      <c r="C588" s="8"/>
      <c r="D588" s="4"/>
      <c r="E588" s="4"/>
      <c r="F588" s="4"/>
      <c r="G588" s="5"/>
      <c r="H588" s="5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8"/>
      <c r="BA588" s="8"/>
    </row>
    <row r="589" spans="1:53" ht="15.75" customHeight="1" x14ac:dyDescent="0.2">
      <c r="A589" s="4"/>
      <c r="B589" s="4"/>
      <c r="C589" s="8"/>
      <c r="D589" s="4"/>
      <c r="E589" s="4"/>
      <c r="F589" s="4"/>
      <c r="G589" s="5"/>
      <c r="H589" s="5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8"/>
      <c r="BA589" s="8"/>
    </row>
    <row r="590" spans="1:53" ht="15.75" customHeight="1" x14ac:dyDescent="0.2">
      <c r="A590" s="4"/>
      <c r="B590" s="4"/>
      <c r="C590" s="8"/>
      <c r="D590" s="4"/>
      <c r="E590" s="4"/>
      <c r="F590" s="4"/>
      <c r="G590" s="5"/>
      <c r="H590" s="5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8"/>
      <c r="BA590" s="8"/>
    </row>
    <row r="591" spans="1:53" ht="15.75" customHeight="1" x14ac:dyDescent="0.2">
      <c r="A591" s="4"/>
      <c r="B591" s="4"/>
      <c r="C591" s="8"/>
      <c r="D591" s="4"/>
      <c r="E591" s="4"/>
      <c r="F591" s="4"/>
      <c r="G591" s="5"/>
      <c r="H591" s="5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8"/>
      <c r="BA591" s="8"/>
    </row>
    <row r="592" spans="1:53" ht="15.75" customHeight="1" x14ac:dyDescent="0.2">
      <c r="A592" s="4"/>
      <c r="B592" s="4"/>
      <c r="C592" s="8"/>
      <c r="D592" s="4"/>
      <c r="E592" s="4"/>
      <c r="F592" s="4"/>
      <c r="G592" s="5"/>
      <c r="H592" s="5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8"/>
      <c r="BA592" s="8"/>
    </row>
    <row r="593" spans="1:53" ht="15.75" customHeight="1" x14ac:dyDescent="0.2">
      <c r="A593" s="4"/>
      <c r="B593" s="4"/>
      <c r="C593" s="8"/>
      <c r="D593" s="4"/>
      <c r="E593" s="4"/>
      <c r="F593" s="4"/>
      <c r="G593" s="5"/>
      <c r="H593" s="5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8"/>
      <c r="BA593" s="8"/>
    </row>
    <row r="594" spans="1:53" ht="15.75" customHeight="1" x14ac:dyDescent="0.2">
      <c r="A594" s="4"/>
      <c r="B594" s="4"/>
      <c r="C594" s="8"/>
      <c r="D594" s="4"/>
      <c r="E594" s="4"/>
      <c r="F594" s="4"/>
      <c r="G594" s="5"/>
      <c r="H594" s="5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8"/>
      <c r="BA594" s="8"/>
    </row>
    <row r="595" spans="1:53" ht="15.75" customHeight="1" x14ac:dyDescent="0.2">
      <c r="A595" s="4"/>
      <c r="B595" s="4"/>
      <c r="C595" s="8"/>
      <c r="D595" s="4"/>
      <c r="E595" s="4"/>
      <c r="F595" s="4"/>
      <c r="G595" s="5"/>
      <c r="H595" s="5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8"/>
      <c r="BA595" s="8"/>
    </row>
    <row r="596" spans="1:53" ht="15.75" customHeight="1" x14ac:dyDescent="0.2">
      <c r="A596" s="4"/>
      <c r="B596" s="4"/>
      <c r="C596" s="8"/>
      <c r="D596" s="4"/>
      <c r="E596" s="4"/>
      <c r="F596" s="4"/>
      <c r="G596" s="5"/>
      <c r="H596" s="5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8"/>
      <c r="BA596" s="8"/>
    </row>
    <row r="597" spans="1:53" ht="15.75" customHeight="1" x14ac:dyDescent="0.2">
      <c r="A597" s="4"/>
      <c r="B597" s="4"/>
      <c r="C597" s="8"/>
      <c r="D597" s="4"/>
      <c r="E597" s="4"/>
      <c r="F597" s="4"/>
      <c r="G597" s="5"/>
      <c r="H597" s="5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8"/>
      <c r="BA597" s="8"/>
    </row>
    <row r="598" spans="1:53" ht="15.75" customHeight="1" x14ac:dyDescent="0.2">
      <c r="A598" s="4"/>
      <c r="B598" s="4"/>
      <c r="C598" s="8"/>
      <c r="D598" s="4"/>
      <c r="E598" s="4"/>
      <c r="F598" s="4"/>
      <c r="G598" s="5"/>
      <c r="H598" s="5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8"/>
      <c r="BA598" s="8"/>
    </row>
    <row r="599" spans="1:53" ht="15.75" customHeight="1" x14ac:dyDescent="0.2">
      <c r="A599" s="4"/>
      <c r="B599" s="4"/>
      <c r="C599" s="8"/>
      <c r="D599" s="4"/>
      <c r="E599" s="4"/>
      <c r="F599" s="4"/>
      <c r="G599" s="5"/>
      <c r="H599" s="5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8"/>
      <c r="BA599" s="8"/>
    </row>
    <row r="600" spans="1:53" ht="15.75" customHeight="1" x14ac:dyDescent="0.2">
      <c r="A600" s="4"/>
      <c r="B600" s="4"/>
      <c r="C600" s="8"/>
      <c r="D600" s="4"/>
      <c r="E600" s="4"/>
      <c r="F600" s="4"/>
      <c r="G600" s="5"/>
      <c r="H600" s="5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8"/>
      <c r="BA600" s="8"/>
    </row>
    <row r="601" spans="1:53" ht="15.75" customHeight="1" x14ac:dyDescent="0.2">
      <c r="A601" s="4"/>
      <c r="B601" s="4"/>
      <c r="C601" s="8"/>
      <c r="D601" s="4"/>
      <c r="E601" s="4"/>
      <c r="F601" s="4"/>
      <c r="G601" s="5"/>
      <c r="H601" s="5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8"/>
      <c r="BA601" s="8"/>
    </row>
    <row r="602" spans="1:53" ht="15.75" customHeight="1" x14ac:dyDescent="0.2">
      <c r="A602" s="4"/>
      <c r="B602" s="4"/>
      <c r="C602" s="8"/>
      <c r="D602" s="4"/>
      <c r="E602" s="4"/>
      <c r="F602" s="4"/>
      <c r="G602" s="5"/>
      <c r="H602" s="5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8"/>
      <c r="BA602" s="8"/>
    </row>
    <row r="603" spans="1:53" ht="15.75" customHeight="1" x14ac:dyDescent="0.2">
      <c r="A603" s="4"/>
      <c r="B603" s="4"/>
      <c r="C603" s="8"/>
      <c r="D603" s="4"/>
      <c r="E603" s="4"/>
      <c r="F603" s="4"/>
      <c r="G603" s="5"/>
      <c r="H603" s="5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8"/>
      <c r="BA603" s="8"/>
    </row>
    <row r="604" spans="1:53" ht="15.75" customHeight="1" x14ac:dyDescent="0.2">
      <c r="A604" s="4"/>
      <c r="B604" s="4"/>
      <c r="C604" s="8"/>
      <c r="D604" s="4"/>
      <c r="E604" s="4"/>
      <c r="F604" s="4"/>
      <c r="G604" s="5"/>
      <c r="H604" s="5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8"/>
      <c r="BA604" s="8"/>
    </row>
    <row r="605" spans="1:53" ht="15.75" customHeight="1" x14ac:dyDescent="0.2">
      <c r="A605" s="4"/>
      <c r="B605" s="4"/>
      <c r="C605" s="8"/>
      <c r="D605" s="4"/>
      <c r="E605" s="4"/>
      <c r="F605" s="4"/>
      <c r="G605" s="5"/>
      <c r="H605" s="5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8"/>
      <c r="BA605" s="8"/>
    </row>
    <row r="606" spans="1:53" ht="15.75" customHeight="1" x14ac:dyDescent="0.2">
      <c r="A606" s="4"/>
      <c r="B606" s="4"/>
      <c r="C606" s="8"/>
      <c r="D606" s="4"/>
      <c r="E606" s="4"/>
      <c r="F606" s="4"/>
      <c r="G606" s="5"/>
      <c r="H606" s="5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8"/>
      <c r="BA606" s="8"/>
    </row>
    <row r="607" spans="1:53" ht="15.75" customHeight="1" x14ac:dyDescent="0.2">
      <c r="A607" s="4"/>
      <c r="B607" s="4"/>
      <c r="C607" s="8"/>
      <c r="D607" s="4"/>
      <c r="E607" s="4"/>
      <c r="F607" s="4"/>
      <c r="G607" s="5"/>
      <c r="H607" s="5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8"/>
      <c r="BA607" s="8"/>
    </row>
    <row r="608" spans="1:53" ht="15.75" customHeight="1" x14ac:dyDescent="0.2">
      <c r="A608" s="4"/>
      <c r="B608" s="4"/>
      <c r="C608" s="8"/>
      <c r="D608" s="4"/>
      <c r="E608" s="4"/>
      <c r="F608" s="4"/>
      <c r="G608" s="5"/>
      <c r="H608" s="5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8"/>
      <c r="BA608" s="8"/>
    </row>
    <row r="609" spans="1:53" ht="15.75" customHeight="1" x14ac:dyDescent="0.2">
      <c r="A609" s="4"/>
      <c r="B609" s="4"/>
      <c r="C609" s="8"/>
      <c r="D609" s="4"/>
      <c r="E609" s="4"/>
      <c r="F609" s="4"/>
      <c r="G609" s="5"/>
      <c r="H609" s="5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8"/>
      <c r="BA609" s="8"/>
    </row>
    <row r="610" spans="1:53" ht="15.75" customHeight="1" x14ac:dyDescent="0.2">
      <c r="A610" s="4"/>
      <c r="B610" s="4"/>
      <c r="C610" s="8"/>
      <c r="D610" s="4"/>
      <c r="E610" s="4"/>
      <c r="F610" s="4"/>
      <c r="G610" s="5"/>
      <c r="H610" s="5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8"/>
      <c r="BA610" s="8"/>
    </row>
    <row r="611" spans="1:53" ht="15.75" customHeight="1" x14ac:dyDescent="0.2">
      <c r="A611" s="4"/>
      <c r="B611" s="4"/>
      <c r="C611" s="8"/>
      <c r="D611" s="4"/>
      <c r="E611" s="4"/>
      <c r="F611" s="4"/>
      <c r="G611" s="5"/>
      <c r="H611" s="5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8"/>
      <c r="BA611" s="8"/>
    </row>
    <row r="612" spans="1:53" ht="15.75" customHeight="1" x14ac:dyDescent="0.2">
      <c r="A612" s="4"/>
      <c r="B612" s="4"/>
      <c r="C612" s="8"/>
      <c r="D612" s="4"/>
      <c r="E612" s="4"/>
      <c r="F612" s="4"/>
      <c r="G612" s="5"/>
      <c r="H612" s="5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8"/>
      <c r="BA612" s="8"/>
    </row>
    <row r="613" spans="1:53" ht="15.75" customHeight="1" x14ac:dyDescent="0.2">
      <c r="A613" s="4"/>
      <c r="B613" s="4"/>
      <c r="C613" s="8"/>
      <c r="D613" s="4"/>
      <c r="E613" s="4"/>
      <c r="F613" s="4"/>
      <c r="G613" s="5"/>
      <c r="H613" s="5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8"/>
      <c r="BA613" s="8"/>
    </row>
    <row r="614" spans="1:53" ht="15.75" customHeight="1" x14ac:dyDescent="0.2">
      <c r="A614" s="4"/>
      <c r="B614" s="4"/>
      <c r="C614" s="8"/>
      <c r="D614" s="4"/>
      <c r="E614" s="4"/>
      <c r="F614" s="4"/>
      <c r="G614" s="5"/>
      <c r="H614" s="5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8"/>
      <c r="BA614" s="8"/>
    </row>
    <row r="615" spans="1:53" ht="15.75" customHeight="1" x14ac:dyDescent="0.2">
      <c r="A615" s="4"/>
      <c r="B615" s="4"/>
      <c r="C615" s="8"/>
      <c r="D615" s="4"/>
      <c r="E615" s="4"/>
      <c r="F615" s="4"/>
      <c r="G615" s="5"/>
      <c r="H615" s="5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8"/>
      <c r="BA615" s="8"/>
    </row>
    <row r="616" spans="1:53" ht="15.75" customHeight="1" x14ac:dyDescent="0.2">
      <c r="A616" s="4"/>
      <c r="B616" s="4"/>
      <c r="C616" s="8"/>
      <c r="D616" s="4"/>
      <c r="E616" s="4"/>
      <c r="F616" s="4"/>
      <c r="G616" s="5"/>
      <c r="H616" s="5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8"/>
      <c r="BA616" s="8"/>
    </row>
    <row r="617" spans="1:53" ht="15.75" customHeight="1" x14ac:dyDescent="0.2">
      <c r="A617" s="4"/>
      <c r="B617" s="4"/>
      <c r="C617" s="8"/>
      <c r="D617" s="4"/>
      <c r="E617" s="4"/>
      <c r="F617" s="4"/>
      <c r="G617" s="5"/>
      <c r="H617" s="5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8"/>
      <c r="BA617" s="8"/>
    </row>
    <row r="618" spans="1:53" ht="15.75" customHeight="1" x14ac:dyDescent="0.2">
      <c r="A618" s="4"/>
      <c r="B618" s="4"/>
      <c r="C618" s="8"/>
      <c r="D618" s="4"/>
      <c r="E618" s="4"/>
      <c r="F618" s="4"/>
      <c r="G618" s="5"/>
      <c r="H618" s="5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8"/>
      <c r="BA618" s="8"/>
    </row>
    <row r="619" spans="1:53" ht="15.75" customHeight="1" x14ac:dyDescent="0.2">
      <c r="A619" s="4"/>
      <c r="B619" s="4"/>
      <c r="C619" s="8"/>
      <c r="D619" s="4"/>
      <c r="E619" s="4"/>
      <c r="F619" s="4"/>
      <c r="G619" s="5"/>
      <c r="H619" s="5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8"/>
      <c r="BA619" s="8"/>
    </row>
    <row r="620" spans="1:53" ht="15.75" customHeight="1" x14ac:dyDescent="0.2">
      <c r="A620" s="4"/>
      <c r="B620" s="4"/>
      <c r="C620" s="8"/>
      <c r="D620" s="4"/>
      <c r="E620" s="4"/>
      <c r="F620" s="4"/>
      <c r="G620" s="5"/>
      <c r="H620" s="5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8"/>
      <c r="BA620" s="8"/>
    </row>
    <row r="621" spans="1:53" ht="15.75" customHeight="1" x14ac:dyDescent="0.2">
      <c r="A621" s="4"/>
      <c r="B621" s="4"/>
      <c r="C621" s="8"/>
      <c r="D621" s="4"/>
      <c r="E621" s="4"/>
      <c r="F621" s="4"/>
      <c r="G621" s="5"/>
      <c r="H621" s="5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8"/>
      <c r="BA621" s="8"/>
    </row>
    <row r="622" spans="1:53" ht="15.75" customHeight="1" x14ac:dyDescent="0.2">
      <c r="A622" s="4"/>
      <c r="B622" s="4"/>
      <c r="C622" s="8"/>
      <c r="D622" s="4"/>
      <c r="E622" s="4"/>
      <c r="F622" s="4"/>
      <c r="G622" s="5"/>
      <c r="H622" s="5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8"/>
      <c r="BA622" s="8"/>
    </row>
    <row r="623" spans="1:53" ht="15.75" customHeight="1" x14ac:dyDescent="0.2">
      <c r="A623" s="4"/>
      <c r="B623" s="4"/>
      <c r="C623" s="8"/>
      <c r="D623" s="4"/>
      <c r="E623" s="4"/>
      <c r="F623" s="4"/>
      <c r="G623" s="5"/>
      <c r="H623" s="5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8"/>
      <c r="BA623" s="8"/>
    </row>
    <row r="624" spans="1:53" ht="15.75" customHeight="1" x14ac:dyDescent="0.2">
      <c r="A624" s="4"/>
      <c r="B624" s="4"/>
      <c r="C624" s="8"/>
      <c r="D624" s="4"/>
      <c r="E624" s="4"/>
      <c r="F624" s="4"/>
      <c r="G624" s="5"/>
      <c r="H624" s="5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8"/>
      <c r="BA624" s="8"/>
    </row>
    <row r="625" spans="1:53" ht="15.75" customHeight="1" x14ac:dyDescent="0.2">
      <c r="A625" s="4"/>
      <c r="B625" s="4"/>
      <c r="C625" s="8"/>
      <c r="D625" s="4"/>
      <c r="E625" s="4"/>
      <c r="F625" s="4"/>
      <c r="G625" s="5"/>
      <c r="H625" s="5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8"/>
      <c r="BA625" s="8"/>
    </row>
    <row r="626" spans="1:53" ht="15.75" customHeight="1" x14ac:dyDescent="0.2">
      <c r="A626" s="4"/>
      <c r="B626" s="4"/>
      <c r="C626" s="8"/>
      <c r="D626" s="4"/>
      <c r="E626" s="4"/>
      <c r="F626" s="4"/>
      <c r="G626" s="5"/>
      <c r="H626" s="5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8"/>
      <c r="BA626" s="8"/>
    </row>
    <row r="627" spans="1:53" ht="15.75" customHeight="1" x14ac:dyDescent="0.2">
      <c r="A627" s="4"/>
      <c r="B627" s="4"/>
      <c r="C627" s="8"/>
      <c r="D627" s="4"/>
      <c r="E627" s="4"/>
      <c r="F627" s="4"/>
      <c r="G627" s="5"/>
      <c r="H627" s="5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8"/>
      <c r="BA627" s="8"/>
    </row>
    <row r="628" spans="1:53" ht="15.75" customHeight="1" x14ac:dyDescent="0.2">
      <c r="A628" s="4"/>
      <c r="B628" s="4"/>
      <c r="C628" s="8"/>
      <c r="D628" s="4"/>
      <c r="E628" s="4"/>
      <c r="F628" s="4"/>
      <c r="G628" s="5"/>
      <c r="H628" s="5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8"/>
      <c r="BA628" s="8"/>
    </row>
    <row r="629" spans="1:53" ht="15.75" customHeight="1" x14ac:dyDescent="0.2">
      <c r="A629" s="4"/>
      <c r="B629" s="4"/>
      <c r="C629" s="8"/>
      <c r="D629" s="4"/>
      <c r="E629" s="4"/>
      <c r="F629" s="4"/>
      <c r="G629" s="5"/>
      <c r="H629" s="5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8"/>
      <c r="BA629" s="8"/>
    </row>
    <row r="630" spans="1:53" ht="15.75" customHeight="1" x14ac:dyDescent="0.2">
      <c r="A630" s="4"/>
      <c r="B630" s="4"/>
      <c r="C630" s="8"/>
      <c r="D630" s="4"/>
      <c r="E630" s="4"/>
      <c r="F630" s="4"/>
      <c r="G630" s="5"/>
      <c r="H630" s="5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8"/>
      <c r="BA630" s="8"/>
    </row>
    <row r="631" spans="1:53" ht="15.75" customHeight="1" x14ac:dyDescent="0.2">
      <c r="A631" s="4"/>
      <c r="B631" s="4"/>
      <c r="C631" s="8"/>
      <c r="D631" s="4"/>
      <c r="E631" s="4"/>
      <c r="F631" s="4"/>
      <c r="G631" s="5"/>
      <c r="H631" s="5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8"/>
      <c r="BA631" s="8"/>
    </row>
    <row r="632" spans="1:53" ht="15.75" customHeight="1" x14ac:dyDescent="0.2">
      <c r="A632" s="4"/>
      <c r="B632" s="4"/>
      <c r="C632" s="8"/>
      <c r="D632" s="4"/>
      <c r="E632" s="4"/>
      <c r="F632" s="4"/>
      <c r="G632" s="5"/>
      <c r="H632" s="5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8"/>
      <c r="BA632" s="8"/>
    </row>
    <row r="633" spans="1:53" ht="15.75" customHeight="1" x14ac:dyDescent="0.2">
      <c r="A633" s="4"/>
      <c r="B633" s="4"/>
      <c r="C633" s="8"/>
      <c r="D633" s="4"/>
      <c r="E633" s="4"/>
      <c r="F633" s="4"/>
      <c r="G633" s="5"/>
      <c r="H633" s="5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8"/>
      <c r="BA633" s="8"/>
    </row>
    <row r="634" spans="1:53" ht="15.75" customHeight="1" x14ac:dyDescent="0.2">
      <c r="A634" s="4"/>
      <c r="B634" s="4"/>
      <c r="C634" s="8"/>
      <c r="D634" s="4"/>
      <c r="E634" s="4"/>
      <c r="F634" s="4"/>
      <c r="G634" s="5"/>
      <c r="H634" s="5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8"/>
      <c r="BA634" s="8"/>
    </row>
    <row r="635" spans="1:53" ht="15.75" customHeight="1" x14ac:dyDescent="0.2">
      <c r="A635" s="4"/>
      <c r="B635" s="4"/>
      <c r="C635" s="8"/>
      <c r="D635" s="4"/>
      <c r="E635" s="4"/>
      <c r="F635" s="4"/>
      <c r="G635" s="5"/>
      <c r="H635" s="5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8"/>
      <c r="BA635" s="8"/>
    </row>
    <row r="636" spans="1:53" ht="15.75" customHeight="1" x14ac:dyDescent="0.2">
      <c r="A636" s="4"/>
      <c r="B636" s="4"/>
      <c r="C636" s="8"/>
      <c r="D636" s="4"/>
      <c r="E636" s="4"/>
      <c r="F636" s="4"/>
      <c r="G636" s="5"/>
      <c r="H636" s="5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8"/>
      <c r="BA636" s="8"/>
    </row>
    <row r="637" spans="1:53" ht="15.75" customHeight="1" x14ac:dyDescent="0.2">
      <c r="A637" s="4"/>
      <c r="B637" s="4"/>
      <c r="C637" s="8"/>
      <c r="D637" s="4"/>
      <c r="E637" s="4"/>
      <c r="F637" s="4"/>
      <c r="G637" s="5"/>
      <c r="H637" s="5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8"/>
      <c r="BA637" s="8"/>
    </row>
    <row r="638" spans="1:53" ht="15.75" customHeight="1" x14ac:dyDescent="0.2">
      <c r="A638" s="4"/>
      <c r="B638" s="4"/>
      <c r="C638" s="8"/>
      <c r="D638" s="4"/>
      <c r="E638" s="4"/>
      <c r="F638" s="4"/>
      <c r="G638" s="5"/>
      <c r="H638" s="5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8"/>
      <c r="BA638" s="8"/>
    </row>
    <row r="639" spans="1:53" ht="15.75" customHeight="1" x14ac:dyDescent="0.2">
      <c r="A639" s="4"/>
      <c r="B639" s="4"/>
      <c r="C639" s="8"/>
      <c r="D639" s="4"/>
      <c r="E639" s="4"/>
      <c r="F639" s="4"/>
      <c r="G639" s="5"/>
      <c r="H639" s="5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8"/>
      <c r="BA639" s="8"/>
    </row>
    <row r="640" spans="1:53" ht="15.75" customHeight="1" x14ac:dyDescent="0.2">
      <c r="A640" s="4"/>
      <c r="B640" s="4"/>
      <c r="C640" s="8"/>
      <c r="D640" s="4"/>
      <c r="E640" s="4"/>
      <c r="F640" s="4"/>
      <c r="G640" s="5"/>
      <c r="H640" s="5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8"/>
      <c r="BA640" s="8"/>
    </row>
    <row r="641" spans="1:53" ht="15.75" customHeight="1" x14ac:dyDescent="0.2">
      <c r="A641" s="4"/>
      <c r="B641" s="4"/>
      <c r="C641" s="8"/>
      <c r="D641" s="4"/>
      <c r="E641" s="4"/>
      <c r="F641" s="4"/>
      <c r="G641" s="5"/>
      <c r="H641" s="5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8"/>
      <c r="BA641" s="8"/>
    </row>
    <row r="642" spans="1:53" ht="15.75" customHeight="1" x14ac:dyDescent="0.2">
      <c r="A642" s="4"/>
      <c r="B642" s="4"/>
      <c r="C642" s="8"/>
      <c r="D642" s="4"/>
      <c r="E642" s="4"/>
      <c r="F642" s="4"/>
      <c r="G642" s="5"/>
      <c r="H642" s="5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8"/>
      <c r="BA642" s="8"/>
    </row>
    <row r="643" spans="1:53" ht="15.75" customHeight="1" x14ac:dyDescent="0.2">
      <c r="A643" s="4"/>
      <c r="B643" s="4"/>
      <c r="C643" s="8"/>
      <c r="D643" s="4"/>
      <c r="E643" s="4"/>
      <c r="F643" s="4"/>
      <c r="G643" s="5"/>
      <c r="H643" s="5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8"/>
      <c r="BA643" s="8"/>
    </row>
    <row r="644" spans="1:53" ht="15.75" customHeight="1" x14ac:dyDescent="0.2">
      <c r="A644" s="4"/>
      <c r="B644" s="4"/>
      <c r="C644" s="8"/>
      <c r="D644" s="4"/>
      <c r="E644" s="4"/>
      <c r="F644" s="4"/>
      <c r="G644" s="5"/>
      <c r="H644" s="5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8"/>
      <c r="BA644" s="8"/>
    </row>
    <row r="645" spans="1:53" ht="15.75" customHeight="1" x14ac:dyDescent="0.2">
      <c r="A645" s="4"/>
      <c r="B645" s="4"/>
      <c r="C645" s="8"/>
      <c r="D645" s="4"/>
      <c r="E645" s="4"/>
      <c r="F645" s="4"/>
      <c r="G645" s="5"/>
      <c r="H645" s="5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8"/>
      <c r="BA645" s="8"/>
    </row>
    <row r="646" spans="1:53" ht="15.75" customHeight="1" x14ac:dyDescent="0.2">
      <c r="A646" s="4"/>
      <c r="B646" s="4"/>
      <c r="C646" s="8"/>
      <c r="D646" s="4"/>
      <c r="E646" s="4"/>
      <c r="F646" s="4"/>
      <c r="G646" s="5"/>
      <c r="H646" s="5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8"/>
      <c r="BA646" s="8"/>
    </row>
    <row r="647" spans="1:53" ht="15.75" customHeight="1" x14ac:dyDescent="0.2">
      <c r="A647" s="4"/>
      <c r="B647" s="4"/>
      <c r="C647" s="8"/>
      <c r="D647" s="4"/>
      <c r="E647" s="4"/>
      <c r="F647" s="4"/>
      <c r="G647" s="5"/>
      <c r="H647" s="5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8"/>
      <c r="BA647" s="8"/>
    </row>
    <row r="648" spans="1:53" ht="15.75" customHeight="1" x14ac:dyDescent="0.2">
      <c r="A648" s="4"/>
      <c r="B648" s="4"/>
      <c r="C648" s="8"/>
      <c r="D648" s="4"/>
      <c r="E648" s="4"/>
      <c r="F648" s="4"/>
      <c r="G648" s="5"/>
      <c r="H648" s="5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8"/>
      <c r="BA648" s="8"/>
    </row>
    <row r="649" spans="1:53" ht="15.75" customHeight="1" x14ac:dyDescent="0.2">
      <c r="A649" s="4"/>
      <c r="B649" s="4"/>
      <c r="C649" s="8"/>
      <c r="D649" s="4"/>
      <c r="E649" s="4"/>
      <c r="F649" s="4"/>
      <c r="G649" s="5"/>
      <c r="H649" s="5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8"/>
      <c r="BA649" s="8"/>
    </row>
    <row r="650" spans="1:53" ht="15.75" customHeight="1" x14ac:dyDescent="0.2">
      <c r="A650" s="4"/>
      <c r="B650" s="4"/>
      <c r="C650" s="8"/>
      <c r="D650" s="4"/>
      <c r="E650" s="4"/>
      <c r="F650" s="4"/>
      <c r="G650" s="5"/>
      <c r="H650" s="5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8"/>
      <c r="BA650" s="8"/>
    </row>
    <row r="651" spans="1:53" ht="15.75" customHeight="1" x14ac:dyDescent="0.2">
      <c r="A651" s="4"/>
      <c r="B651" s="4"/>
      <c r="C651" s="8"/>
      <c r="D651" s="4"/>
      <c r="E651" s="4"/>
      <c r="F651" s="4"/>
      <c r="G651" s="5"/>
      <c r="H651" s="5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8"/>
      <c r="BA651" s="8"/>
    </row>
    <row r="652" spans="1:53" ht="15.75" customHeight="1" x14ac:dyDescent="0.2">
      <c r="A652" s="4"/>
      <c r="B652" s="4"/>
      <c r="C652" s="8"/>
      <c r="D652" s="4"/>
      <c r="E652" s="4"/>
      <c r="F652" s="4"/>
      <c r="G652" s="5"/>
      <c r="H652" s="5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8"/>
      <c r="BA652" s="8"/>
    </row>
    <row r="653" spans="1:53" ht="15.75" customHeight="1" x14ac:dyDescent="0.2">
      <c r="A653" s="4"/>
      <c r="B653" s="4"/>
      <c r="C653" s="8"/>
      <c r="D653" s="4"/>
      <c r="E653" s="4"/>
      <c r="F653" s="4"/>
      <c r="G653" s="5"/>
      <c r="H653" s="5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8"/>
      <c r="BA653" s="8"/>
    </row>
    <row r="654" spans="1:53" ht="15.75" customHeight="1" x14ac:dyDescent="0.2">
      <c r="A654" s="4"/>
      <c r="B654" s="4"/>
      <c r="C654" s="8"/>
      <c r="D654" s="4"/>
      <c r="E654" s="4"/>
      <c r="F654" s="4"/>
      <c r="G654" s="5"/>
      <c r="H654" s="5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8"/>
      <c r="BA654" s="8"/>
    </row>
    <row r="655" spans="1:53" ht="15.75" customHeight="1" x14ac:dyDescent="0.2">
      <c r="A655" s="4"/>
      <c r="B655" s="4"/>
      <c r="C655" s="8"/>
      <c r="D655" s="4"/>
      <c r="E655" s="4"/>
      <c r="F655" s="4"/>
      <c r="G655" s="5"/>
      <c r="H655" s="5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8"/>
      <c r="BA655" s="8"/>
    </row>
    <row r="656" spans="1:53" ht="15.75" customHeight="1" x14ac:dyDescent="0.2">
      <c r="A656" s="4"/>
      <c r="B656" s="4"/>
      <c r="C656" s="8"/>
      <c r="D656" s="4"/>
      <c r="E656" s="4"/>
      <c r="F656" s="4"/>
      <c r="G656" s="5"/>
      <c r="H656" s="5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8"/>
      <c r="BA656" s="8"/>
    </row>
    <row r="657" spans="1:53" ht="15.75" customHeight="1" x14ac:dyDescent="0.2">
      <c r="A657" s="4"/>
      <c r="B657" s="4"/>
      <c r="C657" s="8"/>
      <c r="D657" s="4"/>
      <c r="E657" s="4"/>
      <c r="F657" s="4"/>
      <c r="G657" s="5"/>
      <c r="H657" s="5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8"/>
      <c r="BA657" s="8"/>
    </row>
    <row r="658" spans="1:53" ht="15.75" customHeight="1" x14ac:dyDescent="0.2">
      <c r="A658" s="4"/>
      <c r="B658" s="4"/>
      <c r="C658" s="8"/>
      <c r="D658" s="4"/>
      <c r="E658" s="4"/>
      <c r="F658" s="4"/>
      <c r="G658" s="5"/>
      <c r="H658" s="5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8"/>
      <c r="BA658" s="8"/>
    </row>
    <row r="659" spans="1:53" ht="15.75" customHeight="1" x14ac:dyDescent="0.2">
      <c r="A659" s="4"/>
      <c r="B659" s="4"/>
      <c r="C659" s="8"/>
      <c r="D659" s="4"/>
      <c r="E659" s="4"/>
      <c r="F659" s="4"/>
      <c r="G659" s="5"/>
      <c r="H659" s="5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8"/>
      <c r="BA659" s="8"/>
    </row>
    <row r="660" spans="1:53" ht="15.75" customHeight="1" x14ac:dyDescent="0.2">
      <c r="A660" s="4"/>
      <c r="B660" s="4"/>
      <c r="C660" s="8"/>
      <c r="D660" s="4"/>
      <c r="E660" s="4"/>
      <c r="F660" s="4"/>
      <c r="G660" s="5"/>
      <c r="H660" s="5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8"/>
      <c r="BA660" s="8"/>
    </row>
    <row r="661" spans="1:53" ht="15.75" customHeight="1" x14ac:dyDescent="0.2">
      <c r="A661" s="4"/>
      <c r="B661" s="4"/>
      <c r="C661" s="8"/>
      <c r="D661" s="4"/>
      <c r="E661" s="4"/>
      <c r="F661" s="4"/>
      <c r="G661" s="5"/>
      <c r="H661" s="5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8"/>
      <c r="BA661" s="8"/>
    </row>
    <row r="662" spans="1:53" ht="15.75" customHeight="1" x14ac:dyDescent="0.2">
      <c r="A662" s="4"/>
      <c r="B662" s="4"/>
      <c r="C662" s="8"/>
      <c r="D662" s="4"/>
      <c r="E662" s="4"/>
      <c r="F662" s="4"/>
      <c r="G662" s="5"/>
      <c r="H662" s="5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8"/>
      <c r="BA662" s="8"/>
    </row>
    <row r="663" spans="1:53" ht="15.75" customHeight="1" x14ac:dyDescent="0.2">
      <c r="A663" s="4"/>
      <c r="B663" s="4"/>
      <c r="C663" s="8"/>
      <c r="D663" s="4"/>
      <c r="E663" s="4"/>
      <c r="F663" s="4"/>
      <c r="G663" s="5"/>
      <c r="H663" s="5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8"/>
      <c r="BA663" s="8"/>
    </row>
    <row r="664" spans="1:53" ht="15.75" customHeight="1" x14ac:dyDescent="0.2">
      <c r="A664" s="4"/>
      <c r="B664" s="4"/>
      <c r="C664" s="8"/>
      <c r="D664" s="4"/>
      <c r="E664" s="4"/>
      <c r="F664" s="4"/>
      <c r="G664" s="5"/>
      <c r="H664" s="5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8"/>
      <c r="BA664" s="8"/>
    </row>
    <row r="665" spans="1:53" ht="15.75" customHeight="1" x14ac:dyDescent="0.2">
      <c r="A665" s="4"/>
      <c r="B665" s="4"/>
      <c r="C665" s="8"/>
      <c r="D665" s="4"/>
      <c r="E665" s="4"/>
      <c r="F665" s="4"/>
      <c r="G665" s="5"/>
      <c r="H665" s="5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8"/>
      <c r="BA665" s="8"/>
    </row>
    <row r="666" spans="1:53" ht="15.75" customHeight="1" x14ac:dyDescent="0.2">
      <c r="A666" s="4"/>
      <c r="B666" s="4"/>
      <c r="C666" s="8"/>
      <c r="D666" s="4"/>
      <c r="E666" s="4"/>
      <c r="F666" s="4"/>
      <c r="G666" s="5"/>
      <c r="H666" s="5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8"/>
      <c r="BA666" s="8"/>
    </row>
    <row r="667" spans="1:53" ht="15.75" customHeight="1" x14ac:dyDescent="0.2">
      <c r="A667" s="4"/>
      <c r="B667" s="4"/>
      <c r="C667" s="8"/>
      <c r="D667" s="4"/>
      <c r="E667" s="4"/>
      <c r="F667" s="4"/>
      <c r="G667" s="5"/>
      <c r="H667" s="5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8"/>
      <c r="BA667" s="8"/>
    </row>
    <row r="668" spans="1:53" ht="15.75" customHeight="1" x14ac:dyDescent="0.2">
      <c r="A668" s="4"/>
      <c r="B668" s="4"/>
      <c r="C668" s="8"/>
      <c r="D668" s="4"/>
      <c r="E668" s="4"/>
      <c r="F668" s="4"/>
      <c r="G668" s="5"/>
      <c r="H668" s="5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8"/>
      <c r="BA668" s="8"/>
    </row>
    <row r="669" spans="1:53" ht="15.75" customHeight="1" x14ac:dyDescent="0.2">
      <c r="A669" s="4"/>
      <c r="B669" s="4"/>
      <c r="C669" s="8"/>
      <c r="D669" s="4"/>
      <c r="E669" s="4"/>
      <c r="F669" s="4"/>
      <c r="G669" s="5"/>
      <c r="H669" s="5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8"/>
      <c r="BA669" s="8"/>
    </row>
    <row r="670" spans="1:53" ht="15.75" customHeight="1" x14ac:dyDescent="0.2">
      <c r="A670" s="4"/>
      <c r="B670" s="4"/>
      <c r="C670" s="8"/>
      <c r="D670" s="4"/>
      <c r="E670" s="4"/>
      <c r="F670" s="4"/>
      <c r="G670" s="5"/>
      <c r="H670" s="5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8"/>
      <c r="BA670" s="8"/>
    </row>
    <row r="671" spans="1:53" ht="15.75" customHeight="1" x14ac:dyDescent="0.2">
      <c r="A671" s="4"/>
      <c r="B671" s="4"/>
      <c r="C671" s="8"/>
      <c r="D671" s="4"/>
      <c r="E671" s="4"/>
      <c r="F671" s="4"/>
      <c r="G671" s="5"/>
      <c r="H671" s="5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8"/>
      <c r="BA671" s="8"/>
    </row>
    <row r="672" spans="1:53" ht="15.75" customHeight="1" x14ac:dyDescent="0.2">
      <c r="A672" s="4"/>
      <c r="B672" s="4"/>
      <c r="C672" s="8"/>
      <c r="D672" s="4"/>
      <c r="E672" s="4"/>
      <c r="F672" s="4"/>
      <c r="G672" s="5"/>
      <c r="H672" s="5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8"/>
      <c r="BA672" s="8"/>
    </row>
    <row r="673" spans="1:53" ht="15.75" customHeight="1" x14ac:dyDescent="0.2">
      <c r="A673" s="4"/>
      <c r="B673" s="4"/>
      <c r="C673" s="8"/>
      <c r="D673" s="4"/>
      <c r="E673" s="4"/>
      <c r="F673" s="4"/>
      <c r="G673" s="5"/>
      <c r="H673" s="5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8"/>
      <c r="BA673" s="8"/>
    </row>
    <row r="674" spans="1:53" ht="15.75" customHeight="1" x14ac:dyDescent="0.2">
      <c r="A674" s="4"/>
      <c r="B674" s="4"/>
      <c r="C674" s="8"/>
      <c r="D674" s="4"/>
      <c r="E674" s="4"/>
      <c r="F674" s="4"/>
      <c r="G674" s="5"/>
      <c r="H674" s="5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8"/>
      <c r="BA674" s="8"/>
    </row>
    <row r="675" spans="1:53" ht="15.75" customHeight="1" x14ac:dyDescent="0.2">
      <c r="A675" s="4"/>
      <c r="B675" s="4"/>
      <c r="C675" s="8"/>
      <c r="D675" s="4"/>
      <c r="E675" s="4"/>
      <c r="F675" s="4"/>
      <c r="G675" s="5"/>
      <c r="H675" s="5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8"/>
      <c r="BA675" s="8"/>
    </row>
    <row r="676" spans="1:53" ht="15.75" customHeight="1" x14ac:dyDescent="0.2">
      <c r="A676" s="4"/>
      <c r="B676" s="4"/>
      <c r="C676" s="8"/>
      <c r="D676" s="4"/>
      <c r="E676" s="4"/>
      <c r="F676" s="4"/>
      <c r="G676" s="5"/>
      <c r="H676" s="5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8"/>
      <c r="BA676" s="8"/>
    </row>
    <row r="677" spans="1:53" ht="15.75" customHeight="1" x14ac:dyDescent="0.2">
      <c r="A677" s="4"/>
      <c r="B677" s="4"/>
      <c r="C677" s="8"/>
      <c r="D677" s="4"/>
      <c r="E677" s="4"/>
      <c r="F677" s="4"/>
      <c r="G677" s="5"/>
      <c r="H677" s="5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8"/>
      <c r="BA677" s="8"/>
    </row>
    <row r="678" spans="1:53" ht="15.75" customHeight="1" x14ac:dyDescent="0.2">
      <c r="A678" s="4"/>
      <c r="B678" s="4"/>
      <c r="C678" s="8"/>
      <c r="D678" s="4"/>
      <c r="E678" s="4"/>
      <c r="F678" s="4"/>
      <c r="G678" s="5"/>
      <c r="H678" s="5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8"/>
      <c r="BA678" s="8"/>
    </row>
    <row r="679" spans="1:53" ht="15.75" customHeight="1" x14ac:dyDescent="0.2">
      <c r="A679" s="4"/>
      <c r="B679" s="4"/>
      <c r="C679" s="8"/>
      <c r="D679" s="4"/>
      <c r="E679" s="4"/>
      <c r="F679" s="4"/>
      <c r="G679" s="5"/>
      <c r="H679" s="5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8"/>
      <c r="BA679" s="8"/>
    </row>
    <row r="680" spans="1:53" ht="15.75" customHeight="1" x14ac:dyDescent="0.2">
      <c r="A680" s="4"/>
      <c r="B680" s="4"/>
      <c r="C680" s="8"/>
      <c r="D680" s="4"/>
      <c r="E680" s="4"/>
      <c r="F680" s="4"/>
      <c r="G680" s="5"/>
      <c r="H680" s="5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8"/>
      <c r="BA680" s="8"/>
    </row>
    <row r="681" spans="1:53" ht="15.75" customHeight="1" x14ac:dyDescent="0.2">
      <c r="A681" s="4"/>
      <c r="B681" s="4"/>
      <c r="C681" s="8"/>
      <c r="D681" s="4"/>
      <c r="E681" s="4"/>
      <c r="F681" s="4"/>
      <c r="G681" s="5"/>
      <c r="H681" s="5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8"/>
      <c r="BA681" s="8"/>
    </row>
    <row r="682" spans="1:53" ht="15.75" customHeight="1" x14ac:dyDescent="0.2">
      <c r="A682" s="4"/>
      <c r="B682" s="4"/>
      <c r="C682" s="8"/>
      <c r="D682" s="4"/>
      <c r="E682" s="4"/>
      <c r="F682" s="4"/>
      <c r="G682" s="5"/>
      <c r="H682" s="5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8"/>
      <c r="BA682" s="8"/>
    </row>
    <row r="683" spans="1:53" ht="15.75" customHeight="1" x14ac:dyDescent="0.2">
      <c r="A683" s="4"/>
      <c r="B683" s="4"/>
      <c r="C683" s="8"/>
      <c r="D683" s="4"/>
      <c r="E683" s="4"/>
      <c r="F683" s="4"/>
      <c r="G683" s="5"/>
      <c r="H683" s="5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8"/>
      <c r="BA683" s="8"/>
    </row>
    <row r="684" spans="1:53" ht="15.75" customHeight="1" x14ac:dyDescent="0.2">
      <c r="A684" s="4"/>
      <c r="B684" s="4"/>
      <c r="C684" s="8"/>
      <c r="D684" s="4"/>
      <c r="E684" s="4"/>
      <c r="F684" s="4"/>
      <c r="G684" s="5"/>
      <c r="H684" s="5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8"/>
      <c r="BA684" s="8"/>
    </row>
    <row r="685" spans="1:53" ht="15.75" customHeight="1" x14ac:dyDescent="0.2">
      <c r="A685" s="4"/>
      <c r="B685" s="4"/>
      <c r="C685" s="8"/>
      <c r="D685" s="4"/>
      <c r="E685" s="4"/>
      <c r="F685" s="4"/>
      <c r="G685" s="5"/>
      <c r="H685" s="5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8"/>
      <c r="BA685" s="8"/>
    </row>
    <row r="686" spans="1:53" ht="15.75" customHeight="1" x14ac:dyDescent="0.2">
      <c r="A686" s="4"/>
      <c r="B686" s="4"/>
      <c r="C686" s="8"/>
      <c r="D686" s="4"/>
      <c r="E686" s="4"/>
      <c r="F686" s="4"/>
      <c r="G686" s="5"/>
      <c r="H686" s="5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8"/>
      <c r="BA686" s="8"/>
    </row>
    <row r="687" spans="1:53" ht="15.75" customHeight="1" x14ac:dyDescent="0.2">
      <c r="A687" s="4"/>
      <c r="B687" s="4"/>
      <c r="C687" s="8"/>
      <c r="D687" s="4"/>
      <c r="E687" s="4"/>
      <c r="F687" s="4"/>
      <c r="G687" s="5"/>
      <c r="H687" s="5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8"/>
      <c r="BA687" s="8"/>
    </row>
    <row r="688" spans="1:53" ht="15.75" customHeight="1" x14ac:dyDescent="0.2">
      <c r="A688" s="4"/>
      <c r="B688" s="4"/>
      <c r="C688" s="8"/>
      <c r="D688" s="4"/>
      <c r="E688" s="4"/>
      <c r="F688" s="4"/>
      <c r="G688" s="5"/>
      <c r="H688" s="5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8"/>
      <c r="BA688" s="8"/>
    </row>
    <row r="689" spans="1:53" ht="15.75" customHeight="1" x14ac:dyDescent="0.2">
      <c r="A689" s="4"/>
      <c r="B689" s="4"/>
      <c r="C689" s="8"/>
      <c r="D689" s="4"/>
      <c r="E689" s="4"/>
      <c r="F689" s="4"/>
      <c r="G689" s="5"/>
      <c r="H689" s="5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8"/>
      <c r="BA689" s="8"/>
    </row>
    <row r="690" spans="1:53" ht="15.75" customHeight="1" x14ac:dyDescent="0.2">
      <c r="A690" s="4"/>
      <c r="B690" s="4"/>
      <c r="C690" s="8"/>
      <c r="D690" s="4"/>
      <c r="E690" s="4"/>
      <c r="F690" s="4"/>
      <c r="G690" s="5"/>
      <c r="H690" s="5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8"/>
      <c r="BA690" s="8"/>
    </row>
    <row r="691" spans="1:53" ht="15.75" customHeight="1" x14ac:dyDescent="0.2">
      <c r="A691" s="4"/>
      <c r="B691" s="4"/>
      <c r="C691" s="8"/>
      <c r="D691" s="4"/>
      <c r="E691" s="4"/>
      <c r="F691" s="4"/>
      <c r="G691" s="5"/>
      <c r="H691" s="5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8"/>
      <c r="BA691" s="8"/>
    </row>
    <row r="692" spans="1:53" ht="15.75" customHeight="1" x14ac:dyDescent="0.2">
      <c r="A692" s="4"/>
      <c r="B692" s="4"/>
      <c r="C692" s="8"/>
      <c r="D692" s="4"/>
      <c r="E692" s="4"/>
      <c r="F692" s="4"/>
      <c r="G692" s="5"/>
      <c r="H692" s="5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8"/>
      <c r="BA692" s="8"/>
    </row>
    <row r="693" spans="1:53" ht="15.75" customHeight="1" x14ac:dyDescent="0.2">
      <c r="A693" s="4"/>
      <c r="B693" s="4"/>
      <c r="C693" s="8"/>
      <c r="D693" s="4"/>
      <c r="E693" s="4"/>
      <c r="F693" s="4"/>
      <c r="G693" s="5"/>
      <c r="H693" s="5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8"/>
      <c r="BA693" s="8"/>
    </row>
    <row r="694" spans="1:53" ht="15.75" customHeight="1" x14ac:dyDescent="0.2">
      <c r="A694" s="4"/>
      <c r="B694" s="4"/>
      <c r="C694" s="8"/>
      <c r="D694" s="4"/>
      <c r="E694" s="4"/>
      <c r="F694" s="4"/>
      <c r="G694" s="5"/>
      <c r="H694" s="5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8"/>
      <c r="BA694" s="8"/>
    </row>
    <row r="695" spans="1:53" ht="15.75" customHeight="1" x14ac:dyDescent="0.2">
      <c r="A695" s="4"/>
      <c r="B695" s="4"/>
      <c r="C695" s="8"/>
      <c r="D695" s="4"/>
      <c r="E695" s="4"/>
      <c r="F695" s="4"/>
      <c r="G695" s="5"/>
      <c r="H695" s="5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8"/>
      <c r="BA695" s="8"/>
    </row>
    <row r="696" spans="1:53" ht="15.75" customHeight="1" x14ac:dyDescent="0.2">
      <c r="A696" s="4"/>
      <c r="B696" s="4"/>
      <c r="C696" s="8"/>
      <c r="D696" s="4"/>
      <c r="E696" s="4"/>
      <c r="F696" s="4"/>
      <c r="G696" s="5"/>
      <c r="H696" s="5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8"/>
      <c r="BA696" s="8"/>
    </row>
    <row r="697" spans="1:53" ht="15.75" customHeight="1" x14ac:dyDescent="0.2">
      <c r="A697" s="4"/>
      <c r="B697" s="4"/>
      <c r="C697" s="8"/>
      <c r="D697" s="4"/>
      <c r="E697" s="4"/>
      <c r="F697" s="4"/>
      <c r="G697" s="5"/>
      <c r="H697" s="5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8"/>
      <c r="BA697" s="8"/>
    </row>
    <row r="698" spans="1:53" ht="15.75" customHeight="1" x14ac:dyDescent="0.2">
      <c r="A698" s="4"/>
      <c r="B698" s="4"/>
      <c r="C698" s="8"/>
      <c r="D698" s="4"/>
      <c r="E698" s="4"/>
      <c r="F698" s="4"/>
      <c r="G698" s="5"/>
      <c r="H698" s="5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8"/>
      <c r="BA698" s="8"/>
    </row>
    <row r="699" spans="1:53" ht="15.75" customHeight="1" x14ac:dyDescent="0.2">
      <c r="A699" s="4"/>
      <c r="B699" s="4"/>
      <c r="C699" s="8"/>
      <c r="D699" s="4"/>
      <c r="E699" s="4"/>
      <c r="F699" s="4"/>
      <c r="G699" s="5"/>
      <c r="H699" s="5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8"/>
      <c r="BA699" s="8"/>
    </row>
    <row r="700" spans="1:53" ht="15.75" customHeight="1" x14ac:dyDescent="0.2">
      <c r="A700" s="4"/>
      <c r="B700" s="4"/>
      <c r="C700" s="8"/>
      <c r="D700" s="4"/>
      <c r="E700" s="4"/>
      <c r="F700" s="4"/>
      <c r="G700" s="5"/>
      <c r="H700" s="5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8"/>
      <c r="BA700" s="8"/>
    </row>
    <row r="701" spans="1:53" ht="15.75" customHeight="1" x14ac:dyDescent="0.2">
      <c r="A701" s="4"/>
      <c r="B701" s="4"/>
      <c r="C701" s="8"/>
      <c r="D701" s="4"/>
      <c r="E701" s="4"/>
      <c r="F701" s="4"/>
      <c r="G701" s="5"/>
      <c r="H701" s="5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8"/>
      <c r="BA701" s="8"/>
    </row>
    <row r="702" spans="1:53" ht="15.75" customHeight="1" x14ac:dyDescent="0.2">
      <c r="A702" s="4"/>
      <c r="B702" s="4"/>
      <c r="C702" s="8"/>
      <c r="D702" s="4"/>
      <c r="E702" s="4"/>
      <c r="F702" s="4"/>
      <c r="G702" s="5"/>
      <c r="H702" s="5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8"/>
      <c r="BA702" s="8"/>
    </row>
    <row r="703" spans="1:53" ht="15.75" customHeight="1" x14ac:dyDescent="0.2">
      <c r="A703" s="4"/>
      <c r="B703" s="4"/>
      <c r="C703" s="8"/>
      <c r="D703" s="4"/>
      <c r="E703" s="4"/>
      <c r="F703" s="4"/>
      <c r="G703" s="5"/>
      <c r="H703" s="5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8"/>
      <c r="BA703" s="8"/>
    </row>
    <row r="704" spans="1:53" ht="15.75" customHeight="1" x14ac:dyDescent="0.2">
      <c r="A704" s="4"/>
      <c r="B704" s="4"/>
      <c r="C704" s="8"/>
      <c r="D704" s="4"/>
      <c r="E704" s="4"/>
      <c r="F704" s="4"/>
      <c r="G704" s="5"/>
      <c r="H704" s="5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8"/>
      <c r="BA704" s="8"/>
    </row>
    <row r="705" spans="1:53" ht="15.75" customHeight="1" x14ac:dyDescent="0.2">
      <c r="A705" s="4"/>
      <c r="B705" s="4"/>
      <c r="C705" s="8"/>
      <c r="D705" s="4"/>
      <c r="E705" s="4"/>
      <c r="F705" s="4"/>
      <c r="G705" s="5"/>
      <c r="H705" s="5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8"/>
      <c r="BA705" s="8"/>
    </row>
    <row r="706" spans="1:53" ht="15.75" customHeight="1" x14ac:dyDescent="0.2">
      <c r="A706" s="4"/>
      <c r="B706" s="4"/>
      <c r="C706" s="8"/>
      <c r="D706" s="4"/>
      <c r="E706" s="4"/>
      <c r="F706" s="4"/>
      <c r="G706" s="5"/>
      <c r="H706" s="5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8"/>
      <c r="BA706" s="8"/>
    </row>
    <row r="707" spans="1:53" ht="15.75" customHeight="1" x14ac:dyDescent="0.2">
      <c r="A707" s="4"/>
      <c r="B707" s="4"/>
      <c r="C707" s="8"/>
      <c r="D707" s="4"/>
      <c r="E707" s="4"/>
      <c r="F707" s="4"/>
      <c r="G707" s="5"/>
      <c r="H707" s="5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8"/>
      <c r="BA707" s="8"/>
    </row>
    <row r="708" spans="1:53" ht="15.75" customHeight="1" x14ac:dyDescent="0.2">
      <c r="A708" s="4"/>
      <c r="B708" s="4"/>
      <c r="C708" s="8"/>
      <c r="D708" s="4"/>
      <c r="E708" s="4"/>
      <c r="F708" s="4"/>
      <c r="G708" s="5"/>
      <c r="H708" s="5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8"/>
      <c r="BA708" s="8"/>
    </row>
    <row r="709" spans="1:53" ht="15.75" customHeight="1" x14ac:dyDescent="0.2">
      <c r="A709" s="4"/>
      <c r="B709" s="4"/>
      <c r="C709" s="8"/>
      <c r="D709" s="4"/>
      <c r="E709" s="4"/>
      <c r="F709" s="4"/>
      <c r="G709" s="5"/>
      <c r="H709" s="5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8"/>
      <c r="BA709" s="8"/>
    </row>
    <row r="710" spans="1:53" ht="15.75" customHeight="1" x14ac:dyDescent="0.2">
      <c r="A710" s="4"/>
      <c r="B710" s="4"/>
      <c r="C710" s="8"/>
      <c r="D710" s="4"/>
      <c r="E710" s="4"/>
      <c r="F710" s="4"/>
      <c r="G710" s="5"/>
      <c r="H710" s="5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8"/>
      <c r="BA710" s="8"/>
    </row>
    <row r="711" spans="1:53" ht="15.75" customHeight="1" x14ac:dyDescent="0.2">
      <c r="A711" s="4"/>
      <c r="B711" s="4"/>
      <c r="C711" s="8"/>
      <c r="D711" s="4"/>
      <c r="E711" s="4"/>
      <c r="F711" s="4"/>
      <c r="G711" s="5"/>
      <c r="H711" s="5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8"/>
      <c r="BA711" s="8"/>
    </row>
    <row r="712" spans="1:53" ht="15.75" customHeight="1" x14ac:dyDescent="0.2">
      <c r="A712" s="4"/>
      <c r="B712" s="4"/>
      <c r="C712" s="8"/>
      <c r="D712" s="4"/>
      <c r="E712" s="4"/>
      <c r="F712" s="4"/>
      <c r="G712" s="5"/>
      <c r="H712" s="5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8"/>
      <c r="BA712" s="8"/>
    </row>
    <row r="713" spans="1:53" ht="15.75" customHeight="1" x14ac:dyDescent="0.2">
      <c r="A713" s="4"/>
      <c r="B713" s="4"/>
      <c r="C713" s="8"/>
      <c r="D713" s="4"/>
      <c r="E713" s="4"/>
      <c r="F713" s="4"/>
      <c r="G713" s="5"/>
      <c r="H713" s="5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8"/>
      <c r="BA713" s="8"/>
    </row>
    <row r="714" spans="1:53" ht="15.75" customHeight="1" x14ac:dyDescent="0.2">
      <c r="A714" s="4"/>
      <c r="B714" s="4"/>
      <c r="C714" s="8"/>
      <c r="D714" s="4"/>
      <c r="E714" s="4"/>
      <c r="F714" s="4"/>
      <c r="G714" s="5"/>
      <c r="H714" s="5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8"/>
      <c r="BA714" s="8"/>
    </row>
    <row r="715" spans="1:53" ht="15.75" customHeight="1" x14ac:dyDescent="0.2">
      <c r="A715" s="4"/>
      <c r="B715" s="4"/>
      <c r="C715" s="8"/>
      <c r="D715" s="4"/>
      <c r="E715" s="4"/>
      <c r="F715" s="4"/>
      <c r="G715" s="5"/>
      <c r="H715" s="5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8"/>
      <c r="BA715" s="8"/>
    </row>
    <row r="716" spans="1:53" ht="15.75" customHeight="1" x14ac:dyDescent="0.2">
      <c r="A716" s="4"/>
      <c r="B716" s="4"/>
      <c r="C716" s="8"/>
      <c r="D716" s="4"/>
      <c r="E716" s="4"/>
      <c r="F716" s="4"/>
      <c r="G716" s="5"/>
      <c r="H716" s="5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8"/>
      <c r="BA716" s="8"/>
    </row>
    <row r="717" spans="1:53" ht="15.75" customHeight="1" x14ac:dyDescent="0.2">
      <c r="A717" s="4"/>
      <c r="B717" s="4"/>
      <c r="C717" s="8"/>
      <c r="D717" s="4"/>
      <c r="E717" s="4"/>
      <c r="F717" s="4"/>
      <c r="G717" s="5"/>
      <c r="H717" s="5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8"/>
      <c r="BA717" s="8"/>
    </row>
    <row r="718" spans="1:53" ht="15.75" customHeight="1" x14ac:dyDescent="0.2">
      <c r="A718" s="4"/>
      <c r="B718" s="4"/>
      <c r="C718" s="8"/>
      <c r="D718" s="4"/>
      <c r="E718" s="4"/>
      <c r="F718" s="4"/>
      <c r="G718" s="5"/>
      <c r="H718" s="5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8"/>
      <c r="BA718" s="8"/>
    </row>
    <row r="719" spans="1:53" ht="15.75" customHeight="1" x14ac:dyDescent="0.2">
      <c r="A719" s="4"/>
      <c r="B719" s="4"/>
      <c r="C719" s="8"/>
      <c r="D719" s="4"/>
      <c r="E719" s="4"/>
      <c r="F719" s="4"/>
      <c r="G719" s="5"/>
      <c r="H719" s="5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8"/>
      <c r="BA719" s="8"/>
    </row>
    <row r="720" spans="1:53" ht="15.75" customHeight="1" x14ac:dyDescent="0.2">
      <c r="A720" s="4"/>
      <c r="B720" s="4"/>
      <c r="C720" s="8"/>
      <c r="D720" s="4"/>
      <c r="E720" s="4"/>
      <c r="F720" s="4"/>
      <c r="G720" s="5"/>
      <c r="H720" s="5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8"/>
      <c r="BA720" s="8"/>
    </row>
    <row r="721" spans="1:53" ht="15.75" customHeight="1" x14ac:dyDescent="0.2">
      <c r="A721" s="4"/>
      <c r="B721" s="4"/>
      <c r="C721" s="8"/>
      <c r="D721" s="4"/>
      <c r="E721" s="4"/>
      <c r="F721" s="4"/>
      <c r="G721" s="5"/>
      <c r="H721" s="5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8"/>
      <c r="BA721" s="8"/>
    </row>
    <row r="722" spans="1:53" ht="15.75" customHeight="1" x14ac:dyDescent="0.2">
      <c r="A722" s="4"/>
      <c r="B722" s="4"/>
      <c r="C722" s="8"/>
      <c r="D722" s="4"/>
      <c r="E722" s="4"/>
      <c r="F722" s="4"/>
      <c r="G722" s="5"/>
      <c r="H722" s="5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8"/>
      <c r="BA722" s="8"/>
    </row>
    <row r="723" spans="1:53" ht="15.75" customHeight="1" x14ac:dyDescent="0.2">
      <c r="A723" s="4"/>
      <c r="B723" s="4"/>
      <c r="C723" s="8"/>
      <c r="D723" s="4"/>
      <c r="E723" s="4"/>
      <c r="F723" s="4"/>
      <c r="G723" s="5"/>
      <c r="H723" s="5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8"/>
      <c r="BA723" s="8"/>
    </row>
    <row r="724" spans="1:53" ht="15.75" customHeight="1" x14ac:dyDescent="0.2">
      <c r="A724" s="4"/>
      <c r="B724" s="4"/>
      <c r="C724" s="8"/>
      <c r="D724" s="4"/>
      <c r="E724" s="4"/>
      <c r="F724" s="4"/>
      <c r="G724" s="5"/>
      <c r="H724" s="5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8"/>
      <c r="BA724" s="8"/>
    </row>
    <row r="725" spans="1:53" ht="15.75" customHeight="1" x14ac:dyDescent="0.2">
      <c r="A725" s="4"/>
      <c r="B725" s="4"/>
      <c r="C725" s="8"/>
      <c r="D725" s="4"/>
      <c r="E725" s="4"/>
      <c r="F725" s="4"/>
      <c r="G725" s="5"/>
      <c r="H725" s="5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8"/>
      <c r="BA725" s="8"/>
    </row>
    <row r="726" spans="1:53" ht="15.75" customHeight="1" x14ac:dyDescent="0.2">
      <c r="A726" s="4"/>
      <c r="B726" s="4"/>
      <c r="C726" s="8"/>
      <c r="D726" s="4"/>
      <c r="E726" s="4"/>
      <c r="F726" s="4"/>
      <c r="G726" s="5"/>
      <c r="H726" s="5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8"/>
      <c r="BA726" s="8"/>
    </row>
    <row r="727" spans="1:53" ht="15.75" customHeight="1" x14ac:dyDescent="0.2">
      <c r="A727" s="4"/>
      <c r="B727" s="4"/>
      <c r="C727" s="8"/>
      <c r="D727" s="4"/>
      <c r="E727" s="4"/>
      <c r="F727" s="4"/>
      <c r="G727" s="5"/>
      <c r="H727" s="5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8"/>
      <c r="BA727" s="8"/>
    </row>
    <row r="728" spans="1:53" ht="15.75" customHeight="1" x14ac:dyDescent="0.2">
      <c r="A728" s="4"/>
      <c r="B728" s="4"/>
      <c r="C728" s="8"/>
      <c r="D728" s="4"/>
      <c r="E728" s="4"/>
      <c r="F728" s="4"/>
      <c r="G728" s="5"/>
      <c r="H728" s="5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8"/>
      <c r="BA728" s="8"/>
    </row>
    <row r="729" spans="1:53" ht="15.75" customHeight="1" x14ac:dyDescent="0.2">
      <c r="A729" s="4"/>
      <c r="B729" s="4"/>
      <c r="C729" s="8"/>
      <c r="D729" s="4"/>
      <c r="E729" s="4"/>
      <c r="F729" s="4"/>
      <c r="G729" s="5"/>
      <c r="H729" s="5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8"/>
      <c r="BA729" s="8"/>
    </row>
    <row r="730" spans="1:53" ht="15.75" customHeight="1" x14ac:dyDescent="0.2">
      <c r="A730" s="4"/>
      <c r="B730" s="4"/>
      <c r="C730" s="8"/>
      <c r="D730" s="4"/>
      <c r="E730" s="4"/>
      <c r="F730" s="4"/>
      <c r="G730" s="5"/>
      <c r="H730" s="5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8"/>
      <c r="BA730" s="8"/>
    </row>
    <row r="731" spans="1:53" ht="15.75" customHeight="1" x14ac:dyDescent="0.2">
      <c r="A731" s="4"/>
      <c r="B731" s="4"/>
      <c r="C731" s="8"/>
      <c r="D731" s="4"/>
      <c r="E731" s="4"/>
      <c r="F731" s="4"/>
      <c r="G731" s="5"/>
      <c r="H731" s="5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8"/>
      <c r="BA731" s="8"/>
    </row>
    <row r="732" spans="1:53" ht="15.75" customHeight="1" x14ac:dyDescent="0.2">
      <c r="A732" s="4"/>
      <c r="B732" s="4"/>
      <c r="C732" s="8"/>
      <c r="D732" s="4"/>
      <c r="E732" s="4"/>
      <c r="F732" s="4"/>
      <c r="G732" s="5"/>
      <c r="H732" s="5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8"/>
      <c r="BA732" s="8"/>
    </row>
    <row r="733" spans="1:53" ht="15.75" customHeight="1" x14ac:dyDescent="0.2">
      <c r="A733" s="4"/>
      <c r="B733" s="4"/>
      <c r="C733" s="8"/>
      <c r="D733" s="4"/>
      <c r="E733" s="4"/>
      <c r="F733" s="4"/>
      <c r="G733" s="5"/>
      <c r="H733" s="5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8"/>
      <c r="BA733" s="8"/>
    </row>
    <row r="734" spans="1:53" ht="15.75" customHeight="1" x14ac:dyDescent="0.2">
      <c r="A734" s="4"/>
      <c r="B734" s="4"/>
      <c r="C734" s="8"/>
      <c r="D734" s="4"/>
      <c r="E734" s="4"/>
      <c r="F734" s="4"/>
      <c r="G734" s="5"/>
      <c r="H734" s="5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8"/>
      <c r="BA734" s="8"/>
    </row>
    <row r="735" spans="1:53" ht="15.75" customHeight="1" x14ac:dyDescent="0.2">
      <c r="A735" s="4"/>
      <c r="B735" s="4"/>
      <c r="C735" s="8"/>
      <c r="D735" s="4"/>
      <c r="E735" s="4"/>
      <c r="F735" s="4"/>
      <c r="G735" s="5"/>
      <c r="H735" s="5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8"/>
      <c r="BA735" s="8"/>
    </row>
    <row r="736" spans="1:53" ht="15.75" customHeight="1" x14ac:dyDescent="0.2">
      <c r="A736" s="4"/>
      <c r="B736" s="4"/>
      <c r="C736" s="8"/>
      <c r="D736" s="4"/>
      <c r="E736" s="4"/>
      <c r="F736" s="4"/>
      <c r="G736" s="5"/>
      <c r="H736" s="5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8"/>
      <c r="BA736" s="8"/>
    </row>
    <row r="737" spans="1:53" ht="15.75" customHeight="1" x14ac:dyDescent="0.2">
      <c r="A737" s="4"/>
      <c r="B737" s="4"/>
      <c r="C737" s="8"/>
      <c r="D737" s="4"/>
      <c r="E737" s="4"/>
      <c r="F737" s="4"/>
      <c r="G737" s="5"/>
      <c r="H737" s="5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8"/>
      <c r="BA737" s="8"/>
    </row>
    <row r="738" spans="1:53" ht="15.75" customHeight="1" x14ac:dyDescent="0.2">
      <c r="A738" s="4"/>
      <c r="B738" s="4"/>
      <c r="C738" s="8"/>
      <c r="D738" s="4"/>
      <c r="E738" s="4"/>
      <c r="F738" s="4"/>
      <c r="G738" s="5"/>
      <c r="H738" s="5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8"/>
      <c r="BA738" s="8"/>
    </row>
    <row r="739" spans="1:53" ht="15.75" customHeight="1" x14ac:dyDescent="0.2">
      <c r="A739" s="4"/>
      <c r="B739" s="4"/>
      <c r="C739" s="8"/>
      <c r="D739" s="4"/>
      <c r="E739" s="4"/>
      <c r="F739" s="4"/>
      <c r="G739" s="5"/>
      <c r="H739" s="5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8"/>
      <c r="BA739" s="8"/>
    </row>
    <row r="740" spans="1:53" ht="15.75" customHeight="1" x14ac:dyDescent="0.2">
      <c r="A740" s="4"/>
      <c r="B740" s="4"/>
      <c r="C740" s="8"/>
      <c r="D740" s="4"/>
      <c r="E740" s="4"/>
      <c r="F740" s="4"/>
      <c r="G740" s="5"/>
      <c r="H740" s="5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8"/>
      <c r="BA740" s="8"/>
    </row>
    <row r="741" spans="1:53" ht="15.75" customHeight="1" x14ac:dyDescent="0.2">
      <c r="A741" s="4"/>
      <c r="B741" s="4"/>
      <c r="C741" s="8"/>
      <c r="D741" s="4"/>
      <c r="E741" s="4"/>
      <c r="F741" s="4"/>
      <c r="G741" s="5"/>
      <c r="H741" s="5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8"/>
      <c r="BA741" s="8"/>
    </row>
    <row r="742" spans="1:53" ht="15.75" customHeight="1" x14ac:dyDescent="0.2">
      <c r="A742" s="4"/>
      <c r="B742" s="4"/>
      <c r="C742" s="8"/>
      <c r="D742" s="4"/>
      <c r="E742" s="4"/>
      <c r="F742" s="4"/>
      <c r="G742" s="5"/>
      <c r="H742" s="5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8"/>
      <c r="BA742" s="8"/>
    </row>
    <row r="743" spans="1:53" ht="15.75" customHeight="1" x14ac:dyDescent="0.2">
      <c r="A743" s="4"/>
      <c r="B743" s="4"/>
      <c r="C743" s="8"/>
      <c r="D743" s="4"/>
      <c r="E743" s="4"/>
      <c r="F743" s="4"/>
      <c r="G743" s="5"/>
      <c r="H743" s="5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8"/>
      <c r="BA743" s="8"/>
    </row>
    <row r="744" spans="1:53" ht="15.75" customHeight="1" x14ac:dyDescent="0.2">
      <c r="A744" s="4"/>
      <c r="B744" s="4"/>
      <c r="C744" s="8"/>
      <c r="D744" s="4"/>
      <c r="E744" s="4"/>
      <c r="F744" s="4"/>
      <c r="G744" s="5"/>
      <c r="H744" s="5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8"/>
      <c r="BA744" s="8"/>
    </row>
    <row r="745" spans="1:53" ht="15.75" customHeight="1" x14ac:dyDescent="0.2">
      <c r="A745" s="4"/>
      <c r="B745" s="4"/>
      <c r="C745" s="8"/>
      <c r="D745" s="4"/>
      <c r="E745" s="4"/>
      <c r="F745" s="4"/>
      <c r="G745" s="5"/>
      <c r="H745" s="5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8"/>
      <c r="BA745" s="8"/>
    </row>
    <row r="746" spans="1:53" ht="15.75" customHeight="1" x14ac:dyDescent="0.2">
      <c r="A746" s="4"/>
      <c r="B746" s="4"/>
      <c r="C746" s="8"/>
      <c r="D746" s="4"/>
      <c r="E746" s="4"/>
      <c r="F746" s="4"/>
      <c r="G746" s="5"/>
      <c r="H746" s="5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8"/>
      <c r="BA746" s="8"/>
    </row>
    <row r="747" spans="1:53" ht="15.75" customHeight="1" x14ac:dyDescent="0.2">
      <c r="A747" s="4"/>
      <c r="B747" s="4"/>
      <c r="C747" s="8"/>
      <c r="D747" s="4"/>
      <c r="E747" s="4"/>
      <c r="F747" s="4"/>
      <c r="G747" s="5"/>
      <c r="H747" s="5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8"/>
      <c r="BA747" s="8"/>
    </row>
    <row r="748" spans="1:53" ht="15.75" customHeight="1" x14ac:dyDescent="0.2">
      <c r="A748" s="4"/>
      <c r="B748" s="4"/>
      <c r="C748" s="8"/>
      <c r="D748" s="4"/>
      <c r="E748" s="4"/>
      <c r="F748" s="4"/>
      <c r="G748" s="5"/>
      <c r="H748" s="5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8"/>
      <c r="BA748" s="8"/>
    </row>
    <row r="749" spans="1:53" ht="15.75" customHeight="1" x14ac:dyDescent="0.2">
      <c r="A749" s="4"/>
      <c r="B749" s="4"/>
      <c r="C749" s="8"/>
      <c r="D749" s="4"/>
      <c r="E749" s="4"/>
      <c r="F749" s="4"/>
      <c r="G749" s="5"/>
      <c r="H749" s="5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8"/>
      <c r="BA749" s="8"/>
    </row>
    <row r="750" spans="1:53" ht="15.75" customHeight="1" x14ac:dyDescent="0.2">
      <c r="A750" s="4"/>
      <c r="B750" s="4"/>
      <c r="C750" s="8"/>
      <c r="D750" s="4"/>
      <c r="E750" s="4"/>
      <c r="F750" s="4"/>
      <c r="G750" s="5"/>
      <c r="H750" s="5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8"/>
      <c r="BA750" s="8"/>
    </row>
    <row r="751" spans="1:53" ht="15.75" customHeight="1" x14ac:dyDescent="0.2">
      <c r="A751" s="4"/>
      <c r="B751" s="4"/>
      <c r="C751" s="8"/>
      <c r="D751" s="4"/>
      <c r="E751" s="4"/>
      <c r="F751" s="4"/>
      <c r="G751" s="5"/>
      <c r="H751" s="5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8"/>
      <c r="BA751" s="8"/>
    </row>
    <row r="752" spans="1:53" ht="15.75" customHeight="1" x14ac:dyDescent="0.2">
      <c r="A752" s="4"/>
      <c r="B752" s="4"/>
      <c r="C752" s="8"/>
      <c r="D752" s="4"/>
      <c r="E752" s="4"/>
      <c r="F752" s="4"/>
      <c r="G752" s="5"/>
      <c r="H752" s="5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8"/>
      <c r="BA752" s="8"/>
    </row>
    <row r="753" spans="1:53" ht="15.75" customHeight="1" x14ac:dyDescent="0.2">
      <c r="A753" s="4"/>
      <c r="B753" s="4"/>
      <c r="C753" s="8"/>
      <c r="D753" s="4"/>
      <c r="E753" s="4"/>
      <c r="F753" s="4"/>
      <c r="G753" s="5"/>
      <c r="H753" s="5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8"/>
      <c r="BA753" s="8"/>
    </row>
    <row r="754" spans="1:53" ht="15.75" customHeight="1" x14ac:dyDescent="0.2">
      <c r="A754" s="4"/>
      <c r="B754" s="4"/>
      <c r="C754" s="8"/>
      <c r="D754" s="4"/>
      <c r="E754" s="4"/>
      <c r="F754" s="4"/>
      <c r="G754" s="5"/>
      <c r="H754" s="5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8"/>
      <c r="BA754" s="8"/>
    </row>
    <row r="755" spans="1:53" ht="15.75" customHeight="1" x14ac:dyDescent="0.2">
      <c r="A755" s="4"/>
      <c r="B755" s="4"/>
      <c r="C755" s="8"/>
      <c r="D755" s="4"/>
      <c r="E755" s="4"/>
      <c r="F755" s="4"/>
      <c r="G755" s="5"/>
      <c r="H755" s="5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8"/>
      <c r="BA755" s="8"/>
    </row>
    <row r="756" spans="1:53" ht="15.75" customHeight="1" x14ac:dyDescent="0.2">
      <c r="A756" s="4"/>
      <c r="B756" s="4"/>
      <c r="C756" s="8"/>
      <c r="D756" s="4"/>
      <c r="E756" s="4"/>
      <c r="F756" s="4"/>
      <c r="G756" s="5"/>
      <c r="H756" s="5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8"/>
      <c r="BA756" s="8"/>
    </row>
    <row r="757" spans="1:53" ht="15.75" customHeight="1" x14ac:dyDescent="0.2">
      <c r="A757" s="4"/>
      <c r="B757" s="4"/>
      <c r="C757" s="8"/>
      <c r="D757" s="4"/>
      <c r="E757" s="4"/>
      <c r="F757" s="4"/>
      <c r="G757" s="5"/>
      <c r="H757" s="5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8"/>
      <c r="BA757" s="8"/>
    </row>
    <row r="758" spans="1:53" ht="15.75" customHeight="1" x14ac:dyDescent="0.2">
      <c r="A758" s="4"/>
      <c r="B758" s="4"/>
      <c r="C758" s="8"/>
      <c r="D758" s="4"/>
      <c r="E758" s="4"/>
      <c r="F758" s="4"/>
      <c r="G758" s="5"/>
      <c r="H758" s="5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8"/>
      <c r="BA758" s="8"/>
    </row>
    <row r="759" spans="1:53" ht="15.75" customHeight="1" x14ac:dyDescent="0.2">
      <c r="A759" s="4"/>
      <c r="B759" s="4"/>
      <c r="C759" s="8"/>
      <c r="D759" s="4"/>
      <c r="E759" s="4"/>
      <c r="F759" s="4"/>
      <c r="G759" s="5"/>
      <c r="H759" s="5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8"/>
      <c r="BA759" s="8"/>
    </row>
    <row r="760" spans="1:53" ht="15.75" customHeight="1" x14ac:dyDescent="0.2">
      <c r="A760" s="4"/>
      <c r="B760" s="4"/>
      <c r="C760" s="8"/>
      <c r="D760" s="4"/>
      <c r="E760" s="4"/>
      <c r="F760" s="4"/>
      <c r="G760" s="5"/>
      <c r="H760" s="5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8"/>
      <c r="BA760" s="8"/>
    </row>
    <row r="761" spans="1:53" ht="15.75" customHeight="1" x14ac:dyDescent="0.2">
      <c r="A761" s="4"/>
      <c r="B761" s="4"/>
      <c r="C761" s="8"/>
      <c r="D761" s="4"/>
      <c r="E761" s="4"/>
      <c r="F761" s="4"/>
      <c r="G761" s="5"/>
      <c r="H761" s="5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8"/>
      <c r="BA761" s="8"/>
    </row>
    <row r="762" spans="1:53" ht="15.75" customHeight="1" x14ac:dyDescent="0.2">
      <c r="A762" s="4"/>
      <c r="B762" s="4"/>
      <c r="C762" s="8"/>
      <c r="D762" s="4"/>
      <c r="E762" s="4"/>
      <c r="F762" s="4"/>
      <c r="G762" s="5"/>
      <c r="H762" s="5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8"/>
      <c r="BA762" s="8"/>
    </row>
    <row r="763" spans="1:53" ht="15.75" customHeight="1" x14ac:dyDescent="0.2">
      <c r="A763" s="4"/>
      <c r="B763" s="4"/>
      <c r="C763" s="8"/>
      <c r="D763" s="4"/>
      <c r="E763" s="4"/>
      <c r="F763" s="4"/>
      <c r="G763" s="5"/>
      <c r="H763" s="5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8"/>
      <c r="BA763" s="8"/>
    </row>
    <row r="764" spans="1:53" ht="15.75" customHeight="1" x14ac:dyDescent="0.2">
      <c r="A764" s="4"/>
      <c r="B764" s="4"/>
      <c r="C764" s="8"/>
      <c r="D764" s="4"/>
      <c r="E764" s="4"/>
      <c r="F764" s="4"/>
      <c r="G764" s="5"/>
      <c r="H764" s="5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8"/>
      <c r="BA764" s="8"/>
    </row>
    <row r="765" spans="1:53" ht="15.75" customHeight="1" x14ac:dyDescent="0.2">
      <c r="A765" s="4"/>
      <c r="B765" s="4"/>
      <c r="C765" s="8"/>
      <c r="D765" s="4"/>
      <c r="E765" s="4"/>
      <c r="F765" s="4"/>
      <c r="G765" s="5"/>
      <c r="H765" s="5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8"/>
      <c r="BA765" s="8"/>
    </row>
    <row r="766" spans="1:53" ht="15.75" customHeight="1" x14ac:dyDescent="0.2">
      <c r="A766" s="4"/>
      <c r="B766" s="4"/>
      <c r="C766" s="8"/>
      <c r="D766" s="4"/>
      <c r="E766" s="4"/>
      <c r="F766" s="4"/>
      <c r="G766" s="5"/>
      <c r="H766" s="5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8"/>
      <c r="BA766" s="8"/>
    </row>
    <row r="767" spans="1:53" ht="15.75" customHeight="1" x14ac:dyDescent="0.2">
      <c r="A767" s="4"/>
      <c r="B767" s="4"/>
      <c r="C767" s="8"/>
      <c r="D767" s="4"/>
      <c r="E767" s="4"/>
      <c r="F767" s="4"/>
      <c r="G767" s="5"/>
      <c r="H767" s="5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8"/>
      <c r="BA767" s="8"/>
    </row>
    <row r="768" spans="1:53" ht="15.75" customHeight="1" x14ac:dyDescent="0.2">
      <c r="A768" s="4"/>
      <c r="B768" s="4"/>
      <c r="C768" s="8"/>
      <c r="D768" s="4"/>
      <c r="E768" s="4"/>
      <c r="F768" s="4"/>
      <c r="G768" s="5"/>
      <c r="H768" s="5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8"/>
      <c r="BA768" s="8"/>
    </row>
    <row r="769" spans="1:53" ht="15.75" customHeight="1" x14ac:dyDescent="0.2">
      <c r="A769" s="4"/>
      <c r="B769" s="4"/>
      <c r="C769" s="8"/>
      <c r="D769" s="4"/>
      <c r="E769" s="4"/>
      <c r="F769" s="4"/>
      <c r="G769" s="5"/>
      <c r="H769" s="5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8"/>
      <c r="BA769" s="8"/>
    </row>
    <row r="770" spans="1:53" ht="15.75" customHeight="1" x14ac:dyDescent="0.2">
      <c r="A770" s="4"/>
      <c r="B770" s="4"/>
      <c r="C770" s="8"/>
      <c r="D770" s="4"/>
      <c r="E770" s="4"/>
      <c r="F770" s="4"/>
      <c r="G770" s="5"/>
      <c r="H770" s="5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8"/>
      <c r="BA770" s="8"/>
    </row>
    <row r="771" spans="1:53" ht="15.75" customHeight="1" x14ac:dyDescent="0.2">
      <c r="A771" s="4"/>
      <c r="B771" s="4"/>
      <c r="C771" s="8"/>
      <c r="D771" s="4"/>
      <c r="E771" s="4"/>
      <c r="F771" s="4"/>
      <c r="G771" s="5"/>
      <c r="H771" s="5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8"/>
      <c r="BA771" s="8"/>
    </row>
    <row r="772" spans="1:53" ht="15.75" customHeight="1" x14ac:dyDescent="0.2">
      <c r="A772" s="4"/>
      <c r="B772" s="4"/>
      <c r="C772" s="8"/>
      <c r="D772" s="4"/>
      <c r="E772" s="4"/>
      <c r="F772" s="4"/>
      <c r="G772" s="5"/>
      <c r="H772" s="5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8"/>
      <c r="BA772" s="8"/>
    </row>
    <row r="773" spans="1:53" ht="15.75" customHeight="1" x14ac:dyDescent="0.2">
      <c r="A773" s="4"/>
      <c r="B773" s="4"/>
      <c r="C773" s="8"/>
      <c r="D773" s="4"/>
      <c r="E773" s="4"/>
      <c r="F773" s="4"/>
      <c r="G773" s="5"/>
      <c r="H773" s="5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8"/>
      <c r="BA773" s="8"/>
    </row>
    <row r="774" spans="1:53" ht="15.75" customHeight="1" x14ac:dyDescent="0.2">
      <c r="A774" s="4"/>
      <c r="B774" s="4"/>
      <c r="C774" s="8"/>
      <c r="D774" s="4"/>
      <c r="E774" s="4"/>
      <c r="F774" s="4"/>
      <c r="G774" s="5"/>
      <c r="H774" s="5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8"/>
      <c r="BA774" s="8"/>
    </row>
    <row r="775" spans="1:53" ht="15.75" customHeight="1" x14ac:dyDescent="0.2">
      <c r="A775" s="4"/>
      <c r="B775" s="4"/>
      <c r="C775" s="8"/>
      <c r="D775" s="4"/>
      <c r="E775" s="4"/>
      <c r="F775" s="4"/>
      <c r="G775" s="5"/>
      <c r="H775" s="5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8"/>
      <c r="BA775" s="8"/>
    </row>
    <row r="776" spans="1:53" ht="15.75" customHeight="1" x14ac:dyDescent="0.2">
      <c r="A776" s="4"/>
      <c r="B776" s="4"/>
      <c r="C776" s="8"/>
      <c r="D776" s="4"/>
      <c r="E776" s="4"/>
      <c r="F776" s="4"/>
      <c r="G776" s="5"/>
      <c r="H776" s="5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8"/>
      <c r="BA776" s="8"/>
    </row>
    <row r="777" spans="1:53" ht="15.75" customHeight="1" x14ac:dyDescent="0.2">
      <c r="A777" s="4"/>
      <c r="B777" s="4"/>
      <c r="C777" s="8"/>
      <c r="D777" s="4"/>
      <c r="E777" s="4"/>
      <c r="F777" s="4"/>
      <c r="G777" s="5"/>
      <c r="H777" s="5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8"/>
      <c r="BA777" s="8"/>
    </row>
    <row r="778" spans="1:53" ht="15.75" customHeight="1" x14ac:dyDescent="0.2">
      <c r="A778" s="4"/>
      <c r="B778" s="4"/>
      <c r="C778" s="8"/>
      <c r="D778" s="4"/>
      <c r="E778" s="4"/>
      <c r="F778" s="4"/>
      <c r="G778" s="5"/>
      <c r="H778" s="5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8"/>
      <c r="BA778" s="8"/>
    </row>
    <row r="779" spans="1:53" ht="15.75" customHeight="1" x14ac:dyDescent="0.2">
      <c r="A779" s="4"/>
      <c r="B779" s="4"/>
      <c r="C779" s="8"/>
      <c r="D779" s="4"/>
      <c r="E779" s="4"/>
      <c r="F779" s="4"/>
      <c r="G779" s="5"/>
      <c r="H779" s="5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8"/>
      <c r="BA779" s="8"/>
    </row>
    <row r="780" spans="1:53" ht="15.75" customHeight="1" x14ac:dyDescent="0.2">
      <c r="A780" s="4"/>
      <c r="B780" s="4"/>
      <c r="C780" s="8"/>
      <c r="D780" s="4"/>
      <c r="E780" s="4"/>
      <c r="F780" s="4"/>
      <c r="G780" s="5"/>
      <c r="H780" s="5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8"/>
      <c r="BA780" s="8"/>
    </row>
    <row r="781" spans="1:53" ht="15.75" customHeight="1" x14ac:dyDescent="0.2">
      <c r="A781" s="4"/>
      <c r="B781" s="4"/>
      <c r="C781" s="8"/>
      <c r="D781" s="4"/>
      <c r="E781" s="4"/>
      <c r="F781" s="4"/>
      <c r="G781" s="5"/>
      <c r="H781" s="5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8"/>
      <c r="BA781" s="8"/>
    </row>
    <row r="782" spans="1:53" ht="15.75" customHeight="1" x14ac:dyDescent="0.2">
      <c r="A782" s="4"/>
      <c r="B782" s="4"/>
      <c r="C782" s="8"/>
      <c r="D782" s="4"/>
      <c r="E782" s="4"/>
      <c r="F782" s="4"/>
      <c r="G782" s="5"/>
      <c r="H782" s="5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8"/>
      <c r="BA782" s="8"/>
    </row>
    <row r="783" spans="1:53" ht="15.75" customHeight="1" x14ac:dyDescent="0.2">
      <c r="A783" s="4"/>
      <c r="B783" s="4"/>
      <c r="C783" s="8"/>
      <c r="D783" s="4"/>
      <c r="E783" s="4"/>
      <c r="F783" s="4"/>
      <c r="G783" s="5"/>
      <c r="H783" s="5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8"/>
      <c r="BA783" s="8"/>
    </row>
    <row r="784" spans="1:53" ht="15.75" customHeight="1" x14ac:dyDescent="0.2">
      <c r="A784" s="4"/>
      <c r="B784" s="4"/>
      <c r="C784" s="8"/>
      <c r="D784" s="4"/>
      <c r="E784" s="4"/>
      <c r="F784" s="4"/>
      <c r="G784" s="5"/>
      <c r="H784" s="5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8"/>
      <c r="BA784" s="8"/>
    </row>
    <row r="785" spans="1:53" ht="15.75" customHeight="1" x14ac:dyDescent="0.2">
      <c r="A785" s="4"/>
      <c r="B785" s="4"/>
      <c r="C785" s="8"/>
      <c r="D785" s="4"/>
      <c r="E785" s="4"/>
      <c r="F785" s="4"/>
      <c r="G785" s="5"/>
      <c r="H785" s="5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8"/>
      <c r="BA785" s="8"/>
    </row>
    <row r="786" spans="1:53" ht="15.75" customHeight="1" x14ac:dyDescent="0.2">
      <c r="A786" s="4"/>
      <c r="B786" s="4"/>
      <c r="C786" s="8"/>
      <c r="D786" s="4"/>
      <c r="E786" s="4"/>
      <c r="F786" s="4"/>
      <c r="G786" s="5"/>
      <c r="H786" s="5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8"/>
      <c r="BA786" s="8"/>
    </row>
    <row r="787" spans="1:53" ht="15.75" customHeight="1" x14ac:dyDescent="0.2">
      <c r="A787" s="4"/>
      <c r="B787" s="4"/>
      <c r="C787" s="8"/>
      <c r="D787" s="4"/>
      <c r="E787" s="4"/>
      <c r="F787" s="4"/>
      <c r="G787" s="5"/>
      <c r="H787" s="5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8"/>
      <c r="BA787" s="8"/>
    </row>
    <row r="788" spans="1:53" ht="15.75" customHeight="1" x14ac:dyDescent="0.2">
      <c r="A788" s="4"/>
      <c r="B788" s="4"/>
      <c r="C788" s="8"/>
      <c r="D788" s="4"/>
      <c r="E788" s="4"/>
      <c r="F788" s="4"/>
      <c r="G788" s="5"/>
      <c r="H788" s="5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8"/>
      <c r="BA788" s="8"/>
    </row>
    <row r="789" spans="1:53" ht="15.75" customHeight="1" x14ac:dyDescent="0.2">
      <c r="A789" s="4"/>
      <c r="B789" s="4"/>
      <c r="C789" s="8"/>
      <c r="D789" s="4"/>
      <c r="E789" s="4"/>
      <c r="F789" s="4"/>
      <c r="G789" s="5"/>
      <c r="H789" s="5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8"/>
      <c r="BA789" s="8"/>
    </row>
    <row r="790" spans="1:53" ht="15.75" customHeight="1" x14ac:dyDescent="0.2">
      <c r="A790" s="4"/>
      <c r="B790" s="4"/>
      <c r="C790" s="8"/>
      <c r="D790" s="4"/>
      <c r="E790" s="4"/>
      <c r="F790" s="4"/>
      <c r="G790" s="5"/>
      <c r="H790" s="5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8"/>
      <c r="BA790" s="8"/>
    </row>
    <row r="791" spans="1:53" ht="15.75" customHeight="1" x14ac:dyDescent="0.2">
      <c r="A791" s="4"/>
      <c r="B791" s="4"/>
      <c r="C791" s="8"/>
      <c r="D791" s="4"/>
      <c r="E791" s="4"/>
      <c r="F791" s="4"/>
      <c r="G791" s="5"/>
      <c r="H791" s="5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8"/>
      <c r="BA791" s="8"/>
    </row>
    <row r="792" spans="1:53" ht="15.75" customHeight="1" x14ac:dyDescent="0.2">
      <c r="A792" s="4"/>
      <c r="B792" s="4"/>
      <c r="C792" s="8"/>
      <c r="D792" s="4"/>
      <c r="E792" s="4"/>
      <c r="F792" s="4"/>
      <c r="G792" s="5"/>
      <c r="H792" s="5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8"/>
      <c r="BA792" s="8"/>
    </row>
    <row r="793" spans="1:53" ht="15.75" customHeight="1" x14ac:dyDescent="0.2">
      <c r="A793" s="4"/>
      <c r="B793" s="4"/>
      <c r="C793" s="8"/>
      <c r="D793" s="4"/>
      <c r="E793" s="4"/>
      <c r="F793" s="4"/>
      <c r="G793" s="5"/>
      <c r="H793" s="5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8"/>
      <c r="BA793" s="8"/>
    </row>
    <row r="794" spans="1:53" ht="15.75" customHeight="1" x14ac:dyDescent="0.2">
      <c r="A794" s="4"/>
      <c r="B794" s="4"/>
      <c r="C794" s="8"/>
      <c r="D794" s="4"/>
      <c r="E794" s="4"/>
      <c r="F794" s="4"/>
      <c r="G794" s="5"/>
      <c r="H794" s="5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8"/>
      <c r="BA794" s="8"/>
    </row>
    <row r="795" spans="1:53" ht="15.75" customHeight="1" x14ac:dyDescent="0.2">
      <c r="A795" s="4"/>
      <c r="B795" s="4"/>
      <c r="C795" s="8"/>
      <c r="D795" s="4"/>
      <c r="E795" s="4"/>
      <c r="F795" s="4"/>
      <c r="G795" s="5"/>
      <c r="H795" s="5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8"/>
      <c r="BA795" s="8"/>
    </row>
    <row r="796" spans="1:53" ht="15.75" customHeight="1" x14ac:dyDescent="0.2">
      <c r="A796" s="4"/>
      <c r="B796" s="4"/>
      <c r="C796" s="8"/>
      <c r="D796" s="4"/>
      <c r="E796" s="4"/>
      <c r="F796" s="4"/>
      <c r="G796" s="5"/>
      <c r="H796" s="5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8"/>
      <c r="BA796" s="8"/>
    </row>
    <row r="797" spans="1:53" ht="15.75" customHeight="1" x14ac:dyDescent="0.2">
      <c r="A797" s="4"/>
      <c r="B797" s="4"/>
      <c r="C797" s="8"/>
      <c r="D797" s="4"/>
      <c r="E797" s="4"/>
      <c r="F797" s="4"/>
      <c r="G797" s="5"/>
      <c r="H797" s="5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8"/>
      <c r="BA797" s="8"/>
    </row>
    <row r="798" spans="1:53" ht="15.75" customHeight="1" x14ac:dyDescent="0.2">
      <c r="A798" s="4"/>
      <c r="B798" s="4"/>
      <c r="C798" s="8"/>
      <c r="D798" s="4"/>
      <c r="E798" s="4"/>
      <c r="F798" s="4"/>
      <c r="G798" s="5"/>
      <c r="H798" s="5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8"/>
      <c r="BA798" s="8"/>
    </row>
    <row r="799" spans="1:53" ht="15.75" customHeight="1" x14ac:dyDescent="0.2">
      <c r="A799" s="4"/>
      <c r="B799" s="4"/>
      <c r="C799" s="8"/>
      <c r="D799" s="4"/>
      <c r="E799" s="4"/>
      <c r="F799" s="4"/>
      <c r="G799" s="5"/>
      <c r="H799" s="5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8"/>
      <c r="BA799" s="8"/>
    </row>
    <row r="800" spans="1:53" ht="15.75" customHeight="1" x14ac:dyDescent="0.2">
      <c r="A800" s="4"/>
      <c r="B800" s="4"/>
      <c r="C800" s="8"/>
      <c r="D800" s="4"/>
      <c r="E800" s="4"/>
      <c r="F800" s="4"/>
      <c r="G800" s="5"/>
      <c r="H800" s="5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8"/>
      <c r="BA800" s="8"/>
    </row>
    <row r="801" spans="1:53" ht="15.75" customHeight="1" x14ac:dyDescent="0.2">
      <c r="A801" s="4"/>
      <c r="B801" s="4"/>
      <c r="C801" s="8"/>
      <c r="D801" s="4"/>
      <c r="E801" s="4"/>
      <c r="F801" s="4"/>
      <c r="G801" s="5"/>
      <c r="H801" s="5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8"/>
      <c r="BA801" s="8"/>
    </row>
    <row r="802" spans="1:53" ht="15.75" customHeight="1" x14ac:dyDescent="0.2">
      <c r="A802" s="4"/>
      <c r="B802" s="4"/>
      <c r="C802" s="8"/>
      <c r="D802" s="4"/>
      <c r="E802" s="4"/>
      <c r="F802" s="4"/>
      <c r="G802" s="5"/>
      <c r="H802" s="5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8"/>
      <c r="BA802" s="8"/>
    </row>
    <row r="803" spans="1:53" ht="15.75" customHeight="1" x14ac:dyDescent="0.2">
      <c r="A803" s="4"/>
      <c r="B803" s="4"/>
      <c r="C803" s="8"/>
      <c r="D803" s="4"/>
      <c r="E803" s="4"/>
      <c r="F803" s="4"/>
      <c r="G803" s="5"/>
      <c r="H803" s="5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8"/>
      <c r="BA803" s="8"/>
    </row>
    <row r="804" spans="1:53" ht="15.75" customHeight="1" x14ac:dyDescent="0.2">
      <c r="A804" s="4"/>
      <c r="B804" s="4"/>
      <c r="C804" s="8"/>
      <c r="D804" s="4"/>
      <c r="E804" s="4"/>
      <c r="F804" s="4"/>
      <c r="G804" s="5"/>
      <c r="H804" s="5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8"/>
      <c r="BA804" s="8"/>
    </row>
    <row r="805" spans="1:53" ht="15.75" customHeight="1" x14ac:dyDescent="0.2">
      <c r="A805" s="4"/>
      <c r="B805" s="4"/>
      <c r="C805" s="8"/>
      <c r="D805" s="4"/>
      <c r="E805" s="4"/>
      <c r="F805" s="4"/>
      <c r="G805" s="5"/>
      <c r="H805" s="5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8"/>
      <c r="BA805" s="8"/>
    </row>
    <row r="806" spans="1:53" ht="15.75" customHeight="1" x14ac:dyDescent="0.2">
      <c r="A806" s="4"/>
      <c r="B806" s="4"/>
      <c r="C806" s="8"/>
      <c r="D806" s="4"/>
      <c r="E806" s="4"/>
      <c r="F806" s="4"/>
      <c r="G806" s="5"/>
      <c r="H806" s="5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8"/>
      <c r="BA806" s="8"/>
    </row>
    <row r="807" spans="1:53" ht="15.75" customHeight="1" x14ac:dyDescent="0.2">
      <c r="A807" s="4"/>
      <c r="B807" s="4"/>
      <c r="C807" s="8"/>
      <c r="D807" s="4"/>
      <c r="E807" s="4"/>
      <c r="F807" s="4"/>
      <c r="G807" s="5"/>
      <c r="H807" s="5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8"/>
      <c r="BA807" s="8"/>
    </row>
    <row r="808" spans="1:53" ht="15.75" customHeight="1" x14ac:dyDescent="0.2">
      <c r="A808" s="4"/>
      <c r="B808" s="4"/>
      <c r="C808" s="8"/>
      <c r="D808" s="4"/>
      <c r="E808" s="4"/>
      <c r="F808" s="4"/>
      <c r="G808" s="5"/>
      <c r="H808" s="5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8"/>
      <c r="BA808" s="8"/>
    </row>
    <row r="809" spans="1:53" ht="15.75" customHeight="1" x14ac:dyDescent="0.2">
      <c r="A809" s="4"/>
      <c r="B809" s="4"/>
      <c r="C809" s="8"/>
      <c r="D809" s="4"/>
      <c r="E809" s="4"/>
      <c r="F809" s="4"/>
      <c r="G809" s="5"/>
      <c r="H809" s="5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8"/>
      <c r="BA809" s="8"/>
    </row>
    <row r="810" spans="1:53" ht="15.75" customHeight="1" x14ac:dyDescent="0.2">
      <c r="A810" s="4"/>
      <c r="B810" s="4"/>
      <c r="C810" s="8"/>
      <c r="D810" s="4"/>
      <c r="E810" s="4"/>
      <c r="F810" s="4"/>
      <c r="G810" s="5"/>
      <c r="H810" s="5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8"/>
      <c r="BA810" s="8"/>
    </row>
    <row r="811" spans="1:53" ht="15.75" customHeight="1" x14ac:dyDescent="0.2">
      <c r="A811" s="4"/>
      <c r="B811" s="4"/>
      <c r="C811" s="8"/>
      <c r="D811" s="4"/>
      <c r="E811" s="4"/>
      <c r="F811" s="4"/>
      <c r="G811" s="5"/>
      <c r="H811" s="5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8"/>
      <c r="BA811" s="8"/>
    </row>
    <row r="812" spans="1:53" ht="15.75" customHeight="1" x14ac:dyDescent="0.2">
      <c r="A812" s="4"/>
      <c r="B812" s="4"/>
      <c r="C812" s="8"/>
      <c r="D812" s="4"/>
      <c r="E812" s="4"/>
      <c r="F812" s="4"/>
      <c r="G812" s="5"/>
      <c r="H812" s="5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8"/>
      <c r="BA812" s="8"/>
    </row>
    <row r="813" spans="1:53" ht="15.75" customHeight="1" x14ac:dyDescent="0.2">
      <c r="A813" s="4"/>
      <c r="B813" s="4"/>
      <c r="C813" s="8"/>
      <c r="D813" s="4"/>
      <c r="E813" s="4"/>
      <c r="F813" s="4"/>
      <c r="G813" s="5"/>
      <c r="H813" s="5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8"/>
      <c r="BA813" s="8"/>
    </row>
    <row r="814" spans="1:53" ht="15.75" customHeight="1" x14ac:dyDescent="0.2">
      <c r="A814" s="4"/>
      <c r="B814" s="4"/>
      <c r="C814" s="8"/>
      <c r="D814" s="4"/>
      <c r="E814" s="4"/>
      <c r="F814" s="4"/>
      <c r="G814" s="5"/>
      <c r="H814" s="5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8"/>
      <c r="BA814" s="8"/>
    </row>
    <row r="815" spans="1:53" ht="15.75" customHeight="1" x14ac:dyDescent="0.2">
      <c r="A815" s="4"/>
      <c r="B815" s="4"/>
      <c r="C815" s="8"/>
      <c r="D815" s="4"/>
      <c r="E815" s="4"/>
      <c r="F815" s="4"/>
      <c r="G815" s="5"/>
      <c r="H815" s="5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8"/>
      <c r="BA815" s="8"/>
    </row>
    <row r="816" spans="1:53" ht="15.75" customHeight="1" x14ac:dyDescent="0.2">
      <c r="A816" s="4"/>
      <c r="B816" s="4"/>
      <c r="C816" s="8"/>
      <c r="D816" s="4"/>
      <c r="E816" s="4"/>
      <c r="F816" s="4"/>
      <c r="G816" s="5"/>
      <c r="H816" s="5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8"/>
      <c r="BA816" s="8"/>
    </row>
    <row r="817" spans="1:53" ht="15.75" customHeight="1" x14ac:dyDescent="0.2">
      <c r="A817" s="4"/>
      <c r="B817" s="4"/>
      <c r="C817" s="8"/>
      <c r="D817" s="4"/>
      <c r="E817" s="4"/>
      <c r="F817" s="4"/>
      <c r="G817" s="5"/>
      <c r="H817" s="5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8"/>
      <c r="BA817" s="8"/>
    </row>
    <row r="818" spans="1:53" ht="15.75" customHeight="1" x14ac:dyDescent="0.2">
      <c r="A818" s="4"/>
      <c r="B818" s="4"/>
      <c r="C818" s="8"/>
      <c r="D818" s="4"/>
      <c r="E818" s="4"/>
      <c r="F818" s="4"/>
      <c r="G818" s="5"/>
      <c r="H818" s="5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8"/>
      <c r="BA818" s="8"/>
    </row>
    <row r="819" spans="1:53" ht="15.75" customHeight="1" x14ac:dyDescent="0.2">
      <c r="A819" s="4"/>
      <c r="B819" s="4"/>
      <c r="C819" s="8"/>
      <c r="D819" s="4"/>
      <c r="E819" s="4"/>
      <c r="F819" s="4"/>
      <c r="G819" s="5"/>
      <c r="H819" s="5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8"/>
      <c r="BA819" s="8"/>
    </row>
    <row r="820" spans="1:53" ht="15.75" customHeight="1" x14ac:dyDescent="0.2">
      <c r="A820" s="4"/>
      <c r="B820" s="4"/>
      <c r="C820" s="8"/>
      <c r="D820" s="4"/>
      <c r="E820" s="4"/>
      <c r="F820" s="4"/>
      <c r="G820" s="5"/>
      <c r="H820" s="5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8"/>
      <c r="BA820" s="8"/>
    </row>
    <row r="821" spans="1:53" ht="15.75" customHeight="1" x14ac:dyDescent="0.2">
      <c r="A821" s="4"/>
      <c r="B821" s="4"/>
      <c r="C821" s="8"/>
      <c r="D821" s="4"/>
      <c r="E821" s="4"/>
      <c r="F821" s="4"/>
      <c r="G821" s="5"/>
      <c r="H821" s="5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8"/>
      <c r="BA821" s="8"/>
    </row>
    <row r="822" spans="1:53" ht="15.75" customHeight="1" x14ac:dyDescent="0.2">
      <c r="A822" s="4"/>
      <c r="B822" s="4"/>
      <c r="C822" s="8"/>
      <c r="D822" s="4"/>
      <c r="E822" s="4"/>
      <c r="F822" s="4"/>
      <c r="G822" s="5"/>
      <c r="H822" s="5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8"/>
      <c r="BA822" s="8"/>
    </row>
    <row r="823" spans="1:53" ht="15.75" customHeight="1" x14ac:dyDescent="0.2">
      <c r="A823" s="4"/>
      <c r="B823" s="4"/>
      <c r="C823" s="8"/>
      <c r="D823" s="4"/>
      <c r="E823" s="4"/>
      <c r="F823" s="4"/>
      <c r="G823" s="5"/>
      <c r="H823" s="5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8"/>
      <c r="BA823" s="8"/>
    </row>
    <row r="824" spans="1:53" ht="15.75" customHeight="1" x14ac:dyDescent="0.2">
      <c r="A824" s="4"/>
      <c r="B824" s="4"/>
      <c r="C824" s="8"/>
      <c r="D824" s="4"/>
      <c r="E824" s="4"/>
      <c r="F824" s="4"/>
      <c r="G824" s="5"/>
      <c r="H824" s="5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8"/>
      <c r="BA824" s="8"/>
    </row>
    <row r="825" spans="1:53" ht="15.75" customHeight="1" x14ac:dyDescent="0.2">
      <c r="A825" s="4"/>
      <c r="B825" s="4"/>
      <c r="C825" s="8"/>
      <c r="D825" s="4"/>
      <c r="E825" s="4"/>
      <c r="F825" s="4"/>
      <c r="G825" s="5"/>
      <c r="H825" s="5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8"/>
      <c r="BA825" s="8"/>
    </row>
    <row r="826" spans="1:53" ht="15.75" customHeight="1" x14ac:dyDescent="0.2">
      <c r="A826" s="4"/>
      <c r="B826" s="4"/>
      <c r="C826" s="8"/>
      <c r="D826" s="4"/>
      <c r="E826" s="4"/>
      <c r="F826" s="4"/>
      <c r="G826" s="5"/>
      <c r="H826" s="5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8"/>
      <c r="BA826" s="8"/>
    </row>
    <row r="827" spans="1:53" ht="15.75" customHeight="1" x14ac:dyDescent="0.2">
      <c r="A827" s="4"/>
      <c r="B827" s="4"/>
      <c r="C827" s="8"/>
      <c r="D827" s="4"/>
      <c r="E827" s="4"/>
      <c r="F827" s="4"/>
      <c r="G827" s="5"/>
      <c r="H827" s="5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8"/>
      <c r="BA827" s="8"/>
    </row>
    <row r="828" spans="1:53" ht="15.75" customHeight="1" x14ac:dyDescent="0.2">
      <c r="A828" s="4"/>
      <c r="B828" s="4"/>
      <c r="C828" s="8"/>
      <c r="D828" s="4"/>
      <c r="E828" s="4"/>
      <c r="F828" s="4"/>
      <c r="G828" s="5"/>
      <c r="H828" s="5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8"/>
      <c r="BA828" s="8"/>
    </row>
    <row r="829" spans="1:53" ht="15.75" customHeight="1" x14ac:dyDescent="0.2">
      <c r="A829" s="4"/>
      <c r="B829" s="4"/>
      <c r="C829" s="8"/>
      <c r="D829" s="4"/>
      <c r="E829" s="4"/>
      <c r="F829" s="4"/>
      <c r="G829" s="5"/>
      <c r="H829" s="5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8"/>
      <c r="BA829" s="8"/>
    </row>
    <row r="830" spans="1:53" ht="15.75" customHeight="1" x14ac:dyDescent="0.2">
      <c r="A830" s="4"/>
      <c r="B830" s="4"/>
      <c r="C830" s="8"/>
      <c r="D830" s="4"/>
      <c r="E830" s="4"/>
      <c r="F830" s="4"/>
      <c r="G830" s="5"/>
      <c r="H830" s="5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8"/>
      <c r="BA830" s="8"/>
    </row>
    <row r="831" spans="1:53" ht="15.75" customHeight="1" x14ac:dyDescent="0.2">
      <c r="A831" s="4"/>
      <c r="B831" s="4"/>
      <c r="C831" s="8"/>
      <c r="D831" s="4"/>
      <c r="E831" s="4"/>
      <c r="F831" s="4"/>
      <c r="G831" s="5"/>
      <c r="H831" s="5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8"/>
      <c r="BA831" s="8"/>
    </row>
    <row r="832" spans="1:53" ht="15.75" customHeight="1" x14ac:dyDescent="0.2">
      <c r="A832" s="4"/>
      <c r="B832" s="4"/>
      <c r="C832" s="8"/>
      <c r="D832" s="4"/>
      <c r="E832" s="4"/>
      <c r="F832" s="4"/>
      <c r="G832" s="5"/>
      <c r="H832" s="5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8"/>
      <c r="BA832" s="8"/>
    </row>
    <row r="833" spans="1:53" ht="15.75" customHeight="1" x14ac:dyDescent="0.2">
      <c r="A833" s="4"/>
      <c r="B833" s="4"/>
      <c r="C833" s="8"/>
      <c r="D833" s="4"/>
      <c r="E833" s="4"/>
      <c r="F833" s="4"/>
      <c r="G833" s="5"/>
      <c r="H833" s="5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8"/>
      <c r="BA833" s="8"/>
    </row>
    <row r="834" spans="1:53" ht="15.75" customHeight="1" x14ac:dyDescent="0.2">
      <c r="A834" s="4"/>
      <c r="B834" s="4"/>
      <c r="C834" s="8"/>
      <c r="D834" s="4"/>
      <c r="E834" s="4"/>
      <c r="F834" s="4"/>
      <c r="G834" s="5"/>
      <c r="H834" s="5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8"/>
      <c r="BA834" s="8"/>
    </row>
    <row r="835" spans="1:53" ht="15.75" customHeight="1" x14ac:dyDescent="0.2">
      <c r="A835" s="4"/>
      <c r="B835" s="4"/>
      <c r="C835" s="8"/>
      <c r="D835" s="4"/>
      <c r="E835" s="4"/>
      <c r="F835" s="4"/>
      <c r="G835" s="5"/>
      <c r="H835" s="5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8"/>
      <c r="BA835" s="8"/>
    </row>
    <row r="836" spans="1:53" ht="15.75" customHeight="1" x14ac:dyDescent="0.2">
      <c r="A836" s="4"/>
      <c r="B836" s="4"/>
      <c r="C836" s="8"/>
      <c r="D836" s="4"/>
      <c r="E836" s="4"/>
      <c r="F836" s="4"/>
      <c r="G836" s="5"/>
      <c r="H836" s="5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8"/>
      <c r="BA836" s="8"/>
    </row>
    <row r="837" spans="1:53" ht="15.75" customHeight="1" x14ac:dyDescent="0.2">
      <c r="A837" s="4"/>
      <c r="B837" s="4"/>
      <c r="C837" s="8"/>
      <c r="D837" s="4"/>
      <c r="E837" s="4"/>
      <c r="F837" s="4"/>
      <c r="G837" s="5"/>
      <c r="H837" s="5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8"/>
      <c r="BA837" s="8"/>
    </row>
    <row r="838" spans="1:53" ht="15.75" customHeight="1" x14ac:dyDescent="0.2">
      <c r="A838" s="4"/>
      <c r="B838" s="4"/>
      <c r="C838" s="8"/>
      <c r="D838" s="4"/>
      <c r="E838" s="4"/>
      <c r="F838" s="4"/>
      <c r="G838" s="5"/>
      <c r="H838" s="5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8"/>
      <c r="BA838" s="8"/>
    </row>
    <row r="839" spans="1:53" ht="15.75" customHeight="1" x14ac:dyDescent="0.2">
      <c r="A839" s="4"/>
      <c r="B839" s="4"/>
      <c r="C839" s="8"/>
      <c r="D839" s="4"/>
      <c r="E839" s="4"/>
      <c r="F839" s="4"/>
      <c r="G839" s="5"/>
      <c r="H839" s="5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8"/>
      <c r="BA839" s="8"/>
    </row>
    <row r="840" spans="1:53" ht="15.75" customHeight="1" x14ac:dyDescent="0.2">
      <c r="A840" s="4"/>
      <c r="B840" s="4"/>
      <c r="C840" s="8"/>
      <c r="D840" s="4"/>
      <c r="E840" s="4"/>
      <c r="F840" s="4"/>
      <c r="G840" s="5"/>
      <c r="H840" s="5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8"/>
      <c r="BA840" s="8"/>
    </row>
    <row r="841" spans="1:53" ht="15.75" customHeight="1" x14ac:dyDescent="0.2">
      <c r="A841" s="4"/>
      <c r="B841" s="4"/>
      <c r="C841" s="8"/>
      <c r="D841" s="4"/>
      <c r="E841" s="4"/>
      <c r="F841" s="4"/>
      <c r="G841" s="5"/>
      <c r="H841" s="5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8"/>
      <c r="BA841" s="8"/>
    </row>
    <row r="842" spans="1:53" ht="15.75" customHeight="1" x14ac:dyDescent="0.2">
      <c r="A842" s="4"/>
      <c r="B842" s="4"/>
      <c r="C842" s="8"/>
      <c r="D842" s="4"/>
      <c r="E842" s="4"/>
      <c r="F842" s="4"/>
      <c r="G842" s="5"/>
      <c r="H842" s="5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8"/>
      <c r="BA842" s="8"/>
    </row>
    <row r="843" spans="1:53" ht="15.75" customHeight="1" x14ac:dyDescent="0.2">
      <c r="A843" s="4"/>
      <c r="B843" s="4"/>
      <c r="C843" s="8"/>
      <c r="D843" s="4"/>
      <c r="E843" s="4"/>
      <c r="F843" s="4"/>
      <c r="G843" s="5"/>
      <c r="H843" s="5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8"/>
      <c r="BA843" s="8"/>
    </row>
    <row r="844" spans="1:53" ht="15.75" customHeight="1" x14ac:dyDescent="0.2">
      <c r="A844" s="4"/>
      <c r="B844" s="4"/>
      <c r="C844" s="8"/>
      <c r="D844" s="4"/>
      <c r="E844" s="4"/>
      <c r="F844" s="4"/>
      <c r="G844" s="5"/>
      <c r="H844" s="5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8"/>
      <c r="BA844" s="8"/>
    </row>
    <row r="845" spans="1:53" ht="15.75" customHeight="1" x14ac:dyDescent="0.2">
      <c r="A845" s="4"/>
      <c r="B845" s="4"/>
      <c r="C845" s="8"/>
      <c r="D845" s="4"/>
      <c r="E845" s="4"/>
      <c r="F845" s="4"/>
      <c r="G845" s="5"/>
      <c r="H845" s="5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8"/>
      <c r="BA845" s="8"/>
    </row>
    <row r="846" spans="1:53" ht="15.75" customHeight="1" x14ac:dyDescent="0.2">
      <c r="A846" s="4"/>
      <c r="B846" s="4"/>
      <c r="C846" s="8"/>
      <c r="D846" s="4"/>
      <c r="E846" s="4"/>
      <c r="F846" s="4"/>
      <c r="G846" s="5"/>
      <c r="H846" s="5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8"/>
      <c r="BA846" s="8"/>
    </row>
    <row r="847" spans="1:53" ht="15.75" customHeight="1" x14ac:dyDescent="0.2">
      <c r="A847" s="4"/>
      <c r="B847" s="4"/>
      <c r="C847" s="8"/>
      <c r="D847" s="4"/>
      <c r="E847" s="4"/>
      <c r="F847" s="4"/>
      <c r="G847" s="5"/>
      <c r="H847" s="5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8"/>
      <c r="BA847" s="8"/>
    </row>
    <row r="848" spans="1:53" ht="15.75" customHeight="1" x14ac:dyDescent="0.2">
      <c r="A848" s="4"/>
      <c r="B848" s="4"/>
      <c r="C848" s="8"/>
      <c r="D848" s="4"/>
      <c r="E848" s="4"/>
      <c r="F848" s="4"/>
      <c r="G848" s="5"/>
      <c r="H848" s="5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8"/>
      <c r="BA848" s="8"/>
    </row>
    <row r="849" spans="1:53" ht="15.75" customHeight="1" x14ac:dyDescent="0.2">
      <c r="A849" s="4"/>
      <c r="B849" s="4"/>
      <c r="C849" s="8"/>
      <c r="D849" s="4"/>
      <c r="E849" s="4"/>
      <c r="F849" s="4"/>
      <c r="G849" s="5"/>
      <c r="H849" s="5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8"/>
      <c r="BA849" s="8"/>
    </row>
    <row r="850" spans="1:53" ht="15.75" customHeight="1" x14ac:dyDescent="0.2">
      <c r="A850" s="4"/>
      <c r="B850" s="4"/>
      <c r="C850" s="8"/>
      <c r="D850" s="4"/>
      <c r="E850" s="4"/>
      <c r="F850" s="4"/>
      <c r="G850" s="5"/>
      <c r="H850" s="5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8"/>
      <c r="BA850" s="8"/>
    </row>
    <row r="851" spans="1:53" ht="15.75" customHeight="1" x14ac:dyDescent="0.2">
      <c r="A851" s="4"/>
      <c r="B851" s="4"/>
      <c r="C851" s="8"/>
      <c r="D851" s="4"/>
      <c r="E851" s="4"/>
      <c r="F851" s="4"/>
      <c r="G851" s="5"/>
      <c r="H851" s="5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8"/>
      <c r="BA851" s="8"/>
    </row>
    <row r="852" spans="1:53" ht="15.75" customHeight="1" x14ac:dyDescent="0.2">
      <c r="A852" s="4"/>
      <c r="B852" s="4"/>
      <c r="C852" s="8"/>
      <c r="D852" s="4"/>
      <c r="E852" s="4"/>
      <c r="F852" s="4"/>
      <c r="G852" s="5"/>
      <c r="H852" s="5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8"/>
      <c r="BA852" s="8"/>
    </row>
    <row r="853" spans="1:53" ht="15.75" customHeight="1" x14ac:dyDescent="0.2">
      <c r="A853" s="4"/>
      <c r="B853" s="4"/>
      <c r="C853" s="8"/>
      <c r="D853" s="4"/>
      <c r="E853" s="4"/>
      <c r="F853" s="4"/>
      <c r="G853" s="5"/>
      <c r="H853" s="5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8"/>
      <c r="BA853" s="8"/>
    </row>
    <row r="854" spans="1:53" ht="15.75" customHeight="1" x14ac:dyDescent="0.2">
      <c r="A854" s="4"/>
      <c r="B854" s="4"/>
      <c r="C854" s="8"/>
      <c r="D854" s="4"/>
      <c r="E854" s="4"/>
      <c r="F854" s="4"/>
      <c r="G854" s="5"/>
      <c r="H854" s="5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8"/>
      <c r="BA854" s="8"/>
    </row>
    <row r="855" spans="1:53" ht="15.75" customHeight="1" x14ac:dyDescent="0.2">
      <c r="A855" s="4"/>
      <c r="B855" s="4"/>
      <c r="C855" s="8"/>
      <c r="D855" s="4"/>
      <c r="E855" s="4"/>
      <c r="F855" s="4"/>
      <c r="G855" s="5"/>
      <c r="H855" s="5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8"/>
      <c r="BA855" s="8"/>
    </row>
    <row r="856" spans="1:53" ht="15.75" customHeight="1" x14ac:dyDescent="0.2">
      <c r="A856" s="4"/>
      <c r="B856" s="4"/>
      <c r="C856" s="8"/>
      <c r="D856" s="4"/>
      <c r="E856" s="4"/>
      <c r="F856" s="4"/>
      <c r="G856" s="5"/>
      <c r="H856" s="5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8"/>
      <c r="BA856" s="8"/>
    </row>
    <row r="857" spans="1:53" ht="15.75" customHeight="1" x14ac:dyDescent="0.2">
      <c r="A857" s="4"/>
      <c r="B857" s="4"/>
      <c r="C857" s="8"/>
      <c r="D857" s="4"/>
      <c r="E857" s="4"/>
      <c r="F857" s="4"/>
      <c r="G857" s="5"/>
      <c r="H857" s="5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8"/>
      <c r="BA857" s="8"/>
    </row>
    <row r="858" spans="1:53" ht="15.75" customHeight="1" x14ac:dyDescent="0.2">
      <c r="A858" s="4"/>
      <c r="B858" s="4"/>
      <c r="C858" s="8"/>
      <c r="D858" s="4"/>
      <c r="E858" s="4"/>
      <c r="F858" s="4"/>
      <c r="G858" s="5"/>
      <c r="H858" s="5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8"/>
      <c r="BA858" s="8"/>
    </row>
    <row r="859" spans="1:53" ht="15.75" customHeight="1" x14ac:dyDescent="0.2">
      <c r="A859" s="4"/>
      <c r="B859" s="4"/>
      <c r="C859" s="8"/>
      <c r="D859" s="4"/>
      <c r="E859" s="4"/>
      <c r="F859" s="4"/>
      <c r="G859" s="5"/>
      <c r="H859" s="5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8"/>
      <c r="BA859" s="8"/>
    </row>
    <row r="860" spans="1:53" ht="15.75" customHeight="1" x14ac:dyDescent="0.2">
      <c r="A860" s="4"/>
      <c r="B860" s="4"/>
      <c r="C860" s="8"/>
      <c r="D860" s="4"/>
      <c r="E860" s="4"/>
      <c r="F860" s="4"/>
      <c r="G860" s="5"/>
      <c r="H860" s="5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8"/>
      <c r="BA860" s="8"/>
    </row>
    <row r="861" spans="1:53" ht="15.75" customHeight="1" x14ac:dyDescent="0.2">
      <c r="A861" s="4"/>
      <c r="B861" s="4"/>
      <c r="C861" s="8"/>
      <c r="D861" s="4"/>
      <c r="E861" s="4"/>
      <c r="F861" s="4"/>
      <c r="G861" s="5"/>
      <c r="H861" s="5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8"/>
      <c r="BA861" s="8"/>
    </row>
    <row r="862" spans="1:53" ht="15.75" customHeight="1" x14ac:dyDescent="0.2">
      <c r="A862" s="4"/>
      <c r="B862" s="4"/>
      <c r="C862" s="8"/>
      <c r="D862" s="4"/>
      <c r="E862" s="4"/>
      <c r="F862" s="4"/>
      <c r="G862" s="5"/>
      <c r="H862" s="5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8"/>
      <c r="BA862" s="8"/>
    </row>
    <row r="863" spans="1:53" ht="15.75" customHeight="1" x14ac:dyDescent="0.2">
      <c r="A863" s="4"/>
      <c r="B863" s="4"/>
      <c r="C863" s="8"/>
      <c r="D863" s="4"/>
      <c r="E863" s="4"/>
      <c r="F863" s="4"/>
      <c r="G863" s="5"/>
      <c r="H863" s="5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8"/>
      <c r="BA863" s="8"/>
    </row>
    <row r="864" spans="1:53" ht="15.75" customHeight="1" x14ac:dyDescent="0.2">
      <c r="A864" s="4"/>
      <c r="B864" s="4"/>
      <c r="C864" s="8"/>
      <c r="D864" s="4"/>
      <c r="E864" s="4"/>
      <c r="F864" s="4"/>
      <c r="G864" s="5"/>
      <c r="H864" s="5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8"/>
      <c r="BA864" s="8"/>
    </row>
    <row r="865" spans="1:53" ht="15.75" customHeight="1" x14ac:dyDescent="0.2">
      <c r="A865" s="4"/>
      <c r="B865" s="4"/>
      <c r="C865" s="8"/>
      <c r="D865" s="4"/>
      <c r="E865" s="4"/>
      <c r="F865" s="4"/>
      <c r="G865" s="5"/>
      <c r="H865" s="5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8"/>
      <c r="BA865" s="8"/>
    </row>
    <row r="866" spans="1:53" ht="15.75" customHeight="1" x14ac:dyDescent="0.2">
      <c r="A866" s="4"/>
      <c r="B866" s="4"/>
      <c r="C866" s="8"/>
      <c r="D866" s="4"/>
      <c r="E866" s="4"/>
      <c r="F866" s="4"/>
      <c r="G866" s="5"/>
      <c r="H866" s="5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8"/>
      <c r="BA866" s="8"/>
    </row>
    <row r="867" spans="1:53" ht="15.75" customHeight="1" x14ac:dyDescent="0.2">
      <c r="A867" s="4"/>
      <c r="B867" s="4"/>
      <c r="C867" s="8"/>
      <c r="D867" s="4"/>
      <c r="E867" s="4"/>
      <c r="F867" s="4"/>
      <c r="G867" s="5"/>
      <c r="H867" s="5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8"/>
      <c r="BA867" s="8"/>
    </row>
    <row r="868" spans="1:53" ht="15.75" customHeight="1" x14ac:dyDescent="0.2">
      <c r="A868" s="4"/>
      <c r="B868" s="4"/>
      <c r="C868" s="8"/>
      <c r="D868" s="4"/>
      <c r="E868" s="4"/>
      <c r="F868" s="4"/>
      <c r="G868" s="5"/>
      <c r="H868" s="5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8"/>
      <c r="BA868" s="8"/>
    </row>
    <row r="869" spans="1:53" ht="15.75" customHeight="1" x14ac:dyDescent="0.2">
      <c r="A869" s="4"/>
      <c r="B869" s="4"/>
      <c r="C869" s="8"/>
      <c r="D869" s="4"/>
      <c r="E869" s="4"/>
      <c r="F869" s="4"/>
      <c r="G869" s="5"/>
      <c r="H869" s="5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8"/>
      <c r="BA869" s="8"/>
    </row>
    <row r="870" spans="1:53" ht="15.75" customHeight="1" x14ac:dyDescent="0.2">
      <c r="A870" s="4"/>
      <c r="B870" s="4"/>
      <c r="C870" s="8"/>
      <c r="D870" s="4"/>
      <c r="E870" s="4"/>
      <c r="F870" s="4"/>
      <c r="G870" s="5"/>
      <c r="H870" s="5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8"/>
      <c r="BA870" s="8"/>
    </row>
    <row r="871" spans="1:53" ht="15.75" customHeight="1" x14ac:dyDescent="0.2">
      <c r="A871" s="4"/>
      <c r="B871" s="4"/>
      <c r="C871" s="8"/>
      <c r="D871" s="4"/>
      <c r="E871" s="4"/>
      <c r="F871" s="4"/>
      <c r="G871" s="5"/>
      <c r="H871" s="5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8"/>
      <c r="BA871" s="8"/>
    </row>
    <row r="872" spans="1:53" ht="15.75" customHeight="1" x14ac:dyDescent="0.2">
      <c r="A872" s="4"/>
      <c r="B872" s="4"/>
      <c r="C872" s="8"/>
      <c r="D872" s="4"/>
      <c r="E872" s="4"/>
      <c r="F872" s="4"/>
      <c r="G872" s="5"/>
      <c r="H872" s="5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8"/>
      <c r="BA872" s="8"/>
    </row>
    <row r="873" spans="1:53" ht="15.75" customHeight="1" x14ac:dyDescent="0.2">
      <c r="A873" s="4"/>
      <c r="B873" s="4"/>
      <c r="C873" s="8"/>
      <c r="D873" s="4"/>
      <c r="E873" s="4"/>
      <c r="F873" s="4"/>
      <c r="G873" s="5"/>
      <c r="H873" s="5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8"/>
      <c r="BA873" s="8"/>
    </row>
    <row r="874" spans="1:53" ht="15.75" customHeight="1" x14ac:dyDescent="0.2">
      <c r="A874" s="4"/>
      <c r="B874" s="4"/>
      <c r="C874" s="8"/>
      <c r="D874" s="4"/>
      <c r="E874" s="4"/>
      <c r="F874" s="4"/>
      <c r="G874" s="5"/>
      <c r="H874" s="5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8"/>
      <c r="BA874" s="8"/>
    </row>
    <row r="875" spans="1:53" ht="15.75" customHeight="1" x14ac:dyDescent="0.2">
      <c r="A875" s="4"/>
      <c r="B875" s="4"/>
      <c r="C875" s="8"/>
      <c r="D875" s="4"/>
      <c r="E875" s="4"/>
      <c r="F875" s="4"/>
      <c r="G875" s="5"/>
      <c r="H875" s="5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8"/>
      <c r="BA875" s="8"/>
    </row>
    <row r="876" spans="1:53" ht="15.75" customHeight="1" x14ac:dyDescent="0.2">
      <c r="A876" s="4"/>
      <c r="B876" s="4"/>
      <c r="C876" s="8"/>
      <c r="D876" s="4"/>
      <c r="E876" s="4"/>
      <c r="F876" s="4"/>
      <c r="G876" s="5"/>
      <c r="H876" s="5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8"/>
      <c r="BA876" s="8"/>
    </row>
    <row r="877" spans="1:53" ht="15.75" customHeight="1" x14ac:dyDescent="0.2">
      <c r="A877" s="4"/>
      <c r="B877" s="4"/>
      <c r="C877" s="8"/>
      <c r="D877" s="4"/>
      <c r="E877" s="4"/>
      <c r="F877" s="4"/>
      <c r="G877" s="5"/>
      <c r="H877" s="5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8"/>
      <c r="BA877" s="8"/>
    </row>
    <row r="878" spans="1:53" ht="15.75" customHeight="1" x14ac:dyDescent="0.2">
      <c r="A878" s="4"/>
      <c r="B878" s="4"/>
      <c r="C878" s="8"/>
      <c r="D878" s="4"/>
      <c r="E878" s="4"/>
      <c r="F878" s="4"/>
      <c r="G878" s="5"/>
      <c r="H878" s="5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8"/>
      <c r="BA878" s="8"/>
    </row>
    <row r="879" spans="1:53" ht="15.75" customHeight="1" x14ac:dyDescent="0.2">
      <c r="A879" s="4"/>
      <c r="B879" s="4"/>
      <c r="C879" s="8"/>
      <c r="D879" s="4"/>
      <c r="E879" s="4"/>
      <c r="F879" s="4"/>
      <c r="G879" s="5"/>
      <c r="H879" s="5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8"/>
      <c r="BA879" s="8"/>
    </row>
    <row r="880" spans="1:53" ht="15.75" customHeight="1" x14ac:dyDescent="0.2">
      <c r="A880" s="4"/>
      <c r="B880" s="4"/>
      <c r="C880" s="8"/>
      <c r="D880" s="4"/>
      <c r="E880" s="4"/>
      <c r="F880" s="4"/>
      <c r="G880" s="5"/>
      <c r="H880" s="5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8"/>
      <c r="BA880" s="8"/>
    </row>
    <row r="881" spans="1:53" ht="15.75" customHeight="1" x14ac:dyDescent="0.2">
      <c r="A881" s="4"/>
      <c r="B881" s="4"/>
      <c r="C881" s="8"/>
      <c r="D881" s="4"/>
      <c r="E881" s="4"/>
      <c r="F881" s="4"/>
      <c r="G881" s="5"/>
      <c r="H881" s="5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8"/>
      <c r="BA881" s="8"/>
    </row>
    <row r="882" spans="1:53" ht="15.75" customHeight="1" x14ac:dyDescent="0.2">
      <c r="A882" s="4"/>
      <c r="B882" s="4"/>
      <c r="C882" s="8"/>
      <c r="D882" s="4"/>
      <c r="E882" s="4"/>
      <c r="F882" s="4"/>
      <c r="G882" s="5"/>
      <c r="H882" s="5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8"/>
      <c r="BA882" s="8"/>
    </row>
    <row r="883" spans="1:53" ht="15.75" customHeight="1" x14ac:dyDescent="0.2">
      <c r="A883" s="4"/>
      <c r="B883" s="4"/>
      <c r="C883" s="8"/>
      <c r="D883" s="4"/>
      <c r="E883" s="4"/>
      <c r="F883" s="4"/>
      <c r="G883" s="5"/>
      <c r="H883" s="5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8"/>
      <c r="BA883" s="8"/>
    </row>
    <row r="884" spans="1:53" ht="15.75" customHeight="1" x14ac:dyDescent="0.2">
      <c r="A884" s="4"/>
      <c r="B884" s="4"/>
      <c r="C884" s="8"/>
      <c r="D884" s="4"/>
      <c r="E884" s="4"/>
      <c r="F884" s="4"/>
      <c r="G884" s="5"/>
      <c r="H884" s="5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8"/>
      <c r="BA884" s="8"/>
    </row>
    <row r="885" spans="1:53" ht="15.75" customHeight="1" x14ac:dyDescent="0.2">
      <c r="A885" s="4"/>
      <c r="B885" s="4"/>
      <c r="C885" s="8"/>
      <c r="D885" s="4"/>
      <c r="E885" s="4"/>
      <c r="F885" s="4"/>
      <c r="G885" s="5"/>
      <c r="H885" s="5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8"/>
      <c r="BA885" s="8"/>
    </row>
    <row r="886" spans="1:53" ht="15.75" customHeight="1" x14ac:dyDescent="0.2">
      <c r="A886" s="4"/>
      <c r="B886" s="4"/>
      <c r="C886" s="8"/>
      <c r="D886" s="4"/>
      <c r="E886" s="4"/>
      <c r="F886" s="4"/>
      <c r="G886" s="5"/>
      <c r="H886" s="5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8"/>
      <c r="BA886" s="8"/>
    </row>
    <row r="887" spans="1:53" ht="15.75" customHeight="1" x14ac:dyDescent="0.2">
      <c r="A887" s="4"/>
      <c r="B887" s="4"/>
      <c r="C887" s="8"/>
      <c r="D887" s="4"/>
      <c r="E887" s="4"/>
      <c r="F887" s="4"/>
      <c r="G887" s="5"/>
      <c r="H887" s="5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8"/>
      <c r="BA887" s="8"/>
    </row>
    <row r="888" spans="1:53" ht="15.75" customHeight="1" x14ac:dyDescent="0.2">
      <c r="A888" s="4"/>
      <c r="B888" s="4"/>
      <c r="C888" s="8"/>
      <c r="D888" s="4"/>
      <c r="E888" s="4"/>
      <c r="F888" s="4"/>
      <c r="G888" s="5"/>
      <c r="H888" s="5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8"/>
      <c r="BA888" s="8"/>
    </row>
    <row r="889" spans="1:53" ht="15.75" customHeight="1" x14ac:dyDescent="0.2">
      <c r="A889" s="4"/>
      <c r="B889" s="4"/>
      <c r="C889" s="8"/>
      <c r="D889" s="4"/>
      <c r="E889" s="4"/>
      <c r="F889" s="4"/>
      <c r="G889" s="5"/>
      <c r="H889" s="5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8"/>
      <c r="BA889" s="8"/>
    </row>
    <row r="890" spans="1:53" ht="15.75" customHeight="1" x14ac:dyDescent="0.2">
      <c r="A890" s="4"/>
      <c r="B890" s="4"/>
      <c r="C890" s="8"/>
      <c r="D890" s="4"/>
      <c r="E890" s="4"/>
      <c r="F890" s="4"/>
      <c r="G890" s="5"/>
      <c r="H890" s="5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8"/>
      <c r="BA890" s="8"/>
    </row>
    <row r="891" spans="1:53" ht="15.75" customHeight="1" x14ac:dyDescent="0.2">
      <c r="A891" s="4"/>
      <c r="B891" s="4"/>
      <c r="C891" s="8"/>
      <c r="D891" s="4"/>
      <c r="E891" s="4"/>
      <c r="F891" s="4"/>
      <c r="G891" s="5"/>
      <c r="H891" s="5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8"/>
      <c r="BA891" s="8"/>
    </row>
    <row r="892" spans="1:53" ht="15.75" customHeight="1" x14ac:dyDescent="0.2">
      <c r="A892" s="4"/>
      <c r="B892" s="4"/>
      <c r="C892" s="8"/>
      <c r="D892" s="4"/>
      <c r="E892" s="4"/>
      <c r="F892" s="4"/>
      <c r="G892" s="5"/>
      <c r="H892" s="5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8"/>
      <c r="BA892" s="8"/>
    </row>
    <row r="893" spans="1:53" ht="15.75" customHeight="1" x14ac:dyDescent="0.2">
      <c r="A893" s="4"/>
      <c r="B893" s="4"/>
      <c r="C893" s="8"/>
      <c r="D893" s="4"/>
      <c r="E893" s="4"/>
      <c r="F893" s="4"/>
      <c r="G893" s="5"/>
      <c r="H893" s="5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8"/>
      <c r="BA893" s="8"/>
    </row>
    <row r="894" spans="1:53" ht="15.75" customHeight="1" x14ac:dyDescent="0.2">
      <c r="A894" s="4"/>
      <c r="B894" s="4"/>
      <c r="C894" s="8"/>
      <c r="D894" s="4"/>
      <c r="E894" s="4"/>
      <c r="F894" s="4"/>
      <c r="G894" s="5"/>
      <c r="H894" s="5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8"/>
      <c r="BA894" s="8"/>
    </row>
    <row r="895" spans="1:53" ht="15.75" customHeight="1" x14ac:dyDescent="0.2">
      <c r="A895" s="4"/>
      <c r="B895" s="4"/>
      <c r="C895" s="8"/>
      <c r="D895" s="4"/>
      <c r="E895" s="4"/>
      <c r="F895" s="4"/>
      <c r="G895" s="5"/>
      <c r="H895" s="5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8"/>
      <c r="BA895" s="8"/>
    </row>
    <row r="896" spans="1:53" ht="15.75" customHeight="1" x14ac:dyDescent="0.2">
      <c r="A896" s="4"/>
      <c r="B896" s="4"/>
      <c r="C896" s="8"/>
      <c r="D896" s="4"/>
      <c r="E896" s="4"/>
      <c r="F896" s="4"/>
      <c r="G896" s="5"/>
      <c r="H896" s="5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8"/>
      <c r="BA896" s="8"/>
    </row>
    <row r="897" spans="1:53" ht="15.75" customHeight="1" x14ac:dyDescent="0.2">
      <c r="A897" s="4"/>
      <c r="B897" s="4"/>
      <c r="C897" s="8"/>
      <c r="D897" s="4"/>
      <c r="E897" s="4"/>
      <c r="F897" s="4"/>
      <c r="G897" s="5"/>
      <c r="H897" s="5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8"/>
      <c r="BA897" s="8"/>
    </row>
    <row r="898" spans="1:53" ht="15.75" customHeight="1" x14ac:dyDescent="0.2">
      <c r="A898" s="4"/>
      <c r="B898" s="4"/>
      <c r="C898" s="8"/>
      <c r="D898" s="4"/>
      <c r="E898" s="4"/>
      <c r="F898" s="4"/>
      <c r="G898" s="5"/>
      <c r="H898" s="5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8"/>
      <c r="BA898" s="8"/>
    </row>
    <row r="899" spans="1:53" ht="15.75" customHeight="1" x14ac:dyDescent="0.2">
      <c r="A899" s="4"/>
      <c r="B899" s="4"/>
      <c r="C899" s="8"/>
      <c r="D899" s="4"/>
      <c r="E899" s="4"/>
      <c r="F899" s="4"/>
      <c r="G899" s="5"/>
      <c r="H899" s="5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8"/>
      <c r="BA899" s="8"/>
    </row>
    <row r="900" spans="1:53" ht="15.75" customHeight="1" x14ac:dyDescent="0.2">
      <c r="A900" s="4"/>
      <c r="B900" s="4"/>
      <c r="C900" s="8"/>
      <c r="D900" s="4"/>
      <c r="E900" s="4"/>
      <c r="F900" s="4"/>
      <c r="G900" s="5"/>
      <c r="H900" s="5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8"/>
      <c r="BA900" s="8"/>
    </row>
    <row r="901" spans="1:53" ht="15.75" customHeight="1" x14ac:dyDescent="0.2">
      <c r="A901" s="4"/>
      <c r="B901" s="4"/>
      <c r="C901" s="8"/>
      <c r="D901" s="4"/>
      <c r="E901" s="4"/>
      <c r="F901" s="4"/>
      <c r="G901" s="5"/>
      <c r="H901" s="5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8"/>
      <c r="BA901" s="8"/>
    </row>
    <row r="902" spans="1:53" ht="15.75" customHeight="1" x14ac:dyDescent="0.2">
      <c r="A902" s="4"/>
      <c r="B902" s="4"/>
      <c r="C902" s="8"/>
      <c r="D902" s="4"/>
      <c r="E902" s="4"/>
      <c r="F902" s="4"/>
      <c r="G902" s="5"/>
      <c r="H902" s="5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8"/>
      <c r="BA902" s="8"/>
    </row>
    <row r="903" spans="1:53" ht="15.75" customHeight="1" x14ac:dyDescent="0.2">
      <c r="A903" s="4"/>
      <c r="B903" s="4"/>
      <c r="C903" s="8"/>
      <c r="D903" s="4"/>
      <c r="E903" s="4"/>
      <c r="F903" s="4"/>
      <c r="G903" s="5"/>
      <c r="H903" s="5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8"/>
      <c r="BA903" s="8"/>
    </row>
    <row r="904" spans="1:53" ht="15.75" customHeight="1" x14ac:dyDescent="0.2">
      <c r="A904" s="4"/>
      <c r="B904" s="4"/>
      <c r="C904" s="8"/>
      <c r="D904" s="4"/>
      <c r="E904" s="4"/>
      <c r="F904" s="4"/>
      <c r="G904" s="5"/>
      <c r="H904" s="5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8"/>
      <c r="BA904" s="8"/>
    </row>
    <row r="905" spans="1:53" ht="15.75" customHeight="1" x14ac:dyDescent="0.2">
      <c r="A905" s="4"/>
      <c r="B905" s="4"/>
      <c r="C905" s="8"/>
      <c r="D905" s="4"/>
      <c r="E905" s="4"/>
      <c r="F905" s="4"/>
      <c r="G905" s="5"/>
      <c r="H905" s="5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8"/>
      <c r="BA905" s="8"/>
    </row>
    <row r="906" spans="1:53" ht="15.75" customHeight="1" x14ac:dyDescent="0.2">
      <c r="A906" s="4"/>
      <c r="B906" s="4"/>
      <c r="C906" s="8"/>
      <c r="D906" s="4"/>
      <c r="E906" s="4"/>
      <c r="F906" s="4"/>
      <c r="G906" s="5"/>
      <c r="H906" s="5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8"/>
      <c r="BA906" s="8"/>
    </row>
    <row r="907" spans="1:53" ht="15.75" customHeight="1" x14ac:dyDescent="0.2">
      <c r="A907" s="4"/>
      <c r="B907" s="4"/>
      <c r="C907" s="8"/>
      <c r="D907" s="4"/>
      <c r="E907" s="4"/>
      <c r="F907" s="4"/>
      <c r="G907" s="5"/>
      <c r="H907" s="5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8"/>
      <c r="BA907" s="8"/>
    </row>
    <row r="908" spans="1:53" ht="15.75" customHeight="1" x14ac:dyDescent="0.2">
      <c r="A908" s="4"/>
      <c r="B908" s="4"/>
      <c r="C908" s="8"/>
      <c r="D908" s="4"/>
      <c r="E908" s="4"/>
      <c r="F908" s="4"/>
      <c r="G908" s="5"/>
      <c r="H908" s="5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8"/>
      <c r="BA908" s="8"/>
    </row>
    <row r="909" spans="1:53" ht="15.75" customHeight="1" x14ac:dyDescent="0.2">
      <c r="A909" s="4"/>
      <c r="B909" s="4"/>
      <c r="C909" s="8"/>
      <c r="D909" s="4"/>
      <c r="E909" s="4"/>
      <c r="F909" s="4"/>
      <c r="G909" s="5"/>
      <c r="H909" s="5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8"/>
      <c r="BA909" s="8"/>
    </row>
    <row r="910" spans="1:53" ht="15.75" customHeight="1" x14ac:dyDescent="0.2">
      <c r="A910" s="4"/>
      <c r="B910" s="4"/>
      <c r="C910" s="8"/>
      <c r="D910" s="4"/>
      <c r="E910" s="4"/>
      <c r="F910" s="4"/>
      <c r="G910" s="5"/>
      <c r="H910" s="5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8"/>
      <c r="BA910" s="8"/>
    </row>
    <row r="911" spans="1:53" ht="15.75" customHeight="1" x14ac:dyDescent="0.2">
      <c r="A911" s="4"/>
      <c r="B911" s="4"/>
      <c r="C911" s="8"/>
      <c r="D911" s="4"/>
      <c r="E911" s="4"/>
      <c r="F911" s="4"/>
      <c r="G911" s="5"/>
      <c r="H911" s="5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8"/>
      <c r="BA911" s="8"/>
    </row>
    <row r="912" spans="1:53" ht="15.75" customHeight="1" x14ac:dyDescent="0.2">
      <c r="A912" s="4"/>
      <c r="B912" s="4"/>
      <c r="C912" s="8"/>
      <c r="D912" s="4"/>
      <c r="E912" s="4"/>
      <c r="F912" s="4"/>
      <c r="G912" s="5"/>
      <c r="H912" s="5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8"/>
      <c r="BA912" s="8"/>
    </row>
    <row r="913" spans="1:53" ht="15.75" customHeight="1" x14ac:dyDescent="0.2">
      <c r="A913" s="4"/>
      <c r="B913" s="4"/>
      <c r="C913" s="8"/>
      <c r="D913" s="4"/>
      <c r="E913" s="4"/>
      <c r="F913" s="4"/>
      <c r="G913" s="5"/>
      <c r="H913" s="5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8"/>
      <c r="BA913" s="8"/>
    </row>
    <row r="914" spans="1:53" ht="15.75" customHeight="1" x14ac:dyDescent="0.2">
      <c r="A914" s="4"/>
      <c r="B914" s="4"/>
      <c r="C914" s="8"/>
      <c r="D914" s="4"/>
      <c r="E914" s="4"/>
      <c r="F914" s="4"/>
      <c r="G914" s="5"/>
      <c r="H914" s="5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8"/>
      <c r="BA914" s="8"/>
    </row>
    <row r="915" spans="1:53" ht="15.75" customHeight="1" x14ac:dyDescent="0.2">
      <c r="A915" s="4"/>
      <c r="B915" s="4"/>
      <c r="C915" s="8"/>
      <c r="D915" s="4"/>
      <c r="E915" s="4"/>
      <c r="F915" s="4"/>
      <c r="G915" s="5"/>
      <c r="H915" s="5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8"/>
      <c r="BA915" s="8"/>
    </row>
    <row r="916" spans="1:53" ht="15.75" customHeight="1" x14ac:dyDescent="0.2">
      <c r="A916" s="4"/>
      <c r="B916" s="4"/>
      <c r="C916" s="8"/>
      <c r="D916" s="4"/>
      <c r="E916" s="4"/>
      <c r="F916" s="4"/>
      <c r="G916" s="5"/>
      <c r="H916" s="5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8"/>
      <c r="BA916" s="8"/>
    </row>
    <row r="917" spans="1:53" ht="15.75" customHeight="1" x14ac:dyDescent="0.2">
      <c r="A917" s="4"/>
      <c r="B917" s="4"/>
      <c r="C917" s="8"/>
      <c r="D917" s="4"/>
      <c r="E917" s="4"/>
      <c r="F917" s="4"/>
      <c r="G917" s="5"/>
      <c r="H917" s="5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8"/>
      <c r="BA917" s="8"/>
    </row>
    <row r="918" spans="1:53" ht="15.75" customHeight="1" x14ac:dyDescent="0.2">
      <c r="A918" s="4"/>
      <c r="B918" s="4"/>
      <c r="C918" s="8"/>
      <c r="D918" s="4"/>
      <c r="E918" s="4"/>
      <c r="F918" s="4"/>
      <c r="G918" s="5"/>
      <c r="H918" s="5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8"/>
      <c r="BA918" s="8"/>
    </row>
    <row r="919" spans="1:53" ht="15.75" customHeight="1" x14ac:dyDescent="0.2">
      <c r="A919" s="4"/>
      <c r="B919" s="4"/>
      <c r="C919" s="8"/>
      <c r="D919" s="4"/>
      <c r="E919" s="4"/>
      <c r="F919" s="4"/>
      <c r="G919" s="5"/>
      <c r="H919" s="5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8"/>
      <c r="BA919" s="8"/>
    </row>
    <row r="920" spans="1:53" ht="15.75" customHeight="1" x14ac:dyDescent="0.2">
      <c r="A920" s="4"/>
      <c r="B920" s="4"/>
      <c r="C920" s="8"/>
      <c r="D920" s="4"/>
      <c r="E920" s="4"/>
      <c r="F920" s="4"/>
      <c r="G920" s="5"/>
      <c r="H920" s="5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8"/>
      <c r="BA920" s="8"/>
    </row>
    <row r="921" spans="1:53" ht="15.75" customHeight="1" x14ac:dyDescent="0.2">
      <c r="A921" s="4"/>
      <c r="B921" s="4"/>
      <c r="C921" s="8"/>
      <c r="D921" s="4"/>
      <c r="E921" s="4"/>
      <c r="F921" s="4"/>
      <c r="G921" s="5"/>
      <c r="H921" s="5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8"/>
      <c r="BA921" s="8"/>
    </row>
    <row r="922" spans="1:53" ht="15.75" customHeight="1" x14ac:dyDescent="0.2">
      <c r="A922" s="4"/>
      <c r="B922" s="4"/>
      <c r="C922" s="8"/>
      <c r="D922" s="4"/>
      <c r="E922" s="4"/>
      <c r="F922" s="4"/>
      <c r="G922" s="5"/>
      <c r="H922" s="5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8"/>
      <c r="BA922" s="8"/>
    </row>
    <row r="923" spans="1:53" ht="15.75" customHeight="1" x14ac:dyDescent="0.2">
      <c r="A923" s="4"/>
      <c r="B923" s="4"/>
      <c r="C923" s="8"/>
      <c r="D923" s="4"/>
      <c r="E923" s="4"/>
      <c r="F923" s="4"/>
      <c r="G923" s="5"/>
      <c r="H923" s="5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8"/>
      <c r="BA923" s="8"/>
    </row>
    <row r="924" spans="1:53" ht="15.75" customHeight="1" x14ac:dyDescent="0.2">
      <c r="A924" s="4"/>
      <c r="B924" s="4"/>
      <c r="C924" s="8"/>
      <c r="D924" s="4"/>
      <c r="E924" s="4"/>
      <c r="F924" s="4"/>
      <c r="G924" s="5"/>
      <c r="H924" s="5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8"/>
      <c r="BA924" s="8"/>
    </row>
    <row r="925" spans="1:53" ht="15.75" customHeight="1" x14ac:dyDescent="0.2">
      <c r="A925" s="4"/>
      <c r="B925" s="4"/>
      <c r="C925" s="8"/>
      <c r="D925" s="4"/>
      <c r="E925" s="4"/>
      <c r="F925" s="4"/>
      <c r="G925" s="5"/>
      <c r="H925" s="5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8"/>
      <c r="BA925" s="8"/>
    </row>
    <row r="926" spans="1:53" ht="15.75" customHeight="1" x14ac:dyDescent="0.2">
      <c r="A926" s="4"/>
      <c r="B926" s="4"/>
      <c r="C926" s="8"/>
      <c r="D926" s="4"/>
      <c r="E926" s="4"/>
      <c r="F926" s="4"/>
      <c r="G926" s="5"/>
      <c r="H926" s="5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8"/>
      <c r="BA926" s="8"/>
    </row>
    <row r="927" spans="1:53" ht="15.75" customHeight="1" x14ac:dyDescent="0.2">
      <c r="A927" s="4"/>
      <c r="B927" s="4"/>
      <c r="C927" s="8"/>
      <c r="D927" s="4"/>
      <c r="E927" s="4"/>
      <c r="F927" s="4"/>
      <c r="G927" s="5"/>
      <c r="H927" s="5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8"/>
      <c r="BA927" s="8"/>
    </row>
    <row r="928" spans="1:53" ht="15.75" customHeight="1" x14ac:dyDescent="0.2">
      <c r="A928" s="4"/>
      <c r="B928" s="4"/>
      <c r="C928" s="8"/>
      <c r="D928" s="4"/>
      <c r="E928" s="4"/>
      <c r="F928" s="4"/>
      <c r="G928" s="5"/>
      <c r="H928" s="5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8"/>
      <c r="BA928" s="8"/>
    </row>
    <row r="929" spans="1:53" ht="15.75" customHeight="1" x14ac:dyDescent="0.2">
      <c r="A929" s="4"/>
      <c r="B929" s="4"/>
      <c r="C929" s="8"/>
      <c r="D929" s="4"/>
      <c r="E929" s="4"/>
      <c r="F929" s="4"/>
      <c r="G929" s="5"/>
      <c r="H929" s="5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8"/>
      <c r="BA929" s="8"/>
    </row>
    <row r="930" spans="1:53" ht="15.75" customHeight="1" x14ac:dyDescent="0.2">
      <c r="A930" s="4"/>
      <c r="B930" s="4"/>
      <c r="C930" s="8"/>
      <c r="D930" s="4"/>
      <c r="E930" s="4"/>
      <c r="F930" s="4"/>
      <c r="G930" s="5"/>
      <c r="H930" s="5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8"/>
      <c r="BA930" s="8"/>
    </row>
    <row r="931" spans="1:53" ht="15.75" customHeight="1" x14ac:dyDescent="0.2">
      <c r="A931" s="4"/>
      <c r="B931" s="4"/>
      <c r="C931" s="8"/>
      <c r="D931" s="4"/>
      <c r="E931" s="4"/>
      <c r="F931" s="4"/>
      <c r="G931" s="5"/>
      <c r="H931" s="5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8"/>
      <c r="BA931" s="8"/>
    </row>
    <row r="932" spans="1:53" ht="15.75" customHeight="1" x14ac:dyDescent="0.2">
      <c r="A932" s="4"/>
      <c r="B932" s="4"/>
      <c r="C932" s="8"/>
      <c r="D932" s="4"/>
      <c r="E932" s="4"/>
      <c r="F932" s="4"/>
      <c r="G932" s="5"/>
      <c r="H932" s="5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8"/>
      <c r="BA932" s="8"/>
    </row>
    <row r="933" spans="1:53" ht="15.75" customHeight="1" x14ac:dyDescent="0.2">
      <c r="A933" s="4"/>
      <c r="B933" s="4"/>
      <c r="C933" s="8"/>
      <c r="D933" s="4"/>
      <c r="E933" s="4"/>
      <c r="F933" s="4"/>
      <c r="G933" s="5"/>
      <c r="H933" s="5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8"/>
      <c r="BA933" s="8"/>
    </row>
    <row r="934" spans="1:53" ht="15.75" customHeight="1" x14ac:dyDescent="0.2">
      <c r="A934" s="4"/>
      <c r="B934" s="4"/>
      <c r="C934" s="8"/>
      <c r="D934" s="4"/>
      <c r="E934" s="4"/>
      <c r="F934" s="4"/>
      <c r="G934" s="5"/>
      <c r="H934" s="5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8"/>
      <c r="BA934" s="8"/>
    </row>
    <row r="935" spans="1:53" ht="15.75" customHeight="1" x14ac:dyDescent="0.2">
      <c r="A935" s="4"/>
      <c r="B935" s="4"/>
      <c r="C935" s="8"/>
      <c r="D935" s="4"/>
      <c r="E935" s="4"/>
      <c r="F935" s="4"/>
      <c r="G935" s="5"/>
      <c r="H935" s="5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8"/>
      <c r="BA935" s="8"/>
    </row>
    <row r="936" spans="1:53" ht="15.75" customHeight="1" x14ac:dyDescent="0.2">
      <c r="A936" s="4"/>
      <c r="B936" s="4"/>
      <c r="C936" s="8"/>
      <c r="D936" s="4"/>
      <c r="E936" s="4"/>
      <c r="F936" s="4"/>
      <c r="G936" s="5"/>
      <c r="H936" s="5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8"/>
      <c r="BA936" s="8"/>
    </row>
    <row r="937" spans="1:53" ht="15.75" customHeight="1" x14ac:dyDescent="0.2">
      <c r="A937" s="4"/>
      <c r="B937" s="4"/>
      <c r="C937" s="8"/>
      <c r="D937" s="4"/>
      <c r="E937" s="4"/>
      <c r="F937" s="4"/>
      <c r="G937" s="5"/>
      <c r="H937" s="5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8"/>
      <c r="BA937" s="8"/>
    </row>
    <row r="938" spans="1:53" ht="15.75" customHeight="1" x14ac:dyDescent="0.2">
      <c r="A938" s="4"/>
      <c r="B938" s="4"/>
      <c r="C938" s="8"/>
      <c r="D938" s="4"/>
      <c r="E938" s="4"/>
      <c r="F938" s="4"/>
      <c r="G938" s="5"/>
      <c r="H938" s="5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8"/>
      <c r="BA938" s="8"/>
    </row>
    <row r="939" spans="1:53" ht="15.75" customHeight="1" x14ac:dyDescent="0.2">
      <c r="A939" s="4"/>
      <c r="B939" s="4"/>
      <c r="C939" s="8"/>
      <c r="D939" s="4"/>
      <c r="E939" s="4"/>
      <c r="F939" s="4"/>
      <c r="G939" s="5"/>
      <c r="H939" s="5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8"/>
      <c r="BA939" s="8"/>
    </row>
    <row r="940" spans="1:53" ht="15.75" customHeight="1" x14ac:dyDescent="0.2">
      <c r="A940" s="4"/>
      <c r="B940" s="4"/>
      <c r="C940" s="8"/>
      <c r="D940" s="4"/>
      <c r="E940" s="4"/>
      <c r="F940" s="4"/>
      <c r="G940" s="5"/>
      <c r="H940" s="5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8"/>
      <c r="BA940" s="8"/>
    </row>
    <row r="941" spans="1:53" ht="15.75" customHeight="1" x14ac:dyDescent="0.2">
      <c r="A941" s="4"/>
      <c r="B941" s="4"/>
      <c r="C941" s="8"/>
      <c r="D941" s="4"/>
      <c r="E941" s="4"/>
      <c r="F941" s="4"/>
      <c r="G941" s="5"/>
      <c r="H941" s="5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8"/>
      <c r="BA941" s="8"/>
    </row>
    <row r="942" spans="1:53" ht="15.75" customHeight="1" x14ac:dyDescent="0.2">
      <c r="A942" s="4"/>
      <c r="B942" s="4"/>
      <c r="C942" s="8"/>
      <c r="D942" s="4"/>
      <c r="E942" s="4"/>
      <c r="F942" s="4"/>
      <c r="G942" s="5"/>
      <c r="H942" s="5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8"/>
      <c r="BA942" s="8"/>
    </row>
    <row r="943" spans="1:53" ht="15.75" customHeight="1" x14ac:dyDescent="0.2">
      <c r="A943" s="4"/>
      <c r="B943" s="4"/>
      <c r="C943" s="8"/>
      <c r="D943" s="4"/>
      <c r="E943" s="4"/>
      <c r="F943" s="4"/>
      <c r="G943" s="5"/>
      <c r="H943" s="5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8"/>
      <c r="BA943" s="8"/>
    </row>
    <row r="944" spans="1:53" ht="15.75" customHeight="1" x14ac:dyDescent="0.2">
      <c r="A944" s="4"/>
      <c r="B944" s="4"/>
      <c r="C944" s="8"/>
      <c r="D944" s="4"/>
      <c r="E944" s="4"/>
      <c r="F944" s="4"/>
      <c r="G944" s="5"/>
      <c r="H944" s="5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8"/>
      <c r="BA944" s="8"/>
    </row>
    <row r="945" spans="1:53" ht="15.75" customHeight="1" x14ac:dyDescent="0.2">
      <c r="A945" s="4"/>
      <c r="B945" s="4"/>
      <c r="C945" s="8"/>
      <c r="D945" s="4"/>
      <c r="E945" s="4"/>
      <c r="F945" s="4"/>
      <c r="G945" s="5"/>
      <c r="H945" s="5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8"/>
      <c r="BA945" s="8"/>
    </row>
    <row r="946" spans="1:53" ht="15.75" customHeight="1" x14ac:dyDescent="0.2">
      <c r="A946" s="4"/>
      <c r="B946" s="4"/>
      <c r="C946" s="8"/>
      <c r="D946" s="4"/>
      <c r="E946" s="4"/>
      <c r="F946" s="4"/>
      <c r="G946" s="5"/>
      <c r="H946" s="5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8"/>
      <c r="BA946" s="8"/>
    </row>
    <row r="947" spans="1:53" ht="15.75" customHeight="1" x14ac:dyDescent="0.2">
      <c r="A947" s="4"/>
      <c r="B947" s="4"/>
      <c r="C947" s="8"/>
      <c r="D947" s="4"/>
      <c r="E947" s="4"/>
      <c r="F947" s="4"/>
      <c r="G947" s="5"/>
      <c r="H947" s="5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8"/>
      <c r="BA947" s="8"/>
    </row>
    <row r="948" spans="1:53" ht="15.75" customHeight="1" x14ac:dyDescent="0.2">
      <c r="A948" s="4"/>
      <c r="B948" s="4"/>
      <c r="C948" s="8"/>
      <c r="D948" s="4"/>
      <c r="E948" s="4"/>
      <c r="F948" s="4"/>
      <c r="G948" s="5"/>
      <c r="H948" s="5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8"/>
      <c r="BA948" s="8"/>
    </row>
    <row r="949" spans="1:53" ht="15.75" customHeight="1" x14ac:dyDescent="0.2">
      <c r="A949" s="4"/>
      <c r="B949" s="4"/>
      <c r="C949" s="8"/>
      <c r="D949" s="4"/>
      <c r="E949" s="4"/>
      <c r="F949" s="4"/>
      <c r="G949" s="5"/>
      <c r="H949" s="5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8"/>
      <c r="BA949" s="8"/>
    </row>
    <row r="950" spans="1:53" ht="15.75" customHeight="1" x14ac:dyDescent="0.2">
      <c r="A950" s="4"/>
      <c r="B950" s="4"/>
      <c r="C950" s="8"/>
      <c r="D950" s="4"/>
      <c r="E950" s="4"/>
      <c r="F950" s="4"/>
      <c r="G950" s="5"/>
      <c r="H950" s="5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8"/>
      <c r="BA950" s="8"/>
    </row>
    <row r="951" spans="1:53" ht="15.75" customHeight="1" x14ac:dyDescent="0.2">
      <c r="A951" s="4"/>
      <c r="B951" s="4"/>
      <c r="C951" s="8"/>
      <c r="D951" s="4"/>
      <c r="E951" s="4"/>
      <c r="F951" s="4"/>
      <c r="G951" s="5"/>
      <c r="H951" s="5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8"/>
      <c r="BA951" s="8"/>
    </row>
    <row r="952" spans="1:53" ht="15.75" customHeight="1" x14ac:dyDescent="0.2">
      <c r="A952" s="4"/>
      <c r="B952" s="4"/>
      <c r="C952" s="8"/>
      <c r="D952" s="4"/>
      <c r="E952" s="4"/>
      <c r="F952" s="4"/>
      <c r="G952" s="5"/>
      <c r="H952" s="5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8"/>
      <c r="BA952" s="8"/>
    </row>
    <row r="953" spans="1:53" ht="15.75" customHeight="1" x14ac:dyDescent="0.2">
      <c r="A953" s="4"/>
      <c r="B953" s="4"/>
      <c r="C953" s="8"/>
      <c r="D953" s="4"/>
      <c r="E953" s="4"/>
      <c r="F953" s="4"/>
      <c r="G953" s="5"/>
      <c r="H953" s="5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8"/>
      <c r="BA953" s="8"/>
    </row>
    <row r="954" spans="1:53" ht="15.75" customHeight="1" x14ac:dyDescent="0.2">
      <c r="A954" s="4"/>
      <c r="B954" s="4"/>
      <c r="C954" s="8"/>
      <c r="D954" s="4"/>
      <c r="E954" s="4"/>
      <c r="F954" s="4"/>
      <c r="G954" s="5"/>
      <c r="H954" s="5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8"/>
      <c r="BA954" s="8"/>
    </row>
    <row r="955" spans="1:53" ht="15.75" customHeight="1" x14ac:dyDescent="0.2">
      <c r="A955" s="4"/>
      <c r="B955" s="4"/>
      <c r="C955" s="8"/>
      <c r="D955" s="4"/>
      <c r="E955" s="4"/>
      <c r="F955" s="4"/>
      <c r="G955" s="5"/>
      <c r="H955" s="5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8"/>
      <c r="BA955" s="8"/>
    </row>
    <row r="956" spans="1:53" ht="15.75" customHeight="1" x14ac:dyDescent="0.2">
      <c r="A956" s="4"/>
      <c r="B956" s="4"/>
      <c r="C956" s="8"/>
      <c r="D956" s="4"/>
      <c r="E956" s="4"/>
      <c r="F956" s="4"/>
      <c r="G956" s="5"/>
      <c r="H956" s="5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8"/>
      <c r="BA956" s="8"/>
    </row>
    <row r="957" spans="1:53" ht="15.75" customHeight="1" x14ac:dyDescent="0.2">
      <c r="A957" s="4"/>
      <c r="B957" s="4"/>
      <c r="C957" s="8"/>
      <c r="D957" s="4"/>
      <c r="E957" s="4"/>
      <c r="F957" s="4"/>
      <c r="G957" s="5"/>
      <c r="H957" s="5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8"/>
      <c r="BA957" s="8"/>
    </row>
    <row r="958" spans="1:53" x14ac:dyDescent="0.2">
      <c r="C958" s="8"/>
      <c r="D958" s="4"/>
      <c r="G958" s="5"/>
      <c r="H958" s="5"/>
      <c r="AZ958" s="8"/>
      <c r="BA958" s="8"/>
    </row>
    <row r="959" spans="1:53" x14ac:dyDescent="0.2">
      <c r="C959" s="8"/>
      <c r="D959" s="4"/>
      <c r="G959" s="5"/>
      <c r="H959" s="5"/>
      <c r="AZ959" s="8"/>
      <c r="BA959" s="8"/>
    </row>
    <row r="960" spans="1:53" x14ac:dyDescent="0.2">
      <c r="C960" s="8"/>
      <c r="D960" s="4"/>
      <c r="G960" s="5"/>
      <c r="H960" s="5"/>
      <c r="AZ960" s="8"/>
      <c r="BA960" s="8"/>
    </row>
    <row r="961" spans="3:53" x14ac:dyDescent="0.2">
      <c r="C961" s="8"/>
      <c r="D961" s="4"/>
      <c r="G961" s="5"/>
      <c r="H961" s="5"/>
      <c r="AZ961" s="8"/>
      <c r="BA961" s="8"/>
    </row>
    <row r="962" spans="3:53" x14ac:dyDescent="0.2">
      <c r="C962" s="8"/>
      <c r="D962" s="4"/>
      <c r="G962" s="5"/>
      <c r="H962" s="5"/>
      <c r="AZ962" s="8"/>
      <c r="BA962" s="8"/>
    </row>
    <row r="963" spans="3:53" x14ac:dyDescent="0.2">
      <c r="C963" s="8"/>
      <c r="D963" s="4"/>
      <c r="G963" s="5"/>
      <c r="H963" s="5"/>
      <c r="AZ963" s="8"/>
      <c r="BA963" s="8"/>
    </row>
    <row r="964" spans="3:53" x14ac:dyDescent="0.2">
      <c r="C964" s="8"/>
      <c r="D964" s="4"/>
      <c r="G964" s="5"/>
      <c r="H964" s="5"/>
      <c r="AZ964" s="8"/>
      <c r="BA964" s="8"/>
    </row>
    <row r="965" spans="3:53" x14ac:dyDescent="0.2">
      <c r="C965" s="8"/>
      <c r="D965" s="4"/>
      <c r="G965" s="5"/>
      <c r="H965" s="5"/>
      <c r="AZ965" s="8"/>
      <c r="BA965" s="8"/>
    </row>
    <row r="966" spans="3:53" x14ac:dyDescent="0.2">
      <c r="C966" s="8"/>
      <c r="D966" s="4"/>
      <c r="G966" s="5"/>
      <c r="H966" s="5"/>
      <c r="AZ966" s="8"/>
      <c r="BA966" s="8"/>
    </row>
    <row r="967" spans="3:53" x14ac:dyDescent="0.2">
      <c r="C967" s="8"/>
      <c r="D967" s="4"/>
      <c r="G967" s="5"/>
      <c r="H967" s="5"/>
      <c r="AZ967" s="8"/>
      <c r="BA967" s="8"/>
    </row>
    <row r="968" spans="3:53" x14ac:dyDescent="0.2">
      <c r="C968" s="8"/>
      <c r="D968" s="4"/>
      <c r="G968" s="5"/>
      <c r="H968" s="5"/>
      <c r="AZ968" s="8"/>
      <c r="BA968" s="8"/>
    </row>
    <row r="969" spans="3:53" x14ac:dyDescent="0.2">
      <c r="C969" s="8"/>
      <c r="D969" s="4"/>
      <c r="G969" s="5"/>
      <c r="H969" s="5"/>
      <c r="AZ969" s="8"/>
      <c r="BA969" s="8"/>
    </row>
    <row r="970" spans="3:53" x14ac:dyDescent="0.2">
      <c r="C970" s="8"/>
      <c r="D970" s="4"/>
      <c r="G970" s="5"/>
      <c r="H970" s="5"/>
      <c r="AZ970" s="8"/>
      <c r="BA970" s="8"/>
    </row>
    <row r="971" spans="3:53" x14ac:dyDescent="0.2">
      <c r="C971" s="8"/>
      <c r="D971" s="4"/>
      <c r="G971" s="5"/>
      <c r="H971" s="5"/>
      <c r="AZ971" s="8"/>
      <c r="BA971" s="8"/>
    </row>
    <row r="972" spans="3:53" x14ac:dyDescent="0.2">
      <c r="C972" s="8"/>
      <c r="D972" s="4"/>
      <c r="G972" s="5"/>
      <c r="H972" s="5"/>
      <c r="AZ972" s="8"/>
      <c r="BA972" s="8"/>
    </row>
    <row r="973" spans="3:53" x14ac:dyDescent="0.2">
      <c r="C973" s="8"/>
      <c r="D973" s="4"/>
      <c r="G973" s="5"/>
      <c r="H973" s="5"/>
      <c r="AZ973" s="8"/>
      <c r="BA973" s="8"/>
    </row>
    <row r="974" spans="3:53" x14ac:dyDescent="0.2">
      <c r="C974" s="8"/>
      <c r="D974" s="4"/>
      <c r="G974" s="5"/>
      <c r="H974" s="5"/>
      <c r="AZ974" s="8"/>
      <c r="BA974" s="8"/>
    </row>
    <row r="975" spans="3:53" x14ac:dyDescent="0.2">
      <c r="C975" s="8"/>
      <c r="D975" s="4"/>
      <c r="G975" s="5"/>
      <c r="H975" s="5"/>
      <c r="AZ975" s="8"/>
      <c r="BA975" s="8"/>
    </row>
    <row r="976" spans="3:53" x14ac:dyDescent="0.2">
      <c r="C976" s="8"/>
      <c r="D976" s="4"/>
      <c r="G976" s="5"/>
      <c r="H976" s="5"/>
      <c r="AZ976" s="8"/>
      <c r="BA976" s="8"/>
    </row>
    <row r="977" spans="3:53" x14ac:dyDescent="0.2">
      <c r="C977" s="8"/>
      <c r="D977" s="4"/>
      <c r="G977" s="5"/>
      <c r="H977" s="5"/>
      <c r="AZ977" s="8"/>
      <c r="BA977" s="8"/>
    </row>
    <row r="978" spans="3:53" x14ac:dyDescent="0.2">
      <c r="C978" s="8"/>
      <c r="D978" s="4"/>
      <c r="G978" s="5"/>
      <c r="H978" s="5"/>
      <c r="AZ978" s="8"/>
      <c r="BA978" s="8"/>
    </row>
    <row r="979" spans="3:53" x14ac:dyDescent="0.2">
      <c r="C979" s="8"/>
      <c r="D979" s="4"/>
      <c r="G979" s="5"/>
      <c r="H979" s="5"/>
      <c r="AZ979" s="8"/>
      <c r="BA979" s="8"/>
    </row>
    <row r="980" spans="3:53" x14ac:dyDescent="0.2">
      <c r="C980" s="8"/>
      <c r="D980" s="4"/>
      <c r="G980" s="5"/>
      <c r="H980" s="5"/>
      <c r="AZ980" s="8"/>
      <c r="BA980" s="8"/>
    </row>
    <row r="981" spans="3:53" x14ac:dyDescent="0.2">
      <c r="C981" s="8"/>
      <c r="D981" s="4"/>
      <c r="G981" s="5"/>
      <c r="H981" s="5"/>
      <c r="AZ981" s="8"/>
      <c r="BA981" s="8"/>
    </row>
    <row r="982" spans="3:53" x14ac:dyDescent="0.2">
      <c r="C982" s="8"/>
      <c r="D982" s="4"/>
      <c r="G982" s="5"/>
      <c r="H982" s="5"/>
      <c r="AZ982" s="8"/>
      <c r="BA982" s="8"/>
    </row>
    <row r="983" spans="3:53" x14ac:dyDescent="0.2">
      <c r="C983" s="8"/>
      <c r="D983" s="4"/>
      <c r="G983" s="5"/>
      <c r="H983" s="5"/>
      <c r="AZ983" s="8"/>
      <c r="BA983" s="8"/>
    </row>
    <row r="984" spans="3:53" x14ac:dyDescent="0.2">
      <c r="C984" s="8"/>
      <c r="D984" s="4"/>
      <c r="G984" s="5"/>
      <c r="H984" s="5"/>
      <c r="AZ984" s="8"/>
      <c r="BA984" s="8"/>
    </row>
    <row r="985" spans="3:53" x14ac:dyDescent="0.2">
      <c r="C985" s="8"/>
      <c r="D985" s="4"/>
      <c r="G985" s="5"/>
      <c r="H985" s="5"/>
      <c r="AZ985" s="8"/>
      <c r="BA985" s="8"/>
    </row>
    <row r="986" spans="3:53" x14ac:dyDescent="0.2">
      <c r="C986" s="8"/>
      <c r="D986" s="4"/>
      <c r="G986" s="5"/>
      <c r="H986" s="5"/>
      <c r="AZ986" s="8"/>
      <c r="BA986" s="8"/>
    </row>
    <row r="987" spans="3:53" x14ac:dyDescent="0.2">
      <c r="C987" s="8"/>
      <c r="D987" s="4"/>
      <c r="G987" s="5"/>
      <c r="H987" s="5"/>
      <c r="AZ987" s="8"/>
      <c r="BA987" s="8"/>
    </row>
    <row r="988" spans="3:53" x14ac:dyDescent="0.2">
      <c r="C988" s="8"/>
      <c r="D988" s="4"/>
      <c r="G988" s="5"/>
      <c r="H988" s="5"/>
      <c r="AZ988" s="8"/>
      <c r="BA988" s="8"/>
    </row>
    <row r="989" spans="3:53" x14ac:dyDescent="0.2">
      <c r="C989" s="8"/>
      <c r="D989" s="4"/>
      <c r="G989" s="5"/>
      <c r="H989" s="5"/>
      <c r="AZ989" s="8"/>
      <c r="BA989" s="8"/>
    </row>
    <row r="990" spans="3:53" x14ac:dyDescent="0.2">
      <c r="C990" s="8"/>
      <c r="D990" s="4"/>
      <c r="G990" s="5"/>
      <c r="H990" s="5"/>
      <c r="AZ990" s="8"/>
      <c r="BA990" s="8"/>
    </row>
    <row r="991" spans="3:53" x14ac:dyDescent="0.2">
      <c r="C991" s="8"/>
      <c r="D991" s="4"/>
      <c r="G991" s="5"/>
      <c r="H991" s="5"/>
      <c r="AZ991" s="8"/>
      <c r="BA991" s="8"/>
    </row>
    <row r="992" spans="3:53" x14ac:dyDescent="0.2">
      <c r="C992" s="8"/>
      <c r="D992" s="4"/>
      <c r="G992" s="5"/>
      <c r="H992" s="5"/>
      <c r="AZ992" s="8"/>
      <c r="BA992" s="8"/>
    </row>
    <row r="993" spans="3:53" x14ac:dyDescent="0.2">
      <c r="C993" s="8"/>
      <c r="D993" s="4"/>
      <c r="G993" s="5"/>
      <c r="H993" s="5"/>
      <c r="AZ993" s="8"/>
      <c r="BA993" s="8"/>
    </row>
    <row r="994" spans="3:53" x14ac:dyDescent="0.2">
      <c r="C994" s="8"/>
      <c r="D994" s="4"/>
      <c r="G994" s="5"/>
      <c r="H994" s="5"/>
      <c r="AZ994" s="8"/>
      <c r="BA994" s="8"/>
    </row>
    <row r="995" spans="3:53" x14ac:dyDescent="0.2">
      <c r="C995" s="8"/>
      <c r="D995" s="4"/>
      <c r="G995" s="5"/>
      <c r="H995" s="5"/>
      <c r="AZ995" s="8"/>
      <c r="BA995" s="8"/>
    </row>
    <row r="996" spans="3:53" x14ac:dyDescent="0.2">
      <c r="C996" s="8"/>
      <c r="D996" s="4"/>
      <c r="G996" s="5"/>
      <c r="H996" s="5"/>
      <c r="AZ996" s="8"/>
      <c r="BA996" s="8"/>
    </row>
    <row r="997" spans="3:53" x14ac:dyDescent="0.2">
      <c r="C997" s="8"/>
      <c r="D997" s="4"/>
      <c r="G997" s="5"/>
      <c r="H997" s="5"/>
      <c r="AZ997" s="8"/>
      <c r="BA997" s="8"/>
    </row>
    <row r="998" spans="3:53" x14ac:dyDescent="0.2">
      <c r="C998" s="8"/>
      <c r="D998" s="4"/>
      <c r="G998" s="5"/>
      <c r="H998" s="5"/>
      <c r="AZ998" s="8"/>
      <c r="BA998" s="8"/>
    </row>
    <row r="999" spans="3:53" x14ac:dyDescent="0.2">
      <c r="C999" s="8"/>
      <c r="D999" s="4"/>
      <c r="G999" s="5"/>
      <c r="H999" s="5"/>
      <c r="AZ999" s="8"/>
      <c r="BA999" s="8"/>
    </row>
    <row r="1000" spans="3:53" x14ac:dyDescent="0.2">
      <c r="C1000" s="8"/>
      <c r="D1000" s="4"/>
      <c r="G1000" s="5"/>
      <c r="H1000" s="5"/>
      <c r="AZ1000" s="8"/>
      <c r="BA1000" s="8"/>
    </row>
    <row r="1001" spans="3:53" x14ac:dyDescent="0.2">
      <c r="C1001" s="8"/>
      <c r="D1001" s="4"/>
      <c r="G1001" s="5"/>
      <c r="H1001" s="5"/>
      <c r="AZ1001" s="8"/>
      <c r="BA1001" s="8"/>
    </row>
  </sheetData>
  <autoFilter ref="A4:BA331" xr:uid="{00000000-0009-0000-0000-000000000000}">
    <sortState xmlns:xlrd2="http://schemas.microsoft.com/office/spreadsheetml/2017/richdata2" ref="A4:BA331">
      <sortCondition ref="B4:B331"/>
    </sortState>
  </autoFilter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Fegel</dc:creator>
  <cp:lastModifiedBy>Sears,Megan</cp:lastModifiedBy>
  <dcterms:created xsi:type="dcterms:W3CDTF">2015-06-05T18:17:20Z</dcterms:created>
  <dcterms:modified xsi:type="dcterms:W3CDTF">2024-04-12T14:23:45Z</dcterms:modified>
</cp:coreProperties>
</file>