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Capitulo 2" sheetId="2" r:id="rId5"/>
    <sheet state="visible" name="Capitulo 3" sheetId="3" r:id="rId6"/>
    <sheet state="visible" name="Capitulo 4" sheetId="4" r:id="rId7"/>
    <sheet state="visible" name="Capitulo 5" sheetId="5" r:id="rId8"/>
    <sheet state="visible" name="Capitulo 6" sheetId="6" r:id="rId9"/>
  </sheets>
  <definedNames/>
  <calcPr/>
</workbook>
</file>

<file path=xl/sharedStrings.xml><?xml version="1.0" encoding="utf-8"?>
<sst xmlns="http://schemas.openxmlformats.org/spreadsheetml/2006/main" count="352" uniqueCount="203">
  <si>
    <t>Indice: Ejercicios de Excel Nivel Intermedio</t>
  </si>
  <si>
    <t>Apuntes y ejercicios realizados</t>
  </si>
  <si>
    <t>Capitulo</t>
  </si>
  <si>
    <t>Nombre</t>
  </si>
  <si>
    <t>Enlace al Ejercicio</t>
  </si>
  <si>
    <t>Formula</t>
  </si>
  <si>
    <t>Función SI con varias condiciones</t>
  </si>
  <si>
    <t>Capitulo 2</t>
  </si>
  <si>
    <r>
      <rPr>
        <rFont val="Lato"/>
        <b/>
        <color rgb="FF3C78D8"/>
      </rPr>
      <t>SI</t>
    </r>
    <r>
      <rPr>
        <rFont val="Lato"/>
        <b/>
        <color theme="1"/>
      </rPr>
      <t xml:space="preserve">(Condicion, </t>
    </r>
    <r>
      <rPr>
        <rFont val="Lato"/>
        <b/>
        <color rgb="FF38761D"/>
      </rPr>
      <t>Caso Verdadero</t>
    </r>
    <r>
      <rPr>
        <rFont val="Lato"/>
        <b/>
        <color theme="1"/>
      </rPr>
      <t xml:space="preserve">, </t>
    </r>
    <r>
      <rPr>
        <rFont val="Lato"/>
        <b/>
        <color rgb="FFCC0000"/>
      </rPr>
      <t>Caso Falso</t>
    </r>
    <r>
      <rPr>
        <rFont val="Lato"/>
        <b/>
        <color theme="1"/>
      </rPr>
      <t>)</t>
    </r>
  </si>
  <si>
    <t>Función SI (Y-O) ANIDADA</t>
  </si>
  <si>
    <t>Capitulo 3</t>
  </si>
  <si>
    <r>
      <rPr>
        <rFont val="Lato"/>
        <b/>
        <color rgb="FF0563C1"/>
      </rPr>
      <t>SI</t>
    </r>
    <r>
      <rPr>
        <rFont val="Lato"/>
        <b/>
        <color theme="1"/>
      </rPr>
      <t xml:space="preserve">(Condicion </t>
    </r>
    <r>
      <rPr>
        <rFont val="Lato"/>
        <b/>
        <color rgb="FF0563C1"/>
      </rPr>
      <t>Y()</t>
    </r>
    <r>
      <rPr>
        <rFont val="Lato"/>
        <b/>
        <color theme="1"/>
      </rPr>
      <t xml:space="preserve"> u </t>
    </r>
    <r>
      <rPr>
        <rFont val="Lato"/>
        <b/>
        <color rgb="FF0563C1"/>
      </rPr>
      <t>O()</t>
    </r>
    <r>
      <rPr>
        <rFont val="Lato"/>
        <b/>
        <color theme="1"/>
      </rPr>
      <t xml:space="preserve">, </t>
    </r>
    <r>
      <rPr>
        <rFont val="Lato"/>
        <b/>
        <color rgb="FF38761D"/>
      </rPr>
      <t>Caso Verdadero</t>
    </r>
    <r>
      <rPr>
        <rFont val="Lato"/>
        <b/>
        <color theme="1"/>
      </rPr>
      <t xml:space="preserve">, </t>
    </r>
    <r>
      <rPr>
        <rFont val="Lato"/>
        <b/>
        <color rgb="FFA61C00"/>
      </rPr>
      <t>Caso Falso</t>
    </r>
    <r>
      <rPr>
        <rFont val="Lato"/>
        <b/>
        <color theme="1"/>
      </rPr>
      <t xml:space="preserve">)
</t>
    </r>
    <r>
      <rPr>
        <rFont val="Lato"/>
        <b/>
        <color rgb="FF0563C1"/>
      </rPr>
      <t>Y</t>
    </r>
    <r>
      <rPr>
        <rFont val="Lato"/>
        <b/>
        <color theme="1"/>
      </rPr>
      <t>(Condicion 1, Condicion 2, ..., Condicion N)</t>
    </r>
    <r>
      <rPr>
        <rFont val="Lato"/>
        <b/>
        <color theme="1"/>
      </rPr>
      <t xml:space="preserve">
</t>
    </r>
    <r>
      <rPr>
        <rFont val="Lato"/>
        <b/>
        <color rgb="FF0563C1"/>
      </rPr>
      <t>O</t>
    </r>
    <r>
      <rPr>
        <rFont val="Lato"/>
        <b/>
        <color theme="1"/>
      </rPr>
      <t>(Condicion 1, Condicion 2, ..., Condicion N)</t>
    </r>
  </si>
  <si>
    <t>Función SI.CONJUNTO con varias condiciones</t>
  </si>
  <si>
    <t>Capitulo 4</t>
  </si>
  <si>
    <r>
      <rPr>
        <rFont val="Lato"/>
        <b/>
        <color rgb="FF0563C1"/>
      </rPr>
      <t>IFS</t>
    </r>
    <r>
      <rPr>
        <rFont val="Lato"/>
        <b/>
        <color theme="1"/>
      </rPr>
      <t>(Caso 1, Resultado 1, Caso 2, Resultado 2, ...)</t>
    </r>
  </si>
  <si>
    <t>Función SI.ERROR</t>
  </si>
  <si>
    <t>Capitulo 5</t>
  </si>
  <si>
    <r>
      <rPr>
        <rFont val="Lato"/>
        <b/>
        <color rgb="FF0563C1"/>
      </rPr>
      <t>SI.ERROR</t>
    </r>
    <r>
      <rPr>
        <rFont val="Lato"/>
        <b/>
        <color theme="1"/>
      </rPr>
      <t xml:space="preserve">(Operacion, </t>
    </r>
    <r>
      <rPr>
        <rFont val="Lato"/>
        <b/>
        <color rgb="FFA61C00"/>
      </rPr>
      <t>Resultado si hay error</t>
    </r>
    <r>
      <rPr>
        <rFont val="Lato"/>
        <b/>
        <color theme="1"/>
      </rPr>
      <t>)</t>
    </r>
  </si>
  <si>
    <t>Función BuscarV</t>
  </si>
  <si>
    <t>Capitulo 6</t>
  </si>
  <si>
    <r>
      <rPr>
        <rFont val="Lato"/>
        <b/>
        <color rgb="FF0563C1"/>
      </rPr>
      <t>BUSCARV</t>
    </r>
    <r>
      <rPr>
        <rFont val="Lato"/>
        <b/>
        <color theme="1"/>
      </rPr>
      <t>(Valor a buscar, Tabla, Columna resultado,
                         Verdadero (Aproximado) o Falso (Exacto))</t>
    </r>
  </si>
  <si>
    <t>Capítulo 2: Función SI con varias condiciones</t>
  </si>
  <si>
    <t>Curso Intermedio de Excel - El Tío Tech</t>
  </si>
  <si>
    <t>Video Completo:</t>
  </si>
  <si>
    <t>Alumnos</t>
  </si>
  <si>
    <t>Nota 1</t>
  </si>
  <si>
    <t>Nota 2</t>
  </si>
  <si>
    <t>Nota 3</t>
  </si>
  <si>
    <t>Promedio</t>
  </si>
  <si>
    <t>Faltas</t>
  </si>
  <si>
    <t>Seminarios</t>
  </si>
  <si>
    <t>Respuesta 1</t>
  </si>
  <si>
    <t>Respuesta 2</t>
  </si>
  <si>
    <t>Respuesta 3</t>
  </si>
  <si>
    <t>Respuesta 4.</t>
  </si>
  <si>
    <t>Carlos Vasquez</t>
  </si>
  <si>
    <t>Juan Carlos</t>
  </si>
  <si>
    <t>Julio Caseres</t>
  </si>
  <si>
    <t>José Almanares</t>
  </si>
  <si>
    <t>Miguel Valqui</t>
  </si>
  <si>
    <t>Pedro Noriega</t>
  </si>
  <si>
    <t>Pedro Sanchez</t>
  </si>
  <si>
    <t>1.- Si el alumno obtiene una nota mayor a 10 escribir texto "Aprobado", si es menor a 11 "Desaprobado"</t>
  </si>
  <si>
    <t>2.-Si el alumno tiene &lt; 5 faltas "Vacío". Caso contrario "Inhabilitado"</t>
  </si>
  <si>
    <t>3.-Si seminarios es diferente a 2 entonces poner texto "Diferente"</t>
  </si>
  <si>
    <t>4.- Si Promedio &gt;15 entonces BUENO, promedio es de 11 a 15 entonces REGULAR,  &lt;=10 Deficiente</t>
  </si>
  <si>
    <t>Ventas</t>
  </si>
  <si>
    <t>Comisión</t>
  </si>
  <si>
    <t>(2 o 1) %</t>
  </si>
  <si>
    <t>1.- Si ventas &gt; 20000 comisión 2% caso contrario comisión 1%</t>
  </si>
  <si>
    <t>Observación</t>
  </si>
  <si>
    <t>Promedio de:</t>
  </si>
  <si>
    <t>0 a 5</t>
  </si>
  <si>
    <t>Interes 0</t>
  </si>
  <si>
    <t>6 a 10</t>
  </si>
  <si>
    <t>Deficiente</t>
  </si>
  <si>
    <t>11 a 15</t>
  </si>
  <si>
    <t>Regular</t>
  </si>
  <si>
    <t>16 a 20</t>
  </si>
  <si>
    <t>Bueno</t>
  </si>
  <si>
    <t>Enero</t>
  </si>
  <si>
    <t>Febrero</t>
  </si>
  <si>
    <t>Resultado</t>
  </si>
  <si>
    <t>Operacion</t>
  </si>
  <si>
    <t>1.- Si enero es menor a 20 entonces Sumatoria caso contrario, Promedio</t>
  </si>
  <si>
    <t>Capítulo 3: Aplicación de la Función SI (Y-O)</t>
  </si>
  <si>
    <t>Ejercicio # 1</t>
  </si>
  <si>
    <t>Respuesta 4</t>
  </si>
  <si>
    <t>Andrea Rojas</t>
  </si>
  <si>
    <t>José Torres</t>
  </si>
  <si>
    <t>Yudith Montalvo</t>
  </si>
  <si>
    <t>Alan López</t>
  </si>
  <si>
    <t>Mónica Bartra</t>
  </si>
  <si>
    <t>Elmer Pizango</t>
  </si>
  <si>
    <t>Luisa del Águila</t>
  </si>
  <si>
    <t>1. Si el alumno obtiene un promedio mayor a 10 escribir texto "Aprobado" menor a 10 "Desaprobado"</t>
  </si>
  <si>
    <r>
      <rPr>
        <rFont val="Roboto Condensed"/>
        <b/>
        <color theme="1"/>
        <sz val="22.0"/>
      </rPr>
      <t xml:space="preserve">2. Si el alumno tiene su promedio mayor a 10 </t>
    </r>
    <r>
      <rPr>
        <rFont val="Roboto Condensed"/>
        <b/>
        <color rgb="FFFF0000"/>
        <sz val="36.0"/>
      </rPr>
      <t xml:space="preserve">Y </t>
    </r>
    <r>
      <rPr>
        <rFont val="Roboto Condensed"/>
        <b/>
        <color theme="1"/>
        <sz val="22.0"/>
      </rPr>
      <t>menor a 8 faltas  entonces agregar " Aprobado" en caso contrario "Inhabilitado"</t>
    </r>
  </si>
  <si>
    <r>
      <rPr>
        <rFont val="Roboto Condensed"/>
        <b/>
        <color theme="1"/>
        <sz val="22.0"/>
      </rPr>
      <t xml:space="preserve">3. Si el alumno tiene Promedio mayor a 10 </t>
    </r>
    <r>
      <rPr>
        <rFont val="Roboto Condensed"/>
        <b/>
        <color rgb="FFFF0000"/>
        <sz val="36.0"/>
      </rPr>
      <t>Y</t>
    </r>
    <r>
      <rPr>
        <rFont val="Roboto Condensed"/>
        <b/>
        <color theme="1"/>
        <sz val="22.0"/>
      </rPr>
      <t xml:space="preserve"> faltas menor a 8</t>
    </r>
    <r>
      <rPr>
        <rFont val="Roboto Condensed"/>
        <b/>
        <color theme="1"/>
        <sz val="36.0"/>
      </rPr>
      <t xml:space="preserve"> </t>
    </r>
    <r>
      <rPr>
        <rFont val="Roboto Condensed"/>
        <b/>
        <color rgb="FFFF0000"/>
        <sz val="36.0"/>
      </rPr>
      <t>Y</t>
    </r>
    <r>
      <rPr>
        <rFont val="Roboto Condensed"/>
        <b/>
        <color theme="1"/>
        <sz val="22.0"/>
      </rPr>
      <t xml:space="preserve"> seminarios igual a 3 entonces agregar "Todo OK" </t>
    </r>
  </si>
  <si>
    <r>
      <rPr>
        <rFont val="Roboto Condensed"/>
        <b/>
        <color theme="1"/>
        <sz val="22.0"/>
      </rPr>
      <t xml:space="preserve">4. Si el alumno tiene un promedio mayor a 10 </t>
    </r>
    <r>
      <rPr>
        <rFont val="Roboto Condensed"/>
        <b/>
        <color rgb="FFFF0000"/>
        <sz val="36.0"/>
      </rPr>
      <t>O</t>
    </r>
    <r>
      <rPr>
        <rFont val="Roboto Condensed"/>
        <b/>
        <color theme="1"/>
        <sz val="22.0"/>
      </rPr>
      <t xml:space="preserve"> faltas menor a 8 </t>
    </r>
    <r>
      <rPr>
        <rFont val="Roboto Condensed"/>
        <b/>
        <color rgb="FFFF0000"/>
        <sz val="48.0"/>
      </rPr>
      <t>o</t>
    </r>
    <r>
      <rPr>
        <rFont val="Roboto Condensed"/>
        <b/>
        <color theme="1"/>
        <sz val="22.0"/>
      </rPr>
      <t xml:space="preserve"> seminarios igual a 3 entonces agregar "Todo Ok"</t>
    </r>
  </si>
  <si>
    <t>Ejercicio # 2</t>
  </si>
  <si>
    <t>Vendedor</t>
  </si>
  <si>
    <t>Sexo</t>
  </si>
  <si>
    <t>Profesion</t>
  </si>
  <si>
    <t>Sueldo</t>
  </si>
  <si>
    <t>Edad</t>
  </si>
  <si>
    <t>Hombre</t>
  </si>
  <si>
    <t>Contador</t>
  </si>
  <si>
    <t>Mujer</t>
  </si>
  <si>
    <t>Administrador</t>
  </si>
  <si>
    <t>Ing. Sistemas</t>
  </si>
  <si>
    <r>
      <rPr>
        <rFont val="Roboto Condensed"/>
        <b/>
        <color theme="1"/>
        <sz val="16.0"/>
      </rPr>
      <t xml:space="preserve">1.Si gana mas de 3000 soles </t>
    </r>
    <r>
      <rPr>
        <rFont val="Roboto Condensed"/>
        <b/>
        <color rgb="FFFF0000"/>
        <sz val="16.0"/>
      </rPr>
      <t>o</t>
    </r>
    <r>
      <rPr>
        <rFont val="Roboto Condensed"/>
        <b/>
        <color theme="1"/>
        <sz val="16.0"/>
      </rPr>
      <t xml:space="preserve"> tiene menos mas de 40 años entonces escribir "Ok"</t>
    </r>
  </si>
  <si>
    <r>
      <rPr>
        <rFont val="Roboto Condensed"/>
        <b/>
        <color theme="1"/>
        <sz val="16.0"/>
      </rPr>
      <t xml:space="preserve">2. Si gana mas de 3000 soles </t>
    </r>
    <r>
      <rPr>
        <rFont val="Roboto Condensed"/>
        <b/>
        <color rgb="FFFF0000"/>
        <sz val="16.0"/>
      </rPr>
      <t>y</t>
    </r>
    <r>
      <rPr>
        <rFont val="Roboto Condensed"/>
        <b/>
        <color theme="1"/>
        <sz val="16.0"/>
      </rPr>
      <t xml:space="preserve"> tiene mas de 40 años escribir "Aprueba" caso contrario escribir "Desaprueba" </t>
    </r>
  </si>
  <si>
    <t>Ejercicio Combinado</t>
  </si>
  <si>
    <t xml:space="preserve">Una empresa quiere promover a una nueva sección a los empleado que cumplan con las siguientes condiciones: 
</t>
  </si>
  <si>
    <t>1. Pertenecer al turno mañana.</t>
  </si>
  <si>
    <t>2. Ser de la sección 1 o que su sueldo sea menor o igual a S/. 7.000</t>
  </si>
  <si>
    <t>Apellido</t>
  </si>
  <si>
    <t>Turno</t>
  </si>
  <si>
    <t>Sección</t>
  </si>
  <si>
    <t>Siatuación</t>
  </si>
  <si>
    <t>Pedro</t>
  </si>
  <si>
    <t>Cosio</t>
  </si>
  <si>
    <t>M</t>
  </si>
  <si>
    <t>Rosa</t>
  </si>
  <si>
    <t>Mesa</t>
  </si>
  <si>
    <t>José</t>
  </si>
  <si>
    <t>Morán</t>
  </si>
  <si>
    <t>T</t>
  </si>
  <si>
    <t>Andrea</t>
  </si>
  <si>
    <t>Alcaras</t>
  </si>
  <si>
    <t>Mariano</t>
  </si>
  <si>
    <t>Pelufo</t>
  </si>
  <si>
    <t>N</t>
  </si>
  <si>
    <t>Alberto</t>
  </si>
  <si>
    <t>Vela</t>
  </si>
  <si>
    <t>Karla</t>
  </si>
  <si>
    <t>Jordán</t>
  </si>
  <si>
    <t>Melina</t>
  </si>
  <si>
    <t>Alcantara</t>
  </si>
  <si>
    <t>Rubén</t>
  </si>
  <si>
    <t>Sanchez</t>
  </si>
  <si>
    <t>Capítulo 4: Función SI.CONJUNTO (IFS) con varias condiciones</t>
  </si>
  <si>
    <t>Funcion SI anidada</t>
  </si>
  <si>
    <t>Funcion SI.Conjunto (IFS)</t>
  </si>
  <si>
    <t>Observación 1</t>
  </si>
  <si>
    <t>Observación 2</t>
  </si>
  <si>
    <t>Andrea Chávez</t>
  </si>
  <si>
    <t xml:space="preserve">Bueno </t>
  </si>
  <si>
    <t>María Rosas</t>
  </si>
  <si>
    <t>Excelente</t>
  </si>
  <si>
    <t>Jimena Cárdenas</t>
  </si>
  <si>
    <t>Capítulo 5: Función SI.ERROR</t>
  </si>
  <si>
    <t>Señalar error</t>
  </si>
  <si>
    <t>Dejar Valor A</t>
  </si>
  <si>
    <t>Valor A</t>
  </si>
  <si>
    <t>Valor B</t>
  </si>
  <si>
    <t>Dividir A/B</t>
  </si>
  <si>
    <t>SI.ERROR</t>
  </si>
  <si>
    <t>Justificación</t>
  </si>
  <si>
    <t>Concepto</t>
  </si>
  <si>
    <t>Capítulo 6: Función BuscarV</t>
  </si>
  <si>
    <t>Para la siguiente tabla, ¿Cual fue el monto del mes N?</t>
  </si>
  <si>
    <t>MES</t>
  </si>
  <si>
    <t>MONTO</t>
  </si>
  <si>
    <t>Valor a buscar:</t>
  </si>
  <si>
    <t>BuscarV:</t>
  </si>
  <si>
    <t>Marzo</t>
  </si>
  <si>
    <t>Abril</t>
  </si>
  <si>
    <t>Mayo</t>
  </si>
  <si>
    <t>Junio</t>
  </si>
  <si>
    <t>Julio</t>
  </si>
  <si>
    <t>Agosto</t>
  </si>
  <si>
    <t>Setiembre</t>
  </si>
  <si>
    <t>Octubre</t>
  </si>
  <si>
    <t>Noviembre</t>
  </si>
  <si>
    <t>Diciembre</t>
  </si>
  <si>
    <t>Lunes</t>
  </si>
  <si>
    <t>Martes</t>
  </si>
  <si>
    <t>Para la siguiente tabla, ¿Cual fue el monto del mes N en el año X?</t>
  </si>
  <si>
    <t>Utilizar Función SI.ERROR</t>
  </si>
  <si>
    <t># Ejemplo con Falso (Valor de busqueda Exacto)</t>
  </si>
  <si>
    <r>
      <rPr>
        <rFont val="Roboto Condensed"/>
        <color theme="1"/>
      </rPr>
      <t>Mar</t>
    </r>
    <r>
      <rPr>
        <rFont val="Roboto Condensed"/>
        <b/>
        <color theme="1"/>
      </rPr>
      <t>S</t>
    </r>
    <r>
      <rPr>
        <rFont val="Roboto Condensed"/>
        <color theme="1"/>
      </rPr>
      <t>o</t>
    </r>
  </si>
  <si>
    <r>
      <rPr>
        <rFont val="Roboto Condensed"/>
        <color theme="1"/>
      </rPr>
      <t>Mar</t>
    </r>
    <r>
      <rPr>
        <rFont val="Roboto Condensed"/>
        <b/>
        <color theme="1"/>
      </rPr>
      <t>S</t>
    </r>
    <r>
      <rPr>
        <rFont val="Roboto Condensed"/>
        <color theme="1"/>
      </rPr>
      <t>o</t>
    </r>
  </si>
  <si>
    <t># Ejemplo con Falso (Exacto) y SI.ERROR</t>
  </si>
  <si>
    <t>Ejercicio # 3</t>
  </si>
  <si>
    <t>En el ejemplo anterior teniamos una "Tabla", a la cual si le agregabamos una fila no podia aplicar BuscarV porque la formula no tenia en cuenta la nueva fila.
Si creamos una verdadera tabla, la funcion BuscarV si podra encontrar los datos de las nuevas filas que se agreguen a futuro.</t>
  </si>
  <si>
    <t>Sabado</t>
  </si>
  <si>
    <t>Ejercicio # 4</t>
  </si>
  <si>
    <t>BuscarV tiene la debilidad que depende de la primera columna para entender que debe buscar. Para el ejemplo que sigue haremos "trampa" de mamera momentanea,
para entender como funciona BuscarV</t>
  </si>
  <si>
    <t>CÓDIGO</t>
  </si>
  <si>
    <t>Rango 1</t>
  </si>
  <si>
    <t>Rango 2</t>
  </si>
  <si>
    <t>Cuenta</t>
  </si>
  <si>
    <t># Ejemplo con Verdadero (Valor de busqueda Aproximado)</t>
  </si>
  <si>
    <t>A-001</t>
  </si>
  <si>
    <t>A</t>
  </si>
  <si>
    <t>A-002</t>
  </si>
  <si>
    <t>B</t>
  </si>
  <si>
    <t>A-003</t>
  </si>
  <si>
    <t>C</t>
  </si>
  <si>
    <t>A-004</t>
  </si>
  <si>
    <t>D</t>
  </si>
  <si>
    <t>A-005</t>
  </si>
  <si>
    <t>E</t>
  </si>
  <si>
    <t>A-006</t>
  </si>
  <si>
    <t>F</t>
  </si>
  <si>
    <t>A-007</t>
  </si>
  <si>
    <t>G</t>
  </si>
  <si>
    <t>A-008</t>
  </si>
  <si>
    <t>H</t>
  </si>
  <si>
    <t>Ejercicio Practico # 1</t>
  </si>
  <si>
    <t>Relacionar 2 tablas mediante la funcion BuscarV.
Teniendo en cuenta el codigo de los empleados, indicar el nombre del vendedor.</t>
  </si>
  <si>
    <t>LISTADO DE VENDEDORES</t>
  </si>
  <si>
    <t>Código</t>
  </si>
  <si>
    <t>Vendedor/a</t>
  </si>
  <si>
    <t>01</t>
  </si>
  <si>
    <t>02</t>
  </si>
  <si>
    <t>03</t>
  </si>
  <si>
    <t>Luis Rodríguez</t>
  </si>
  <si>
    <t>04</t>
  </si>
  <si>
    <t>Sandra Sanchez</t>
  </si>
  <si>
    <t>05</t>
  </si>
  <si>
    <t>06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</si>
</sst>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quot;S/&quot;#,##0.00"/>
    <numFmt numFmtId="166" formatCode="_-[$S/-280A]* #,##0.00_-;\-[$S/-280A]* #,##0.00_-;_-[$S/-280A]* &quot;-&quot;??_-;_-@"/>
    <numFmt numFmtId="167" formatCode="_-[$S/.-280A]* #,##0.00_-;\-[$S/.-280A]* #,##0.00_-;_-[$S/.-280A]* &quot;-&quot;??_-;_-@"/>
    <numFmt numFmtId="168" formatCode="&quot;$&quot;#,##0.00"/>
  </numFmts>
  <fonts count="39">
    <font>
      <sz val="11.0"/>
      <color theme="1"/>
      <name val="Lato"/>
      <scheme val="minor"/>
    </font>
    <font>
      <b/>
      <sz val="28.0"/>
      <color rgb="FFFFFFFF"/>
      <name val="Roboto"/>
    </font>
    <font>
      <b/>
      <color rgb="FF000000"/>
      <name val="Lato"/>
      <scheme val="minor"/>
    </font>
    <font>
      <color theme="1"/>
      <name val="Lato"/>
      <scheme val="minor"/>
    </font>
    <font>
      <b/>
      <color theme="1"/>
      <name val="Lato"/>
      <scheme val="minor"/>
    </font>
    <font>
      <u/>
      <color rgb="FF0000FF"/>
    </font>
    <font>
      <color rgb="FF000000"/>
      <name val="Lato"/>
      <scheme val="minor"/>
    </font>
    <font>
      <u/>
      <color rgb="FF0563C1"/>
    </font>
    <font>
      <u/>
      <color rgb="FF0000FF"/>
    </font>
    <font>
      <b/>
      <sz val="28.0"/>
      <color theme="0"/>
      <name val="Roboto Condensed"/>
    </font>
    <font>
      <b/>
      <sz val="28.0"/>
      <color rgb="FFFFFFFF"/>
      <name val="Roboto Condensed"/>
    </font>
    <font>
      <b/>
      <sz val="22.0"/>
      <color theme="1"/>
      <name val="Roboto Condensed"/>
    </font>
    <font>
      <b/>
      <sz val="28.0"/>
      <color theme="1"/>
      <name val="Roboto Condensed"/>
    </font>
    <font>
      <sz val="11.0"/>
      <color theme="1"/>
      <name val="Lato"/>
    </font>
    <font>
      <b/>
      <sz val="18.0"/>
      <color theme="1"/>
      <name val="Roboto Condensed"/>
    </font>
    <font>
      <b/>
      <u/>
      <sz val="18.0"/>
      <color rgb="FF0000FF"/>
      <name val="Roboto Condensed"/>
    </font>
    <font>
      <sz val="11.0"/>
      <color theme="1"/>
      <name val="Roboto Condensed"/>
    </font>
    <font>
      <b/>
      <sz val="18.0"/>
      <color theme="0"/>
      <name val="Roboto Condensed"/>
    </font>
    <font>
      <sz val="16.0"/>
      <color theme="1"/>
      <name val="Roboto Condensed"/>
    </font>
    <font>
      <b/>
      <sz val="20.0"/>
      <color theme="1"/>
      <name val="Roboto Condensed"/>
    </font>
    <font/>
    <font>
      <b/>
      <sz val="16.0"/>
      <color theme="1"/>
      <name val="Roboto Condensed"/>
    </font>
    <font>
      <b/>
      <sz val="16.0"/>
      <color theme="0"/>
      <name val="Roboto Condensed"/>
    </font>
    <font>
      <b/>
      <u/>
      <sz val="18.0"/>
      <color rgb="FF0000FF"/>
      <name val="Roboto Condensed"/>
    </font>
    <font>
      <b/>
      <sz val="23.0"/>
      <color theme="1"/>
      <name val="Roboto Condensed"/>
    </font>
    <font>
      <b/>
      <sz val="20.0"/>
      <color rgb="FFFFFFFF"/>
      <name val="Roboto Condensed"/>
    </font>
    <font>
      <sz val="20.0"/>
      <color theme="1"/>
      <name val="Roboto Condensed"/>
    </font>
    <font>
      <b/>
      <u/>
      <sz val="18.0"/>
      <color rgb="FF0000FF"/>
      <name val="Roboto Condensed"/>
    </font>
    <font>
      <b/>
      <sz val="14.0"/>
      <color rgb="FFFFFFFF"/>
      <name val="Roboto Condensed"/>
    </font>
    <font>
      <b/>
      <sz val="18.0"/>
      <color rgb="FFFFFFFF"/>
      <name val="Roboto Condensed"/>
    </font>
    <font>
      <b/>
      <sz val="16.0"/>
      <color rgb="FFFFFFFF"/>
      <name val="Roboto Condensed"/>
    </font>
    <font>
      <b/>
      <u/>
      <sz val="18.0"/>
      <color rgb="FF0000FF"/>
      <name val="Roboto Condensed"/>
    </font>
    <font>
      <b/>
      <sz val="13.0"/>
      <color theme="1"/>
      <name val="Roboto Condensed"/>
    </font>
    <font>
      <color theme="1"/>
      <name val="Roboto Condensed"/>
    </font>
    <font>
      <b/>
      <sz val="11.0"/>
      <color theme="1"/>
      <name val="Roboto Condensed"/>
    </font>
    <font>
      <sz val="17.0"/>
      <color theme="1"/>
      <name val="Roboto Condensed"/>
    </font>
    <font>
      <b/>
      <sz val="14.0"/>
      <color theme="1"/>
      <name val="Roboto Condensed"/>
    </font>
    <font>
      <sz val="14.0"/>
      <color theme="1"/>
      <name val="Roboto Condensed"/>
    </font>
    <font>
      <b/>
      <sz val="11.0"/>
      <color rgb="FFFFFFFF"/>
      <name val="Roboto Condensed"/>
    </font>
  </fonts>
  <fills count="21">
    <fill>
      <patternFill patternType="none"/>
    </fill>
    <fill>
      <patternFill patternType="lightGray"/>
    </fill>
    <fill>
      <patternFill patternType="solid">
        <fgColor rgb="FF167D45"/>
        <bgColor rgb="FF167D45"/>
      </patternFill>
    </fill>
    <fill>
      <patternFill patternType="solid">
        <fgColor rgb="FFC5E0B3"/>
        <bgColor rgb="FFC5E0B3"/>
      </patternFill>
    </fill>
    <fill>
      <patternFill patternType="solid">
        <fgColor rgb="FFF9CB9C"/>
        <bgColor rgb="FFF9CB9C"/>
      </patternFill>
    </fill>
    <fill>
      <patternFill patternType="solid">
        <fgColor rgb="FFFCE5CD"/>
        <bgColor rgb="FFFCE5CD"/>
      </patternFill>
    </fill>
    <fill>
      <patternFill patternType="solid">
        <fgColor rgb="FF9CC2E5"/>
        <bgColor rgb="FF9CC2E5"/>
      </patternFill>
    </fill>
    <fill>
      <patternFill patternType="solid">
        <fgColor rgb="FFFED6CB"/>
        <bgColor rgb="FFFED6CB"/>
      </patternFill>
    </fill>
    <fill>
      <patternFill patternType="solid">
        <fgColor rgb="FFCDDCF1"/>
        <bgColor rgb="FFCDDCF1"/>
      </patternFill>
    </fill>
    <fill>
      <patternFill patternType="solid">
        <fgColor rgb="FFFFE598"/>
        <bgColor rgb="FFFFE598"/>
      </patternFill>
    </fill>
    <fill>
      <patternFill patternType="solid">
        <fgColor rgb="FFFF8465"/>
        <bgColor rgb="FFFF8465"/>
      </patternFill>
    </fill>
    <fill>
      <patternFill patternType="solid">
        <fgColor rgb="FF2E75B5"/>
        <bgColor rgb="FF2E75B5"/>
      </patternFill>
    </fill>
    <fill>
      <patternFill patternType="solid">
        <fgColor rgb="FF9CB9E3"/>
        <bgColor rgb="FF9CB9E3"/>
      </patternFill>
    </fill>
    <fill>
      <patternFill patternType="solid">
        <fgColor rgb="FFFFFFFF"/>
        <bgColor rgb="FFFFFFFF"/>
      </patternFill>
    </fill>
    <fill>
      <patternFill patternType="solid">
        <fgColor rgb="FFFFF2CC"/>
        <bgColor rgb="FFFFF2CC"/>
      </patternFill>
    </fill>
    <fill>
      <patternFill patternType="solid">
        <fgColor rgb="FFDAF8E8"/>
        <bgColor rgb="FFDAF8E8"/>
      </patternFill>
    </fill>
    <fill>
      <patternFill patternType="solid">
        <fgColor rgb="FFC9DAF8"/>
        <bgColor rgb="FFC9DAF8"/>
      </patternFill>
    </fill>
    <fill>
      <patternFill patternType="solid">
        <fgColor rgb="FFA8D08D"/>
        <bgColor rgb="FFA8D08D"/>
      </patternFill>
    </fill>
    <fill>
      <patternFill patternType="solid">
        <fgColor rgb="FFFFAD98"/>
        <bgColor rgb="FFFFAD98"/>
      </patternFill>
    </fill>
    <fill>
      <patternFill patternType="solid">
        <fgColor rgb="FF217346"/>
        <bgColor rgb="FF217346"/>
      </patternFill>
    </fill>
    <fill>
      <patternFill patternType="solid">
        <fgColor rgb="FFCFF1DE"/>
        <bgColor rgb="FFCFF1DE"/>
      </patternFill>
    </fill>
  </fills>
  <borders count="43">
    <border/>
    <border>
      <left style="thin">
        <color rgb="FF167D45"/>
      </left>
      <right style="thin">
        <color rgb="FF167D45"/>
      </right>
      <top style="thin">
        <color rgb="FF167D45"/>
      </top>
    </border>
    <border>
      <left style="thin">
        <color rgb="FFC5E0B3"/>
      </left>
      <right style="thin">
        <color rgb="FFC5E0B3"/>
      </right>
      <top style="thin">
        <color rgb="FFC5E0B3"/>
      </top>
      <bottom style="thin">
        <color rgb="FFC5E0B3"/>
      </bottom>
    </border>
    <border>
      <left style="thin">
        <color rgb="FF000000"/>
      </left>
      <right style="thin">
        <color rgb="FF000000"/>
      </right>
      <top style="thin">
        <color rgb="FF000000"/>
      </top>
      <bottom style="thin">
        <color rgb="FF000000"/>
      </bottom>
    </border>
    <border>
      <left/>
      <right/>
      <top/>
      <bottom/>
    </border>
    <border>
      <left style="thin">
        <color rgb="FFFFFFFF"/>
      </left>
      <right style="thin">
        <color rgb="FFFFFFFF"/>
      </right>
      <top style="thin">
        <color rgb="FFFFFFFF"/>
      </top>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9CC2E5"/>
      </left>
      <right style="thin">
        <color rgb="FF9CC2E5"/>
      </right>
      <top style="thin">
        <color rgb="FF9CC2E5"/>
      </top>
      <bottom style="thin">
        <color rgb="FF9CC2E5"/>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right style="thin">
        <color rgb="FFFFFFFF"/>
      </right>
      <bottom style="thin">
        <color rgb="FFFFFFFF"/>
      </bottom>
    </border>
    <border>
      <left style="thin">
        <color rgb="FFFFFFFF"/>
      </left>
      <bottom style="thin">
        <color rgb="FFFFFFFF"/>
      </bottom>
    </border>
    <border>
      <left style="thin">
        <color rgb="FF000000"/>
      </left>
      <bottom/>
    </border>
    <border>
      <bottom/>
    </border>
    <border>
      <right/>
      <bottom/>
    </border>
    <border>
      <left style="thin">
        <color rgb="FF000000"/>
      </left>
      <top/>
      <bottom/>
    </border>
    <border>
      <top/>
      <bottom/>
    </border>
    <border>
      <right/>
      <top/>
      <bottom/>
    </border>
    <border>
      <right style="thin">
        <color rgb="FFFFFFFF"/>
      </right>
    </border>
    <border>
      <left style="thin">
        <color rgb="FFFFFFFF"/>
      </left>
      <right style="thin">
        <color rgb="FFFFFFFF"/>
      </right>
    </border>
    <border>
      <left style="thin">
        <color rgb="FFFFFFFF"/>
      </left>
    </border>
    <border>
      <left/>
      <top/>
      <bottom/>
    </border>
    <border>
      <left/>
      <right/>
      <top/>
    </border>
    <border>
      <left style="thin">
        <color rgb="FFFFFFFF"/>
      </left>
      <top style="thin">
        <color rgb="FFFFFFFF"/>
      </top>
    </border>
    <border>
      <right style="thin">
        <color rgb="FFFFFFFF"/>
      </right>
      <top style="thin">
        <color rgb="FFFFFFFF"/>
      </top>
    </border>
    <border>
      <top style="thin">
        <color rgb="FFFFFFFF"/>
      </top>
      <bottom style="thin">
        <color rgb="FFFFFFFF"/>
      </bottom>
    </border>
    <border>
      <left style="thin">
        <color rgb="FF9CB9E3"/>
      </left>
      <right style="thin">
        <color rgb="FF9CB9E3"/>
      </right>
      <top style="thin">
        <color rgb="FF9CB9E3"/>
      </top>
      <bottom style="thin">
        <color rgb="FF9CB9E3"/>
      </bottom>
    </border>
    <border>
      <left style="thin">
        <color rgb="FF9CB9E3"/>
      </left>
      <right style="thin">
        <color rgb="FF9CB9E3"/>
      </right>
      <top style="thin">
        <color rgb="FF9CB9E3"/>
      </top>
    </border>
    <border>
      <left style="thin">
        <color rgb="FFC5E0B3"/>
      </left>
      <right style="thin">
        <color rgb="FFC5E0B3"/>
      </right>
      <top style="thin">
        <color rgb="FFC5E0B3"/>
      </top>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right/>
      <bottom style="thin">
        <color rgb="FF000000"/>
      </bottom>
    </border>
    <border>
      <left/>
      <right style="thin">
        <color rgb="FF000000"/>
      </right>
      <bottom style="thin">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readingOrder="0"/>
    </xf>
    <xf borderId="2" fillId="3" fontId="2" numFmtId="0" xfId="0" applyAlignment="1" applyBorder="1" applyFill="1" applyFont="1">
      <alignment readingOrder="0"/>
    </xf>
    <xf borderId="2" fillId="3" fontId="3" numFmtId="0" xfId="0" applyBorder="1" applyFont="1"/>
    <xf borderId="3" fillId="4" fontId="4" numFmtId="0" xfId="0" applyAlignment="1" applyBorder="1" applyFill="1" applyFont="1">
      <alignment readingOrder="0" vertical="center"/>
    </xf>
    <xf borderId="3" fillId="0" fontId="3" numFmtId="0" xfId="0" applyAlignment="1" applyBorder="1" applyFont="1">
      <alignment horizontal="center" readingOrder="0" vertical="center"/>
    </xf>
    <xf borderId="3" fillId="0" fontId="3" numFmtId="0" xfId="0" applyAlignment="1" applyBorder="1" applyFont="1">
      <alignment readingOrder="0" vertical="center"/>
    </xf>
    <xf borderId="3" fillId="0" fontId="5" numFmtId="0" xfId="0" applyAlignment="1" applyBorder="1" applyFont="1">
      <alignment horizontal="center" readingOrder="0" vertical="center"/>
    </xf>
    <xf borderId="3" fillId="5" fontId="3" numFmtId="0" xfId="0" applyAlignment="1" applyBorder="1" applyFill="1" applyFont="1">
      <alignment horizontal="center" readingOrder="0" vertical="center"/>
    </xf>
    <xf borderId="0" fillId="5" fontId="6" numFmtId="0" xfId="0" applyAlignment="1" applyFont="1">
      <alignment readingOrder="0" shrinkToFit="0" vertical="center" wrapText="0"/>
    </xf>
    <xf borderId="3" fillId="5" fontId="7" numFmtId="0" xfId="0" applyAlignment="1" applyBorder="1" applyFont="1">
      <alignment horizontal="center" readingOrder="0" vertical="center"/>
    </xf>
    <xf borderId="3" fillId="5" fontId="4" numFmtId="0" xfId="0" applyAlignment="1" applyBorder="1" applyFont="1">
      <alignment horizontal="left" readingOrder="0" vertical="center"/>
    </xf>
    <xf borderId="3" fillId="0" fontId="3" numFmtId="0" xfId="0" applyAlignment="1" applyBorder="1" applyFont="1">
      <alignment horizontal="left" readingOrder="0" vertical="center"/>
    </xf>
    <xf borderId="3" fillId="5" fontId="3" numFmtId="0" xfId="0" applyAlignment="1" applyBorder="1" applyFont="1">
      <alignment readingOrder="0" vertical="center"/>
    </xf>
    <xf borderId="3" fillId="5" fontId="8" numFmtId="0" xfId="0" applyAlignment="1" applyBorder="1" applyFont="1">
      <alignment horizontal="center" readingOrder="0" vertical="center"/>
    </xf>
    <xf borderId="3" fillId="5" fontId="3" numFmtId="0" xfId="0" applyAlignment="1" applyBorder="1" applyFont="1">
      <alignment horizontal="left" readingOrder="0" vertical="center"/>
    </xf>
    <xf borderId="3" fillId="0" fontId="4" numFmtId="0" xfId="0" applyAlignment="1" applyBorder="1" applyFont="1">
      <alignment horizontal="left" readingOrder="0" vertical="center"/>
    </xf>
    <xf borderId="3" fillId="5" fontId="3" numFmtId="0" xfId="0" applyAlignment="1" applyBorder="1" applyFont="1">
      <alignment vertical="center"/>
    </xf>
    <xf borderId="3" fillId="5" fontId="3" numFmtId="0" xfId="0" applyAlignment="1" applyBorder="1" applyFont="1">
      <alignment horizontal="center" vertical="center"/>
    </xf>
    <xf borderId="3" fillId="5" fontId="3" numFmtId="0" xfId="0" applyAlignment="1" applyBorder="1" applyFont="1">
      <alignment horizontal="left" vertical="center"/>
    </xf>
    <xf borderId="3" fillId="0" fontId="3" numFmtId="0" xfId="0" applyAlignment="1" applyBorder="1" applyFont="1">
      <alignment vertical="center"/>
    </xf>
    <xf borderId="3" fillId="0" fontId="3" numFmtId="0" xfId="0" applyAlignment="1" applyBorder="1" applyFont="1">
      <alignment horizontal="center" vertical="center"/>
    </xf>
    <xf borderId="3" fillId="0" fontId="3" numFmtId="0" xfId="0" applyAlignment="1" applyBorder="1" applyFont="1">
      <alignment horizontal="left" vertical="center"/>
    </xf>
    <xf borderId="4" fillId="2" fontId="9" numFmtId="0" xfId="0" applyAlignment="1" applyBorder="1" applyFont="1">
      <alignment vertical="center"/>
    </xf>
    <xf borderId="4" fillId="2" fontId="10" numFmtId="0" xfId="0" applyAlignment="1" applyBorder="1" applyFont="1">
      <alignment readingOrder="0" vertical="center"/>
    </xf>
    <xf borderId="4" fillId="6" fontId="11" numFmtId="0" xfId="0" applyBorder="1" applyFill="1" applyFont="1"/>
    <xf borderId="0" fillId="0" fontId="12" numFmtId="0" xfId="0" applyFont="1"/>
    <xf borderId="5" fillId="0" fontId="1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4" numFmtId="0" xfId="0" applyAlignment="1" applyFont="1">
      <alignment vertical="center"/>
    </xf>
    <xf borderId="3" fillId="2" fontId="17" numFmtId="0" xfId="0" applyAlignment="1" applyBorder="1" applyFont="1">
      <alignment horizontal="center" vertical="center"/>
    </xf>
    <xf borderId="3" fillId="7" fontId="14" numFmtId="0" xfId="0" applyAlignment="1" applyBorder="1" applyFill="1" applyFont="1">
      <alignment horizontal="center" vertical="center"/>
    </xf>
    <xf borderId="3" fillId="8" fontId="14" numFmtId="0" xfId="0" applyAlignment="1" applyBorder="1" applyFill="1" applyFont="1">
      <alignment horizontal="center" vertical="center"/>
    </xf>
    <xf borderId="3" fillId="9" fontId="14" numFmtId="0" xfId="0" applyAlignment="1" applyBorder="1" applyFill="1" applyFont="1">
      <alignment horizontal="center" vertical="center"/>
    </xf>
    <xf borderId="3" fillId="3" fontId="14" numFmtId="0" xfId="0" applyAlignment="1" applyBorder="1" applyFont="1">
      <alignment horizontal="center" vertical="center"/>
    </xf>
    <xf borderId="3" fillId="0" fontId="18" numFmtId="0" xfId="0" applyAlignment="1" applyBorder="1" applyFont="1">
      <alignment horizontal="center" vertical="center"/>
    </xf>
    <xf borderId="3" fillId="0" fontId="18" numFmtId="0" xfId="0" applyAlignment="1" applyBorder="1" applyFont="1">
      <alignment horizontal="center"/>
    </xf>
    <xf borderId="3" fillId="0" fontId="18" numFmtId="164" xfId="0" applyAlignment="1" applyBorder="1" applyFont="1" applyNumberFormat="1">
      <alignment horizontal="center"/>
    </xf>
    <xf borderId="3" fillId="0" fontId="18" numFmtId="1" xfId="0" applyAlignment="1" applyBorder="1" applyFont="1" applyNumberFormat="1">
      <alignment horizontal="center"/>
    </xf>
    <xf borderId="3" fillId="7" fontId="16" numFmtId="0" xfId="0" applyBorder="1" applyFont="1"/>
    <xf borderId="3" fillId="8" fontId="16" numFmtId="0" xfId="0" applyBorder="1" applyFont="1"/>
    <xf borderId="3" fillId="9" fontId="16" numFmtId="0" xfId="0" applyBorder="1" applyFont="1"/>
    <xf borderId="3" fillId="3" fontId="16" numFmtId="0" xfId="0" applyBorder="1" applyFont="1"/>
    <xf borderId="3" fillId="0" fontId="18" numFmtId="0" xfId="0" applyAlignment="1" applyBorder="1" applyFont="1">
      <alignment horizontal="center" readingOrder="0" vertical="center"/>
    </xf>
    <xf borderId="6" fillId="7" fontId="19" numFmtId="0" xfId="0" applyAlignment="1" applyBorder="1" applyFont="1">
      <alignment horizontal="left" shrinkToFit="0" vertical="center" wrapText="1"/>
    </xf>
    <xf borderId="7" fillId="0" fontId="20" numFmtId="0" xfId="0" applyBorder="1" applyFont="1"/>
    <xf borderId="8" fillId="0" fontId="20" numFmtId="0" xfId="0" applyBorder="1" applyFont="1"/>
    <xf borderId="3" fillId="7" fontId="19" numFmtId="0" xfId="0" applyAlignment="1" applyBorder="1" applyFont="1">
      <alignment shrinkToFit="0" vertical="center" wrapText="1"/>
    </xf>
    <xf borderId="6" fillId="8" fontId="19" numFmtId="0" xfId="0" applyAlignment="1" applyBorder="1" applyFont="1">
      <alignment horizontal="left" shrinkToFit="0" wrapText="1"/>
    </xf>
    <xf borderId="3" fillId="8" fontId="11" numFmtId="0" xfId="0" applyAlignment="1" applyBorder="1" applyFont="1">
      <alignment shrinkToFit="0" wrapText="1"/>
    </xf>
    <xf borderId="0" fillId="0" fontId="16" numFmtId="49" xfId="0" applyAlignment="1" applyFont="1" applyNumberFormat="1">
      <alignment horizontal="center" vertical="center"/>
    </xf>
    <xf borderId="0" fillId="0" fontId="16" numFmtId="0" xfId="0" applyAlignment="1" applyFont="1">
      <alignment horizontal="center" vertical="center"/>
    </xf>
    <xf borderId="6" fillId="9" fontId="19" numFmtId="0" xfId="0" applyAlignment="1" applyBorder="1" applyFont="1">
      <alignment horizontal="left" shrinkToFit="0" vertical="center" wrapText="1"/>
    </xf>
    <xf borderId="3" fillId="9" fontId="11" numFmtId="0" xfId="0" applyAlignment="1" applyBorder="1" applyFont="1">
      <alignment horizontal="left" shrinkToFit="0" vertical="center" wrapText="1"/>
    </xf>
    <xf borderId="6" fillId="3" fontId="19" numFmtId="0" xfId="0" applyAlignment="1" applyBorder="1" applyFont="1">
      <alignment horizontal="left" shrinkToFit="0" vertical="center" wrapText="1"/>
    </xf>
    <xf borderId="3" fillId="3" fontId="11" numFmtId="0" xfId="0" applyAlignment="1" applyBorder="1" applyFont="1">
      <alignment shrinkToFit="0" vertical="center" wrapText="1"/>
    </xf>
    <xf borderId="3" fillId="10" fontId="21" numFmtId="0" xfId="0" applyAlignment="1" applyBorder="1" applyFill="1" applyFont="1">
      <alignment horizontal="center" vertical="center"/>
    </xf>
    <xf borderId="3" fillId="10" fontId="21" numFmtId="0" xfId="0" applyAlignment="1" applyBorder="1" applyFont="1">
      <alignment horizontal="center" readingOrder="0" vertical="center"/>
    </xf>
    <xf borderId="3" fillId="0" fontId="18" numFmtId="165" xfId="0" applyAlignment="1" applyBorder="1" applyFont="1" applyNumberFormat="1">
      <alignment horizontal="center"/>
    </xf>
    <xf borderId="3" fillId="0" fontId="18" numFmtId="0" xfId="0" applyBorder="1" applyFont="1"/>
    <xf borderId="0" fillId="0" fontId="19" numFmtId="0" xfId="0" applyAlignment="1" applyFont="1">
      <alignment horizontal="left" shrinkToFit="0" vertical="center" wrapText="1"/>
    </xf>
    <xf borderId="9" fillId="2" fontId="17" numFmtId="0" xfId="0" applyAlignment="1" applyBorder="1" applyFont="1">
      <alignment horizontal="center" vertical="center"/>
    </xf>
    <xf borderId="3" fillId="11" fontId="22" numFmtId="0" xfId="0" applyAlignment="1" applyBorder="1" applyFill="1" applyFont="1">
      <alignment horizontal="center" vertical="center"/>
    </xf>
    <xf borderId="3" fillId="0" fontId="16" numFmtId="0" xfId="0" applyBorder="1" applyFont="1"/>
    <xf borderId="3" fillId="0" fontId="18" numFmtId="165" xfId="0" applyAlignment="1" applyBorder="1" applyFont="1" applyNumberFormat="1">
      <alignment horizontal="center" vertical="center"/>
    </xf>
    <xf borderId="3" fillId="0" fontId="21" numFmtId="165" xfId="0" applyAlignment="1" applyBorder="1" applyFont="1" applyNumberFormat="1">
      <alignment horizontal="center" vertical="center"/>
    </xf>
    <xf borderId="3" fillId="0" fontId="21" numFmtId="0" xfId="0" applyAlignment="1" applyBorder="1" applyFont="1">
      <alignment horizontal="center" vertical="center"/>
    </xf>
    <xf borderId="1" fillId="2" fontId="13" numFmtId="0" xfId="0" applyBorder="1" applyFont="1"/>
    <xf borderId="1" fillId="2" fontId="10" numFmtId="0" xfId="0" applyBorder="1" applyFont="1"/>
    <xf borderId="1" fillId="2" fontId="13" numFmtId="0" xfId="0" applyAlignment="1" applyBorder="1" applyFont="1">
      <alignment vertical="bottom"/>
    </xf>
    <xf borderId="10" fillId="6" fontId="11" numFmtId="0" xfId="0" applyBorder="1" applyFont="1"/>
    <xf borderId="10" fillId="6" fontId="13" numFmtId="0" xfId="0" applyBorder="1" applyFont="1"/>
    <xf borderId="10" fillId="6" fontId="13" numFmtId="0" xfId="0" applyAlignment="1" applyBorder="1" applyFont="1">
      <alignment vertical="bottom"/>
    </xf>
    <xf borderId="11" fillId="0" fontId="3" numFmtId="0" xfId="0" applyBorder="1" applyFont="1"/>
    <xf borderId="5" fillId="0" fontId="23" numFmtId="0" xfId="0" applyAlignment="1" applyBorder="1" applyFont="1">
      <alignment readingOrder="0"/>
    </xf>
    <xf borderId="5" fillId="0" fontId="3" numFmtId="0" xfId="0" applyBorder="1" applyFont="1"/>
    <xf borderId="5" fillId="0" fontId="24" numFmtId="0" xfId="0" applyAlignment="1" applyBorder="1" applyFont="1">
      <alignment readingOrder="0"/>
    </xf>
    <xf borderId="12" fillId="0" fontId="3" numFmtId="0" xfId="0" applyBorder="1" applyFont="1"/>
    <xf borderId="13" fillId="0" fontId="3" numFmtId="0" xfId="0" applyBorder="1" applyFont="1"/>
    <xf borderId="3" fillId="2" fontId="25" numFmtId="0" xfId="0" applyAlignment="1" applyBorder="1" applyFont="1">
      <alignment horizontal="center"/>
    </xf>
    <xf borderId="3" fillId="7" fontId="19" numFmtId="0" xfId="0" applyAlignment="1" applyBorder="1" applyFont="1">
      <alignment horizontal="center"/>
    </xf>
    <xf borderId="3" fillId="8" fontId="19" numFmtId="0" xfId="0" applyAlignment="1" applyBorder="1" applyFont="1">
      <alignment horizontal="center"/>
    </xf>
    <xf borderId="3" fillId="9" fontId="19" numFmtId="0" xfId="0" applyAlignment="1" applyBorder="1" applyFont="1">
      <alignment horizontal="center"/>
    </xf>
    <xf borderId="3" fillId="3" fontId="19" numFmtId="0" xfId="0" applyAlignment="1" applyBorder="1" applyFont="1">
      <alignment horizontal="center"/>
    </xf>
    <xf borderId="14" fillId="0" fontId="3" numFmtId="0" xfId="0" applyBorder="1" applyFont="1"/>
    <xf borderId="3" fillId="0" fontId="26" numFmtId="0" xfId="0" applyAlignment="1" applyBorder="1" applyFont="1">
      <alignment horizontal="center"/>
    </xf>
    <xf borderId="3" fillId="0" fontId="26" numFmtId="0" xfId="0" applyAlignment="1" applyBorder="1" applyFont="1">
      <alignment horizontal="center" vertical="bottom"/>
    </xf>
    <xf borderId="3" fillId="0" fontId="26" numFmtId="164" xfId="0" applyAlignment="1" applyBorder="1" applyFont="1" applyNumberFormat="1">
      <alignment horizontal="center" vertical="bottom"/>
    </xf>
    <xf borderId="3" fillId="0" fontId="26" numFmtId="1" xfId="0" applyAlignment="1" applyBorder="1" applyFont="1" applyNumberFormat="1">
      <alignment horizontal="center" vertical="bottom"/>
    </xf>
    <xf borderId="3" fillId="7" fontId="13" numFmtId="0" xfId="0" applyAlignment="1" applyBorder="1" applyFont="1">
      <alignment vertical="bottom"/>
    </xf>
    <xf borderId="3" fillId="8" fontId="13" numFmtId="0" xfId="0" applyAlignment="1" applyBorder="1" applyFont="1">
      <alignment vertical="bottom"/>
    </xf>
    <xf borderId="3" fillId="9" fontId="13" numFmtId="0" xfId="0" applyAlignment="1" applyBorder="1" applyFont="1">
      <alignment vertical="bottom"/>
    </xf>
    <xf borderId="3" fillId="3" fontId="13" numFmtId="0" xfId="0" applyAlignment="1" applyBorder="1" applyFont="1">
      <alignment vertical="bottom"/>
    </xf>
    <xf borderId="3" fillId="0" fontId="26" numFmtId="1" xfId="0" applyAlignment="1" applyBorder="1" applyFont="1" applyNumberFormat="1">
      <alignment horizontal="center" readingOrder="0" vertical="bottom"/>
    </xf>
    <xf borderId="3" fillId="0" fontId="26" numFmtId="164" xfId="0" applyAlignment="1" applyBorder="1" applyFont="1" applyNumberFormat="1">
      <alignment horizontal="center" readingOrder="0" vertical="bottom"/>
    </xf>
    <xf borderId="15" fillId="0" fontId="13" numFmtId="0" xfId="0" applyAlignment="1" applyBorder="1" applyFont="1">
      <alignment vertical="bottom"/>
    </xf>
    <xf borderId="11" fillId="0" fontId="13" numFmtId="0" xfId="0" applyAlignment="1" applyBorder="1" applyFont="1">
      <alignment vertical="bottom"/>
    </xf>
    <xf borderId="16" fillId="0" fontId="13" numFmtId="0" xfId="0" applyAlignment="1" applyBorder="1" applyFont="1">
      <alignment vertical="bottom"/>
    </xf>
    <xf borderId="17" fillId="7" fontId="19" numFmtId="0" xfId="0" applyAlignment="1" applyBorder="1" applyFont="1">
      <alignment readingOrder="0" shrinkToFit="0" wrapText="1"/>
    </xf>
    <xf borderId="18" fillId="0" fontId="20" numFmtId="0" xfId="0" applyBorder="1" applyFont="1"/>
    <xf borderId="19" fillId="0" fontId="20" numFmtId="0" xfId="0" applyBorder="1" applyFont="1"/>
    <xf borderId="20" fillId="8" fontId="11" numFmtId="0" xfId="0" applyAlignment="1" applyBorder="1" applyFont="1">
      <alignment shrinkToFit="0" wrapText="1"/>
    </xf>
    <xf borderId="21" fillId="0" fontId="20" numFmtId="0" xfId="0" applyBorder="1" applyFont="1"/>
    <xf borderId="22" fillId="0" fontId="20" numFmtId="0" xfId="0" applyBorder="1" applyFont="1"/>
    <xf borderId="20" fillId="9" fontId="11" numFmtId="0" xfId="0" applyAlignment="1" applyBorder="1" applyFont="1">
      <alignment shrinkToFit="0" wrapText="1"/>
    </xf>
    <xf borderId="20" fillId="3" fontId="11" numFmtId="0" xfId="0" applyAlignment="1" applyBorder="1" applyFont="1">
      <alignment shrinkToFit="0" wrapText="1"/>
    </xf>
    <xf borderId="3" fillId="0" fontId="26" numFmtId="166" xfId="0" applyAlignment="1" applyBorder="1" applyFont="1" applyNumberFormat="1">
      <alignment horizontal="center" vertical="bottom"/>
    </xf>
    <xf borderId="23" fillId="0" fontId="13" numFmtId="0" xfId="0" applyAlignment="1" applyBorder="1" applyFont="1">
      <alignment vertical="bottom"/>
    </xf>
    <xf borderId="24" fillId="0" fontId="13" numFmtId="0" xfId="0" applyAlignment="1" applyBorder="1" applyFont="1">
      <alignment vertical="bottom"/>
    </xf>
    <xf borderId="25" fillId="0" fontId="13" numFmtId="0" xfId="0" applyAlignment="1" applyBorder="1" applyFont="1">
      <alignment vertical="bottom"/>
    </xf>
    <xf borderId="6" fillId="7" fontId="21" numFmtId="0" xfId="0" applyAlignment="1" applyBorder="1" applyFont="1">
      <alignment shrinkToFit="0" vertical="bottom" wrapText="1"/>
    </xf>
    <xf borderId="6" fillId="8" fontId="21" numFmtId="0" xfId="0" applyAlignment="1" applyBorder="1" applyFont="1">
      <alignment shrinkToFit="0" vertical="bottom" wrapText="1"/>
    </xf>
    <xf borderId="26" fillId="12" fontId="19" numFmtId="0" xfId="0" applyAlignment="1" applyBorder="1" applyFill="1" applyFont="1">
      <alignment shrinkToFit="0" wrapText="1"/>
    </xf>
    <xf borderId="4" fillId="12" fontId="14" numFmtId="0" xfId="0" applyBorder="1" applyFont="1"/>
    <xf borderId="4" fillId="12" fontId="13" numFmtId="0" xfId="0" applyBorder="1" applyFont="1"/>
    <xf borderId="27" fillId="12" fontId="14" numFmtId="0" xfId="0" applyBorder="1" applyFont="1"/>
    <xf borderId="27" fillId="12" fontId="13" numFmtId="0" xfId="0" applyBorder="1" applyFont="1"/>
    <xf borderId="12" fillId="0" fontId="13" numFmtId="0" xfId="0" applyAlignment="1" applyBorder="1" applyFont="1">
      <alignment vertical="bottom"/>
    </xf>
    <xf borderId="13" fillId="0" fontId="13" numFmtId="0" xfId="0" applyAlignment="1" applyBorder="1" applyFont="1">
      <alignment vertical="bottom"/>
    </xf>
    <xf borderId="3" fillId="10" fontId="19" numFmtId="0" xfId="0" applyBorder="1" applyFont="1"/>
    <xf borderId="3" fillId="10" fontId="19" numFmtId="0" xfId="0" applyAlignment="1" applyBorder="1" applyFont="1">
      <alignment horizontal="center"/>
    </xf>
    <xf borderId="14" fillId="0" fontId="13" numFmtId="0" xfId="0" applyAlignment="1" applyBorder="1" applyFont="1">
      <alignment vertical="bottom"/>
    </xf>
    <xf borderId="3" fillId="0" fontId="26" numFmtId="0" xfId="0" applyAlignment="1" applyBorder="1" applyFont="1">
      <alignment vertical="bottom"/>
    </xf>
    <xf borderId="3" fillId="0" fontId="26" numFmtId="167" xfId="0" applyAlignment="1" applyBorder="1" applyFont="1" applyNumberFormat="1">
      <alignment horizontal="right" vertical="bottom"/>
    </xf>
    <xf borderId="3" fillId="0" fontId="13" numFmtId="0" xfId="0" applyAlignment="1" applyBorder="1" applyFont="1">
      <alignment vertical="bottom"/>
    </xf>
    <xf borderId="3" fillId="0" fontId="26" numFmtId="0" xfId="0" applyAlignment="1" applyBorder="1" applyFont="1">
      <alignment horizontal="center" readingOrder="0" vertical="bottom"/>
    </xf>
    <xf borderId="1" fillId="2" fontId="10" numFmtId="0" xfId="0" applyAlignment="1" applyBorder="1" applyFont="1">
      <alignment readingOrder="0"/>
    </xf>
    <xf borderId="10" fillId="6" fontId="11" numFmtId="0" xfId="0" applyAlignment="1" applyBorder="1" applyFont="1">
      <alignment vertical="bottom"/>
    </xf>
    <xf borderId="12" fillId="0" fontId="27" numFmtId="0" xfId="0" applyAlignment="1" applyBorder="1" applyFont="1">
      <alignment readingOrder="0" vertical="bottom"/>
    </xf>
    <xf borderId="28" fillId="0" fontId="3" numFmtId="0" xfId="0" applyBorder="1" applyFont="1"/>
    <xf borderId="3" fillId="2" fontId="28" numFmtId="0" xfId="0" applyAlignment="1" applyBorder="1" applyFont="1">
      <alignment readingOrder="0"/>
    </xf>
    <xf borderId="29" fillId="0" fontId="3" numFmtId="0" xfId="0" applyBorder="1" applyFont="1"/>
    <xf borderId="3" fillId="2" fontId="29" numFmtId="0" xfId="0" applyAlignment="1" applyBorder="1" applyFont="1">
      <alignment horizontal="center"/>
    </xf>
    <xf borderId="3" fillId="2" fontId="29" numFmtId="0" xfId="0" applyAlignment="1" applyBorder="1" applyFont="1">
      <alignment horizontal="center" readingOrder="0"/>
    </xf>
    <xf borderId="3" fillId="11" fontId="30" numFmtId="0" xfId="0" applyAlignment="1" applyBorder="1" applyFont="1">
      <alignment horizontal="center"/>
    </xf>
    <xf borderId="29" fillId="0" fontId="13" numFmtId="0" xfId="0" applyAlignment="1" applyBorder="1" applyFont="1">
      <alignment vertical="bottom"/>
    </xf>
    <xf borderId="3" fillId="0" fontId="18" numFmtId="0" xfId="0" applyAlignment="1" applyBorder="1" applyFont="1">
      <alignment horizontal="center"/>
    </xf>
    <xf borderId="3" fillId="0" fontId="18" numFmtId="0" xfId="0" applyAlignment="1" applyBorder="1" applyFont="1">
      <alignment horizontal="center" vertical="bottom"/>
    </xf>
    <xf borderId="3" fillId="0" fontId="18" numFmtId="164" xfId="0" applyAlignment="1" applyBorder="1" applyFont="1" applyNumberFormat="1">
      <alignment horizontal="center" vertical="bottom"/>
    </xf>
    <xf borderId="30" fillId="0" fontId="3" numFmtId="0" xfId="0" applyBorder="1" applyFont="1"/>
    <xf borderId="3" fillId="0" fontId="18" numFmtId="0" xfId="0" applyAlignment="1" applyBorder="1" applyFont="1">
      <alignment vertical="bottom"/>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5" fillId="0" fontId="14" numFmtId="0" xfId="0" applyAlignment="1" applyBorder="1" applyFont="1">
      <alignment readingOrder="0"/>
    </xf>
    <xf borderId="5" fillId="0" fontId="31" numFmtId="0" xfId="0" applyAlignment="1" applyBorder="1" applyFont="1">
      <alignment readingOrder="0" vertical="bottom"/>
    </xf>
    <xf borderId="5" fillId="0" fontId="32" numFmtId="0" xfId="0" applyAlignment="1" applyBorder="1" applyFont="1">
      <alignment readingOrder="0"/>
    </xf>
    <xf borderId="3" fillId="2" fontId="30" numFmtId="0" xfId="0" applyAlignment="1" applyBorder="1" applyFont="1">
      <alignment horizontal="center" readingOrder="0"/>
    </xf>
    <xf borderId="3" fillId="2" fontId="30" numFmtId="0" xfId="0" applyAlignment="1" applyBorder="1" applyFont="1">
      <alignment horizontal="right" readingOrder="0"/>
    </xf>
    <xf borderId="3" fillId="2" fontId="30" numFmtId="0" xfId="0" applyAlignment="1" applyBorder="1" applyFont="1">
      <alignment horizontal="right"/>
    </xf>
    <xf borderId="3" fillId="0" fontId="18" numFmtId="2" xfId="0" applyAlignment="1" applyBorder="1" applyFont="1" applyNumberFormat="1">
      <alignment horizontal="right" vertical="bottom"/>
    </xf>
    <xf borderId="3" fillId="0" fontId="16" numFmtId="2" xfId="0" applyAlignment="1" applyBorder="1" applyFont="1" applyNumberFormat="1">
      <alignment vertical="bottom"/>
    </xf>
    <xf borderId="3" fillId="0" fontId="33" numFmtId="4" xfId="0" applyBorder="1" applyFont="1" applyNumberFormat="1"/>
    <xf borderId="5" fillId="13" fontId="30" numFmtId="0" xfId="0" applyAlignment="1" applyBorder="1" applyFill="1" applyFont="1">
      <alignment horizontal="center" readingOrder="0"/>
    </xf>
    <xf borderId="5" fillId="13" fontId="30" numFmtId="0" xfId="0" applyAlignment="1" applyBorder="1" applyFont="1">
      <alignment horizontal="right" readingOrder="0"/>
    </xf>
    <xf borderId="5" fillId="13" fontId="30" numFmtId="0" xfId="0" applyAlignment="1" applyBorder="1" applyFont="1">
      <alignment horizontal="right"/>
    </xf>
    <xf borderId="12" fillId="13" fontId="18" numFmtId="0" xfId="0" applyAlignment="1" applyBorder="1" applyFont="1">
      <alignment horizontal="center"/>
    </xf>
    <xf borderId="12" fillId="13" fontId="18" numFmtId="2" xfId="0" applyAlignment="1" applyBorder="1" applyFont="1" applyNumberFormat="1">
      <alignment horizontal="right" vertical="bottom"/>
    </xf>
    <xf borderId="12" fillId="13" fontId="16" numFmtId="2" xfId="0" applyAlignment="1" applyBorder="1" applyFont="1" applyNumberFormat="1">
      <alignment vertical="bottom"/>
    </xf>
    <xf borderId="12" fillId="13" fontId="33" numFmtId="4" xfId="0" applyBorder="1" applyFont="1" applyNumberFormat="1"/>
    <xf borderId="31" fillId="12" fontId="19" numFmtId="0" xfId="0" applyAlignment="1" applyBorder="1" applyFont="1">
      <alignment readingOrder="0"/>
    </xf>
    <xf borderId="31" fillId="12" fontId="3" numFmtId="0" xfId="0" applyBorder="1" applyFont="1"/>
    <xf borderId="24" fillId="0" fontId="3" numFmtId="0" xfId="0" applyBorder="1" applyFont="1"/>
    <xf borderId="15" fillId="0" fontId="3" numFmtId="0" xfId="0" applyBorder="1" applyFont="1"/>
    <xf borderId="3" fillId="10" fontId="21" numFmtId="0" xfId="0" applyBorder="1" applyFont="1"/>
    <xf borderId="3" fillId="10" fontId="21" numFmtId="0" xfId="0" applyAlignment="1" applyBorder="1" applyFont="1">
      <alignment horizontal="right"/>
    </xf>
    <xf borderId="30" fillId="13" fontId="18" numFmtId="2" xfId="0" applyAlignment="1" applyBorder="1" applyFont="1" applyNumberFormat="1">
      <alignment horizontal="right" vertical="bottom"/>
    </xf>
    <xf borderId="3" fillId="14" fontId="16" numFmtId="2" xfId="0" applyAlignment="1" applyBorder="1" applyFill="1" applyFont="1" applyNumberFormat="1">
      <alignment readingOrder="0" vertical="bottom"/>
    </xf>
    <xf borderId="3" fillId="13" fontId="33" numFmtId="4" xfId="0" applyAlignment="1" applyBorder="1" applyFont="1" applyNumberFormat="1">
      <alignment readingOrder="0"/>
    </xf>
    <xf borderId="3" fillId="15" fontId="18" numFmtId="0" xfId="0" applyAlignment="1" applyBorder="1" applyFill="1" applyFont="1">
      <alignment vertical="bottom"/>
    </xf>
    <xf borderId="3" fillId="0" fontId="18" numFmtId="165" xfId="0" applyAlignment="1" applyBorder="1" applyFont="1" applyNumberFormat="1">
      <alignment horizontal="right" vertical="bottom"/>
    </xf>
    <xf borderId="13" fillId="13" fontId="18" numFmtId="2" xfId="0" applyAlignment="1" applyBorder="1" applyFont="1" applyNumberFormat="1">
      <alignment horizontal="right" vertical="bottom"/>
    </xf>
    <xf borderId="3" fillId="16" fontId="16" numFmtId="2" xfId="0" applyAlignment="1" applyBorder="1" applyFill="1" applyFont="1" applyNumberFormat="1">
      <alignment readingOrder="0" vertical="bottom"/>
    </xf>
    <xf borderId="3" fillId="13" fontId="33" numFmtId="168" xfId="0" applyBorder="1" applyFont="1" applyNumberFormat="1"/>
    <xf borderId="5" fillId="13" fontId="18" numFmtId="2" xfId="0" applyAlignment="1" applyBorder="1" applyFont="1" applyNumberFormat="1">
      <alignment horizontal="right" vertical="bottom"/>
    </xf>
    <xf borderId="11" fillId="13" fontId="16" numFmtId="2" xfId="0" applyAlignment="1" applyBorder="1" applyFont="1" applyNumberFormat="1">
      <alignment vertical="bottom"/>
    </xf>
    <xf borderId="11" fillId="13" fontId="33" numFmtId="4" xfId="0" applyBorder="1" applyFont="1" applyNumberFormat="1"/>
    <xf borderId="5" fillId="13" fontId="16" numFmtId="2" xfId="0" applyAlignment="1" applyBorder="1" applyFont="1" applyNumberFormat="1">
      <alignment vertical="bottom"/>
    </xf>
    <xf borderId="5" fillId="13" fontId="33" numFmtId="4" xfId="0" applyBorder="1" applyFont="1" applyNumberFormat="1"/>
    <xf borderId="32" fillId="12" fontId="19" numFmtId="0" xfId="0" applyAlignment="1" applyBorder="1" applyFont="1">
      <alignment readingOrder="0"/>
    </xf>
    <xf borderId="32" fillId="12" fontId="3" numFmtId="0" xfId="0" applyBorder="1" applyFont="1"/>
    <xf borderId="13" fillId="13" fontId="34" numFmtId="0" xfId="0" applyAlignment="1" applyBorder="1" applyFont="1">
      <alignment horizontal="center"/>
    </xf>
    <xf borderId="2" fillId="3" fontId="21" numFmtId="0" xfId="0" applyAlignment="1" applyBorder="1" applyFont="1">
      <alignment horizontal="left"/>
    </xf>
    <xf borderId="33" fillId="3" fontId="35" numFmtId="0" xfId="0" applyAlignment="1" applyBorder="1" applyFont="1">
      <alignment vertical="bottom"/>
    </xf>
    <xf borderId="29" fillId="0" fontId="16" numFmtId="0" xfId="0" applyAlignment="1" applyBorder="1" applyFont="1">
      <alignment vertical="bottom"/>
    </xf>
    <xf borderId="12" fillId="0" fontId="16" numFmtId="0" xfId="0" applyAlignment="1" applyBorder="1" applyFont="1">
      <alignment vertical="bottom"/>
    </xf>
    <xf borderId="5" fillId="0" fontId="16" numFmtId="0" xfId="0" applyAlignment="1" applyBorder="1" applyFont="1">
      <alignment vertical="bottom"/>
    </xf>
    <xf borderId="11" fillId="0" fontId="16" numFmtId="0" xfId="0" applyAlignment="1" applyBorder="1" applyFont="1">
      <alignment vertical="bottom"/>
    </xf>
    <xf borderId="3" fillId="0" fontId="3" numFmtId="0" xfId="0" applyAlignment="1" applyBorder="1" applyFont="1">
      <alignment horizontal="left" readingOrder="0"/>
    </xf>
    <xf borderId="13" fillId="0" fontId="16" numFmtId="0" xfId="0" applyAlignment="1" applyBorder="1" applyFont="1">
      <alignment vertical="bottom"/>
    </xf>
    <xf borderId="25" fillId="0" fontId="16" numFmtId="0" xfId="0" applyAlignment="1" applyBorder="1" applyFont="1">
      <alignment vertical="bottom"/>
    </xf>
    <xf borderId="3" fillId="10" fontId="36" numFmtId="0" xfId="0" applyAlignment="1" applyBorder="1" applyFont="1">
      <alignment horizontal="right" vertical="bottom"/>
    </xf>
    <xf borderId="5" fillId="0" fontId="4" numFmtId="0" xfId="0" applyAlignment="1" applyBorder="1" applyFont="1">
      <alignment readingOrder="0"/>
    </xf>
    <xf borderId="3" fillId="15" fontId="36" numFmtId="0" xfId="0" applyAlignment="1" applyBorder="1" applyFont="1">
      <alignment vertical="bottom"/>
    </xf>
    <xf borderId="3" fillId="0" fontId="37" numFmtId="165" xfId="0" applyAlignment="1" applyBorder="1" applyFont="1" applyNumberFormat="1">
      <alignment horizontal="right" vertical="bottom"/>
    </xf>
    <xf borderId="12" fillId="0" fontId="3" numFmtId="0" xfId="0" applyAlignment="1" applyBorder="1" applyFont="1">
      <alignment horizontal="left"/>
    </xf>
    <xf borderId="3" fillId="14" fontId="37" numFmtId="165" xfId="0" applyAlignment="1" applyBorder="1" applyFont="1" applyNumberFormat="1">
      <alignment horizontal="right" vertical="bottom"/>
    </xf>
    <xf borderId="5" fillId="12" fontId="3" numFmtId="0" xfId="0" applyBorder="1" applyFont="1"/>
    <xf borderId="34" fillId="0" fontId="34" numFmtId="0" xfId="0" applyAlignment="1" applyBorder="1" applyFont="1">
      <alignment horizontal="left" readingOrder="0" shrinkToFit="0" vertical="center" wrapText="0"/>
    </xf>
    <xf borderId="35" fillId="0" fontId="34" numFmtId="0" xfId="0" applyAlignment="1" applyBorder="1" applyFont="1">
      <alignment horizontal="right" readingOrder="0" shrinkToFit="0" vertical="center" wrapText="0"/>
    </xf>
    <xf borderId="12" fillId="0" fontId="3" numFmtId="0" xfId="0" applyAlignment="1" applyBorder="1" applyFont="1">
      <alignment horizontal="left" readingOrder="0"/>
    </xf>
    <xf borderId="3" fillId="17" fontId="16" numFmtId="0" xfId="0" applyAlignment="1" applyBorder="1" applyFill="1" applyFont="1">
      <alignment shrinkToFit="0" vertical="bottom" wrapText="0"/>
    </xf>
    <xf borderId="3" fillId="0" fontId="16" numFmtId="165" xfId="0" applyAlignment="1" applyBorder="1" applyFont="1" applyNumberFormat="1">
      <alignment horizontal="right" shrinkToFit="0" vertical="bottom" wrapText="0"/>
    </xf>
    <xf borderId="6" fillId="14" fontId="16" numFmtId="2" xfId="0" applyAlignment="1" applyBorder="1" applyFont="1" applyNumberFormat="1">
      <alignment readingOrder="0" vertical="bottom"/>
    </xf>
    <xf borderId="36" fillId="13" fontId="33" numFmtId="168" xfId="0" applyBorder="1" applyFont="1" applyNumberFormat="1"/>
    <xf borderId="37" fillId="0" fontId="3" numFmtId="0" xfId="0" applyAlignment="1" applyBorder="1" applyFont="1">
      <alignment readingOrder="0" shrinkToFit="0" vertical="center" wrapText="0"/>
    </xf>
    <xf borderId="38" fillId="0" fontId="3" numFmtId="165" xfId="0" applyAlignment="1" applyBorder="1" applyFont="1" applyNumberFormat="1">
      <alignment readingOrder="0" shrinkToFit="0" vertical="center" wrapText="0"/>
    </xf>
    <xf borderId="39" fillId="0" fontId="3" numFmtId="0" xfId="0" applyAlignment="1" applyBorder="1" applyFont="1">
      <alignment readingOrder="0" shrinkToFit="0" vertical="center" wrapText="0"/>
    </xf>
    <xf borderId="40" fillId="0" fontId="3" numFmtId="165" xfId="0" applyAlignment="1" applyBorder="1" applyFont="1" applyNumberFormat="1">
      <alignment readingOrder="0" shrinkToFit="0" vertical="center" wrapText="0"/>
    </xf>
    <xf borderId="3" fillId="18" fontId="34" numFmtId="0" xfId="0" applyBorder="1" applyFill="1" applyFont="1"/>
    <xf borderId="3" fillId="18" fontId="34" numFmtId="0" xfId="0" applyAlignment="1" applyBorder="1" applyFont="1">
      <alignment horizontal="center"/>
    </xf>
    <xf borderId="3" fillId="0" fontId="16" numFmtId="0" xfId="0" applyAlignment="1" applyBorder="1" applyFont="1">
      <alignment vertical="bottom"/>
    </xf>
    <xf borderId="3" fillId="0" fontId="16" numFmtId="0" xfId="0" applyAlignment="1" applyBorder="1" applyFont="1">
      <alignment horizontal="center"/>
    </xf>
    <xf borderId="3" fillId="0" fontId="16" numFmtId="1" xfId="0" applyAlignment="1" applyBorder="1" applyFont="1" applyNumberFormat="1">
      <alignment horizontal="center"/>
    </xf>
    <xf borderId="5" fillId="0" fontId="34" numFmtId="0" xfId="0" applyAlignment="1" applyBorder="1" applyFont="1">
      <alignment vertical="bottom"/>
    </xf>
    <xf borderId="5" fillId="0" fontId="34" numFmtId="0" xfId="0" applyAlignment="1" applyBorder="1" applyFont="1">
      <alignment readingOrder="0" vertical="bottom"/>
    </xf>
    <xf borderId="14" fillId="13" fontId="16" numFmtId="0" xfId="0" applyAlignment="1" applyBorder="1" applyFont="1">
      <alignment vertical="bottom"/>
    </xf>
    <xf borderId="12" fillId="13" fontId="38" numFmtId="0" xfId="0" applyAlignment="1" applyBorder="1" applyFont="1">
      <alignment vertical="bottom"/>
    </xf>
    <xf borderId="34" fillId="0" fontId="34" numFmtId="0" xfId="0" applyAlignment="1" applyBorder="1" applyFont="1">
      <alignment horizontal="left" readingOrder="0" shrinkToFit="0" vertical="bottom" wrapText="0"/>
    </xf>
    <xf borderId="35" fillId="0" fontId="34" numFmtId="0" xfId="0" applyAlignment="1" applyBorder="1" applyFont="1">
      <alignment horizontal="left" readingOrder="0" shrinkToFit="0" vertical="bottom" wrapText="0"/>
    </xf>
    <xf borderId="5" fillId="13" fontId="38" numFmtId="0" xfId="0" applyAlignment="1" applyBorder="1" applyFont="1">
      <alignment vertical="bottom"/>
    </xf>
    <xf borderId="3" fillId="0" fontId="16" numFmtId="49" xfId="0" applyAlignment="1" applyBorder="1" applyFont="1" applyNumberFormat="1">
      <alignment shrinkToFit="0" vertical="bottom" wrapText="0"/>
    </xf>
    <xf borderId="3" fillId="0" fontId="16" numFmtId="3" xfId="0" applyAlignment="1" applyBorder="1" applyFont="1" applyNumberFormat="1">
      <alignment shrinkToFit="0" vertical="bottom" wrapText="0"/>
    </xf>
    <xf borderId="5" fillId="13" fontId="16" numFmtId="0" xfId="0" applyAlignment="1" applyBorder="1" applyFont="1">
      <alignment vertical="bottom"/>
    </xf>
    <xf borderId="11" fillId="0" fontId="16" numFmtId="3" xfId="0" applyAlignment="1" applyBorder="1" applyFont="1" applyNumberFormat="1">
      <alignment vertical="bottom"/>
    </xf>
    <xf borderId="5" fillId="0" fontId="16" numFmtId="3" xfId="0" applyAlignment="1" applyBorder="1" applyFont="1" applyNumberFormat="1">
      <alignment vertical="bottom"/>
    </xf>
    <xf borderId="5" fillId="0" fontId="34" numFmtId="0" xfId="0" applyAlignment="1" applyBorder="1" applyFont="1">
      <alignment readingOrder="0" vertical="bottom"/>
    </xf>
    <xf borderId="41" fillId="19" fontId="38" numFmtId="0" xfId="0" applyAlignment="1" applyBorder="1" applyFill="1" applyFont="1">
      <alignment horizontal="center" vertical="bottom"/>
    </xf>
    <xf borderId="42" fillId="19" fontId="38" numFmtId="3" xfId="0" applyAlignment="1" applyBorder="1" applyFont="1" applyNumberFormat="1">
      <alignment vertical="bottom"/>
    </xf>
    <xf borderId="3" fillId="0" fontId="16" numFmtId="49" xfId="0" applyAlignment="1" applyBorder="1" applyFont="1" applyNumberFormat="1">
      <alignment readingOrder="0" vertical="bottom"/>
    </xf>
    <xf borderId="3" fillId="20" fontId="16" numFmtId="0" xfId="0" applyAlignment="1" applyBorder="1" applyFill="1" applyFont="1">
      <alignment vertical="bottom"/>
    </xf>
    <xf borderId="11" fillId="13" fontId="16" numFmtId="0" xfId="0" applyAlignment="1" applyBorder="1" applyFont="1">
      <alignment vertical="bottom"/>
    </xf>
    <xf borderId="11" fillId="13" fontId="16" numFmtId="3" xfId="0" applyAlignment="1" applyBorder="1" applyFont="1" applyNumberFormat="1">
      <alignment horizontal="right" vertical="bottom"/>
    </xf>
    <xf borderId="5" fillId="13" fontId="16" numFmtId="3" xfId="0" applyAlignment="1" applyBorder="1" applyFont="1" applyNumberFormat="1">
      <alignment horizontal="righ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Capitulo 6-style">
      <tableStyleElement dxfId="1" type="headerRow"/>
      <tableStyleElement dxfId="2" type="firstRowStripe"/>
      <tableStyleElement dxfId="3" type="secondRowStripe"/>
    </tableStyle>
    <tableStyle count="3" pivot="0" name="Capitulo 6-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19</xdr:row>
      <xdr:rowOff>190500</xdr:rowOff>
    </xdr:from>
    <xdr:ext cx="17783175" cy="38100"/>
    <xdr:grpSp>
      <xdr:nvGrpSpPr>
        <xdr:cNvPr id="2" name="Shape 2"/>
        <xdr:cNvGrpSpPr/>
      </xdr:nvGrpSpPr>
      <xdr:grpSpPr>
        <a:xfrm>
          <a:off x="0" y="3780000"/>
          <a:ext cx="10692000" cy="0"/>
          <a:chOff x="0" y="3780000"/>
          <a:chExt cx="10692000" cy="0"/>
        </a:xfrm>
      </xdr:grpSpPr>
      <xdr:cxnSp>
        <xdr:nvCxnSpPr>
          <xdr:cNvPr id="3" name="Shape 3"/>
          <xdr:cNvCxnSpPr/>
        </xdr:nvCxnSpPr>
        <xdr:spPr>
          <a:xfrm>
            <a:off x="0" y="3780000"/>
            <a:ext cx="10692000" cy="0"/>
          </a:xfrm>
          <a:prstGeom prst="straightConnector1">
            <a:avLst/>
          </a:prstGeom>
          <a:noFill/>
          <a:ln cap="flat" cmpd="sng" w="38100">
            <a:solidFill>
              <a:schemeClr val="accent1"/>
            </a:solidFill>
            <a:prstDash val="solid"/>
            <a:miter lim="800000"/>
            <a:headEnd len="sm" w="sm" type="none"/>
            <a:tailEnd len="sm" w="sm" type="none"/>
          </a:ln>
        </xdr:spPr>
      </xdr:cxnSp>
    </xdr:grpSp>
    <xdr:clientData fLocksWithSheet="0"/>
  </xdr:oneCellAnchor>
  <xdr:oneCellAnchor>
    <xdr:from>
      <xdr:col>0</xdr:col>
      <xdr:colOff>238125</xdr:colOff>
      <xdr:row>36</xdr:row>
      <xdr:rowOff>190500</xdr:rowOff>
    </xdr:from>
    <xdr:ext cx="17783175" cy="38100"/>
    <xdr:grpSp>
      <xdr:nvGrpSpPr>
        <xdr:cNvPr id="2" name="Shape 2"/>
        <xdr:cNvGrpSpPr/>
      </xdr:nvGrpSpPr>
      <xdr:grpSpPr>
        <a:xfrm>
          <a:off x="0" y="3780000"/>
          <a:ext cx="10692000" cy="0"/>
          <a:chOff x="0" y="3780000"/>
          <a:chExt cx="10692000" cy="0"/>
        </a:xfrm>
      </xdr:grpSpPr>
      <xdr:cxnSp>
        <xdr:nvCxnSpPr>
          <xdr:cNvPr id="3" name="Shape 3"/>
          <xdr:cNvCxnSpPr/>
        </xdr:nvCxnSpPr>
        <xdr:spPr>
          <a:xfrm>
            <a:off x="0" y="3780000"/>
            <a:ext cx="10692000" cy="0"/>
          </a:xfrm>
          <a:prstGeom prst="straightConnector1">
            <a:avLst/>
          </a:prstGeom>
          <a:noFill/>
          <a:ln cap="flat" cmpd="sng" w="38100">
            <a:solidFill>
              <a:schemeClr val="accent1"/>
            </a:solidFill>
            <a:prstDash val="solid"/>
            <a:miter lim="800000"/>
            <a:headEnd len="sm" w="sm" type="none"/>
            <a:tailEnd len="sm" w="sm" type="none"/>
          </a:ln>
        </xdr:spPr>
      </xdr:cxnSp>
    </xdr:grpSp>
    <xdr:clientData fLocksWithSheet="0"/>
  </xdr:oneCellAnchor>
  <xdr:oneCellAnchor>
    <xdr:from>
      <xdr:col>0</xdr:col>
      <xdr:colOff>247650</xdr:colOff>
      <xdr:row>46</xdr:row>
      <xdr:rowOff>257175</xdr:rowOff>
    </xdr:from>
    <xdr:ext cx="17783175" cy="38100"/>
    <xdr:grpSp>
      <xdr:nvGrpSpPr>
        <xdr:cNvPr id="2" name="Shape 2"/>
        <xdr:cNvGrpSpPr/>
      </xdr:nvGrpSpPr>
      <xdr:grpSpPr>
        <a:xfrm>
          <a:off x="0" y="3780000"/>
          <a:ext cx="10692000" cy="0"/>
          <a:chOff x="0" y="3780000"/>
          <a:chExt cx="10692000" cy="0"/>
        </a:xfrm>
      </xdr:grpSpPr>
      <xdr:cxnSp>
        <xdr:nvCxnSpPr>
          <xdr:cNvPr id="4" name="Shape 4"/>
          <xdr:cNvCxnSpPr/>
        </xdr:nvCxnSpPr>
        <xdr:spPr>
          <a:xfrm>
            <a:off x="0" y="3780000"/>
            <a:ext cx="10692000" cy="0"/>
          </a:xfrm>
          <a:prstGeom prst="straightConnector1">
            <a:avLst/>
          </a:prstGeom>
          <a:noFill/>
          <a:ln cap="flat" cmpd="sng" w="38100">
            <a:solidFill>
              <a:schemeClr val="accent1"/>
            </a:solidFill>
            <a:prstDash val="solid"/>
            <a:miter lim="800000"/>
            <a:headEnd len="sm" w="sm" type="none"/>
            <a:tailEnd len="sm" w="sm" type="none"/>
          </a:ln>
        </xdr:spPr>
      </xdr:cxnSp>
    </xdr:grpSp>
    <xdr:clientData fLocksWithSheet="0"/>
  </xdr:oneCellAnchor>
  <xdr:oneCellAnchor>
    <xdr:from>
      <xdr:col>0</xdr:col>
      <xdr:colOff>76200</xdr:colOff>
      <xdr:row>0</xdr:row>
      <xdr:rowOff>38100</xdr:rowOff>
    </xdr:from>
    <xdr:ext cx="333375" cy="3619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409575" cy="171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38100</xdr:rowOff>
    </xdr:from>
    <xdr:ext cx="333375" cy="3619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409575" cy="171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38100</xdr:rowOff>
    </xdr:from>
    <xdr:ext cx="333375" cy="3619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400050" cy="161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38100</xdr:rowOff>
    </xdr:from>
    <xdr:ext cx="333375" cy="3619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390525" cy="161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38100</xdr:rowOff>
    </xdr:from>
    <xdr:ext cx="333375" cy="3619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400050" cy="161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52:C66" displayName="Datos" name="Datos" id="1">
  <tableColumns count="2">
    <tableColumn name="MES" id="1"/>
    <tableColumn name="MONTO" id="2"/>
  </tableColumns>
  <tableStyleInfo name="Capitulo 6-style" showColumnStripes="0" showFirstColumn="1" showLastColumn="1" showRowStripes="1"/>
</table>
</file>

<file path=xl/tables/table2.xml><?xml version="1.0" encoding="utf-8"?>
<table xmlns="http://schemas.openxmlformats.org/spreadsheetml/2006/main" ref="B90:C94" displayName="Empleados" name="Empleados" id="2">
  <tableColumns count="2">
    <tableColumn name="Código" id="1"/>
    <tableColumn name="Vendedor/a" id="2"/>
  </tableColumns>
  <tableStyleInfo name="Capitulo 6-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2B5799"/>
      </a:accent1>
      <a:accent2>
        <a:srgbClr val="FFC000"/>
      </a:accent2>
      <a:accent3>
        <a:srgbClr val="49DF8E"/>
      </a:accent3>
      <a:accent4>
        <a:srgbClr val="FF3300"/>
      </a:accent4>
      <a:accent5>
        <a:srgbClr val="5B9BD5"/>
      </a:accent5>
      <a:accent6>
        <a:srgbClr val="70AD47"/>
      </a:accent6>
      <a:hlink>
        <a:srgbClr val="0563C1"/>
      </a:hlink>
      <a:folHlink>
        <a:srgbClr val="0563C1"/>
      </a:folHlink>
    </a:clrScheme>
    <a:fontScheme name="Sheets">
      <a:majorFont>
        <a:latin typeface="Lato"/>
        <a:ea typeface="Lato"/>
        <a:cs typeface="Lato"/>
      </a:majorFont>
      <a:minorFont>
        <a:latin typeface="Lato"/>
        <a:ea typeface="Lato"/>
        <a:cs typeface="La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tiotech.com/cap2-funcion-si-con-varias-condicion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ltiotech.com/cap3-funcion-si-y-o-teoria-aplicacion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ltiotech.com/cap4-funcion-si-con-varias-condiciones-si-conjunt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ltiotech.com/cap5-funcion-si-error-teoria-y-aplicacione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ltiotech.com/cap-6-funcion-buscarv-teoria-y-aplicaciones/" TargetMode="External"/><Relationship Id="rId2" Type="http://schemas.openxmlformats.org/officeDocument/2006/relationships/drawing" Target="../drawings/drawing6.xml"/><Relationship Id="rId5" Type="http://schemas.openxmlformats.org/officeDocument/2006/relationships/table" Target="../tables/table1.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3" max="3" width="38.0"/>
    <col customWidth="1" min="4" max="4" width="15.25"/>
    <col customWidth="1" min="5" max="5" width="43.88"/>
  </cols>
  <sheetData>
    <row r="1">
      <c r="A1" s="1"/>
      <c r="B1" s="2" t="s">
        <v>0</v>
      </c>
      <c r="C1" s="2"/>
      <c r="D1" s="2"/>
      <c r="E1" s="2"/>
      <c r="F1" s="2"/>
      <c r="G1" s="2"/>
      <c r="H1" s="2"/>
      <c r="I1" s="2"/>
      <c r="J1" s="2"/>
      <c r="K1" s="2"/>
      <c r="L1" s="2"/>
      <c r="M1" s="2"/>
      <c r="N1" s="2"/>
      <c r="O1" s="2"/>
      <c r="P1" s="2"/>
      <c r="Q1" s="2"/>
      <c r="R1" s="2"/>
      <c r="S1" s="2"/>
      <c r="T1" s="2"/>
      <c r="U1" s="2"/>
      <c r="V1" s="2"/>
      <c r="W1" s="2"/>
      <c r="X1" s="2"/>
      <c r="Y1" s="2"/>
      <c r="Z1" s="2"/>
    </row>
    <row r="2">
      <c r="A2" s="3" t="s">
        <v>1</v>
      </c>
      <c r="B2" s="4"/>
      <c r="C2" s="4"/>
      <c r="D2" s="4"/>
      <c r="E2" s="4"/>
      <c r="F2" s="4"/>
      <c r="G2" s="4"/>
      <c r="H2" s="4"/>
      <c r="I2" s="4"/>
      <c r="J2" s="4"/>
      <c r="K2" s="4"/>
      <c r="L2" s="4"/>
      <c r="M2" s="4"/>
      <c r="N2" s="4"/>
      <c r="O2" s="4"/>
      <c r="P2" s="4"/>
      <c r="Q2" s="4"/>
      <c r="R2" s="4"/>
      <c r="S2" s="4"/>
      <c r="T2" s="4"/>
      <c r="U2" s="4"/>
      <c r="V2" s="4"/>
      <c r="W2" s="4"/>
      <c r="X2" s="4"/>
      <c r="Y2" s="4"/>
      <c r="Z2" s="4"/>
    </row>
    <row r="4">
      <c r="B4" s="5" t="s">
        <v>2</v>
      </c>
      <c r="C4" s="5" t="s">
        <v>3</v>
      </c>
      <c r="D4" s="5" t="s">
        <v>4</v>
      </c>
      <c r="E4" s="5" t="s">
        <v>5</v>
      </c>
    </row>
    <row r="5">
      <c r="B5" s="6">
        <v>2.0</v>
      </c>
      <c r="C5" s="7" t="s">
        <v>6</v>
      </c>
      <c r="D5" s="8" t="s">
        <v>7</v>
      </c>
      <c r="E5" s="7" t="s">
        <v>8</v>
      </c>
    </row>
    <row r="6">
      <c r="B6" s="9">
        <v>3.0</v>
      </c>
      <c r="C6" s="10" t="s">
        <v>9</v>
      </c>
      <c r="D6" s="11" t="s">
        <v>10</v>
      </c>
      <c r="E6" s="12" t="s">
        <v>11</v>
      </c>
    </row>
    <row r="7">
      <c r="B7" s="6">
        <v>4.0</v>
      </c>
      <c r="C7" s="7" t="s">
        <v>12</v>
      </c>
      <c r="D7" s="8" t="s">
        <v>13</v>
      </c>
      <c r="E7" s="13" t="s">
        <v>14</v>
      </c>
    </row>
    <row r="8">
      <c r="B8" s="9">
        <v>5.0</v>
      </c>
      <c r="C8" s="14" t="s">
        <v>15</v>
      </c>
      <c r="D8" s="15" t="s">
        <v>16</v>
      </c>
      <c r="E8" s="16" t="s">
        <v>17</v>
      </c>
    </row>
    <row r="9">
      <c r="B9" s="6">
        <v>6.0</v>
      </c>
      <c r="C9" s="7" t="s">
        <v>18</v>
      </c>
      <c r="D9" s="8" t="s">
        <v>19</v>
      </c>
      <c r="E9" s="17" t="s">
        <v>20</v>
      </c>
    </row>
    <row r="10">
      <c r="B10" s="9">
        <v>7.0</v>
      </c>
      <c r="C10" s="18"/>
      <c r="D10" s="19"/>
      <c r="E10" s="20"/>
    </row>
    <row r="11">
      <c r="B11" s="6">
        <v>8.0</v>
      </c>
      <c r="C11" s="21"/>
      <c r="D11" s="22"/>
      <c r="E11" s="23"/>
    </row>
    <row r="12">
      <c r="B12" s="9">
        <v>9.0</v>
      </c>
      <c r="C12" s="18"/>
      <c r="D12" s="19"/>
      <c r="E12" s="20"/>
    </row>
    <row r="13">
      <c r="B13" s="6">
        <v>10.0</v>
      </c>
      <c r="C13" s="21"/>
      <c r="D13" s="22"/>
      <c r="E13" s="23"/>
    </row>
    <row r="14">
      <c r="B14" s="9">
        <v>11.0</v>
      </c>
      <c r="C14" s="18"/>
      <c r="D14" s="19"/>
      <c r="E14" s="20"/>
    </row>
    <row r="15">
      <c r="B15" s="6">
        <v>12.0</v>
      </c>
      <c r="C15" s="21"/>
      <c r="D15" s="22"/>
      <c r="E15" s="23"/>
    </row>
    <row r="16">
      <c r="B16" s="9">
        <v>13.0</v>
      </c>
      <c r="C16" s="18"/>
      <c r="D16" s="19"/>
      <c r="E16" s="20"/>
    </row>
    <row r="17">
      <c r="B17" s="6">
        <v>14.0</v>
      </c>
      <c r="C17" s="21"/>
      <c r="D17" s="22"/>
      <c r="E17" s="23"/>
    </row>
    <row r="18">
      <c r="B18" s="9">
        <v>15.0</v>
      </c>
      <c r="C18" s="18"/>
      <c r="D18" s="19"/>
      <c r="E18" s="20"/>
    </row>
    <row r="19">
      <c r="B19" s="6">
        <v>16.0</v>
      </c>
      <c r="C19" s="21"/>
      <c r="D19" s="22"/>
      <c r="E19" s="23"/>
    </row>
    <row r="20">
      <c r="B20" s="9">
        <v>17.0</v>
      </c>
      <c r="C20" s="18"/>
      <c r="D20" s="19"/>
      <c r="E20" s="20"/>
    </row>
    <row r="21">
      <c r="B21" s="6">
        <v>18.0</v>
      </c>
      <c r="C21" s="21"/>
      <c r="D21" s="22"/>
      <c r="E21" s="23"/>
    </row>
    <row r="22">
      <c r="B22" s="9">
        <v>19.0</v>
      </c>
      <c r="C22" s="18"/>
      <c r="D22" s="19"/>
      <c r="E22" s="20"/>
    </row>
    <row r="23">
      <c r="B23" s="6">
        <v>20.0</v>
      </c>
      <c r="C23" s="21"/>
      <c r="D23" s="22"/>
      <c r="E23" s="23"/>
    </row>
  </sheetData>
  <hyperlinks>
    <hyperlink display="Capitulo 2" location="'Capitulo 2'!A1" ref="D5"/>
    <hyperlink display="Capitulo 3" location="'Capitulo 3'!A1" ref="D6"/>
    <hyperlink display="Capitulo 4" location="'Capitulo 4'!A1" ref="D7"/>
    <hyperlink display="Capitulo 5" location="'Capitulo 5'!A1" ref="D8"/>
    <hyperlink display="Capitulo 6" location="'Capitulo 6'!A1" ref="D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38"/>
    <col customWidth="1" min="2" max="2" width="21.63"/>
    <col customWidth="1" min="3" max="3" width="16.13"/>
    <col customWidth="1" min="4" max="4" width="14.75"/>
    <col customWidth="1" min="5" max="5" width="11.5"/>
    <col customWidth="1" min="6" max="6" width="22.75"/>
    <col customWidth="1" min="7" max="7" width="27.5"/>
    <col customWidth="1" min="8" max="8" width="22.75"/>
    <col customWidth="1" min="9" max="9" width="20.25"/>
    <col customWidth="1" min="10" max="10" width="26.5"/>
    <col customWidth="1" min="11" max="11" width="20.88"/>
    <col customWidth="1" min="12" max="12" width="22.5"/>
    <col customWidth="1" min="13" max="15" width="11.5"/>
    <col customWidth="1" min="16" max="26" width="10.63"/>
  </cols>
  <sheetData>
    <row r="1">
      <c r="A1" s="24"/>
      <c r="B1" s="25" t="s">
        <v>21</v>
      </c>
      <c r="C1" s="24"/>
      <c r="D1" s="25"/>
      <c r="E1" s="24"/>
      <c r="F1" s="24"/>
      <c r="G1" s="24"/>
      <c r="H1" s="24"/>
      <c r="I1" s="24"/>
      <c r="J1" s="24"/>
      <c r="K1" s="24"/>
      <c r="L1" s="24"/>
      <c r="M1" s="24"/>
      <c r="N1" s="24"/>
      <c r="O1" s="24"/>
      <c r="P1" s="24"/>
      <c r="Q1" s="24"/>
      <c r="R1" s="24"/>
      <c r="S1" s="24"/>
      <c r="T1" s="24"/>
      <c r="U1" s="24"/>
      <c r="V1" s="24"/>
      <c r="W1" s="24"/>
      <c r="X1" s="24"/>
      <c r="Y1" s="24"/>
      <c r="Z1" s="24"/>
    </row>
    <row r="2">
      <c r="A2" s="26" t="s">
        <v>22</v>
      </c>
      <c r="B2" s="26"/>
      <c r="C2" s="26"/>
      <c r="D2" s="26"/>
      <c r="E2" s="26"/>
      <c r="F2" s="26"/>
      <c r="G2" s="26"/>
      <c r="H2" s="26"/>
      <c r="I2" s="26"/>
      <c r="J2" s="26"/>
      <c r="K2" s="26"/>
      <c r="L2" s="26"/>
      <c r="M2" s="26"/>
      <c r="N2" s="26"/>
      <c r="O2" s="26"/>
      <c r="P2" s="26"/>
      <c r="Q2" s="26"/>
      <c r="R2" s="26"/>
      <c r="S2" s="26"/>
      <c r="T2" s="26"/>
      <c r="U2" s="26"/>
      <c r="V2" s="26"/>
      <c r="W2" s="26"/>
      <c r="X2" s="26"/>
      <c r="Y2" s="26"/>
      <c r="Z2" s="26"/>
    </row>
    <row r="3">
      <c r="A3" s="27"/>
      <c r="B3" s="27"/>
      <c r="C3" s="27"/>
      <c r="D3" s="27"/>
      <c r="E3" s="27"/>
      <c r="F3" s="27"/>
      <c r="G3" s="27"/>
      <c r="H3" s="27"/>
      <c r="I3" s="27"/>
      <c r="J3" s="27"/>
      <c r="K3" s="27"/>
      <c r="L3" s="27"/>
      <c r="M3" s="27"/>
      <c r="N3" s="27"/>
      <c r="O3" s="27"/>
      <c r="P3" s="27"/>
      <c r="Q3" s="27"/>
      <c r="R3" s="27"/>
      <c r="S3" s="27"/>
      <c r="T3" s="27"/>
      <c r="U3" s="27"/>
      <c r="V3" s="27"/>
      <c r="W3" s="27"/>
      <c r="X3" s="27"/>
      <c r="Y3" s="27"/>
      <c r="Z3" s="27"/>
    </row>
    <row r="4">
      <c r="A4" s="28"/>
      <c r="B4" s="29" t="s">
        <v>23</v>
      </c>
      <c r="C4" s="30" t="s">
        <v>7</v>
      </c>
      <c r="D4" s="31"/>
      <c r="E4" s="31"/>
      <c r="F4" s="31"/>
      <c r="G4" s="31"/>
      <c r="H4" s="31"/>
      <c r="I4" s="31"/>
      <c r="J4" s="31"/>
      <c r="K4" s="31"/>
      <c r="L4" s="31"/>
      <c r="M4" s="31"/>
      <c r="N4" s="31"/>
      <c r="O4" s="31"/>
      <c r="P4" s="31"/>
      <c r="Q4" s="31"/>
      <c r="R4" s="31"/>
      <c r="S4" s="31"/>
      <c r="T4" s="31"/>
      <c r="U4" s="31"/>
      <c r="V4" s="31"/>
      <c r="W4" s="31"/>
      <c r="X4" s="31"/>
      <c r="Y4" s="31"/>
      <c r="Z4" s="31"/>
    </row>
    <row r="5" ht="19.5" customHeight="1">
      <c r="A5" s="31"/>
      <c r="N5" s="32"/>
      <c r="O5" s="32"/>
      <c r="P5" s="31"/>
      <c r="Q5" s="31"/>
      <c r="R5" s="31"/>
      <c r="S5" s="31"/>
      <c r="T5" s="31"/>
      <c r="U5" s="31"/>
      <c r="V5" s="31"/>
      <c r="W5" s="31"/>
      <c r="X5" s="31"/>
      <c r="Y5" s="31"/>
      <c r="Z5" s="31"/>
    </row>
    <row r="6" ht="30.0" customHeight="1">
      <c r="A6" s="31"/>
      <c r="B6" s="33" t="s">
        <v>24</v>
      </c>
      <c r="C6" s="33" t="s">
        <v>25</v>
      </c>
      <c r="D6" s="33" t="s">
        <v>26</v>
      </c>
      <c r="E6" s="33" t="s">
        <v>27</v>
      </c>
      <c r="F6" s="33" t="s">
        <v>28</v>
      </c>
      <c r="G6" s="33" t="s">
        <v>29</v>
      </c>
      <c r="H6" s="33" t="s">
        <v>30</v>
      </c>
      <c r="I6" s="34" t="s">
        <v>31</v>
      </c>
      <c r="J6" s="35" t="s">
        <v>32</v>
      </c>
      <c r="K6" s="36" t="s">
        <v>33</v>
      </c>
      <c r="L6" s="37" t="s">
        <v>34</v>
      </c>
      <c r="M6" s="31"/>
      <c r="N6" s="31"/>
      <c r="O6" s="31"/>
      <c r="P6" s="31"/>
      <c r="Q6" s="31"/>
      <c r="R6" s="31"/>
      <c r="S6" s="31"/>
      <c r="T6" s="31"/>
      <c r="U6" s="31"/>
      <c r="V6" s="31"/>
      <c r="W6" s="31"/>
      <c r="X6" s="31"/>
      <c r="Y6" s="31"/>
      <c r="Z6" s="31"/>
    </row>
    <row r="7" ht="30.0" customHeight="1">
      <c r="A7" s="31"/>
      <c r="B7" s="38" t="s">
        <v>35</v>
      </c>
      <c r="C7" s="38">
        <v>10.0</v>
      </c>
      <c r="D7" s="38">
        <v>11.0</v>
      </c>
      <c r="E7" s="39">
        <v>12.0</v>
      </c>
      <c r="F7" s="40">
        <f t="shared" ref="F7:F13" si="1">AVERAGE(C7:E7)</f>
        <v>11</v>
      </c>
      <c r="G7" s="41">
        <v>1.0</v>
      </c>
      <c r="H7" s="40">
        <v>2.0</v>
      </c>
      <c r="I7" s="42" t="str">
        <f t="shared" ref="I7:I13" si="2">IF(F7&gt;10,"Aprobado","Desaprobado")</f>
        <v>Aprobado</v>
      </c>
      <c r="J7" s="43" t="str">
        <f t="shared" ref="J7:J13" si="3">IF(G7&lt;5,"","Inhabilitado")</f>
        <v/>
      </c>
      <c r="K7" s="44" t="str">
        <f t="shared" ref="K7:K13" si="4">IF(H7&lt;&gt;2,"Diferente","")</f>
        <v/>
      </c>
      <c r="L7" s="45" t="str">
        <f t="shared" ref="L7:L13" si="5">IF(F7&gt;15,"Bueno",IF(F7&lt;=10,"Deficiente","Regular"))</f>
        <v>Regular</v>
      </c>
      <c r="M7" s="31"/>
      <c r="N7" s="31"/>
      <c r="O7" s="31"/>
      <c r="P7" s="31"/>
      <c r="Q7" s="31"/>
      <c r="R7" s="31"/>
      <c r="S7" s="31"/>
      <c r="T7" s="31"/>
      <c r="U7" s="31"/>
      <c r="V7" s="31"/>
      <c r="W7" s="31"/>
      <c r="X7" s="31"/>
      <c r="Y7" s="31"/>
      <c r="Z7" s="31"/>
    </row>
    <row r="8" ht="30.0" customHeight="1">
      <c r="A8" s="31"/>
      <c r="B8" s="38" t="s">
        <v>36</v>
      </c>
      <c r="C8" s="38">
        <v>11.0</v>
      </c>
      <c r="D8" s="38">
        <v>12.0</v>
      </c>
      <c r="E8" s="39">
        <v>14.0</v>
      </c>
      <c r="F8" s="40">
        <f t="shared" si="1"/>
        <v>12.33333333</v>
      </c>
      <c r="G8" s="41">
        <v>8.0</v>
      </c>
      <c r="H8" s="40">
        <v>1.0</v>
      </c>
      <c r="I8" s="42" t="str">
        <f t="shared" si="2"/>
        <v>Aprobado</v>
      </c>
      <c r="J8" s="43" t="str">
        <f t="shared" si="3"/>
        <v>Inhabilitado</v>
      </c>
      <c r="K8" s="44" t="str">
        <f t="shared" si="4"/>
        <v>Diferente</v>
      </c>
      <c r="L8" s="45" t="str">
        <f t="shared" si="5"/>
        <v>Regular</v>
      </c>
      <c r="M8" s="31"/>
      <c r="N8" s="31"/>
      <c r="O8" s="31"/>
      <c r="P8" s="31"/>
      <c r="Q8" s="31"/>
      <c r="R8" s="31"/>
      <c r="S8" s="31"/>
      <c r="T8" s="31"/>
      <c r="U8" s="31"/>
      <c r="V8" s="31"/>
      <c r="W8" s="31"/>
      <c r="X8" s="31"/>
      <c r="Y8" s="31"/>
      <c r="Z8" s="31"/>
    </row>
    <row r="9" ht="30.0" customHeight="1">
      <c r="A9" s="31"/>
      <c r="B9" s="38" t="s">
        <v>37</v>
      </c>
      <c r="C9" s="46">
        <v>20.0</v>
      </c>
      <c r="D9" s="38">
        <v>13.0</v>
      </c>
      <c r="E9" s="39">
        <v>15.0</v>
      </c>
      <c r="F9" s="40">
        <f t="shared" si="1"/>
        <v>16</v>
      </c>
      <c r="G9" s="41">
        <v>3.0</v>
      </c>
      <c r="H9" s="40">
        <v>2.0</v>
      </c>
      <c r="I9" s="42" t="str">
        <f t="shared" si="2"/>
        <v>Aprobado</v>
      </c>
      <c r="J9" s="43" t="str">
        <f t="shared" si="3"/>
        <v/>
      </c>
      <c r="K9" s="44" t="str">
        <f t="shared" si="4"/>
        <v/>
      </c>
      <c r="L9" s="45" t="str">
        <f t="shared" si="5"/>
        <v>Bueno</v>
      </c>
      <c r="M9" s="31"/>
      <c r="N9" s="31"/>
      <c r="O9" s="31"/>
      <c r="P9" s="31"/>
      <c r="Q9" s="31"/>
      <c r="R9" s="31"/>
      <c r="S9" s="31"/>
      <c r="T9" s="31"/>
      <c r="U9" s="31"/>
      <c r="V9" s="31"/>
      <c r="W9" s="31"/>
      <c r="X9" s="31"/>
      <c r="Y9" s="31"/>
      <c r="Z9" s="31"/>
    </row>
    <row r="10" ht="30.0" customHeight="1">
      <c r="A10" s="31"/>
      <c r="B10" s="38" t="s">
        <v>38</v>
      </c>
      <c r="C10" s="38">
        <v>10.0</v>
      </c>
      <c r="D10" s="38">
        <v>10.0</v>
      </c>
      <c r="E10" s="39">
        <v>10.0</v>
      </c>
      <c r="F10" s="40">
        <f t="shared" si="1"/>
        <v>10</v>
      </c>
      <c r="G10" s="41">
        <v>6.0</v>
      </c>
      <c r="H10" s="40">
        <v>3.0</v>
      </c>
      <c r="I10" s="42" t="str">
        <f t="shared" si="2"/>
        <v>Desaprobado</v>
      </c>
      <c r="J10" s="43" t="str">
        <f t="shared" si="3"/>
        <v>Inhabilitado</v>
      </c>
      <c r="K10" s="44" t="str">
        <f t="shared" si="4"/>
        <v>Diferente</v>
      </c>
      <c r="L10" s="45" t="str">
        <f t="shared" si="5"/>
        <v>Deficiente</v>
      </c>
      <c r="M10" s="31"/>
      <c r="N10" s="31"/>
      <c r="O10" s="31"/>
      <c r="P10" s="31"/>
      <c r="Q10" s="31"/>
      <c r="R10" s="31"/>
      <c r="S10" s="31"/>
      <c r="T10" s="31"/>
      <c r="U10" s="31"/>
      <c r="V10" s="31"/>
      <c r="W10" s="31"/>
      <c r="X10" s="31"/>
      <c r="Y10" s="31"/>
      <c r="Z10" s="31"/>
    </row>
    <row r="11" ht="30.0" customHeight="1">
      <c r="A11" s="31"/>
      <c r="B11" s="38" t="s">
        <v>39</v>
      </c>
      <c r="C11" s="38">
        <v>15.0</v>
      </c>
      <c r="D11" s="38">
        <v>0.0</v>
      </c>
      <c r="E11" s="39">
        <v>15.0</v>
      </c>
      <c r="F11" s="40">
        <f t="shared" si="1"/>
        <v>10</v>
      </c>
      <c r="G11" s="41">
        <v>5.0</v>
      </c>
      <c r="H11" s="40">
        <v>2.0</v>
      </c>
      <c r="I11" s="42" t="str">
        <f t="shared" si="2"/>
        <v>Desaprobado</v>
      </c>
      <c r="J11" s="43" t="str">
        <f t="shared" si="3"/>
        <v>Inhabilitado</v>
      </c>
      <c r="K11" s="44" t="str">
        <f t="shared" si="4"/>
        <v/>
      </c>
      <c r="L11" s="45" t="str">
        <f t="shared" si="5"/>
        <v>Deficiente</v>
      </c>
      <c r="M11" s="31"/>
      <c r="N11" s="31"/>
      <c r="O11" s="31"/>
      <c r="P11" s="31"/>
      <c r="Q11" s="31"/>
      <c r="R11" s="31"/>
      <c r="S11" s="31"/>
      <c r="T11" s="31"/>
      <c r="U11" s="31"/>
      <c r="V11" s="31"/>
      <c r="W11" s="31"/>
      <c r="X11" s="31"/>
      <c r="Y11" s="31"/>
      <c r="Z11" s="31"/>
    </row>
    <row r="12" ht="30.0" customHeight="1">
      <c r="A12" s="31"/>
      <c r="B12" s="38" t="s">
        <v>40</v>
      </c>
      <c r="C12" s="38">
        <v>10.0</v>
      </c>
      <c r="D12" s="38">
        <v>15.0</v>
      </c>
      <c r="E12" s="39">
        <v>11.0</v>
      </c>
      <c r="F12" s="40">
        <f t="shared" si="1"/>
        <v>12</v>
      </c>
      <c r="G12" s="41">
        <v>11.0</v>
      </c>
      <c r="H12" s="40">
        <v>5.0</v>
      </c>
      <c r="I12" s="42" t="str">
        <f t="shared" si="2"/>
        <v>Aprobado</v>
      </c>
      <c r="J12" s="43" t="str">
        <f t="shared" si="3"/>
        <v>Inhabilitado</v>
      </c>
      <c r="K12" s="44" t="str">
        <f t="shared" si="4"/>
        <v>Diferente</v>
      </c>
      <c r="L12" s="45" t="str">
        <f t="shared" si="5"/>
        <v>Regular</v>
      </c>
      <c r="M12" s="31"/>
      <c r="N12" s="31"/>
      <c r="O12" s="31"/>
      <c r="P12" s="31"/>
      <c r="Q12" s="31"/>
      <c r="R12" s="31"/>
      <c r="S12" s="31"/>
      <c r="T12" s="31"/>
      <c r="U12" s="31"/>
      <c r="V12" s="31"/>
      <c r="W12" s="31"/>
      <c r="X12" s="31"/>
      <c r="Y12" s="31"/>
      <c r="Z12" s="31"/>
    </row>
    <row r="13">
      <c r="A13" s="31"/>
      <c r="B13" s="38" t="s">
        <v>41</v>
      </c>
      <c r="C13" s="38">
        <v>5.0</v>
      </c>
      <c r="D13" s="38">
        <v>16.0</v>
      </c>
      <c r="E13" s="39">
        <v>12.0</v>
      </c>
      <c r="F13" s="40">
        <f t="shared" si="1"/>
        <v>11</v>
      </c>
      <c r="G13" s="41">
        <v>4.0</v>
      </c>
      <c r="H13" s="40">
        <v>2.0</v>
      </c>
      <c r="I13" s="42" t="str">
        <f t="shared" si="2"/>
        <v>Aprobado</v>
      </c>
      <c r="J13" s="43" t="str">
        <f t="shared" si="3"/>
        <v/>
      </c>
      <c r="K13" s="44" t="str">
        <f t="shared" si="4"/>
        <v/>
      </c>
      <c r="L13" s="45" t="str">
        <f t="shared" si="5"/>
        <v>Regular</v>
      </c>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47" t="s">
        <v>42</v>
      </c>
      <c r="C16" s="48"/>
      <c r="D16" s="48"/>
      <c r="E16" s="48"/>
      <c r="F16" s="48"/>
      <c r="G16" s="48"/>
      <c r="H16" s="49"/>
      <c r="I16" s="50"/>
      <c r="J16" s="31"/>
      <c r="K16" s="31"/>
      <c r="L16" s="31"/>
      <c r="M16" s="31"/>
      <c r="N16" s="31"/>
      <c r="O16" s="31"/>
      <c r="P16" s="31"/>
      <c r="Q16" s="31"/>
      <c r="R16" s="31"/>
      <c r="S16" s="31"/>
      <c r="T16" s="31"/>
      <c r="U16" s="31"/>
      <c r="V16" s="31"/>
      <c r="W16" s="31"/>
      <c r="X16" s="31"/>
      <c r="Y16" s="31"/>
      <c r="Z16" s="31"/>
    </row>
    <row r="17">
      <c r="A17" s="31"/>
      <c r="B17" s="51" t="s">
        <v>43</v>
      </c>
      <c r="C17" s="48"/>
      <c r="D17" s="48"/>
      <c r="E17" s="48"/>
      <c r="F17" s="48"/>
      <c r="G17" s="48"/>
      <c r="H17" s="49"/>
      <c r="I17" s="52"/>
      <c r="J17" s="31"/>
      <c r="K17" s="53"/>
      <c r="L17" s="54"/>
      <c r="M17" s="31"/>
      <c r="N17" s="31"/>
      <c r="O17" s="31"/>
      <c r="P17" s="31"/>
      <c r="Q17" s="31"/>
      <c r="R17" s="31"/>
      <c r="S17" s="31"/>
      <c r="T17" s="31"/>
      <c r="U17" s="31"/>
      <c r="V17" s="31"/>
      <c r="W17" s="31"/>
      <c r="X17" s="31"/>
      <c r="Y17" s="31"/>
      <c r="Z17" s="31"/>
    </row>
    <row r="18">
      <c r="A18" s="31"/>
      <c r="B18" s="55" t="s">
        <v>44</v>
      </c>
      <c r="C18" s="48"/>
      <c r="D18" s="48"/>
      <c r="E18" s="48"/>
      <c r="F18" s="48"/>
      <c r="G18" s="48"/>
      <c r="H18" s="49"/>
      <c r="I18" s="56"/>
      <c r="J18" s="31"/>
      <c r="K18" s="31"/>
      <c r="L18" s="31"/>
      <c r="M18" s="31"/>
      <c r="N18" s="31"/>
      <c r="O18" s="31"/>
      <c r="P18" s="31"/>
      <c r="Q18" s="31"/>
      <c r="R18" s="31"/>
      <c r="S18" s="31"/>
      <c r="T18" s="31"/>
      <c r="U18" s="31"/>
      <c r="V18" s="31"/>
      <c r="W18" s="31"/>
      <c r="X18" s="31"/>
      <c r="Y18" s="31"/>
      <c r="Z18" s="31"/>
    </row>
    <row r="19" ht="22.5" customHeight="1">
      <c r="A19" s="31"/>
      <c r="B19" s="57" t="s">
        <v>45</v>
      </c>
      <c r="C19" s="48"/>
      <c r="D19" s="48"/>
      <c r="E19" s="48"/>
      <c r="F19" s="48"/>
      <c r="G19" s="48"/>
      <c r="H19" s="49"/>
      <c r="I19" s="58"/>
      <c r="J19" s="31"/>
      <c r="K19" s="31"/>
      <c r="L19" s="31"/>
      <c r="M19" s="31"/>
      <c r="N19" s="31"/>
      <c r="O19" s="31"/>
      <c r="P19" s="31"/>
      <c r="Q19" s="31"/>
      <c r="R19" s="31"/>
      <c r="S19" s="31"/>
      <c r="T19" s="31"/>
      <c r="U19" s="31"/>
      <c r="V19" s="31"/>
      <c r="W19" s="31"/>
      <c r="X19" s="31"/>
      <c r="Y19" s="31"/>
      <c r="Z19" s="31"/>
    </row>
    <row r="20" ht="24.0"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21.0"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59" t="s">
        <v>46</v>
      </c>
      <c r="C24" s="59" t="s">
        <v>47</v>
      </c>
      <c r="D24" s="60" t="s">
        <v>48</v>
      </c>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61">
        <v>15000.0</v>
      </c>
      <c r="C25" s="62">
        <f t="shared" ref="C25:C34" si="6">IF(B25&gt;20000,B25*2%,B25*1%)</f>
        <v>150</v>
      </c>
      <c r="D25" s="62" t="str">
        <f t="shared" ref="D25:D34" si="7">IF(B25&gt;20000,"2%","1%")</f>
        <v>1%</v>
      </c>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61">
        <v>24000.0</v>
      </c>
      <c r="C26" s="62">
        <f t="shared" si="6"/>
        <v>480</v>
      </c>
      <c r="D26" s="62" t="str">
        <f t="shared" si="7"/>
        <v>2%</v>
      </c>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61">
        <v>15421.0</v>
      </c>
      <c r="C27" s="62">
        <f t="shared" si="6"/>
        <v>154.21</v>
      </c>
      <c r="D27" s="62" t="str">
        <f t="shared" si="7"/>
        <v>1%</v>
      </c>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61">
        <v>25000.0</v>
      </c>
      <c r="C28" s="62">
        <f t="shared" si="6"/>
        <v>500</v>
      </c>
      <c r="D28" s="62" t="str">
        <f t="shared" si="7"/>
        <v>2%</v>
      </c>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61">
        <v>26500.0</v>
      </c>
      <c r="C29" s="62">
        <f t="shared" si="6"/>
        <v>530</v>
      </c>
      <c r="D29" s="62" t="str">
        <f t="shared" si="7"/>
        <v>2%</v>
      </c>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61">
        <v>14050.0</v>
      </c>
      <c r="C30" s="62">
        <f t="shared" si="6"/>
        <v>140.5</v>
      </c>
      <c r="D30" s="62" t="str">
        <f t="shared" si="7"/>
        <v>1%</v>
      </c>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61">
        <v>13500.0</v>
      </c>
      <c r="C31" s="62">
        <f t="shared" si="6"/>
        <v>135</v>
      </c>
      <c r="D31" s="62" t="str">
        <f t="shared" si="7"/>
        <v>1%</v>
      </c>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61">
        <v>14500.0</v>
      </c>
      <c r="C32" s="62">
        <f t="shared" si="6"/>
        <v>145</v>
      </c>
      <c r="D32" s="62" t="str">
        <f t="shared" si="7"/>
        <v>1%</v>
      </c>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61">
        <v>16700.0</v>
      </c>
      <c r="C33" s="62">
        <f t="shared" si="6"/>
        <v>167</v>
      </c>
      <c r="D33" s="62" t="str">
        <f t="shared" si="7"/>
        <v>1%</v>
      </c>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61">
        <v>21000.0</v>
      </c>
      <c r="C34" s="62">
        <f t="shared" si="6"/>
        <v>420</v>
      </c>
      <c r="D34" s="62" t="str">
        <f t="shared" si="7"/>
        <v>2%</v>
      </c>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55" t="s">
        <v>49</v>
      </c>
      <c r="C36" s="48"/>
      <c r="D36" s="48"/>
      <c r="E36" s="48"/>
      <c r="F36" s="48"/>
      <c r="G36" s="48"/>
      <c r="H36" s="49"/>
      <c r="I36" s="44"/>
      <c r="J36" s="31"/>
      <c r="K36" s="31"/>
      <c r="L36" s="31"/>
      <c r="M36" s="31"/>
      <c r="N36" s="31"/>
      <c r="O36" s="31"/>
      <c r="P36" s="31"/>
      <c r="Q36" s="31"/>
      <c r="R36" s="31"/>
      <c r="S36" s="31"/>
      <c r="T36" s="31"/>
      <c r="U36" s="31"/>
      <c r="V36" s="31"/>
      <c r="W36" s="31"/>
      <c r="X36" s="31"/>
      <c r="Y36" s="31"/>
      <c r="Z36" s="31"/>
    </row>
    <row r="37" ht="62.25" customHeight="1">
      <c r="A37" s="31"/>
      <c r="B37" s="63"/>
      <c r="C37" s="63"/>
      <c r="D37" s="63"/>
      <c r="E37" s="63"/>
      <c r="F37" s="63"/>
      <c r="G37" s="63"/>
      <c r="H37" s="63"/>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3" t="s">
        <v>24</v>
      </c>
      <c r="C39" s="33" t="s">
        <v>25</v>
      </c>
      <c r="D39" s="33" t="s">
        <v>26</v>
      </c>
      <c r="E39" s="33" t="s">
        <v>27</v>
      </c>
      <c r="F39" s="33" t="s">
        <v>28</v>
      </c>
      <c r="G39" s="64" t="s">
        <v>50</v>
      </c>
      <c r="H39" s="31"/>
      <c r="I39" s="65" t="s">
        <v>51</v>
      </c>
      <c r="J39" s="31"/>
      <c r="K39" s="31"/>
      <c r="L39" s="31"/>
      <c r="M39" s="31"/>
      <c r="N39" s="31"/>
      <c r="O39" s="31"/>
      <c r="P39" s="31"/>
      <c r="Q39" s="31"/>
      <c r="R39" s="31"/>
      <c r="S39" s="31"/>
      <c r="T39" s="31"/>
      <c r="U39" s="31"/>
      <c r="V39" s="31"/>
      <c r="W39" s="31"/>
      <c r="X39" s="31"/>
      <c r="Y39" s="31"/>
      <c r="Z39" s="31"/>
    </row>
    <row r="40" ht="15.75" customHeight="1">
      <c r="A40" s="31"/>
      <c r="B40" s="38" t="s">
        <v>35</v>
      </c>
      <c r="C40" s="46">
        <v>0.0</v>
      </c>
      <c r="D40" s="46">
        <v>0.0</v>
      </c>
      <c r="E40" s="39">
        <v>12.0</v>
      </c>
      <c r="F40" s="40">
        <f t="shared" ref="F40:F46" si="8">AVERAGE(C40:E40)</f>
        <v>4</v>
      </c>
      <c r="G40" s="66" t="str">
        <f t="shared" ref="G40:G46" si="9">IF(F40&lt;=5,"Interes 0", IF(F40&lt;=10,"Deficiente",IF(F40&lt;=15,"Regular","Bueno")))</f>
        <v>Interes 0</v>
      </c>
      <c r="H40" s="31"/>
      <c r="I40" s="62" t="s">
        <v>52</v>
      </c>
      <c r="J40" s="62" t="s">
        <v>53</v>
      </c>
      <c r="K40" s="31"/>
      <c r="L40" s="31"/>
      <c r="M40" s="31"/>
      <c r="N40" s="31"/>
      <c r="O40" s="31"/>
      <c r="P40" s="31"/>
      <c r="Q40" s="31"/>
      <c r="R40" s="31"/>
      <c r="S40" s="31"/>
      <c r="T40" s="31"/>
      <c r="U40" s="31"/>
      <c r="V40" s="31"/>
      <c r="W40" s="31"/>
      <c r="X40" s="31"/>
      <c r="Y40" s="31"/>
      <c r="Z40" s="31"/>
    </row>
    <row r="41" ht="15.75" customHeight="1">
      <c r="A41" s="31"/>
      <c r="B41" s="38" t="s">
        <v>36</v>
      </c>
      <c r="C41" s="38">
        <v>20.0</v>
      </c>
      <c r="D41" s="38">
        <v>12.0</v>
      </c>
      <c r="E41" s="39">
        <v>14.0</v>
      </c>
      <c r="F41" s="40">
        <f t="shared" si="8"/>
        <v>15.33333333</v>
      </c>
      <c r="G41" s="66" t="str">
        <f t="shared" si="9"/>
        <v>Bueno</v>
      </c>
      <c r="H41" s="31"/>
      <c r="I41" s="62" t="s">
        <v>54</v>
      </c>
      <c r="J41" s="62" t="s">
        <v>55</v>
      </c>
      <c r="K41" s="31"/>
      <c r="L41" s="31"/>
      <c r="M41" s="31"/>
      <c r="N41" s="31"/>
      <c r="O41" s="31"/>
      <c r="P41" s="31"/>
      <c r="Q41" s="31"/>
      <c r="R41" s="31"/>
      <c r="S41" s="31"/>
      <c r="T41" s="31"/>
      <c r="U41" s="31"/>
      <c r="V41" s="31"/>
      <c r="W41" s="31"/>
      <c r="X41" s="31"/>
      <c r="Y41" s="31"/>
      <c r="Z41" s="31"/>
    </row>
    <row r="42" ht="15.75" customHeight="1">
      <c r="A42" s="31"/>
      <c r="B42" s="38" t="s">
        <v>37</v>
      </c>
      <c r="C42" s="38">
        <v>8.0</v>
      </c>
      <c r="D42" s="38">
        <v>13.0</v>
      </c>
      <c r="E42" s="39">
        <v>15.0</v>
      </c>
      <c r="F42" s="40">
        <f t="shared" si="8"/>
        <v>12</v>
      </c>
      <c r="G42" s="66" t="str">
        <f t="shared" si="9"/>
        <v>Regular</v>
      </c>
      <c r="H42" s="31"/>
      <c r="I42" s="62" t="s">
        <v>56</v>
      </c>
      <c r="J42" s="62" t="s">
        <v>57</v>
      </c>
      <c r="K42" s="31"/>
      <c r="L42" s="31"/>
      <c r="M42" s="31"/>
      <c r="N42" s="31"/>
      <c r="O42" s="31"/>
      <c r="P42" s="31"/>
      <c r="Q42" s="31"/>
      <c r="R42" s="31"/>
      <c r="S42" s="31"/>
      <c r="T42" s="31"/>
      <c r="U42" s="31"/>
      <c r="V42" s="31"/>
      <c r="W42" s="31"/>
      <c r="X42" s="31"/>
      <c r="Y42" s="31"/>
      <c r="Z42" s="31"/>
    </row>
    <row r="43" ht="15.75" customHeight="1">
      <c r="A43" s="31"/>
      <c r="B43" s="38" t="s">
        <v>38</v>
      </c>
      <c r="C43" s="38">
        <v>10.0</v>
      </c>
      <c r="D43" s="38">
        <v>10.0</v>
      </c>
      <c r="E43" s="39">
        <v>10.0</v>
      </c>
      <c r="F43" s="40">
        <f t="shared" si="8"/>
        <v>10</v>
      </c>
      <c r="G43" s="66" t="str">
        <f t="shared" si="9"/>
        <v>Deficiente</v>
      </c>
      <c r="H43" s="31"/>
      <c r="I43" s="62" t="s">
        <v>58</v>
      </c>
      <c r="J43" s="62" t="s">
        <v>59</v>
      </c>
      <c r="K43" s="31"/>
      <c r="L43" s="31"/>
      <c r="M43" s="31"/>
      <c r="N43" s="31"/>
      <c r="O43" s="31"/>
      <c r="P43" s="31"/>
      <c r="Q43" s="31"/>
      <c r="R43" s="31"/>
      <c r="S43" s="31"/>
      <c r="T43" s="31"/>
      <c r="U43" s="31"/>
      <c r="V43" s="31"/>
      <c r="W43" s="31"/>
      <c r="X43" s="31"/>
      <c r="Y43" s="31"/>
      <c r="Z43" s="31"/>
    </row>
    <row r="44" ht="15.75" customHeight="1">
      <c r="A44" s="31"/>
      <c r="B44" s="38" t="s">
        <v>39</v>
      </c>
      <c r="C44" s="38">
        <v>15.0</v>
      </c>
      <c r="D44" s="38">
        <v>20.0</v>
      </c>
      <c r="E44" s="39">
        <v>8.0</v>
      </c>
      <c r="F44" s="40">
        <f t="shared" si="8"/>
        <v>14.33333333</v>
      </c>
      <c r="G44" s="66" t="str">
        <f t="shared" si="9"/>
        <v>Regular</v>
      </c>
      <c r="H44" s="31"/>
      <c r="I44" s="31"/>
      <c r="J44" s="31"/>
      <c r="K44" s="31"/>
      <c r="L44" s="31"/>
      <c r="M44" s="31"/>
      <c r="N44" s="31"/>
      <c r="O44" s="31"/>
      <c r="P44" s="31"/>
      <c r="Q44" s="31"/>
      <c r="R44" s="31"/>
      <c r="S44" s="31"/>
      <c r="T44" s="31"/>
      <c r="U44" s="31"/>
      <c r="V44" s="31"/>
      <c r="W44" s="31"/>
      <c r="X44" s="31"/>
      <c r="Y44" s="31"/>
      <c r="Z44" s="31"/>
    </row>
    <row r="45" ht="15.75" customHeight="1">
      <c r="A45" s="31"/>
      <c r="B45" s="38" t="s">
        <v>40</v>
      </c>
      <c r="C45" s="38">
        <v>10.0</v>
      </c>
      <c r="D45" s="38">
        <v>15.0</v>
      </c>
      <c r="E45" s="39">
        <v>11.0</v>
      </c>
      <c r="F45" s="40">
        <f t="shared" si="8"/>
        <v>12</v>
      </c>
      <c r="G45" s="66" t="str">
        <f t="shared" si="9"/>
        <v>Regular</v>
      </c>
      <c r="H45" s="31"/>
      <c r="I45" s="31"/>
      <c r="J45" s="31"/>
      <c r="K45" s="31"/>
      <c r="L45" s="31"/>
      <c r="M45" s="31"/>
      <c r="N45" s="31"/>
      <c r="O45" s="31"/>
      <c r="P45" s="31"/>
      <c r="Q45" s="31"/>
      <c r="R45" s="31"/>
      <c r="S45" s="31"/>
      <c r="T45" s="31"/>
      <c r="U45" s="31"/>
      <c r="V45" s="31"/>
      <c r="W45" s="31"/>
      <c r="X45" s="31"/>
      <c r="Y45" s="31"/>
      <c r="Z45" s="31"/>
    </row>
    <row r="46" ht="20.25" customHeight="1">
      <c r="A46" s="31"/>
      <c r="B46" s="38" t="s">
        <v>41</v>
      </c>
      <c r="C46" s="38">
        <v>5.0</v>
      </c>
      <c r="D46" s="38">
        <v>16.0</v>
      </c>
      <c r="E46" s="39">
        <v>12.0</v>
      </c>
      <c r="F46" s="40">
        <f t="shared" si="8"/>
        <v>11</v>
      </c>
      <c r="G46" s="66" t="str">
        <f t="shared" si="9"/>
        <v>Regular</v>
      </c>
      <c r="H46" s="31"/>
      <c r="I46" s="31"/>
      <c r="J46" s="31"/>
      <c r="K46" s="31"/>
      <c r="L46" s="31"/>
      <c r="M46" s="31"/>
      <c r="N46" s="31"/>
      <c r="O46" s="31"/>
      <c r="P46" s="31"/>
      <c r="Q46" s="31"/>
      <c r="R46" s="31"/>
      <c r="S46" s="31"/>
      <c r="T46" s="31"/>
      <c r="U46" s="31"/>
      <c r="V46" s="31"/>
      <c r="W46" s="31"/>
      <c r="X46" s="31"/>
      <c r="Y46" s="31"/>
      <c r="Z46" s="31"/>
    </row>
    <row r="47" ht="30.0"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29.2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59" t="s">
        <v>60</v>
      </c>
      <c r="C50" s="59" t="s">
        <v>61</v>
      </c>
      <c r="D50" s="59" t="s">
        <v>62</v>
      </c>
      <c r="E50" s="60" t="s">
        <v>63</v>
      </c>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67">
        <v>10.0</v>
      </c>
      <c r="C51" s="67">
        <v>15.0</v>
      </c>
      <c r="D51" s="68">
        <f t="shared" ref="D51:D60" si="10">IF(B51&lt;20,B51+C51,AVERAGE(B51:C51))</f>
        <v>25</v>
      </c>
      <c r="E51" s="69" t="str">
        <f t="shared" ref="E51:E60" si="11">IF(B51&lt;20,"Sumatoria","Promedio")</f>
        <v>Sumatoria</v>
      </c>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67">
        <v>12.0</v>
      </c>
      <c r="C52" s="67">
        <v>10.0</v>
      </c>
      <c r="D52" s="68">
        <f t="shared" si="10"/>
        <v>22</v>
      </c>
      <c r="E52" s="69" t="str">
        <f t="shared" si="11"/>
        <v>Sumatoria</v>
      </c>
      <c r="F52" s="31"/>
      <c r="G52" s="31"/>
      <c r="H52" s="31"/>
      <c r="I52" s="31"/>
      <c r="J52" s="31"/>
      <c r="K52" s="31"/>
      <c r="L52" s="31"/>
      <c r="M52" s="31"/>
      <c r="N52" s="31"/>
      <c r="O52" s="31"/>
      <c r="P52" s="31"/>
      <c r="Q52" s="31"/>
      <c r="R52" s="31"/>
      <c r="S52" s="31"/>
      <c r="T52" s="31"/>
      <c r="U52" s="31"/>
      <c r="V52" s="31"/>
      <c r="W52" s="31"/>
      <c r="X52" s="31"/>
      <c r="Y52" s="31"/>
      <c r="Z52" s="31"/>
    </row>
    <row r="53" ht="24.75" customHeight="1">
      <c r="A53" s="31"/>
      <c r="B53" s="67">
        <v>14.0</v>
      </c>
      <c r="C53" s="67">
        <v>14.0</v>
      </c>
      <c r="D53" s="68">
        <f t="shared" si="10"/>
        <v>28</v>
      </c>
      <c r="E53" s="69" t="str">
        <f t="shared" si="11"/>
        <v>Sumatoria</v>
      </c>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67">
        <v>15.0</v>
      </c>
      <c r="C54" s="67">
        <v>20.0</v>
      </c>
      <c r="D54" s="68">
        <f t="shared" si="10"/>
        <v>35</v>
      </c>
      <c r="E54" s="69" t="str">
        <f t="shared" si="11"/>
        <v>Sumatoria</v>
      </c>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67">
        <v>20.0</v>
      </c>
      <c r="C55" s="67">
        <v>25.0</v>
      </c>
      <c r="D55" s="68">
        <f t="shared" si="10"/>
        <v>22.5</v>
      </c>
      <c r="E55" s="69" t="str">
        <f t="shared" si="11"/>
        <v>Promedio</v>
      </c>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67">
        <v>25.0</v>
      </c>
      <c r="C56" s="67">
        <v>26.0</v>
      </c>
      <c r="D56" s="68">
        <f t="shared" si="10"/>
        <v>25.5</v>
      </c>
      <c r="E56" s="69" t="str">
        <f t="shared" si="11"/>
        <v>Promedio</v>
      </c>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67">
        <v>28.0</v>
      </c>
      <c r="C57" s="67">
        <v>17.0</v>
      </c>
      <c r="D57" s="68">
        <f t="shared" si="10"/>
        <v>22.5</v>
      </c>
      <c r="E57" s="69" t="str">
        <f t="shared" si="11"/>
        <v>Promedio</v>
      </c>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67">
        <v>30.0</v>
      </c>
      <c r="C58" s="67">
        <v>10.0</v>
      </c>
      <c r="D58" s="68">
        <f t="shared" si="10"/>
        <v>20</v>
      </c>
      <c r="E58" s="69" t="str">
        <f t="shared" si="11"/>
        <v>Promedio</v>
      </c>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67">
        <v>34.0</v>
      </c>
      <c r="C59" s="67">
        <v>11.0</v>
      </c>
      <c r="D59" s="68">
        <f t="shared" si="10"/>
        <v>22.5</v>
      </c>
      <c r="E59" s="69" t="str">
        <f t="shared" si="11"/>
        <v>Promedio</v>
      </c>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67">
        <v>38.0</v>
      </c>
      <c r="C60" s="67">
        <v>15.0</v>
      </c>
      <c r="D60" s="68">
        <f t="shared" si="10"/>
        <v>26.5</v>
      </c>
      <c r="E60" s="69" t="str">
        <f t="shared" si="11"/>
        <v>Promedio</v>
      </c>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55" t="s">
        <v>64</v>
      </c>
      <c r="C62" s="48"/>
      <c r="D62" s="48"/>
      <c r="E62" s="48"/>
      <c r="F62" s="48"/>
      <c r="G62" s="48"/>
      <c r="H62" s="49"/>
      <c r="I62" s="44"/>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6">
    <mergeCell ref="B16:H16"/>
    <mergeCell ref="B17:H17"/>
    <mergeCell ref="B18:H18"/>
    <mergeCell ref="B19:H19"/>
    <mergeCell ref="B36:H36"/>
    <mergeCell ref="B62:H62"/>
  </mergeCells>
  <hyperlinks>
    <hyperlink r:id="rId1" ref="C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8"/>
    <col customWidth="1" min="2" max="2" width="25.75"/>
    <col customWidth="1" min="4" max="4" width="19.63"/>
    <col customWidth="1" min="6" max="6" width="13.88"/>
    <col customWidth="1" min="7" max="12" width="17.38"/>
  </cols>
  <sheetData>
    <row r="1" ht="34.5" customHeight="1">
      <c r="A1" s="70"/>
      <c r="B1" s="71" t="s">
        <v>65</v>
      </c>
      <c r="C1" s="70"/>
      <c r="D1" s="70"/>
      <c r="E1" s="70"/>
      <c r="F1" s="70"/>
      <c r="G1" s="72"/>
      <c r="H1" s="72"/>
      <c r="I1" s="72"/>
      <c r="J1" s="72"/>
      <c r="K1" s="72"/>
      <c r="L1" s="72"/>
      <c r="M1" s="72"/>
      <c r="N1" s="72"/>
      <c r="O1" s="72"/>
      <c r="P1" s="72"/>
      <c r="Q1" s="72"/>
      <c r="R1" s="72"/>
      <c r="S1" s="72"/>
      <c r="T1" s="72"/>
      <c r="U1" s="72"/>
      <c r="V1" s="72"/>
      <c r="W1" s="72"/>
      <c r="X1" s="72"/>
      <c r="Y1" s="72"/>
      <c r="Z1" s="72"/>
    </row>
    <row r="2">
      <c r="A2" s="73" t="s">
        <v>22</v>
      </c>
      <c r="B2" s="74"/>
      <c r="C2" s="74"/>
      <c r="D2" s="74"/>
      <c r="E2" s="74"/>
      <c r="F2" s="74"/>
      <c r="G2" s="75"/>
      <c r="H2" s="75"/>
      <c r="I2" s="75"/>
      <c r="J2" s="75"/>
      <c r="K2" s="75"/>
      <c r="L2" s="75"/>
      <c r="M2" s="75"/>
      <c r="N2" s="75"/>
      <c r="O2" s="75"/>
      <c r="P2" s="75"/>
      <c r="Q2" s="75"/>
      <c r="R2" s="75"/>
      <c r="S2" s="75"/>
      <c r="T2" s="75"/>
      <c r="U2" s="75"/>
      <c r="V2" s="75"/>
      <c r="W2" s="75"/>
      <c r="X2" s="75"/>
      <c r="Y2" s="75"/>
      <c r="Z2" s="75"/>
    </row>
    <row r="3">
      <c r="A3" s="76"/>
      <c r="B3" s="76"/>
      <c r="C3" s="76"/>
      <c r="D3" s="76"/>
      <c r="E3" s="76"/>
      <c r="F3" s="76"/>
      <c r="G3" s="76"/>
      <c r="H3" s="76"/>
      <c r="I3" s="76"/>
      <c r="J3" s="76"/>
      <c r="K3" s="76"/>
      <c r="L3" s="76"/>
      <c r="M3" s="76"/>
      <c r="N3" s="76"/>
      <c r="O3" s="76"/>
      <c r="P3" s="76"/>
      <c r="Q3" s="76"/>
      <c r="R3" s="76"/>
      <c r="S3" s="76"/>
      <c r="T3" s="76"/>
      <c r="U3" s="76"/>
      <c r="V3" s="76"/>
      <c r="W3" s="76"/>
      <c r="X3" s="76"/>
      <c r="Y3" s="76"/>
      <c r="Z3" s="76"/>
    </row>
    <row r="4">
      <c r="A4" s="28"/>
      <c r="B4" s="29" t="s">
        <v>23</v>
      </c>
      <c r="C4" s="77" t="s">
        <v>10</v>
      </c>
      <c r="D4" s="78"/>
      <c r="E4" s="78"/>
      <c r="F4" s="78"/>
      <c r="G4" s="78"/>
      <c r="H4" s="78"/>
      <c r="I4" s="78"/>
      <c r="J4" s="78"/>
      <c r="K4" s="78"/>
      <c r="L4" s="78"/>
      <c r="M4" s="78"/>
      <c r="N4" s="78"/>
      <c r="O4" s="78"/>
      <c r="P4" s="78"/>
      <c r="Q4" s="78"/>
      <c r="R4" s="78"/>
      <c r="S4" s="78"/>
      <c r="T4" s="78"/>
      <c r="U4" s="78"/>
      <c r="V4" s="78"/>
      <c r="W4" s="78"/>
      <c r="X4" s="78"/>
      <c r="Y4" s="78"/>
      <c r="Z4" s="78"/>
    </row>
    <row r="5">
      <c r="A5" s="78"/>
      <c r="B5" s="78"/>
      <c r="C5" s="78"/>
      <c r="D5" s="78"/>
      <c r="E5" s="78"/>
      <c r="F5" s="78"/>
      <c r="G5" s="78"/>
      <c r="H5" s="78"/>
      <c r="I5" s="78"/>
      <c r="J5" s="78"/>
      <c r="K5" s="78"/>
      <c r="L5" s="78"/>
      <c r="M5" s="78"/>
      <c r="N5" s="78"/>
      <c r="O5" s="78"/>
      <c r="P5" s="78"/>
      <c r="Q5" s="78"/>
      <c r="R5" s="78"/>
      <c r="S5" s="78"/>
      <c r="T5" s="78"/>
      <c r="U5" s="78"/>
      <c r="V5" s="78"/>
      <c r="W5" s="78"/>
      <c r="X5" s="78"/>
      <c r="Y5" s="78"/>
      <c r="Z5" s="78"/>
    </row>
    <row r="6">
      <c r="A6" s="78"/>
      <c r="B6" s="79" t="s">
        <v>66</v>
      </c>
      <c r="C6" s="78"/>
      <c r="D6" s="78"/>
      <c r="E6" s="78"/>
      <c r="F6" s="78"/>
      <c r="G6" s="78"/>
      <c r="H6" s="78"/>
      <c r="I6" s="78"/>
      <c r="J6" s="78"/>
      <c r="K6" s="78"/>
      <c r="L6" s="78"/>
      <c r="M6" s="78"/>
      <c r="N6" s="78"/>
      <c r="O6" s="78"/>
      <c r="P6" s="78"/>
      <c r="Q6" s="78"/>
      <c r="R6" s="78"/>
      <c r="S6" s="78"/>
      <c r="T6" s="78"/>
      <c r="U6" s="78"/>
      <c r="V6" s="78"/>
      <c r="W6" s="78"/>
      <c r="X6" s="78"/>
      <c r="Y6" s="78"/>
      <c r="Z6" s="78"/>
    </row>
    <row r="7">
      <c r="A7" s="78"/>
      <c r="B7" s="80"/>
      <c r="C7" s="80"/>
      <c r="D7" s="80"/>
      <c r="E7" s="80"/>
      <c r="F7" s="80"/>
      <c r="G7" s="80"/>
      <c r="H7" s="80"/>
      <c r="I7" s="80"/>
      <c r="J7" s="80"/>
      <c r="K7" s="80"/>
      <c r="L7" s="80"/>
      <c r="M7" s="78"/>
      <c r="N7" s="78"/>
      <c r="O7" s="78"/>
      <c r="P7" s="78"/>
      <c r="Q7" s="78"/>
      <c r="R7" s="78"/>
      <c r="S7" s="78"/>
      <c r="T7" s="78"/>
      <c r="U7" s="78"/>
      <c r="V7" s="78"/>
      <c r="W7" s="78"/>
      <c r="X7" s="78"/>
      <c r="Y7" s="78"/>
      <c r="Z7" s="78"/>
    </row>
    <row r="8">
      <c r="A8" s="81"/>
      <c r="B8" s="82" t="s">
        <v>24</v>
      </c>
      <c r="C8" s="82" t="s">
        <v>25</v>
      </c>
      <c r="D8" s="82" t="s">
        <v>26</v>
      </c>
      <c r="E8" s="82" t="s">
        <v>27</v>
      </c>
      <c r="F8" s="82" t="s">
        <v>28</v>
      </c>
      <c r="G8" s="82" t="s">
        <v>29</v>
      </c>
      <c r="H8" s="82" t="s">
        <v>30</v>
      </c>
      <c r="I8" s="83" t="s">
        <v>31</v>
      </c>
      <c r="J8" s="84" t="s">
        <v>32</v>
      </c>
      <c r="K8" s="85" t="s">
        <v>33</v>
      </c>
      <c r="L8" s="86" t="s">
        <v>67</v>
      </c>
      <c r="M8" s="87"/>
      <c r="N8" s="78"/>
      <c r="O8" s="78"/>
      <c r="P8" s="78"/>
      <c r="Q8" s="78"/>
      <c r="R8" s="78"/>
      <c r="S8" s="78"/>
      <c r="T8" s="78"/>
      <c r="U8" s="78"/>
      <c r="V8" s="78"/>
      <c r="W8" s="78"/>
      <c r="X8" s="78"/>
      <c r="Y8" s="78"/>
      <c r="Z8" s="78"/>
    </row>
    <row r="9">
      <c r="A9" s="78"/>
      <c r="B9" s="88" t="s">
        <v>68</v>
      </c>
      <c r="C9" s="88">
        <v>10.0</v>
      </c>
      <c r="D9" s="88">
        <v>11.0</v>
      </c>
      <c r="E9" s="89">
        <v>12.0</v>
      </c>
      <c r="F9" s="90">
        <v>10.0</v>
      </c>
      <c r="G9" s="91">
        <v>10.0</v>
      </c>
      <c r="H9" s="90">
        <v>2.0</v>
      </c>
      <c r="I9" s="92" t="str">
        <f t="shared" ref="I9:I15" si="1">IF(F9&gt;10,"Aprobado","Desaprobado")</f>
        <v>Desaprobado</v>
      </c>
      <c r="J9" s="93" t="str">
        <f t="shared" ref="J9:J15" si="2">IF(AND(F9&gt;10,G9&lt;8),"Aprobado","Inhabilitado")</f>
        <v>Inhabilitado</v>
      </c>
      <c r="K9" s="94" t="str">
        <f t="shared" ref="K9:K15" si="3">IF(AND(F9&gt;10,G9&lt;8,H9=3),"Todo OK","")</f>
        <v/>
      </c>
      <c r="L9" s="95" t="str">
        <f t="shared" ref="L9:L15" si="4">IF(OR(F9&gt;10,G9&lt;8,H9=3),"Todo OK","")</f>
        <v/>
      </c>
      <c r="M9" s="78"/>
      <c r="N9" s="78"/>
      <c r="O9" s="78"/>
      <c r="P9" s="78"/>
      <c r="Q9" s="78"/>
      <c r="R9" s="78"/>
      <c r="S9" s="78"/>
      <c r="T9" s="78"/>
      <c r="U9" s="78"/>
      <c r="V9" s="78"/>
      <c r="W9" s="78"/>
      <c r="X9" s="78"/>
      <c r="Y9" s="78"/>
      <c r="Z9" s="78"/>
    </row>
    <row r="10">
      <c r="A10" s="78"/>
      <c r="B10" s="88" t="s">
        <v>69</v>
      </c>
      <c r="C10" s="88">
        <v>11.0</v>
      </c>
      <c r="D10" s="88">
        <v>12.0</v>
      </c>
      <c r="E10" s="89">
        <v>14.0</v>
      </c>
      <c r="F10" s="90">
        <f>AVERAGE(C10:E10)</f>
        <v>12.33333333</v>
      </c>
      <c r="G10" s="96">
        <v>7.0</v>
      </c>
      <c r="H10" s="90">
        <v>3.0</v>
      </c>
      <c r="I10" s="92" t="str">
        <f t="shared" si="1"/>
        <v>Aprobado</v>
      </c>
      <c r="J10" s="93" t="str">
        <f t="shared" si="2"/>
        <v>Aprobado</v>
      </c>
      <c r="K10" s="94" t="str">
        <f t="shared" si="3"/>
        <v>Todo OK</v>
      </c>
      <c r="L10" s="95" t="str">
        <f t="shared" si="4"/>
        <v>Todo OK</v>
      </c>
      <c r="M10" s="78"/>
      <c r="N10" s="78"/>
      <c r="O10" s="78"/>
      <c r="P10" s="78"/>
      <c r="Q10" s="78"/>
      <c r="R10" s="78"/>
      <c r="S10" s="78"/>
      <c r="T10" s="78"/>
      <c r="U10" s="78"/>
      <c r="V10" s="78"/>
      <c r="W10" s="78"/>
      <c r="X10" s="78"/>
      <c r="Y10" s="78"/>
      <c r="Z10" s="78"/>
    </row>
    <row r="11">
      <c r="A11" s="78"/>
      <c r="B11" s="88" t="s">
        <v>70</v>
      </c>
      <c r="C11" s="88">
        <v>8.0</v>
      </c>
      <c r="D11" s="88">
        <v>13.0</v>
      </c>
      <c r="E11" s="89">
        <v>15.0</v>
      </c>
      <c r="F11" s="90">
        <v>10.0</v>
      </c>
      <c r="G11" s="91">
        <v>10.0</v>
      </c>
      <c r="H11" s="90">
        <v>1.0</v>
      </c>
      <c r="I11" s="92" t="str">
        <f t="shared" si="1"/>
        <v>Desaprobado</v>
      </c>
      <c r="J11" s="93" t="str">
        <f t="shared" si="2"/>
        <v>Inhabilitado</v>
      </c>
      <c r="K11" s="94" t="str">
        <f t="shared" si="3"/>
        <v/>
      </c>
      <c r="L11" s="95" t="str">
        <f t="shared" si="4"/>
        <v/>
      </c>
      <c r="M11" s="78"/>
      <c r="N11" s="78"/>
      <c r="O11" s="78"/>
      <c r="P11" s="78"/>
      <c r="Q11" s="78"/>
      <c r="R11" s="78"/>
      <c r="S11" s="78"/>
      <c r="T11" s="78"/>
      <c r="U11" s="78"/>
      <c r="V11" s="78"/>
      <c r="W11" s="78"/>
      <c r="X11" s="78"/>
      <c r="Y11" s="78"/>
      <c r="Z11" s="78"/>
    </row>
    <row r="12">
      <c r="A12" s="78"/>
      <c r="B12" s="88" t="s">
        <v>71</v>
      </c>
      <c r="C12" s="88">
        <v>10.0</v>
      </c>
      <c r="D12" s="88">
        <v>10.0</v>
      </c>
      <c r="E12" s="89">
        <v>10.0</v>
      </c>
      <c r="F12" s="97">
        <v>10.2</v>
      </c>
      <c r="G12" s="91">
        <v>6.0</v>
      </c>
      <c r="H12" s="97">
        <v>3.0</v>
      </c>
      <c r="I12" s="92" t="str">
        <f t="shared" si="1"/>
        <v>Aprobado</v>
      </c>
      <c r="J12" s="93" t="str">
        <f t="shared" si="2"/>
        <v>Aprobado</v>
      </c>
      <c r="K12" s="94" t="str">
        <f t="shared" si="3"/>
        <v>Todo OK</v>
      </c>
      <c r="L12" s="95" t="str">
        <f t="shared" si="4"/>
        <v>Todo OK</v>
      </c>
      <c r="M12" s="78"/>
      <c r="N12" s="78"/>
      <c r="O12" s="78"/>
      <c r="P12" s="78"/>
      <c r="Q12" s="78"/>
      <c r="R12" s="78"/>
      <c r="S12" s="78"/>
      <c r="T12" s="78"/>
      <c r="U12" s="78"/>
      <c r="V12" s="78"/>
      <c r="W12" s="78"/>
      <c r="X12" s="78"/>
      <c r="Y12" s="78"/>
      <c r="Z12" s="78"/>
    </row>
    <row r="13">
      <c r="A13" s="78"/>
      <c r="B13" s="88" t="s">
        <v>72</v>
      </c>
      <c r="C13" s="88">
        <v>15.0</v>
      </c>
      <c r="D13" s="88">
        <v>20.0</v>
      </c>
      <c r="E13" s="89">
        <v>8.0</v>
      </c>
      <c r="F13" s="90">
        <f>AVERAGE(C13:E13)</f>
        <v>14.33333333</v>
      </c>
      <c r="G13" s="96">
        <v>9.0</v>
      </c>
      <c r="H13" s="90">
        <v>2.0</v>
      </c>
      <c r="I13" s="92" t="str">
        <f t="shared" si="1"/>
        <v>Aprobado</v>
      </c>
      <c r="J13" s="93" t="str">
        <f t="shared" si="2"/>
        <v>Inhabilitado</v>
      </c>
      <c r="K13" s="94" t="str">
        <f t="shared" si="3"/>
        <v/>
      </c>
      <c r="L13" s="95" t="str">
        <f t="shared" si="4"/>
        <v>Todo OK</v>
      </c>
      <c r="M13" s="78"/>
      <c r="N13" s="78"/>
      <c r="O13" s="78"/>
      <c r="P13" s="78"/>
      <c r="Q13" s="78"/>
      <c r="R13" s="78"/>
      <c r="S13" s="78"/>
      <c r="T13" s="78"/>
      <c r="U13" s="78"/>
      <c r="V13" s="78"/>
      <c r="W13" s="78"/>
      <c r="X13" s="78"/>
      <c r="Y13" s="78"/>
      <c r="Z13" s="78"/>
    </row>
    <row r="14">
      <c r="A14" s="78"/>
      <c r="B14" s="88" t="s">
        <v>73</v>
      </c>
      <c r="C14" s="88">
        <v>10.0</v>
      </c>
      <c r="D14" s="88">
        <v>15.0</v>
      </c>
      <c r="E14" s="89">
        <v>11.0</v>
      </c>
      <c r="F14" s="97">
        <v>7.0</v>
      </c>
      <c r="G14" s="91">
        <v>11.0</v>
      </c>
      <c r="H14" s="97">
        <v>3.0</v>
      </c>
      <c r="I14" s="92" t="str">
        <f t="shared" si="1"/>
        <v>Desaprobado</v>
      </c>
      <c r="J14" s="93" t="str">
        <f t="shared" si="2"/>
        <v>Inhabilitado</v>
      </c>
      <c r="K14" s="94" t="str">
        <f t="shared" si="3"/>
        <v/>
      </c>
      <c r="L14" s="95" t="str">
        <f t="shared" si="4"/>
        <v>Todo OK</v>
      </c>
      <c r="M14" s="78"/>
      <c r="N14" s="78"/>
      <c r="O14" s="78"/>
      <c r="P14" s="78"/>
      <c r="Q14" s="78"/>
      <c r="R14" s="78"/>
      <c r="S14" s="78"/>
      <c r="T14" s="78"/>
      <c r="U14" s="78"/>
      <c r="V14" s="78"/>
      <c r="W14" s="78"/>
      <c r="X14" s="78"/>
      <c r="Y14" s="78"/>
      <c r="Z14" s="78"/>
    </row>
    <row r="15">
      <c r="A15" s="81"/>
      <c r="B15" s="88" t="s">
        <v>74</v>
      </c>
      <c r="C15" s="88">
        <v>5.0</v>
      </c>
      <c r="D15" s="88">
        <v>16.0</v>
      </c>
      <c r="E15" s="89">
        <v>12.0</v>
      </c>
      <c r="F15" s="90">
        <f>AVERAGE(C15:E15)</f>
        <v>11</v>
      </c>
      <c r="G15" s="91">
        <v>4.0</v>
      </c>
      <c r="H15" s="90">
        <v>3.0</v>
      </c>
      <c r="I15" s="92" t="str">
        <f t="shared" si="1"/>
        <v>Aprobado</v>
      </c>
      <c r="J15" s="93" t="str">
        <f t="shared" si="2"/>
        <v>Aprobado</v>
      </c>
      <c r="K15" s="94" t="str">
        <f t="shared" si="3"/>
        <v>Todo OK</v>
      </c>
      <c r="L15" s="95" t="str">
        <f t="shared" si="4"/>
        <v>Todo OK</v>
      </c>
      <c r="M15" s="78"/>
      <c r="N15" s="78"/>
      <c r="O15" s="78"/>
      <c r="P15" s="78"/>
      <c r="Q15" s="78"/>
      <c r="R15" s="78"/>
      <c r="S15" s="78"/>
      <c r="T15" s="78"/>
      <c r="U15" s="78"/>
      <c r="V15" s="78"/>
      <c r="W15" s="78"/>
      <c r="X15" s="78"/>
      <c r="Y15" s="78"/>
      <c r="Z15" s="78"/>
    </row>
    <row r="16">
      <c r="A16" s="81"/>
      <c r="B16" s="98"/>
      <c r="C16" s="99"/>
      <c r="D16" s="99"/>
      <c r="E16" s="99"/>
      <c r="F16" s="99"/>
      <c r="G16" s="99"/>
      <c r="H16" s="99"/>
      <c r="I16" s="99"/>
      <c r="J16" s="99"/>
      <c r="K16" s="99"/>
      <c r="L16" s="100"/>
      <c r="M16" s="78"/>
      <c r="N16" s="78"/>
      <c r="O16" s="78"/>
      <c r="P16" s="78"/>
      <c r="Q16" s="78"/>
      <c r="R16" s="78"/>
      <c r="S16" s="78"/>
      <c r="T16" s="78"/>
      <c r="U16" s="78"/>
      <c r="V16" s="78"/>
      <c r="W16" s="78"/>
      <c r="X16" s="78"/>
      <c r="Y16" s="78"/>
      <c r="Z16" s="78"/>
    </row>
    <row r="17">
      <c r="A17" s="81"/>
      <c r="B17" s="28"/>
      <c r="C17" s="28"/>
      <c r="D17" s="28"/>
      <c r="E17" s="28"/>
      <c r="F17" s="28"/>
      <c r="G17" s="28"/>
      <c r="H17" s="28"/>
      <c r="I17" s="28"/>
      <c r="J17" s="28"/>
      <c r="K17" s="28"/>
      <c r="L17" s="28"/>
      <c r="M17" s="87"/>
      <c r="N17" s="78"/>
      <c r="O17" s="78"/>
      <c r="P17" s="78"/>
      <c r="Q17" s="78"/>
      <c r="R17" s="78"/>
      <c r="S17" s="78"/>
      <c r="T17" s="78"/>
      <c r="U17" s="78"/>
      <c r="V17" s="78"/>
      <c r="W17" s="78"/>
      <c r="X17" s="78"/>
      <c r="Y17" s="78"/>
      <c r="Z17" s="78"/>
    </row>
    <row r="18">
      <c r="A18" s="81"/>
      <c r="B18" s="101" t="s">
        <v>75</v>
      </c>
      <c r="C18" s="102"/>
      <c r="D18" s="102"/>
      <c r="E18" s="102"/>
      <c r="F18" s="102"/>
      <c r="G18" s="102"/>
      <c r="H18" s="102"/>
      <c r="I18" s="102"/>
      <c r="J18" s="102"/>
      <c r="K18" s="102"/>
      <c r="L18" s="103"/>
      <c r="M18" s="87"/>
      <c r="N18" s="78"/>
      <c r="O18" s="78"/>
      <c r="P18" s="78"/>
      <c r="Q18" s="78"/>
      <c r="R18" s="78"/>
      <c r="S18" s="78"/>
      <c r="T18" s="78"/>
      <c r="U18" s="78"/>
      <c r="V18" s="78"/>
      <c r="W18" s="78"/>
      <c r="X18" s="78"/>
      <c r="Y18" s="78"/>
      <c r="Z18" s="78"/>
    </row>
    <row r="19">
      <c r="A19" s="81"/>
      <c r="B19" s="104" t="s">
        <v>76</v>
      </c>
      <c r="C19" s="105"/>
      <c r="D19" s="105"/>
      <c r="E19" s="105"/>
      <c r="F19" s="105"/>
      <c r="G19" s="105"/>
      <c r="H19" s="105"/>
      <c r="I19" s="105"/>
      <c r="J19" s="105"/>
      <c r="K19" s="105"/>
      <c r="L19" s="106"/>
      <c r="M19" s="87"/>
      <c r="N19" s="78"/>
      <c r="O19" s="78"/>
      <c r="P19" s="78"/>
      <c r="Q19" s="78"/>
      <c r="R19" s="78"/>
      <c r="S19" s="78"/>
      <c r="T19" s="78"/>
      <c r="U19" s="78"/>
      <c r="V19" s="78"/>
      <c r="W19" s="78"/>
      <c r="X19" s="78"/>
      <c r="Y19" s="78"/>
      <c r="Z19" s="78"/>
    </row>
    <row r="20">
      <c r="A20" s="78"/>
      <c r="B20" s="107" t="s">
        <v>77</v>
      </c>
      <c r="C20" s="105"/>
      <c r="D20" s="105"/>
      <c r="E20" s="105"/>
      <c r="F20" s="105"/>
      <c r="G20" s="105"/>
      <c r="H20" s="105"/>
      <c r="I20" s="105"/>
      <c r="J20" s="105"/>
      <c r="K20" s="105"/>
      <c r="L20" s="106"/>
      <c r="M20" s="87"/>
      <c r="N20" s="78"/>
      <c r="O20" s="78"/>
      <c r="P20" s="78"/>
      <c r="Q20" s="78"/>
      <c r="R20" s="78"/>
      <c r="S20" s="78"/>
      <c r="T20" s="78"/>
      <c r="U20" s="78"/>
      <c r="V20" s="78"/>
      <c r="W20" s="78"/>
      <c r="X20" s="78"/>
      <c r="Y20" s="78"/>
      <c r="Z20" s="78"/>
    </row>
    <row r="21">
      <c r="A21" s="78"/>
      <c r="B21" s="108" t="s">
        <v>78</v>
      </c>
      <c r="C21" s="105"/>
      <c r="D21" s="105"/>
      <c r="E21" s="105"/>
      <c r="F21" s="105"/>
      <c r="G21" s="105"/>
      <c r="H21" s="105"/>
      <c r="I21" s="105"/>
      <c r="J21" s="105"/>
      <c r="K21" s="105"/>
      <c r="L21" s="106"/>
      <c r="M21" s="87"/>
      <c r="N21" s="78"/>
      <c r="O21" s="78"/>
      <c r="P21" s="78"/>
      <c r="Q21" s="78"/>
      <c r="R21" s="78"/>
      <c r="S21" s="78"/>
      <c r="T21" s="78"/>
      <c r="U21" s="78"/>
      <c r="V21" s="78"/>
      <c r="W21" s="78"/>
      <c r="X21" s="78"/>
      <c r="Y21" s="78"/>
      <c r="Z21" s="78"/>
    </row>
    <row r="22">
      <c r="A22" s="78"/>
      <c r="B22" s="76"/>
      <c r="C22" s="76"/>
      <c r="D22" s="76"/>
      <c r="E22" s="76"/>
      <c r="F22" s="76"/>
      <c r="G22" s="76"/>
      <c r="H22" s="76"/>
      <c r="I22" s="76"/>
      <c r="J22" s="76"/>
      <c r="K22" s="76"/>
      <c r="L22" s="76"/>
      <c r="M22" s="78"/>
      <c r="N22" s="78"/>
      <c r="O22" s="78"/>
      <c r="P22" s="78"/>
      <c r="Q22" s="78"/>
      <c r="R22" s="78"/>
      <c r="S22" s="78"/>
      <c r="T22" s="78"/>
      <c r="U22" s="78"/>
      <c r="V22" s="78"/>
      <c r="W22" s="78"/>
      <c r="X22" s="78"/>
      <c r="Y22" s="78"/>
      <c r="Z22" s="78"/>
    </row>
    <row r="23">
      <c r="A23" s="78"/>
      <c r="B23" s="79"/>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79" t="s">
        <v>79</v>
      </c>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B26" s="82" t="s">
        <v>80</v>
      </c>
      <c r="C26" s="82" t="s">
        <v>81</v>
      </c>
      <c r="D26" s="82" t="s">
        <v>82</v>
      </c>
      <c r="E26" s="82" t="s">
        <v>83</v>
      </c>
      <c r="F26" s="82" t="s">
        <v>84</v>
      </c>
      <c r="G26" s="83" t="s">
        <v>31</v>
      </c>
      <c r="H26" s="84" t="s">
        <v>32</v>
      </c>
      <c r="I26" s="78"/>
      <c r="J26" s="78"/>
      <c r="K26" s="78"/>
      <c r="L26" s="78"/>
      <c r="M26" s="78"/>
      <c r="N26" s="78"/>
      <c r="O26" s="78"/>
      <c r="P26" s="78"/>
      <c r="Q26" s="78"/>
      <c r="R26" s="78"/>
      <c r="S26" s="78"/>
      <c r="T26" s="78"/>
      <c r="U26" s="78"/>
      <c r="V26" s="78"/>
      <c r="W26" s="78"/>
      <c r="X26" s="78"/>
      <c r="Y26" s="78"/>
      <c r="Z26" s="78"/>
    </row>
    <row r="27">
      <c r="A27" s="78"/>
      <c r="B27" s="88" t="s">
        <v>68</v>
      </c>
      <c r="C27" s="88" t="s">
        <v>85</v>
      </c>
      <c r="D27" s="88" t="s">
        <v>86</v>
      </c>
      <c r="E27" s="109">
        <v>1800.0</v>
      </c>
      <c r="F27" s="91">
        <v>50.0</v>
      </c>
      <c r="G27" s="92" t="str">
        <f t="shared" ref="G27:G33" si="5">IF(OR(E27&gt;3000,F27&lt;40),"Ok","")</f>
        <v/>
      </c>
      <c r="H27" s="93" t="str">
        <f t="shared" ref="H27:H33" si="6">IF(AND(E27&gt;3000,F27&gt;40),"Aprueba","Desaprueba")</f>
        <v>Desaprueba</v>
      </c>
      <c r="I27" s="78"/>
      <c r="J27" s="78"/>
      <c r="K27" s="78"/>
      <c r="L27" s="78"/>
      <c r="M27" s="78"/>
      <c r="N27" s="78"/>
      <c r="O27" s="78"/>
      <c r="P27" s="78"/>
      <c r="Q27" s="78"/>
      <c r="R27" s="78"/>
      <c r="S27" s="78"/>
      <c r="T27" s="78"/>
      <c r="U27" s="78"/>
      <c r="V27" s="78"/>
      <c r="W27" s="78"/>
      <c r="X27" s="78"/>
      <c r="Y27" s="78"/>
      <c r="Z27" s="78"/>
    </row>
    <row r="28">
      <c r="A28" s="78"/>
      <c r="B28" s="88" t="s">
        <v>69</v>
      </c>
      <c r="C28" s="88" t="s">
        <v>85</v>
      </c>
      <c r="D28" s="88" t="s">
        <v>86</v>
      </c>
      <c r="E28" s="109">
        <v>1800.0</v>
      </c>
      <c r="F28" s="91">
        <v>45.0</v>
      </c>
      <c r="G28" s="92" t="str">
        <f t="shared" si="5"/>
        <v/>
      </c>
      <c r="H28" s="93" t="str">
        <f t="shared" si="6"/>
        <v>Desaprueba</v>
      </c>
      <c r="I28" s="78"/>
      <c r="J28" s="78"/>
      <c r="K28" s="78"/>
      <c r="L28" s="78"/>
      <c r="M28" s="78"/>
      <c r="N28" s="78"/>
      <c r="O28" s="78"/>
      <c r="P28" s="78"/>
      <c r="Q28" s="78"/>
      <c r="R28" s="78"/>
      <c r="S28" s="78"/>
      <c r="T28" s="78"/>
      <c r="U28" s="78"/>
      <c r="V28" s="78"/>
      <c r="W28" s="78"/>
      <c r="X28" s="78"/>
      <c r="Y28" s="78"/>
      <c r="Z28" s="78"/>
    </row>
    <row r="29">
      <c r="A29" s="78"/>
      <c r="B29" s="88" t="s">
        <v>70</v>
      </c>
      <c r="C29" s="88" t="s">
        <v>87</v>
      </c>
      <c r="D29" s="88" t="s">
        <v>88</v>
      </c>
      <c r="E29" s="109">
        <v>2500.0</v>
      </c>
      <c r="F29" s="91">
        <v>25.0</v>
      </c>
      <c r="G29" s="92" t="str">
        <f t="shared" si="5"/>
        <v>Ok</v>
      </c>
      <c r="H29" s="93" t="str">
        <f t="shared" si="6"/>
        <v>Desaprueba</v>
      </c>
      <c r="I29" s="78"/>
      <c r="J29" s="78"/>
      <c r="K29" s="78"/>
      <c r="L29" s="78"/>
      <c r="M29" s="78"/>
      <c r="N29" s="78"/>
      <c r="O29" s="78"/>
      <c r="P29" s="78"/>
      <c r="Q29" s="78"/>
      <c r="R29" s="78"/>
      <c r="S29" s="78"/>
      <c r="T29" s="78"/>
      <c r="U29" s="78"/>
      <c r="V29" s="78"/>
      <c r="W29" s="78"/>
      <c r="X29" s="78"/>
      <c r="Y29" s="78"/>
      <c r="Z29" s="78"/>
    </row>
    <row r="30">
      <c r="A30" s="78"/>
      <c r="B30" s="88" t="s">
        <v>71</v>
      </c>
      <c r="C30" s="88" t="s">
        <v>87</v>
      </c>
      <c r="D30" s="88" t="s">
        <v>86</v>
      </c>
      <c r="E30" s="109">
        <v>2000.0</v>
      </c>
      <c r="F30" s="91">
        <v>30.0</v>
      </c>
      <c r="G30" s="92" t="str">
        <f t="shared" si="5"/>
        <v>Ok</v>
      </c>
      <c r="H30" s="93" t="str">
        <f t="shared" si="6"/>
        <v>Desaprueba</v>
      </c>
      <c r="I30" s="78"/>
      <c r="J30" s="78"/>
      <c r="K30" s="78"/>
      <c r="L30" s="78"/>
      <c r="M30" s="78"/>
      <c r="N30" s="78"/>
      <c r="O30" s="78"/>
      <c r="P30" s="78"/>
      <c r="Q30" s="78"/>
      <c r="R30" s="78"/>
      <c r="S30" s="78"/>
      <c r="T30" s="78"/>
      <c r="U30" s="78"/>
      <c r="V30" s="78"/>
      <c r="W30" s="78"/>
      <c r="X30" s="78"/>
      <c r="Y30" s="78"/>
      <c r="Z30" s="78"/>
    </row>
    <row r="31">
      <c r="A31" s="78"/>
      <c r="B31" s="88" t="s">
        <v>72</v>
      </c>
      <c r="C31" s="88" t="s">
        <v>85</v>
      </c>
      <c r="D31" s="88" t="s">
        <v>88</v>
      </c>
      <c r="E31" s="109">
        <v>2000.0</v>
      </c>
      <c r="F31" s="91">
        <v>32.0</v>
      </c>
      <c r="G31" s="92" t="str">
        <f t="shared" si="5"/>
        <v>Ok</v>
      </c>
      <c r="H31" s="93" t="str">
        <f t="shared" si="6"/>
        <v>Desaprueba</v>
      </c>
      <c r="I31" s="78"/>
      <c r="J31" s="78"/>
      <c r="K31" s="78"/>
      <c r="L31" s="78"/>
      <c r="M31" s="78"/>
      <c r="N31" s="78"/>
      <c r="O31" s="78"/>
      <c r="P31" s="78"/>
      <c r="Q31" s="78"/>
      <c r="R31" s="78"/>
      <c r="S31" s="78"/>
      <c r="T31" s="78"/>
      <c r="U31" s="78"/>
      <c r="V31" s="78"/>
      <c r="W31" s="78"/>
      <c r="X31" s="78"/>
      <c r="Y31" s="78"/>
      <c r="Z31" s="78"/>
    </row>
    <row r="32">
      <c r="A32" s="81"/>
      <c r="B32" s="88" t="s">
        <v>73</v>
      </c>
      <c r="C32" s="88" t="s">
        <v>85</v>
      </c>
      <c r="D32" s="88" t="s">
        <v>89</v>
      </c>
      <c r="E32" s="109">
        <v>2900.0</v>
      </c>
      <c r="F32" s="91">
        <v>35.0</v>
      </c>
      <c r="G32" s="92" t="str">
        <f t="shared" si="5"/>
        <v>Ok</v>
      </c>
      <c r="H32" s="93" t="str">
        <f t="shared" si="6"/>
        <v>Desaprueba</v>
      </c>
      <c r="I32" s="78"/>
      <c r="J32" s="78"/>
      <c r="K32" s="78"/>
      <c r="L32" s="78"/>
      <c r="M32" s="78"/>
      <c r="N32" s="78"/>
      <c r="O32" s="78"/>
      <c r="P32" s="78"/>
      <c r="Q32" s="78"/>
      <c r="R32" s="78"/>
      <c r="S32" s="78"/>
      <c r="T32" s="78"/>
      <c r="U32" s="78"/>
      <c r="V32" s="78"/>
      <c r="W32" s="78"/>
      <c r="X32" s="78"/>
      <c r="Y32" s="78"/>
      <c r="Z32" s="78"/>
    </row>
    <row r="33">
      <c r="A33" s="81"/>
      <c r="B33" s="88" t="s">
        <v>74</v>
      </c>
      <c r="C33" s="88" t="s">
        <v>85</v>
      </c>
      <c r="D33" s="88" t="s">
        <v>89</v>
      </c>
      <c r="E33" s="109">
        <v>3500.0</v>
      </c>
      <c r="F33" s="91">
        <v>45.0</v>
      </c>
      <c r="G33" s="92" t="str">
        <f t="shared" si="5"/>
        <v>Ok</v>
      </c>
      <c r="H33" s="93" t="str">
        <f t="shared" si="6"/>
        <v>Aprueba</v>
      </c>
      <c r="I33" s="78"/>
      <c r="J33" s="78"/>
      <c r="K33" s="78"/>
      <c r="L33" s="78"/>
      <c r="M33" s="78"/>
      <c r="N33" s="78"/>
      <c r="O33" s="78"/>
      <c r="P33" s="78"/>
      <c r="Q33" s="78"/>
      <c r="R33" s="78"/>
      <c r="S33" s="78"/>
      <c r="T33" s="78"/>
      <c r="U33" s="78"/>
      <c r="V33" s="78"/>
      <c r="W33" s="78"/>
      <c r="X33" s="78"/>
      <c r="Y33" s="78"/>
      <c r="Z33" s="78"/>
    </row>
    <row r="34">
      <c r="A34" s="81"/>
      <c r="B34" s="110"/>
      <c r="C34" s="111"/>
      <c r="D34" s="111"/>
      <c r="E34" s="111"/>
      <c r="F34" s="111"/>
      <c r="G34" s="111"/>
      <c r="H34" s="112"/>
      <c r="I34" s="87"/>
      <c r="J34" s="78"/>
      <c r="K34" s="78"/>
      <c r="L34" s="78"/>
      <c r="M34" s="78"/>
      <c r="N34" s="78"/>
      <c r="O34" s="78"/>
      <c r="P34" s="78"/>
      <c r="Q34" s="78"/>
      <c r="R34" s="78"/>
      <c r="S34" s="78"/>
      <c r="T34" s="78"/>
      <c r="U34" s="78"/>
      <c r="V34" s="78"/>
      <c r="W34" s="78"/>
      <c r="X34" s="78"/>
      <c r="Y34" s="78"/>
      <c r="Z34" s="78"/>
    </row>
    <row r="35">
      <c r="A35" s="78"/>
      <c r="B35" s="113" t="s">
        <v>90</v>
      </c>
      <c r="C35" s="48"/>
      <c r="D35" s="48"/>
      <c r="E35" s="48"/>
      <c r="F35" s="48"/>
      <c r="G35" s="48"/>
      <c r="H35" s="49"/>
      <c r="I35" s="87"/>
      <c r="J35" s="78"/>
      <c r="K35" s="78"/>
      <c r="L35" s="78"/>
      <c r="M35" s="78"/>
      <c r="N35" s="78"/>
      <c r="O35" s="78"/>
      <c r="P35" s="78"/>
      <c r="Q35" s="78"/>
      <c r="R35" s="78"/>
      <c r="S35" s="78"/>
      <c r="T35" s="78"/>
      <c r="U35" s="78"/>
      <c r="V35" s="78"/>
      <c r="W35" s="78"/>
      <c r="X35" s="78"/>
      <c r="Y35" s="78"/>
      <c r="Z35" s="78"/>
    </row>
    <row r="36">
      <c r="A36" s="78"/>
      <c r="B36" s="114" t="s">
        <v>91</v>
      </c>
      <c r="C36" s="48"/>
      <c r="D36" s="48"/>
      <c r="E36" s="48"/>
      <c r="F36" s="48"/>
      <c r="G36" s="48"/>
      <c r="H36" s="49"/>
      <c r="I36" s="87"/>
      <c r="J36" s="78"/>
      <c r="K36" s="78"/>
      <c r="L36" s="78"/>
      <c r="M36" s="78"/>
      <c r="N36" s="78"/>
      <c r="O36" s="78"/>
      <c r="P36" s="78"/>
      <c r="Q36" s="78"/>
      <c r="R36" s="78"/>
      <c r="S36" s="78"/>
      <c r="T36" s="78"/>
      <c r="U36" s="78"/>
      <c r="V36" s="78"/>
      <c r="W36" s="78"/>
      <c r="X36" s="78"/>
      <c r="Y36" s="78"/>
      <c r="Z36" s="78"/>
    </row>
    <row r="37">
      <c r="A37" s="78"/>
      <c r="B37" s="76"/>
      <c r="C37" s="76"/>
      <c r="D37" s="76"/>
      <c r="E37" s="76"/>
      <c r="F37" s="76"/>
      <c r="G37" s="76"/>
      <c r="H37" s="76"/>
      <c r="I37" s="78"/>
      <c r="J37" s="78"/>
      <c r="K37" s="78"/>
      <c r="L37" s="78"/>
      <c r="M37" s="78"/>
      <c r="N37" s="78"/>
      <c r="O37" s="78"/>
      <c r="P37" s="78"/>
      <c r="Q37" s="78"/>
      <c r="R37" s="78"/>
      <c r="S37" s="78"/>
      <c r="T37" s="78"/>
      <c r="U37" s="78"/>
      <c r="V37" s="78"/>
      <c r="W37" s="78"/>
      <c r="X37" s="78"/>
      <c r="Y37" s="78"/>
      <c r="Z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81"/>
      <c r="B39" s="79" t="s">
        <v>92</v>
      </c>
      <c r="C39" s="78"/>
      <c r="D39" s="78"/>
      <c r="E39" s="78"/>
      <c r="F39" s="78"/>
      <c r="G39" s="78"/>
      <c r="H39" s="78"/>
      <c r="I39" s="78"/>
      <c r="J39" s="78"/>
      <c r="K39" s="78"/>
      <c r="L39" s="78"/>
      <c r="M39" s="78"/>
      <c r="N39" s="87"/>
      <c r="O39" s="78"/>
      <c r="P39" s="78"/>
      <c r="Q39" s="78"/>
      <c r="R39" s="78"/>
      <c r="S39" s="78"/>
      <c r="T39" s="78"/>
      <c r="U39" s="78"/>
      <c r="V39" s="78"/>
      <c r="W39" s="78"/>
      <c r="X39" s="78"/>
      <c r="Y39" s="78"/>
      <c r="Z39" s="78"/>
    </row>
    <row r="40">
      <c r="A40" s="78"/>
      <c r="C40" s="78"/>
      <c r="D40" s="78"/>
      <c r="E40" s="78"/>
      <c r="F40" s="78"/>
      <c r="G40" s="78"/>
      <c r="H40" s="78"/>
      <c r="I40" s="78"/>
      <c r="J40" s="78"/>
      <c r="K40" s="78"/>
      <c r="L40" s="78"/>
      <c r="N40" s="78"/>
      <c r="O40" s="78"/>
      <c r="P40" s="78"/>
      <c r="Q40" s="78"/>
      <c r="R40" s="78"/>
      <c r="S40" s="78"/>
      <c r="T40" s="78"/>
      <c r="U40" s="78"/>
      <c r="V40" s="78"/>
      <c r="W40" s="78"/>
      <c r="X40" s="78"/>
      <c r="Y40" s="78"/>
      <c r="Z40" s="78"/>
    </row>
    <row r="41">
      <c r="A41" s="78"/>
      <c r="B41" s="115" t="s">
        <v>93</v>
      </c>
      <c r="C41" s="105"/>
      <c r="D41" s="105"/>
      <c r="E41" s="105"/>
      <c r="F41" s="105"/>
      <c r="G41" s="105"/>
      <c r="H41" s="105"/>
      <c r="I41" s="105"/>
      <c r="J41" s="105"/>
      <c r="K41" s="105"/>
      <c r="L41" s="105"/>
      <c r="M41" s="106"/>
      <c r="N41" s="78"/>
      <c r="O41" s="78"/>
      <c r="P41" s="78"/>
      <c r="Q41" s="78"/>
      <c r="R41" s="78"/>
      <c r="S41" s="78"/>
      <c r="T41" s="78"/>
      <c r="U41" s="78"/>
      <c r="V41" s="78"/>
      <c r="W41" s="78"/>
      <c r="X41" s="78"/>
      <c r="Y41" s="78"/>
      <c r="Z41" s="78"/>
    </row>
    <row r="42">
      <c r="A42" s="78"/>
      <c r="B42" s="116" t="s">
        <v>94</v>
      </c>
      <c r="C42" s="117"/>
      <c r="D42" s="117"/>
      <c r="E42" s="117"/>
      <c r="F42" s="117"/>
      <c r="G42" s="117"/>
      <c r="H42" s="117"/>
      <c r="I42" s="117"/>
      <c r="J42" s="117"/>
      <c r="K42" s="117"/>
      <c r="L42" s="117"/>
      <c r="M42" s="117"/>
      <c r="N42" s="78"/>
      <c r="O42" s="78"/>
      <c r="P42" s="78"/>
      <c r="Q42" s="78"/>
      <c r="R42" s="78"/>
      <c r="S42" s="78"/>
      <c r="T42" s="78"/>
      <c r="U42" s="78"/>
      <c r="V42" s="78"/>
      <c r="W42" s="78"/>
      <c r="X42" s="78"/>
      <c r="Y42" s="78"/>
      <c r="Z42" s="78"/>
    </row>
    <row r="43">
      <c r="A43" s="78"/>
      <c r="B43" s="118" t="s">
        <v>95</v>
      </c>
      <c r="C43" s="119"/>
      <c r="D43" s="119"/>
      <c r="E43" s="119"/>
      <c r="F43" s="119"/>
      <c r="G43" s="119"/>
      <c r="H43" s="119"/>
      <c r="I43" s="119"/>
      <c r="J43" s="119"/>
      <c r="K43" s="119"/>
      <c r="L43" s="119"/>
      <c r="M43" s="119"/>
      <c r="N43" s="78"/>
      <c r="O43" s="78"/>
      <c r="P43" s="78"/>
      <c r="Q43" s="78"/>
      <c r="R43" s="78"/>
      <c r="S43" s="78"/>
      <c r="T43" s="78"/>
      <c r="U43" s="78"/>
      <c r="V43" s="78"/>
      <c r="W43" s="78"/>
      <c r="X43" s="78"/>
      <c r="Y43" s="78"/>
      <c r="Z43" s="78"/>
    </row>
    <row r="44">
      <c r="A44" s="78"/>
      <c r="B44" s="28"/>
      <c r="C44" s="120"/>
      <c r="D44" s="120"/>
      <c r="E44" s="120"/>
      <c r="F44" s="120"/>
      <c r="G44" s="120"/>
      <c r="H44" s="120"/>
      <c r="I44" s="28"/>
      <c r="J44" s="28"/>
      <c r="K44" s="28"/>
      <c r="L44" s="28"/>
      <c r="M44" s="28"/>
      <c r="N44" s="78"/>
      <c r="O44" s="78"/>
      <c r="P44" s="78"/>
      <c r="Q44" s="78"/>
      <c r="R44" s="78"/>
      <c r="S44" s="78"/>
      <c r="T44" s="78"/>
      <c r="U44" s="78"/>
      <c r="V44" s="78"/>
      <c r="W44" s="78"/>
      <c r="X44" s="78"/>
      <c r="Y44" s="78"/>
      <c r="Z44" s="78"/>
    </row>
    <row r="45">
      <c r="A45" s="78"/>
      <c r="B45" s="121"/>
      <c r="C45" s="122" t="s">
        <v>3</v>
      </c>
      <c r="D45" s="122" t="s">
        <v>96</v>
      </c>
      <c r="E45" s="122" t="s">
        <v>97</v>
      </c>
      <c r="F45" s="122" t="s">
        <v>83</v>
      </c>
      <c r="G45" s="123" t="s">
        <v>98</v>
      </c>
      <c r="H45" s="122" t="s">
        <v>99</v>
      </c>
      <c r="I45" s="124"/>
      <c r="J45" s="28"/>
      <c r="K45" s="28"/>
      <c r="L45" s="28"/>
      <c r="M45" s="28"/>
      <c r="N45" s="78"/>
      <c r="O45" s="78"/>
      <c r="P45" s="78"/>
      <c r="Q45" s="78"/>
      <c r="R45" s="78"/>
      <c r="S45" s="78"/>
      <c r="T45" s="78"/>
      <c r="U45" s="78"/>
      <c r="V45" s="78"/>
      <c r="W45" s="78"/>
      <c r="X45" s="78"/>
      <c r="Y45" s="78"/>
      <c r="Z45" s="78"/>
    </row>
    <row r="46">
      <c r="A46" s="78"/>
      <c r="B46" s="121"/>
      <c r="C46" s="125" t="s">
        <v>100</v>
      </c>
      <c r="D46" s="125" t="s">
        <v>101</v>
      </c>
      <c r="E46" s="125" t="s">
        <v>102</v>
      </c>
      <c r="F46" s="126">
        <v>7500.0</v>
      </c>
      <c r="G46" s="89">
        <v>1.0</v>
      </c>
      <c r="H46" s="127" t="str">
        <f t="shared" ref="H46:H54" si="7">IF(AND(E46="M",OR(G46=1,F46&lt;=7000)),"Promover","")</f>
        <v>Promover</v>
      </c>
      <c r="I46" s="124"/>
      <c r="J46" s="28"/>
      <c r="K46" s="28"/>
      <c r="L46" s="28"/>
      <c r="M46" s="28"/>
      <c r="N46" s="78"/>
      <c r="O46" s="78"/>
      <c r="P46" s="78"/>
      <c r="Q46" s="78"/>
      <c r="R46" s="78"/>
      <c r="S46" s="78"/>
      <c r="T46" s="78"/>
      <c r="U46" s="78"/>
      <c r="V46" s="78"/>
      <c r="W46" s="78"/>
      <c r="X46" s="78"/>
      <c r="Y46" s="78"/>
      <c r="Z46" s="78"/>
    </row>
    <row r="47">
      <c r="A47" s="78"/>
      <c r="B47" s="121"/>
      <c r="C47" s="125" t="s">
        <v>103</v>
      </c>
      <c r="D47" s="125" t="s">
        <v>104</v>
      </c>
      <c r="E47" s="125" t="s">
        <v>102</v>
      </c>
      <c r="F47" s="126">
        <v>6800.0</v>
      </c>
      <c r="G47" s="89">
        <v>4.0</v>
      </c>
      <c r="H47" s="127" t="str">
        <f t="shared" si="7"/>
        <v>Promover</v>
      </c>
      <c r="I47" s="124"/>
      <c r="J47" s="28"/>
      <c r="K47" s="28"/>
      <c r="L47" s="28"/>
      <c r="M47" s="28"/>
      <c r="N47" s="78"/>
      <c r="O47" s="78"/>
      <c r="P47" s="78"/>
      <c r="Q47" s="78"/>
      <c r="R47" s="78"/>
      <c r="S47" s="78"/>
      <c r="T47" s="78"/>
      <c r="U47" s="78"/>
      <c r="V47" s="78"/>
      <c r="W47" s="78"/>
      <c r="X47" s="78"/>
      <c r="Y47" s="78"/>
      <c r="Z47" s="78"/>
    </row>
    <row r="48">
      <c r="A48" s="78"/>
      <c r="B48" s="121"/>
      <c r="C48" s="125" t="s">
        <v>105</v>
      </c>
      <c r="D48" s="125" t="s">
        <v>106</v>
      </c>
      <c r="E48" s="125" t="s">
        <v>107</v>
      </c>
      <c r="F48" s="126">
        <v>4300.0</v>
      </c>
      <c r="G48" s="89">
        <v>2.0</v>
      </c>
      <c r="H48" s="127" t="str">
        <f t="shared" si="7"/>
        <v/>
      </c>
      <c r="I48" s="124"/>
      <c r="J48" s="28"/>
      <c r="K48" s="28"/>
      <c r="L48" s="28"/>
      <c r="M48" s="28"/>
      <c r="N48" s="78"/>
      <c r="O48" s="78"/>
      <c r="P48" s="78"/>
      <c r="Q48" s="78"/>
      <c r="R48" s="78"/>
      <c r="S48" s="78"/>
      <c r="T48" s="78"/>
      <c r="U48" s="78"/>
      <c r="V48" s="78"/>
      <c r="W48" s="78"/>
      <c r="X48" s="78"/>
      <c r="Y48" s="78"/>
      <c r="Z48" s="78"/>
    </row>
    <row r="49">
      <c r="A49" s="78"/>
      <c r="B49" s="121"/>
      <c r="C49" s="125" t="s">
        <v>108</v>
      </c>
      <c r="D49" s="125" t="s">
        <v>109</v>
      </c>
      <c r="E49" s="125" t="s">
        <v>102</v>
      </c>
      <c r="F49" s="126">
        <v>7000.0</v>
      </c>
      <c r="G49" s="128">
        <v>3.0</v>
      </c>
      <c r="H49" s="127" t="str">
        <f t="shared" si="7"/>
        <v>Promover</v>
      </c>
      <c r="I49" s="124"/>
      <c r="J49" s="28"/>
      <c r="K49" s="28"/>
      <c r="L49" s="28"/>
      <c r="M49" s="28"/>
      <c r="N49" s="78"/>
      <c r="O49" s="78"/>
      <c r="P49" s="78"/>
      <c r="Q49" s="78"/>
      <c r="R49" s="78"/>
      <c r="S49" s="78"/>
      <c r="T49" s="78"/>
      <c r="U49" s="78"/>
      <c r="V49" s="78"/>
      <c r="W49" s="78"/>
      <c r="X49" s="78"/>
      <c r="Y49" s="78"/>
      <c r="Z49" s="78"/>
    </row>
    <row r="50">
      <c r="A50" s="78"/>
      <c r="B50" s="121"/>
      <c r="C50" s="125" t="s">
        <v>110</v>
      </c>
      <c r="D50" s="125" t="s">
        <v>111</v>
      </c>
      <c r="E50" s="125" t="s">
        <v>112</v>
      </c>
      <c r="F50" s="126">
        <v>9350.0</v>
      </c>
      <c r="G50" s="89">
        <v>1.0</v>
      </c>
      <c r="H50" s="127" t="str">
        <f t="shared" si="7"/>
        <v/>
      </c>
      <c r="I50" s="124"/>
      <c r="J50" s="28"/>
      <c r="K50" s="28"/>
      <c r="L50" s="28"/>
      <c r="M50" s="28"/>
      <c r="N50" s="78"/>
      <c r="O50" s="78"/>
      <c r="P50" s="78"/>
      <c r="Q50" s="78"/>
      <c r="R50" s="78"/>
      <c r="S50" s="78"/>
      <c r="T50" s="78"/>
      <c r="U50" s="78"/>
      <c r="V50" s="78"/>
      <c r="W50" s="78"/>
      <c r="X50" s="78"/>
      <c r="Y50" s="78"/>
      <c r="Z50" s="78"/>
    </row>
    <row r="51">
      <c r="A51" s="78"/>
      <c r="B51" s="121"/>
      <c r="C51" s="125" t="s">
        <v>113</v>
      </c>
      <c r="D51" s="125" t="s">
        <v>114</v>
      </c>
      <c r="E51" s="125" t="s">
        <v>112</v>
      </c>
      <c r="F51" s="126">
        <v>7800.0</v>
      </c>
      <c r="G51" s="89">
        <v>3.0</v>
      </c>
      <c r="H51" s="127" t="str">
        <f t="shared" si="7"/>
        <v/>
      </c>
      <c r="I51" s="124"/>
      <c r="J51" s="28"/>
      <c r="K51" s="28"/>
      <c r="L51" s="28"/>
      <c r="M51" s="28"/>
      <c r="N51" s="78"/>
      <c r="O51" s="78"/>
      <c r="P51" s="78"/>
      <c r="Q51" s="78"/>
      <c r="R51" s="78"/>
      <c r="S51" s="78"/>
      <c r="T51" s="78"/>
      <c r="U51" s="78"/>
      <c r="V51" s="78"/>
      <c r="W51" s="78"/>
      <c r="X51" s="78"/>
      <c r="Y51" s="78"/>
      <c r="Z51" s="78"/>
    </row>
    <row r="52">
      <c r="A52" s="78"/>
      <c r="B52" s="121"/>
      <c r="C52" s="125" t="s">
        <v>115</v>
      </c>
      <c r="D52" s="125" t="s">
        <v>116</v>
      </c>
      <c r="E52" s="125" t="s">
        <v>112</v>
      </c>
      <c r="F52" s="126">
        <v>5400.0</v>
      </c>
      <c r="G52" s="89">
        <v>4.0</v>
      </c>
      <c r="H52" s="127" t="str">
        <f t="shared" si="7"/>
        <v/>
      </c>
      <c r="I52" s="124"/>
      <c r="J52" s="28"/>
      <c r="K52" s="28"/>
      <c r="L52" s="28"/>
      <c r="M52" s="28"/>
      <c r="N52" s="78"/>
      <c r="O52" s="78"/>
      <c r="P52" s="78"/>
      <c r="Q52" s="78"/>
      <c r="R52" s="78"/>
      <c r="S52" s="78"/>
      <c r="T52" s="78"/>
      <c r="U52" s="78"/>
      <c r="V52" s="78"/>
      <c r="W52" s="78"/>
      <c r="X52" s="78"/>
      <c r="Y52" s="78"/>
      <c r="Z52" s="78"/>
    </row>
    <row r="53">
      <c r="A53" s="78"/>
      <c r="B53" s="121"/>
      <c r="C53" s="125" t="s">
        <v>117</v>
      </c>
      <c r="D53" s="125" t="s">
        <v>118</v>
      </c>
      <c r="E53" s="125" t="s">
        <v>102</v>
      </c>
      <c r="F53" s="126">
        <v>5000.0</v>
      </c>
      <c r="G53" s="89">
        <v>1.0</v>
      </c>
      <c r="H53" s="127" t="str">
        <f t="shared" si="7"/>
        <v>Promover</v>
      </c>
      <c r="I53" s="124"/>
      <c r="J53" s="28"/>
      <c r="K53" s="28"/>
      <c r="L53" s="28"/>
      <c r="M53" s="28"/>
      <c r="N53" s="78"/>
      <c r="O53" s="78"/>
      <c r="P53" s="78"/>
      <c r="Q53" s="78"/>
      <c r="R53" s="78"/>
      <c r="S53" s="78"/>
      <c r="T53" s="78"/>
      <c r="U53" s="78"/>
      <c r="V53" s="78"/>
      <c r="W53" s="78"/>
      <c r="X53" s="78"/>
      <c r="Y53" s="78"/>
      <c r="Z53" s="78"/>
    </row>
    <row r="54">
      <c r="A54" s="78"/>
      <c r="B54" s="121"/>
      <c r="C54" s="125" t="s">
        <v>119</v>
      </c>
      <c r="D54" s="125" t="s">
        <v>120</v>
      </c>
      <c r="E54" s="125" t="s">
        <v>102</v>
      </c>
      <c r="F54" s="126">
        <v>40000.0</v>
      </c>
      <c r="G54" s="89">
        <v>2.0</v>
      </c>
      <c r="H54" s="127" t="str">
        <f t="shared" si="7"/>
        <v/>
      </c>
      <c r="I54" s="124"/>
      <c r="J54" s="28"/>
      <c r="K54" s="28"/>
      <c r="L54" s="28"/>
      <c r="M54" s="28"/>
      <c r="N54" s="78"/>
      <c r="O54" s="78"/>
      <c r="P54" s="78"/>
      <c r="Q54" s="78"/>
      <c r="R54" s="78"/>
      <c r="S54" s="78"/>
      <c r="T54" s="78"/>
      <c r="U54" s="78"/>
      <c r="V54" s="78"/>
      <c r="W54" s="78"/>
      <c r="X54" s="78"/>
      <c r="Y54" s="78"/>
      <c r="Z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7">
    <mergeCell ref="B18:L18"/>
    <mergeCell ref="B19:L19"/>
    <mergeCell ref="B20:L20"/>
    <mergeCell ref="B21:L21"/>
    <mergeCell ref="B35:H35"/>
    <mergeCell ref="B36:H36"/>
    <mergeCell ref="B41:M41"/>
  </mergeCells>
  <hyperlinks>
    <hyperlink r:id="rId1" ref="C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21.38"/>
    <col customWidth="1" min="3" max="3" width="13.25"/>
    <col customWidth="1" min="7" max="7" width="18.63"/>
    <col customWidth="1" min="8" max="8" width="24.38"/>
    <col customWidth="1" min="9" max="10" width="15.25"/>
  </cols>
  <sheetData>
    <row r="1" ht="34.5" customHeight="1">
      <c r="A1" s="70"/>
      <c r="B1" s="129" t="s">
        <v>121</v>
      </c>
      <c r="C1" s="70"/>
      <c r="D1" s="70"/>
      <c r="E1" s="70"/>
      <c r="F1" s="70"/>
      <c r="G1" s="70"/>
      <c r="H1" s="70"/>
      <c r="I1" s="70"/>
      <c r="J1" s="70"/>
      <c r="K1" s="70"/>
      <c r="L1" s="70"/>
      <c r="M1" s="70"/>
      <c r="N1" s="70"/>
      <c r="O1" s="70"/>
      <c r="P1" s="70"/>
      <c r="Q1" s="70"/>
      <c r="R1" s="70"/>
      <c r="S1" s="70"/>
      <c r="T1" s="70"/>
      <c r="U1" s="70"/>
      <c r="V1" s="70"/>
      <c r="W1" s="70"/>
      <c r="X1" s="70"/>
      <c r="Y1" s="70"/>
      <c r="Z1" s="70"/>
    </row>
    <row r="2">
      <c r="A2" s="130" t="s">
        <v>22</v>
      </c>
      <c r="B2" s="75"/>
      <c r="C2" s="75"/>
      <c r="D2" s="75"/>
      <c r="E2" s="75"/>
      <c r="F2" s="75"/>
      <c r="G2" s="75"/>
      <c r="H2" s="75"/>
      <c r="I2" s="75"/>
      <c r="J2" s="75"/>
      <c r="K2" s="75"/>
      <c r="L2" s="75"/>
      <c r="M2" s="75"/>
      <c r="N2" s="75"/>
      <c r="O2" s="75"/>
      <c r="P2" s="75"/>
      <c r="Q2" s="75"/>
      <c r="R2" s="75"/>
      <c r="S2" s="75"/>
      <c r="T2" s="75"/>
      <c r="U2" s="75"/>
      <c r="V2" s="75"/>
      <c r="W2" s="75"/>
      <c r="X2" s="75"/>
      <c r="Y2" s="75"/>
      <c r="Z2" s="75"/>
    </row>
    <row r="3">
      <c r="A3" s="99"/>
      <c r="B3" s="99"/>
      <c r="C3" s="99"/>
      <c r="D3" s="99"/>
      <c r="E3" s="99"/>
      <c r="F3" s="99"/>
      <c r="G3" s="99"/>
      <c r="H3" s="99"/>
      <c r="I3" s="99"/>
      <c r="J3" s="99"/>
      <c r="K3" s="99"/>
      <c r="L3" s="99"/>
      <c r="M3" s="99"/>
      <c r="N3" s="99"/>
      <c r="O3" s="99"/>
      <c r="P3" s="99"/>
      <c r="Q3" s="99"/>
      <c r="R3" s="99"/>
      <c r="S3" s="99"/>
      <c r="T3" s="99"/>
      <c r="U3" s="99"/>
      <c r="V3" s="99"/>
      <c r="W3" s="99"/>
      <c r="X3" s="99"/>
      <c r="Y3" s="99"/>
      <c r="Z3" s="99"/>
    </row>
    <row r="4">
      <c r="A4" s="28"/>
      <c r="B4" s="29" t="s">
        <v>23</v>
      </c>
      <c r="C4" s="131" t="s">
        <v>13</v>
      </c>
      <c r="D4" s="120"/>
      <c r="E4" s="120"/>
      <c r="F4" s="120"/>
      <c r="G4" s="120"/>
      <c r="H4" s="120"/>
      <c r="I4" s="120"/>
      <c r="J4" s="28"/>
      <c r="K4" s="28"/>
      <c r="L4" s="28"/>
      <c r="M4" s="28"/>
      <c r="N4" s="28"/>
      <c r="O4" s="28"/>
      <c r="P4" s="28"/>
      <c r="Q4" s="28"/>
      <c r="R4" s="28"/>
      <c r="S4" s="28"/>
      <c r="T4" s="28"/>
      <c r="U4" s="28"/>
      <c r="V4" s="28"/>
      <c r="W4" s="28"/>
      <c r="X4" s="28"/>
      <c r="Y4" s="28"/>
      <c r="Z4" s="28"/>
    </row>
    <row r="5" ht="21.0" customHeight="1">
      <c r="A5" s="121"/>
      <c r="B5" s="80"/>
      <c r="C5" s="80"/>
      <c r="D5" s="80"/>
      <c r="E5" s="80"/>
      <c r="F5" s="132"/>
      <c r="G5" s="133" t="s">
        <v>122</v>
      </c>
      <c r="H5" s="133" t="s">
        <v>123</v>
      </c>
      <c r="I5" s="134"/>
      <c r="K5" s="28"/>
      <c r="L5" s="28"/>
      <c r="M5" s="28"/>
      <c r="N5" s="28"/>
      <c r="O5" s="28"/>
      <c r="P5" s="28"/>
      <c r="Q5" s="28"/>
      <c r="R5" s="28"/>
      <c r="S5" s="28"/>
      <c r="T5" s="28"/>
      <c r="U5" s="28"/>
      <c r="V5" s="28"/>
      <c r="W5" s="28"/>
      <c r="X5" s="28"/>
      <c r="Y5" s="28"/>
      <c r="Z5" s="28"/>
    </row>
    <row r="6">
      <c r="A6" s="121"/>
      <c r="B6" s="135" t="s">
        <v>24</v>
      </c>
      <c r="C6" s="135" t="s">
        <v>25</v>
      </c>
      <c r="D6" s="135" t="s">
        <v>26</v>
      </c>
      <c r="E6" s="135" t="s">
        <v>27</v>
      </c>
      <c r="F6" s="135" t="s">
        <v>28</v>
      </c>
      <c r="G6" s="136" t="s">
        <v>124</v>
      </c>
      <c r="H6" s="136" t="s">
        <v>125</v>
      </c>
      <c r="I6" s="81"/>
      <c r="J6" s="137" t="s">
        <v>51</v>
      </c>
      <c r="K6" s="138"/>
      <c r="M6" s="28"/>
      <c r="N6" s="28"/>
      <c r="O6" s="28"/>
      <c r="P6" s="28"/>
      <c r="Q6" s="28"/>
      <c r="R6" s="28"/>
      <c r="S6" s="28"/>
      <c r="T6" s="28"/>
      <c r="U6" s="28"/>
      <c r="V6" s="28"/>
      <c r="W6" s="28"/>
      <c r="X6" s="28"/>
      <c r="Y6" s="28"/>
      <c r="Z6" s="28"/>
    </row>
    <row r="7">
      <c r="A7" s="121"/>
      <c r="B7" s="139" t="s">
        <v>35</v>
      </c>
      <c r="C7" s="139">
        <v>10.0</v>
      </c>
      <c r="D7" s="139">
        <v>11.0</v>
      </c>
      <c r="E7" s="140">
        <v>12.0</v>
      </c>
      <c r="F7" s="141">
        <f t="shared" ref="F7:F13" si="1">AVERAGE(C7:E7)</f>
        <v>11</v>
      </c>
      <c r="G7" s="127" t="str">
        <f t="shared" ref="G7:G13" si="2">IF(F7&lt;=5,$K$7,IF(F7&lt;=10,$K$8,IF(F7&lt;=15,$K$9,$K$10)))</f>
        <v>Bueno </v>
      </c>
      <c r="H7" s="127" t="str">
        <f t="shared" ref="H7:H13" si="3">IFS(F7&lt;=5,$K$7,F7&lt;=10,$K$8,F7&lt;=15,$K$9,F7&lt;=20,$K$10)</f>
        <v>Bueno </v>
      </c>
      <c r="I7" s="142"/>
      <c r="J7" s="143" t="s">
        <v>52</v>
      </c>
      <c r="K7" s="143" t="s">
        <v>55</v>
      </c>
      <c r="L7" s="87"/>
      <c r="M7" s="28"/>
      <c r="N7" s="28"/>
      <c r="O7" s="28"/>
      <c r="P7" s="28"/>
      <c r="Q7" s="28"/>
      <c r="R7" s="28"/>
      <c r="S7" s="28"/>
      <c r="T7" s="28"/>
      <c r="U7" s="28"/>
      <c r="V7" s="28"/>
      <c r="W7" s="28"/>
      <c r="X7" s="28"/>
      <c r="Y7" s="28"/>
      <c r="Z7" s="28"/>
    </row>
    <row r="8">
      <c r="A8" s="121"/>
      <c r="B8" s="139" t="s">
        <v>126</v>
      </c>
      <c r="C8" s="139">
        <v>20.0</v>
      </c>
      <c r="D8" s="139">
        <v>12.0</v>
      </c>
      <c r="E8" s="140">
        <v>14.0</v>
      </c>
      <c r="F8" s="141">
        <f t="shared" si="1"/>
        <v>15.33333333</v>
      </c>
      <c r="G8" s="127" t="str">
        <f t="shared" si="2"/>
        <v>Excelente</v>
      </c>
      <c r="H8" s="127" t="str">
        <f t="shared" si="3"/>
        <v>Excelente</v>
      </c>
      <c r="I8" s="142"/>
      <c r="J8" s="143" t="s">
        <v>54</v>
      </c>
      <c r="K8" s="143" t="s">
        <v>57</v>
      </c>
      <c r="L8" s="87"/>
      <c r="M8" s="28"/>
      <c r="N8" s="28"/>
      <c r="O8" s="28"/>
      <c r="P8" s="28"/>
      <c r="Q8" s="28"/>
      <c r="R8" s="28"/>
      <c r="S8" s="28"/>
      <c r="T8" s="28"/>
      <c r="U8" s="28"/>
      <c r="V8" s="28"/>
      <c r="W8" s="28"/>
      <c r="X8" s="28"/>
      <c r="Y8" s="28"/>
      <c r="Z8" s="28"/>
    </row>
    <row r="9">
      <c r="A9" s="121"/>
      <c r="B9" s="139" t="s">
        <v>37</v>
      </c>
      <c r="C9" s="139">
        <v>8.0</v>
      </c>
      <c r="D9" s="139">
        <v>13.0</v>
      </c>
      <c r="E9" s="140">
        <v>15.0</v>
      </c>
      <c r="F9" s="141">
        <f t="shared" si="1"/>
        <v>12</v>
      </c>
      <c r="G9" s="127" t="str">
        <f t="shared" si="2"/>
        <v>Bueno </v>
      </c>
      <c r="H9" s="127" t="str">
        <f t="shared" si="3"/>
        <v>Bueno </v>
      </c>
      <c r="I9" s="142"/>
      <c r="J9" s="143" t="s">
        <v>56</v>
      </c>
      <c r="K9" s="143" t="s">
        <v>127</v>
      </c>
      <c r="L9" s="87"/>
      <c r="M9" s="28"/>
      <c r="N9" s="28"/>
      <c r="O9" s="28"/>
      <c r="P9" s="28"/>
      <c r="Q9" s="28"/>
      <c r="R9" s="28"/>
      <c r="S9" s="28"/>
      <c r="T9" s="28"/>
      <c r="U9" s="28"/>
      <c r="V9" s="28"/>
      <c r="W9" s="28"/>
      <c r="X9" s="28"/>
      <c r="Y9" s="28"/>
      <c r="Z9" s="28"/>
    </row>
    <row r="10">
      <c r="A10" s="121"/>
      <c r="B10" s="139" t="s">
        <v>128</v>
      </c>
      <c r="C10" s="139">
        <v>10.0</v>
      </c>
      <c r="D10" s="139">
        <v>10.0</v>
      </c>
      <c r="E10" s="140">
        <v>10.0</v>
      </c>
      <c r="F10" s="141">
        <f t="shared" si="1"/>
        <v>10</v>
      </c>
      <c r="G10" s="127" t="str">
        <f t="shared" si="2"/>
        <v>Regular</v>
      </c>
      <c r="H10" s="127" t="str">
        <f t="shared" si="3"/>
        <v>Regular</v>
      </c>
      <c r="I10" s="142"/>
      <c r="J10" s="143" t="s">
        <v>58</v>
      </c>
      <c r="K10" s="143" t="s">
        <v>129</v>
      </c>
      <c r="L10" s="87"/>
      <c r="M10" s="28"/>
      <c r="N10" s="28"/>
      <c r="O10" s="28"/>
      <c r="P10" s="28"/>
      <c r="Q10" s="28"/>
      <c r="R10" s="28"/>
      <c r="S10" s="28"/>
      <c r="T10" s="28"/>
      <c r="U10" s="28"/>
      <c r="V10" s="28"/>
      <c r="W10" s="28"/>
      <c r="X10" s="28"/>
      <c r="Y10" s="28"/>
      <c r="Z10" s="28"/>
    </row>
    <row r="11">
      <c r="A11" s="121"/>
      <c r="B11" s="139" t="s">
        <v>39</v>
      </c>
      <c r="C11" s="139">
        <v>15.0</v>
      </c>
      <c r="D11" s="139">
        <v>20.0</v>
      </c>
      <c r="E11" s="140">
        <v>8.0</v>
      </c>
      <c r="F11" s="141">
        <f t="shared" si="1"/>
        <v>14.33333333</v>
      </c>
      <c r="G11" s="127" t="str">
        <f t="shared" si="2"/>
        <v>Bueno </v>
      </c>
      <c r="H11" s="127" t="str">
        <f t="shared" si="3"/>
        <v>Bueno </v>
      </c>
      <c r="I11" s="98"/>
      <c r="J11" s="99"/>
      <c r="K11" s="99"/>
      <c r="L11" s="28"/>
      <c r="M11" s="28"/>
      <c r="N11" s="28"/>
      <c r="O11" s="28"/>
      <c r="P11" s="28"/>
      <c r="Q11" s="28"/>
      <c r="R11" s="28"/>
      <c r="S11" s="28"/>
      <c r="T11" s="28"/>
      <c r="U11" s="28"/>
      <c r="V11" s="28"/>
      <c r="W11" s="28"/>
      <c r="X11" s="28"/>
      <c r="Y11" s="28"/>
      <c r="Z11" s="28"/>
    </row>
    <row r="12">
      <c r="A12" s="121"/>
      <c r="B12" s="139" t="s">
        <v>130</v>
      </c>
      <c r="C12" s="139">
        <v>10.0</v>
      </c>
      <c r="D12" s="139">
        <v>15.0</v>
      </c>
      <c r="E12" s="140">
        <v>11.0</v>
      </c>
      <c r="F12" s="141">
        <f t="shared" si="1"/>
        <v>12</v>
      </c>
      <c r="G12" s="127" t="str">
        <f t="shared" si="2"/>
        <v>Bueno </v>
      </c>
      <c r="H12" s="127" t="str">
        <f t="shared" si="3"/>
        <v>Bueno </v>
      </c>
      <c r="I12" s="124"/>
      <c r="J12" s="28"/>
      <c r="K12" s="28"/>
      <c r="L12" s="28"/>
      <c r="M12" s="28"/>
      <c r="N12" s="28"/>
      <c r="O12" s="28"/>
      <c r="P12" s="28"/>
      <c r="Q12" s="28"/>
      <c r="R12" s="28"/>
      <c r="S12" s="28"/>
      <c r="T12" s="28"/>
      <c r="U12" s="28"/>
      <c r="V12" s="28"/>
      <c r="W12" s="28"/>
      <c r="X12" s="28"/>
      <c r="Y12" s="28"/>
      <c r="Z12" s="28"/>
    </row>
    <row r="13">
      <c r="A13" s="28"/>
      <c r="B13" s="139" t="s">
        <v>41</v>
      </c>
      <c r="C13" s="139">
        <v>5.0</v>
      </c>
      <c r="D13" s="144">
        <v>9.0</v>
      </c>
      <c r="E13" s="145">
        <v>0.0</v>
      </c>
      <c r="F13" s="141">
        <f t="shared" si="1"/>
        <v>4.666666667</v>
      </c>
      <c r="G13" s="127" t="str">
        <f t="shared" si="2"/>
        <v>Deficiente</v>
      </c>
      <c r="H13" s="127" t="str">
        <f t="shared" si="3"/>
        <v>Deficiente</v>
      </c>
      <c r="I13" s="124"/>
      <c r="J13" s="28"/>
      <c r="K13" s="28"/>
      <c r="L13" s="28"/>
      <c r="M13" s="28"/>
      <c r="N13" s="28"/>
      <c r="O13" s="28"/>
      <c r="P13" s="28"/>
      <c r="Q13" s="28"/>
      <c r="R13" s="28"/>
      <c r="S13" s="28"/>
      <c r="T13" s="28"/>
      <c r="U13" s="28"/>
      <c r="V13" s="28"/>
      <c r="W13" s="28"/>
      <c r="X13" s="28"/>
      <c r="Y13" s="28"/>
      <c r="Z13" s="28"/>
    </row>
    <row r="14">
      <c r="A14" s="28"/>
      <c r="B14" s="28"/>
      <c r="C14" s="28"/>
      <c r="D14" s="28"/>
      <c r="E14" s="28"/>
      <c r="F14" s="28"/>
      <c r="G14" s="28"/>
      <c r="H14" s="99"/>
      <c r="I14" s="28"/>
      <c r="J14" s="28"/>
      <c r="K14" s="28"/>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hyperlinks>
    <hyperlink r:id="rId1" ref="C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21.13"/>
    <col customWidth="1" min="3" max="3" width="14.5"/>
    <col customWidth="1" min="5" max="5" width="14.5"/>
    <col customWidth="1" min="6" max="6" width="12.38"/>
  </cols>
  <sheetData>
    <row r="1" ht="34.5" customHeight="1">
      <c r="A1" s="70"/>
      <c r="B1" s="129" t="s">
        <v>131</v>
      </c>
      <c r="C1" s="70"/>
      <c r="D1" s="70"/>
      <c r="E1" s="70"/>
      <c r="F1" s="70"/>
      <c r="G1" s="70"/>
      <c r="H1" s="70"/>
      <c r="I1" s="70"/>
      <c r="J1" s="70"/>
      <c r="K1" s="70"/>
      <c r="L1" s="70"/>
      <c r="M1" s="70"/>
      <c r="N1" s="70"/>
      <c r="O1" s="70"/>
      <c r="P1" s="70"/>
      <c r="Q1" s="70"/>
      <c r="R1" s="70"/>
      <c r="S1" s="70"/>
      <c r="T1" s="70"/>
      <c r="U1" s="70"/>
      <c r="V1" s="70"/>
      <c r="W1" s="70"/>
      <c r="X1" s="70"/>
      <c r="Y1" s="70"/>
      <c r="Z1" s="70"/>
    </row>
    <row r="2">
      <c r="A2" s="130" t="s">
        <v>22</v>
      </c>
      <c r="B2" s="75"/>
      <c r="C2" s="75"/>
      <c r="D2" s="75"/>
      <c r="E2" s="75"/>
      <c r="F2" s="75"/>
      <c r="G2" s="75"/>
      <c r="H2" s="75"/>
      <c r="I2" s="75"/>
      <c r="J2" s="75"/>
      <c r="K2" s="75"/>
      <c r="L2" s="75"/>
      <c r="M2" s="75"/>
      <c r="N2" s="75"/>
      <c r="O2" s="75"/>
      <c r="P2" s="75"/>
      <c r="Q2" s="75"/>
      <c r="R2" s="75"/>
      <c r="S2" s="75"/>
      <c r="T2" s="75"/>
      <c r="U2" s="75"/>
      <c r="V2" s="75"/>
      <c r="W2" s="75"/>
      <c r="X2" s="75"/>
      <c r="Y2" s="75"/>
      <c r="Z2" s="75"/>
    </row>
    <row r="3">
      <c r="A3" s="99"/>
      <c r="B3" s="99"/>
      <c r="C3" s="99"/>
      <c r="D3" s="99"/>
      <c r="E3" s="99"/>
      <c r="F3" s="99"/>
      <c r="G3" s="99"/>
      <c r="H3" s="99"/>
      <c r="I3" s="99"/>
      <c r="J3" s="99"/>
      <c r="K3" s="99"/>
      <c r="L3" s="99"/>
      <c r="M3" s="99"/>
      <c r="N3" s="99"/>
      <c r="O3" s="99"/>
      <c r="P3" s="99"/>
      <c r="Q3" s="99"/>
      <c r="R3" s="99"/>
      <c r="S3" s="99"/>
      <c r="T3" s="99"/>
      <c r="U3" s="99"/>
      <c r="V3" s="99"/>
      <c r="W3" s="99"/>
      <c r="X3" s="99"/>
      <c r="Y3" s="99"/>
      <c r="Z3" s="99"/>
    </row>
    <row r="4">
      <c r="A4" s="28"/>
      <c r="B4" s="146" t="s">
        <v>23</v>
      </c>
      <c r="C4" s="147" t="s">
        <v>16</v>
      </c>
      <c r="D4" s="28"/>
      <c r="E4" s="28"/>
      <c r="F4" s="28"/>
      <c r="G4" s="28"/>
      <c r="H4" s="28"/>
      <c r="I4" s="28"/>
      <c r="J4" s="28"/>
      <c r="K4" s="28"/>
      <c r="L4" s="28"/>
      <c r="M4" s="28"/>
      <c r="N4" s="28"/>
      <c r="O4" s="28"/>
      <c r="P4" s="28"/>
      <c r="Q4" s="28"/>
      <c r="R4" s="28"/>
      <c r="S4" s="28"/>
      <c r="T4" s="28"/>
      <c r="U4" s="28"/>
      <c r="V4" s="28"/>
      <c r="W4" s="28"/>
      <c r="X4" s="28"/>
      <c r="Y4" s="28"/>
      <c r="Z4" s="28"/>
    </row>
    <row r="5">
      <c r="A5" s="78"/>
      <c r="B5" s="78"/>
      <c r="C5" s="78"/>
      <c r="D5" s="78"/>
      <c r="E5" s="148" t="s">
        <v>132</v>
      </c>
      <c r="F5" s="148" t="s">
        <v>133</v>
      </c>
      <c r="G5" s="78"/>
      <c r="H5" s="78"/>
      <c r="I5" s="78"/>
      <c r="J5" s="78"/>
      <c r="K5" s="78"/>
      <c r="L5" s="78"/>
      <c r="M5" s="78"/>
      <c r="N5" s="78"/>
      <c r="O5" s="78"/>
      <c r="P5" s="78"/>
      <c r="Q5" s="78"/>
      <c r="R5" s="78"/>
      <c r="S5" s="78"/>
      <c r="T5" s="78"/>
      <c r="U5" s="78"/>
      <c r="V5" s="78"/>
      <c r="W5" s="78"/>
      <c r="X5" s="78"/>
      <c r="Y5" s="78"/>
      <c r="Z5" s="78"/>
    </row>
    <row r="6">
      <c r="A6" s="78"/>
      <c r="B6" s="149" t="s">
        <v>134</v>
      </c>
      <c r="C6" s="149" t="s">
        <v>135</v>
      </c>
      <c r="D6" s="150" t="s">
        <v>136</v>
      </c>
      <c r="E6" s="151" t="s">
        <v>137</v>
      </c>
      <c r="F6" s="151" t="s">
        <v>137</v>
      </c>
      <c r="G6" s="78"/>
      <c r="H6" s="78"/>
      <c r="I6" s="78"/>
      <c r="J6" s="78"/>
      <c r="K6" s="78"/>
      <c r="L6" s="78"/>
      <c r="M6" s="78"/>
      <c r="N6" s="78"/>
      <c r="O6" s="78"/>
      <c r="P6" s="78"/>
      <c r="Q6" s="78"/>
      <c r="R6" s="78"/>
      <c r="S6" s="78"/>
      <c r="T6" s="78"/>
      <c r="U6" s="78"/>
      <c r="V6" s="78"/>
      <c r="W6" s="78"/>
      <c r="X6" s="78"/>
      <c r="Y6" s="78"/>
      <c r="Z6" s="78"/>
    </row>
    <row r="7">
      <c r="A7" s="78"/>
      <c r="B7" s="139">
        <v>100.0</v>
      </c>
      <c r="C7" s="139">
        <v>5.0</v>
      </c>
      <c r="D7" s="152">
        <f t="shared" ref="D7:D12" si="1">B7/C7</f>
        <v>20</v>
      </c>
      <c r="E7" s="153">
        <f t="shared" ref="E7:E12" si="2">IFERROR(B7/C7,"Error en la Divicion")</f>
        <v>20</v>
      </c>
      <c r="F7" s="154">
        <f t="shared" ref="F7:F12" si="3">IFERROR(B7/C7,B7)</f>
        <v>20</v>
      </c>
      <c r="G7" s="87"/>
      <c r="H7" s="78"/>
      <c r="I7" s="78"/>
      <c r="J7" s="78"/>
      <c r="K7" s="78"/>
      <c r="L7" s="78"/>
      <c r="M7" s="78"/>
      <c r="N7" s="78"/>
      <c r="O7" s="78"/>
      <c r="P7" s="78"/>
      <c r="Q7" s="78"/>
      <c r="R7" s="78"/>
      <c r="S7" s="78"/>
      <c r="T7" s="78"/>
      <c r="U7" s="78"/>
      <c r="V7" s="78"/>
      <c r="W7" s="78"/>
      <c r="X7" s="78"/>
      <c r="Y7" s="78"/>
      <c r="Z7" s="78"/>
    </row>
    <row r="8">
      <c r="A8" s="78"/>
      <c r="B8" s="139">
        <v>50.0</v>
      </c>
      <c r="C8" s="139">
        <v>0.0</v>
      </c>
      <c r="D8" s="152" t="str">
        <f t="shared" si="1"/>
        <v>#DIV/0!</v>
      </c>
      <c r="E8" s="153" t="str">
        <f t="shared" si="2"/>
        <v>Error en la Divicion</v>
      </c>
      <c r="F8" s="154">
        <f t="shared" si="3"/>
        <v>50</v>
      </c>
      <c r="G8" s="87"/>
      <c r="H8" s="78"/>
      <c r="I8" s="78"/>
      <c r="J8" s="78"/>
      <c r="K8" s="78"/>
      <c r="L8" s="78"/>
      <c r="M8" s="78"/>
      <c r="N8" s="78"/>
      <c r="O8" s="78"/>
      <c r="P8" s="78"/>
      <c r="Q8" s="78"/>
      <c r="R8" s="78"/>
      <c r="S8" s="78"/>
      <c r="T8" s="78"/>
      <c r="U8" s="78"/>
      <c r="V8" s="78"/>
      <c r="W8" s="78"/>
      <c r="X8" s="78"/>
      <c r="Y8" s="78"/>
      <c r="Z8" s="78"/>
    </row>
    <row r="9">
      <c r="A9" s="78"/>
      <c r="B9" s="139">
        <v>40.0</v>
      </c>
      <c r="C9" s="139" t="s">
        <v>138</v>
      </c>
      <c r="D9" s="152" t="str">
        <f t="shared" si="1"/>
        <v>#VALUE!</v>
      </c>
      <c r="E9" s="153" t="str">
        <f t="shared" si="2"/>
        <v>Error en la Divicion</v>
      </c>
      <c r="F9" s="154">
        <f t="shared" si="3"/>
        <v>40</v>
      </c>
      <c r="G9" s="87"/>
      <c r="H9" s="78"/>
      <c r="I9" s="78"/>
      <c r="J9" s="78"/>
      <c r="K9" s="78"/>
      <c r="L9" s="78"/>
      <c r="M9" s="78"/>
      <c r="N9" s="78"/>
      <c r="O9" s="78"/>
      <c r="P9" s="78"/>
      <c r="Q9" s="78"/>
      <c r="R9" s="78"/>
      <c r="S9" s="78"/>
      <c r="T9" s="78"/>
      <c r="U9" s="78"/>
      <c r="V9" s="78"/>
      <c r="W9" s="78"/>
      <c r="X9" s="78"/>
      <c r="Y9" s="78"/>
      <c r="Z9" s="78"/>
    </row>
    <row r="10">
      <c r="A10" s="78"/>
      <c r="B10" s="139">
        <v>20.0</v>
      </c>
      <c r="C10" s="139">
        <v>2.0</v>
      </c>
      <c r="D10" s="152">
        <f t="shared" si="1"/>
        <v>10</v>
      </c>
      <c r="E10" s="153">
        <f t="shared" si="2"/>
        <v>10</v>
      </c>
      <c r="F10" s="154">
        <f t="shared" si="3"/>
        <v>10</v>
      </c>
      <c r="G10" s="87"/>
      <c r="H10" s="78"/>
      <c r="I10" s="78"/>
      <c r="J10" s="78"/>
      <c r="K10" s="78"/>
      <c r="L10" s="78"/>
      <c r="M10" s="78"/>
      <c r="N10" s="78"/>
      <c r="O10" s="78"/>
      <c r="P10" s="78"/>
      <c r="Q10" s="78"/>
      <c r="R10" s="78"/>
      <c r="S10" s="78"/>
      <c r="T10" s="78"/>
      <c r="U10" s="78"/>
      <c r="V10" s="78"/>
      <c r="W10" s="78"/>
      <c r="X10" s="78"/>
      <c r="Y10" s="78"/>
      <c r="Z10" s="78"/>
    </row>
    <row r="11">
      <c r="A11" s="78"/>
      <c r="B11" s="139" t="s">
        <v>139</v>
      </c>
      <c r="C11" s="139">
        <v>100.0</v>
      </c>
      <c r="D11" s="152" t="str">
        <f t="shared" si="1"/>
        <v>#VALUE!</v>
      </c>
      <c r="E11" s="153" t="str">
        <f t="shared" si="2"/>
        <v>Error en la Divicion</v>
      </c>
      <c r="F11" s="154" t="str">
        <f t="shared" si="3"/>
        <v>Concepto</v>
      </c>
      <c r="G11" s="87"/>
      <c r="H11" s="78"/>
      <c r="I11" s="78"/>
      <c r="J11" s="78"/>
      <c r="K11" s="78"/>
      <c r="L11" s="78"/>
      <c r="M11" s="78"/>
      <c r="N11" s="78"/>
      <c r="O11" s="78"/>
      <c r="P11" s="78"/>
      <c r="Q11" s="78"/>
      <c r="R11" s="78"/>
      <c r="S11" s="78"/>
      <c r="T11" s="78"/>
      <c r="U11" s="78"/>
      <c r="V11" s="78"/>
      <c r="W11" s="78"/>
      <c r="X11" s="78"/>
      <c r="Y11" s="78"/>
      <c r="Z11" s="78"/>
    </row>
    <row r="12">
      <c r="A12" s="78"/>
      <c r="B12" s="139">
        <v>50.0</v>
      </c>
      <c r="C12" s="139">
        <v>5.0</v>
      </c>
      <c r="D12" s="152">
        <f t="shared" si="1"/>
        <v>10</v>
      </c>
      <c r="E12" s="153">
        <f t="shared" si="2"/>
        <v>10</v>
      </c>
      <c r="F12" s="154">
        <f t="shared" si="3"/>
        <v>10</v>
      </c>
      <c r="G12" s="87"/>
      <c r="H12" s="78"/>
      <c r="I12" s="78"/>
      <c r="J12" s="78"/>
      <c r="K12" s="78"/>
      <c r="L12" s="78"/>
      <c r="M12" s="78"/>
      <c r="N12" s="78"/>
      <c r="O12" s="78"/>
      <c r="P12" s="78"/>
      <c r="Q12" s="78"/>
      <c r="R12" s="78"/>
      <c r="S12" s="78"/>
      <c r="T12" s="78"/>
      <c r="U12" s="78"/>
      <c r="V12" s="78"/>
      <c r="W12" s="78"/>
      <c r="X12" s="78"/>
      <c r="Y12" s="78"/>
      <c r="Z12" s="78"/>
    </row>
    <row r="13">
      <c r="A13" s="78"/>
      <c r="B13" s="78"/>
      <c r="C13" s="78"/>
      <c r="D13" s="78"/>
      <c r="E13" s="78"/>
      <c r="F13" s="76"/>
      <c r="G13" s="78"/>
      <c r="H13" s="78"/>
      <c r="I13" s="78"/>
      <c r="J13" s="78"/>
      <c r="K13" s="78"/>
      <c r="L13" s="78"/>
      <c r="M13" s="78"/>
      <c r="N13" s="78"/>
      <c r="O13" s="78"/>
      <c r="P13" s="78"/>
      <c r="Q13" s="78"/>
      <c r="R13" s="78"/>
      <c r="S13" s="78"/>
      <c r="T13" s="78"/>
      <c r="U13" s="78"/>
      <c r="V13" s="78"/>
      <c r="W13" s="78"/>
      <c r="X13" s="78"/>
      <c r="Y13" s="78"/>
      <c r="Z13" s="78"/>
    </row>
    <row r="14">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hyperlinks>
    <hyperlink r:id="rId1" ref="C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21.13"/>
    <col customWidth="1" min="3" max="3" width="14.5"/>
    <col customWidth="1" min="5" max="5" width="14.5"/>
    <col customWidth="1" min="6" max="6" width="12.38"/>
    <col customWidth="1" min="9" max="9" width="19.63"/>
  </cols>
  <sheetData>
    <row r="1" ht="34.5" customHeight="1">
      <c r="A1" s="70"/>
      <c r="B1" s="129" t="s">
        <v>140</v>
      </c>
      <c r="C1" s="70"/>
      <c r="D1" s="70"/>
      <c r="E1" s="70"/>
      <c r="F1" s="70"/>
      <c r="G1" s="70"/>
      <c r="H1" s="70"/>
      <c r="I1" s="70"/>
      <c r="J1" s="70"/>
      <c r="K1" s="70"/>
      <c r="L1" s="70"/>
      <c r="M1" s="70"/>
      <c r="N1" s="70"/>
      <c r="O1" s="70"/>
      <c r="P1" s="70"/>
      <c r="Q1" s="70"/>
      <c r="R1" s="70"/>
      <c r="S1" s="70"/>
      <c r="T1" s="70"/>
      <c r="U1" s="70"/>
      <c r="V1" s="70"/>
      <c r="W1" s="70"/>
      <c r="X1" s="70"/>
      <c r="Y1" s="70"/>
      <c r="Z1" s="70"/>
    </row>
    <row r="2">
      <c r="A2" s="130" t="s">
        <v>22</v>
      </c>
      <c r="B2" s="75"/>
      <c r="C2" s="75"/>
      <c r="D2" s="75"/>
      <c r="E2" s="75"/>
      <c r="F2" s="75"/>
      <c r="G2" s="75"/>
      <c r="H2" s="75"/>
      <c r="I2" s="75"/>
      <c r="J2" s="75"/>
      <c r="K2" s="75"/>
      <c r="L2" s="75"/>
      <c r="M2" s="75"/>
      <c r="N2" s="75"/>
      <c r="O2" s="75"/>
      <c r="P2" s="75"/>
      <c r="Q2" s="75"/>
      <c r="R2" s="75"/>
      <c r="S2" s="75"/>
      <c r="T2" s="75"/>
      <c r="U2" s="75"/>
      <c r="V2" s="75"/>
      <c r="W2" s="75"/>
      <c r="X2" s="75"/>
      <c r="Y2" s="75"/>
      <c r="Z2" s="75"/>
    </row>
    <row r="3">
      <c r="A3" s="99"/>
      <c r="B3" s="99"/>
      <c r="C3" s="99"/>
      <c r="D3" s="99"/>
      <c r="E3" s="99"/>
      <c r="F3" s="99"/>
      <c r="G3" s="99"/>
      <c r="H3" s="99"/>
      <c r="I3" s="99"/>
      <c r="J3" s="99"/>
      <c r="K3" s="99"/>
      <c r="L3" s="99"/>
      <c r="M3" s="99"/>
      <c r="N3" s="99"/>
      <c r="O3" s="99"/>
      <c r="P3" s="99"/>
      <c r="Q3" s="99"/>
      <c r="R3" s="99"/>
      <c r="S3" s="99"/>
      <c r="T3" s="99"/>
      <c r="U3" s="99"/>
      <c r="V3" s="99"/>
      <c r="W3" s="99"/>
      <c r="X3" s="99"/>
      <c r="Y3" s="99"/>
      <c r="Z3" s="99"/>
    </row>
    <row r="4">
      <c r="A4" s="28"/>
      <c r="B4" s="146" t="s">
        <v>23</v>
      </c>
      <c r="C4" s="147" t="s">
        <v>19</v>
      </c>
      <c r="D4" s="28"/>
      <c r="E4" s="28"/>
      <c r="F4" s="28"/>
      <c r="G4" s="28"/>
      <c r="H4" s="28"/>
      <c r="I4" s="28"/>
      <c r="J4" s="28"/>
      <c r="K4" s="28"/>
      <c r="L4" s="28"/>
      <c r="M4" s="28"/>
      <c r="N4" s="28"/>
      <c r="O4" s="28"/>
      <c r="P4" s="28"/>
      <c r="Q4" s="28"/>
      <c r="R4" s="28"/>
      <c r="S4" s="28"/>
      <c r="T4" s="28"/>
      <c r="U4" s="28"/>
      <c r="V4" s="28"/>
      <c r="W4" s="28"/>
      <c r="X4" s="28"/>
      <c r="Y4" s="28"/>
      <c r="Z4" s="28"/>
    </row>
    <row r="5">
      <c r="A5" s="78"/>
      <c r="B5" s="78"/>
      <c r="C5" s="78"/>
      <c r="D5" s="78"/>
      <c r="E5" s="148"/>
      <c r="F5" s="148"/>
      <c r="G5" s="78"/>
      <c r="H5" s="78"/>
      <c r="I5" s="78"/>
      <c r="J5" s="78"/>
      <c r="K5" s="78"/>
      <c r="L5" s="78"/>
      <c r="M5" s="78"/>
      <c r="N5" s="78"/>
      <c r="O5" s="78"/>
      <c r="P5" s="78"/>
      <c r="Q5" s="78"/>
      <c r="R5" s="78"/>
      <c r="S5" s="78"/>
      <c r="T5" s="78"/>
      <c r="U5" s="78"/>
      <c r="V5" s="78"/>
      <c r="W5" s="78"/>
      <c r="X5" s="78"/>
      <c r="Y5" s="78"/>
      <c r="Z5" s="78"/>
    </row>
    <row r="6">
      <c r="A6" s="78"/>
      <c r="B6" s="79" t="s">
        <v>66</v>
      </c>
      <c r="C6" s="155"/>
      <c r="D6" s="156"/>
      <c r="E6" s="157"/>
      <c r="F6" s="157"/>
      <c r="G6" s="78"/>
      <c r="H6" s="78"/>
      <c r="I6" s="78"/>
      <c r="J6" s="78"/>
      <c r="K6" s="78"/>
      <c r="L6" s="78"/>
      <c r="M6" s="78"/>
      <c r="N6" s="78"/>
      <c r="O6" s="78"/>
      <c r="P6" s="78"/>
      <c r="Q6" s="78"/>
      <c r="R6" s="78"/>
      <c r="S6" s="78"/>
      <c r="T6" s="78"/>
      <c r="U6" s="78"/>
      <c r="V6" s="78"/>
      <c r="W6" s="78"/>
      <c r="X6" s="78"/>
      <c r="Y6" s="78"/>
      <c r="Z6" s="78"/>
    </row>
    <row r="7">
      <c r="A7" s="78"/>
      <c r="B7" s="158"/>
      <c r="C7" s="158"/>
      <c r="D7" s="159"/>
      <c r="E7" s="160"/>
      <c r="F7" s="161"/>
      <c r="G7" s="134"/>
      <c r="H7" s="80"/>
      <c r="I7" s="80"/>
      <c r="J7" s="80"/>
      <c r="K7" s="78"/>
      <c r="L7" s="78"/>
      <c r="M7" s="78"/>
      <c r="N7" s="78"/>
      <c r="O7" s="78"/>
      <c r="P7" s="78"/>
      <c r="Q7" s="78"/>
      <c r="R7" s="78"/>
      <c r="S7" s="78"/>
      <c r="T7" s="78"/>
      <c r="U7" s="78"/>
      <c r="V7" s="78"/>
      <c r="W7" s="78"/>
      <c r="X7" s="78"/>
      <c r="Y7" s="78"/>
      <c r="Z7" s="78"/>
    </row>
    <row r="8">
      <c r="A8" s="81"/>
      <c r="B8" s="162" t="s">
        <v>141</v>
      </c>
      <c r="C8" s="163"/>
      <c r="D8" s="163"/>
      <c r="E8" s="163"/>
      <c r="F8" s="163"/>
      <c r="G8" s="163"/>
      <c r="H8" s="163"/>
      <c r="I8" s="163"/>
      <c r="J8" s="163"/>
      <c r="K8" s="87"/>
      <c r="L8" s="78"/>
      <c r="M8" s="78"/>
      <c r="N8" s="78"/>
      <c r="O8" s="78"/>
      <c r="P8" s="78"/>
      <c r="Q8" s="78"/>
      <c r="R8" s="78"/>
      <c r="S8" s="78"/>
      <c r="T8" s="78"/>
      <c r="U8" s="78"/>
      <c r="V8" s="78"/>
      <c r="W8" s="78"/>
      <c r="X8" s="78"/>
      <c r="Y8" s="78"/>
      <c r="Z8" s="78"/>
    </row>
    <row r="9">
      <c r="A9" s="78"/>
      <c r="B9" s="164"/>
      <c r="C9" s="164"/>
      <c r="D9" s="76"/>
      <c r="E9" s="164"/>
      <c r="F9" s="164"/>
      <c r="G9" s="165"/>
      <c r="H9" s="76"/>
      <c r="I9" s="76"/>
      <c r="J9" s="76"/>
      <c r="K9" s="78"/>
      <c r="L9" s="78"/>
      <c r="M9" s="78"/>
      <c r="N9" s="78"/>
      <c r="O9" s="78"/>
      <c r="P9" s="78"/>
      <c r="Q9" s="78"/>
      <c r="R9" s="78"/>
      <c r="S9" s="78"/>
      <c r="T9" s="78"/>
      <c r="U9" s="78"/>
      <c r="V9" s="78"/>
      <c r="W9" s="78"/>
      <c r="X9" s="78"/>
      <c r="Y9" s="78"/>
      <c r="Z9" s="78"/>
    </row>
    <row r="10">
      <c r="A10" s="81"/>
      <c r="B10" s="166" t="s">
        <v>142</v>
      </c>
      <c r="C10" s="167" t="s">
        <v>143</v>
      </c>
      <c r="D10" s="168"/>
      <c r="E10" s="169" t="s">
        <v>144</v>
      </c>
      <c r="F10" s="170" t="s">
        <v>60</v>
      </c>
      <c r="G10" s="87"/>
      <c r="H10" s="78"/>
      <c r="I10" s="78"/>
      <c r="J10" s="78"/>
      <c r="K10" s="78"/>
      <c r="L10" s="78"/>
      <c r="M10" s="78"/>
      <c r="N10" s="78"/>
      <c r="O10" s="78"/>
      <c r="P10" s="78"/>
      <c r="Q10" s="78"/>
      <c r="R10" s="78"/>
      <c r="S10" s="78"/>
      <c r="T10" s="78"/>
      <c r="U10" s="78"/>
      <c r="V10" s="78"/>
      <c r="W10" s="78"/>
      <c r="X10" s="78"/>
      <c r="Y10" s="78"/>
      <c r="Z10" s="78"/>
    </row>
    <row r="11">
      <c r="A11" s="78"/>
      <c r="B11" s="171" t="s">
        <v>60</v>
      </c>
      <c r="C11" s="172">
        <v>15000.0</v>
      </c>
      <c r="D11" s="173"/>
      <c r="E11" s="174" t="s">
        <v>145</v>
      </c>
      <c r="F11" s="175">
        <f>VLOOKUP(F10,B10:C24,2,FALSE)</f>
        <v>15000</v>
      </c>
      <c r="G11" s="87"/>
      <c r="H11" s="78"/>
      <c r="I11" s="78"/>
      <c r="J11" s="78"/>
      <c r="K11" s="78"/>
      <c r="L11" s="78"/>
      <c r="M11" s="78"/>
      <c r="N11" s="78"/>
      <c r="O11" s="78"/>
      <c r="P11" s="78"/>
      <c r="Q11" s="78"/>
      <c r="R11" s="78"/>
      <c r="S11" s="78"/>
      <c r="T11" s="78"/>
      <c r="U11" s="78"/>
      <c r="V11" s="78"/>
      <c r="W11" s="78"/>
      <c r="X11" s="78"/>
      <c r="Y11" s="78"/>
      <c r="Z11" s="78"/>
    </row>
    <row r="12">
      <c r="A12" s="78"/>
      <c r="B12" s="171" t="s">
        <v>61</v>
      </c>
      <c r="C12" s="172">
        <v>14980.0</v>
      </c>
      <c r="D12" s="176"/>
      <c r="E12" s="177"/>
      <c r="F12" s="178"/>
      <c r="G12" s="87"/>
      <c r="H12" s="78"/>
      <c r="I12" s="78"/>
      <c r="J12" s="78"/>
      <c r="K12" s="78"/>
      <c r="L12" s="78"/>
      <c r="M12" s="78"/>
      <c r="N12" s="78"/>
      <c r="O12" s="78"/>
      <c r="P12" s="78"/>
      <c r="Q12" s="78"/>
      <c r="R12" s="78"/>
      <c r="S12" s="78"/>
      <c r="T12" s="78"/>
      <c r="U12" s="78"/>
      <c r="V12" s="78"/>
      <c r="W12" s="78"/>
      <c r="X12" s="78"/>
      <c r="Y12" s="78"/>
      <c r="Z12" s="78"/>
    </row>
    <row r="13">
      <c r="A13" s="78"/>
      <c r="B13" s="171" t="s">
        <v>146</v>
      </c>
      <c r="C13" s="172">
        <v>16874.0</v>
      </c>
      <c r="D13" s="176"/>
      <c r="E13" s="179"/>
      <c r="F13" s="180"/>
      <c r="G13" s="78"/>
      <c r="H13" s="78"/>
      <c r="I13" s="78"/>
      <c r="J13" s="78"/>
      <c r="K13" s="78"/>
      <c r="L13" s="78"/>
      <c r="M13" s="78"/>
      <c r="N13" s="78"/>
      <c r="O13" s="78"/>
      <c r="P13" s="78"/>
      <c r="Q13" s="78"/>
      <c r="R13" s="78"/>
      <c r="S13" s="78"/>
      <c r="T13" s="78"/>
      <c r="U13" s="78"/>
      <c r="V13" s="78"/>
      <c r="W13" s="78"/>
      <c r="X13" s="78"/>
      <c r="Y13" s="78"/>
      <c r="Z13" s="78"/>
    </row>
    <row r="14">
      <c r="A14" s="78"/>
      <c r="B14" s="171" t="s">
        <v>147</v>
      </c>
      <c r="C14" s="172">
        <v>18500.0</v>
      </c>
      <c r="D14" s="176"/>
      <c r="E14" s="179"/>
      <c r="F14" s="180"/>
      <c r="G14" s="78"/>
      <c r="H14" s="78"/>
      <c r="I14" s="78"/>
      <c r="J14" s="78"/>
      <c r="K14" s="78"/>
      <c r="L14" s="78"/>
      <c r="M14" s="78"/>
      <c r="N14" s="78"/>
      <c r="O14" s="78"/>
      <c r="P14" s="78"/>
      <c r="Q14" s="78"/>
      <c r="R14" s="78"/>
      <c r="S14" s="78"/>
      <c r="T14" s="78"/>
      <c r="U14" s="78"/>
      <c r="V14" s="78"/>
      <c r="W14" s="78"/>
      <c r="X14" s="78"/>
      <c r="Y14" s="78"/>
      <c r="Z14" s="78"/>
    </row>
    <row r="15">
      <c r="A15" s="78"/>
      <c r="B15" s="171" t="s">
        <v>148</v>
      </c>
      <c r="C15" s="172">
        <v>20000.0</v>
      </c>
      <c r="D15" s="78"/>
      <c r="E15" s="78"/>
      <c r="F15" s="76"/>
      <c r="G15" s="78"/>
      <c r="H15" s="78"/>
      <c r="I15" s="78"/>
      <c r="J15" s="78"/>
      <c r="K15" s="78"/>
      <c r="L15" s="78"/>
      <c r="M15" s="78"/>
      <c r="N15" s="78"/>
      <c r="O15" s="78"/>
      <c r="P15" s="78"/>
      <c r="Q15" s="78"/>
      <c r="R15" s="78"/>
      <c r="S15" s="78"/>
      <c r="T15" s="78"/>
      <c r="U15" s="78"/>
      <c r="V15" s="78"/>
      <c r="W15" s="78"/>
      <c r="X15" s="78"/>
      <c r="Y15" s="78"/>
      <c r="Z15" s="78"/>
    </row>
    <row r="16">
      <c r="A16" s="78"/>
      <c r="B16" s="171" t="s">
        <v>149</v>
      </c>
      <c r="C16" s="172">
        <v>21800.0</v>
      </c>
      <c r="D16" s="78"/>
      <c r="E16" s="78"/>
      <c r="F16" s="78"/>
      <c r="G16" s="78"/>
      <c r="H16" s="78"/>
      <c r="I16" s="78"/>
      <c r="J16" s="78"/>
      <c r="K16" s="78"/>
      <c r="L16" s="78"/>
      <c r="M16" s="78"/>
      <c r="N16" s="78"/>
      <c r="O16" s="78"/>
      <c r="P16" s="78"/>
      <c r="Q16" s="78"/>
      <c r="R16" s="78"/>
      <c r="S16" s="78"/>
      <c r="T16" s="78"/>
      <c r="U16" s="78"/>
      <c r="V16" s="78"/>
      <c r="W16" s="78"/>
      <c r="X16" s="78"/>
      <c r="Y16" s="78"/>
      <c r="Z16" s="78"/>
    </row>
    <row r="17">
      <c r="A17" s="78"/>
      <c r="B17" s="171" t="s">
        <v>150</v>
      </c>
      <c r="C17" s="172">
        <v>19200.0</v>
      </c>
      <c r="D17" s="78"/>
      <c r="E17" s="78"/>
      <c r="F17" s="78"/>
      <c r="G17" s="78"/>
      <c r="H17" s="78"/>
      <c r="I17" s="78"/>
      <c r="J17" s="78"/>
      <c r="K17" s="78"/>
      <c r="L17" s="78"/>
      <c r="M17" s="78"/>
      <c r="N17" s="78"/>
      <c r="O17" s="78"/>
      <c r="P17" s="78"/>
      <c r="Q17" s="78"/>
      <c r="R17" s="78"/>
      <c r="S17" s="78"/>
      <c r="T17" s="78"/>
      <c r="U17" s="78"/>
      <c r="V17" s="78"/>
      <c r="W17" s="78"/>
      <c r="X17" s="78"/>
      <c r="Y17" s="78"/>
      <c r="Z17" s="78"/>
    </row>
    <row r="18">
      <c r="A18" s="78"/>
      <c r="B18" s="171" t="s">
        <v>151</v>
      </c>
      <c r="C18" s="172">
        <v>16450.0</v>
      </c>
      <c r="D18" s="78"/>
      <c r="E18" s="78"/>
      <c r="F18" s="78"/>
      <c r="G18" s="78"/>
      <c r="H18" s="78"/>
      <c r="I18" s="78"/>
      <c r="J18" s="78"/>
      <c r="K18" s="78"/>
      <c r="L18" s="78"/>
      <c r="M18" s="78"/>
      <c r="N18" s="78"/>
      <c r="O18" s="78"/>
      <c r="P18" s="78"/>
      <c r="Q18" s="78"/>
      <c r="R18" s="78"/>
      <c r="S18" s="78"/>
      <c r="T18" s="78"/>
      <c r="U18" s="78"/>
      <c r="V18" s="78"/>
      <c r="W18" s="78"/>
      <c r="X18" s="78"/>
      <c r="Y18" s="78"/>
      <c r="Z18" s="78"/>
    </row>
    <row r="19">
      <c r="A19" s="78"/>
      <c r="B19" s="171" t="s">
        <v>152</v>
      </c>
      <c r="C19" s="172">
        <v>7000.0</v>
      </c>
      <c r="D19" s="78"/>
      <c r="E19" s="78"/>
      <c r="F19" s="78"/>
      <c r="G19" s="78"/>
      <c r="H19" s="78"/>
      <c r="I19" s="78"/>
      <c r="J19" s="78"/>
      <c r="K19" s="78"/>
      <c r="L19" s="78"/>
      <c r="M19" s="78"/>
      <c r="N19" s="78"/>
      <c r="O19" s="78"/>
      <c r="P19" s="78"/>
      <c r="Q19" s="78"/>
      <c r="R19" s="78"/>
      <c r="S19" s="78"/>
      <c r="T19" s="78"/>
      <c r="U19" s="78"/>
      <c r="V19" s="78"/>
      <c r="W19" s="78"/>
      <c r="X19" s="78"/>
      <c r="Y19" s="78"/>
      <c r="Z19" s="78"/>
    </row>
    <row r="20">
      <c r="A20" s="78"/>
      <c r="B20" s="171" t="s">
        <v>153</v>
      </c>
      <c r="C20" s="172">
        <v>15000.0</v>
      </c>
      <c r="D20" s="78"/>
      <c r="E20" s="78"/>
      <c r="F20" s="78"/>
      <c r="G20" s="78"/>
      <c r="H20" s="78"/>
      <c r="I20" s="78"/>
      <c r="J20" s="78"/>
      <c r="K20" s="78"/>
      <c r="L20" s="78"/>
      <c r="M20" s="78"/>
      <c r="N20" s="78"/>
      <c r="O20" s="78"/>
      <c r="P20" s="78"/>
      <c r="Q20" s="78"/>
      <c r="R20" s="78"/>
      <c r="S20" s="78"/>
      <c r="T20" s="78"/>
      <c r="U20" s="78"/>
      <c r="V20" s="78"/>
      <c r="W20" s="78"/>
      <c r="X20" s="78"/>
      <c r="Y20" s="78"/>
      <c r="Z20" s="78"/>
    </row>
    <row r="21">
      <c r="A21" s="78"/>
      <c r="B21" s="171" t="s">
        <v>154</v>
      </c>
      <c r="C21" s="172">
        <v>19000.0</v>
      </c>
      <c r="D21" s="78"/>
      <c r="E21" s="78"/>
      <c r="F21" s="78"/>
      <c r="G21" s="78"/>
      <c r="H21" s="78"/>
      <c r="I21" s="78"/>
      <c r="J21" s="78"/>
      <c r="K21" s="78"/>
      <c r="L21" s="78"/>
      <c r="M21" s="78"/>
      <c r="N21" s="78"/>
      <c r="O21" s="78"/>
      <c r="P21" s="78"/>
      <c r="Q21" s="78"/>
      <c r="R21" s="78"/>
      <c r="S21" s="78"/>
      <c r="T21" s="78"/>
      <c r="U21" s="78"/>
      <c r="V21" s="78"/>
      <c r="W21" s="78"/>
      <c r="X21" s="78"/>
      <c r="Y21" s="78"/>
      <c r="Z21" s="78"/>
    </row>
    <row r="22">
      <c r="A22" s="78"/>
      <c r="B22" s="171" t="s">
        <v>155</v>
      </c>
      <c r="C22" s="172">
        <v>22000.0</v>
      </c>
      <c r="D22" s="78"/>
      <c r="E22" s="78"/>
      <c r="F22" s="78"/>
      <c r="G22" s="78"/>
      <c r="H22" s="78"/>
      <c r="I22" s="78"/>
      <c r="J22" s="78"/>
      <c r="K22" s="78"/>
      <c r="L22" s="78"/>
      <c r="M22" s="78"/>
      <c r="N22" s="78"/>
      <c r="O22" s="78"/>
      <c r="P22" s="78"/>
      <c r="Q22" s="78"/>
      <c r="R22" s="78"/>
      <c r="S22" s="78"/>
      <c r="T22" s="78"/>
      <c r="U22" s="78"/>
      <c r="V22" s="78"/>
      <c r="W22" s="78"/>
      <c r="X22" s="78"/>
      <c r="Y22" s="78"/>
      <c r="Z22" s="78"/>
    </row>
    <row r="23">
      <c r="A23" s="78"/>
      <c r="B23" s="171" t="s">
        <v>156</v>
      </c>
      <c r="C23" s="172">
        <v>23000.0</v>
      </c>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171" t="s">
        <v>157</v>
      </c>
      <c r="C24" s="172">
        <v>1000.0</v>
      </c>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78"/>
      <c r="B27" s="79" t="s">
        <v>79</v>
      </c>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78"/>
      <c r="B28" s="78"/>
      <c r="C28" s="78"/>
      <c r="D28" s="78"/>
      <c r="E28" s="78"/>
      <c r="F28" s="78"/>
      <c r="G28" s="87"/>
      <c r="H28" s="78"/>
      <c r="I28" s="78"/>
      <c r="J28" s="78"/>
      <c r="K28" s="78"/>
      <c r="L28" s="78"/>
      <c r="M28" s="78"/>
      <c r="N28" s="78"/>
      <c r="O28" s="78"/>
      <c r="P28" s="78"/>
      <c r="Q28" s="78"/>
      <c r="R28" s="78"/>
      <c r="S28" s="78"/>
      <c r="T28" s="78"/>
      <c r="U28" s="78"/>
      <c r="V28" s="78"/>
      <c r="W28" s="78"/>
      <c r="X28" s="78"/>
      <c r="Y28" s="78"/>
      <c r="Z28" s="78"/>
    </row>
    <row r="29">
      <c r="B29" s="181" t="s">
        <v>158</v>
      </c>
      <c r="C29" s="182"/>
      <c r="D29" s="182"/>
      <c r="E29" s="163"/>
      <c r="F29" s="163"/>
      <c r="G29" s="163"/>
      <c r="H29" s="163"/>
      <c r="I29" s="163"/>
      <c r="J29" s="163"/>
      <c r="K29" s="78"/>
      <c r="L29" s="78"/>
      <c r="M29" s="78"/>
      <c r="N29" s="78"/>
      <c r="O29" s="78"/>
      <c r="P29" s="78"/>
      <c r="Q29" s="78"/>
      <c r="R29" s="78"/>
      <c r="S29" s="78"/>
      <c r="T29" s="78"/>
      <c r="U29" s="78"/>
      <c r="V29" s="78"/>
      <c r="W29" s="78"/>
      <c r="X29" s="78"/>
      <c r="Y29" s="78"/>
      <c r="Z29" s="78"/>
    </row>
    <row r="30">
      <c r="A30" s="183"/>
      <c r="B30" s="184" t="s">
        <v>159</v>
      </c>
      <c r="C30" s="185"/>
      <c r="D30" s="185"/>
      <c r="E30" s="186"/>
      <c r="F30" s="187"/>
      <c r="G30" s="87"/>
      <c r="H30" s="78"/>
      <c r="I30" s="80"/>
      <c r="J30" s="78"/>
      <c r="K30" s="78"/>
      <c r="L30" s="78"/>
      <c r="M30" s="78"/>
      <c r="N30" s="78"/>
      <c r="O30" s="78"/>
      <c r="P30" s="78"/>
      <c r="Q30" s="78"/>
      <c r="R30" s="78"/>
      <c r="S30" s="78"/>
      <c r="T30" s="78"/>
      <c r="U30" s="78"/>
      <c r="V30" s="78"/>
      <c r="W30" s="78"/>
      <c r="X30" s="78"/>
      <c r="Y30" s="78"/>
      <c r="Z30" s="78"/>
    </row>
    <row r="31">
      <c r="A31" s="188"/>
      <c r="B31" s="189"/>
      <c r="C31" s="78"/>
      <c r="D31" s="80"/>
      <c r="E31" s="80"/>
      <c r="F31" s="80"/>
      <c r="G31" s="87"/>
      <c r="H31" s="81"/>
      <c r="I31" s="190">
        <v>2019.0</v>
      </c>
      <c r="J31" s="87"/>
      <c r="L31" s="78"/>
      <c r="M31" s="78"/>
      <c r="N31" s="78"/>
      <c r="O31" s="78"/>
      <c r="P31" s="78"/>
      <c r="Q31" s="78"/>
      <c r="R31" s="78"/>
      <c r="S31" s="78"/>
      <c r="T31" s="78"/>
      <c r="U31" s="78"/>
      <c r="V31" s="78"/>
      <c r="W31" s="78"/>
      <c r="X31" s="78"/>
      <c r="Y31" s="78"/>
      <c r="Z31" s="78"/>
    </row>
    <row r="32">
      <c r="A32" s="188"/>
      <c r="B32" s="191"/>
      <c r="C32" s="192"/>
      <c r="D32" s="193">
        <v>2019.0</v>
      </c>
      <c r="E32" s="193">
        <v>2018.0</v>
      </c>
      <c r="F32" s="193">
        <v>2017.0</v>
      </c>
      <c r="G32" s="87"/>
      <c r="H32" s="169" t="s">
        <v>144</v>
      </c>
      <c r="I32" s="170" t="s">
        <v>146</v>
      </c>
      <c r="J32" s="78"/>
      <c r="K32" s="194" t="s">
        <v>160</v>
      </c>
      <c r="L32" s="78"/>
      <c r="M32" s="78"/>
      <c r="N32" s="78"/>
      <c r="O32" s="78"/>
      <c r="P32" s="78"/>
      <c r="Q32" s="78"/>
      <c r="R32" s="78"/>
      <c r="S32" s="78"/>
      <c r="T32" s="78"/>
      <c r="U32" s="78"/>
      <c r="V32" s="78"/>
      <c r="W32" s="78"/>
      <c r="X32" s="78"/>
      <c r="Y32" s="78"/>
      <c r="Z32" s="78"/>
    </row>
    <row r="33">
      <c r="A33" s="188"/>
      <c r="B33" s="191"/>
      <c r="C33" s="195" t="s">
        <v>60</v>
      </c>
      <c r="D33" s="196">
        <v>15000.0</v>
      </c>
      <c r="E33" s="196">
        <v>16000.0</v>
      </c>
      <c r="F33" s="196">
        <v>14720.0</v>
      </c>
      <c r="G33" s="87"/>
      <c r="H33" s="174" t="s">
        <v>145</v>
      </c>
      <c r="I33" s="175">
        <f>VLOOKUP(I32,C32:F44,2,FALSE)</f>
        <v>16874</v>
      </c>
      <c r="J33" s="78"/>
      <c r="K33" s="78"/>
      <c r="L33" s="78"/>
      <c r="M33" s="78"/>
      <c r="N33" s="78"/>
      <c r="O33" s="78"/>
      <c r="P33" s="78"/>
      <c r="Q33" s="78"/>
      <c r="R33" s="78"/>
      <c r="S33" s="78"/>
      <c r="T33" s="78"/>
      <c r="U33" s="78"/>
      <c r="V33" s="78"/>
      <c r="W33" s="78"/>
      <c r="X33" s="78"/>
      <c r="Y33" s="78"/>
      <c r="Z33" s="78"/>
    </row>
    <row r="34">
      <c r="A34" s="188"/>
      <c r="B34" s="191"/>
      <c r="C34" s="195" t="s">
        <v>61</v>
      </c>
      <c r="D34" s="196">
        <v>14980.0</v>
      </c>
      <c r="E34" s="196">
        <v>14980.0</v>
      </c>
      <c r="F34" s="196">
        <v>10000.0</v>
      </c>
      <c r="G34" s="87"/>
      <c r="H34" s="78"/>
      <c r="I34" s="197"/>
      <c r="J34" s="78"/>
      <c r="K34" s="78"/>
      <c r="L34" s="78"/>
      <c r="M34" s="78"/>
      <c r="N34" s="78"/>
      <c r="O34" s="78"/>
      <c r="P34" s="78"/>
      <c r="Q34" s="78"/>
      <c r="R34" s="78"/>
      <c r="S34" s="78"/>
      <c r="T34" s="78"/>
      <c r="U34" s="78"/>
      <c r="V34" s="78"/>
      <c r="W34" s="78"/>
      <c r="X34" s="78"/>
      <c r="Y34" s="78"/>
      <c r="Z34" s="78"/>
    </row>
    <row r="35">
      <c r="A35" s="188"/>
      <c r="B35" s="191"/>
      <c r="C35" s="195" t="s">
        <v>146</v>
      </c>
      <c r="D35" s="198">
        <v>16874.0</v>
      </c>
      <c r="E35" s="198">
        <v>19500.0</v>
      </c>
      <c r="F35" s="198">
        <v>9000.0</v>
      </c>
      <c r="G35" s="87"/>
      <c r="I35" s="190">
        <v>2018.0</v>
      </c>
      <c r="J35" s="87"/>
      <c r="K35" s="78"/>
      <c r="L35" s="78"/>
      <c r="M35" s="78"/>
      <c r="N35" s="78"/>
      <c r="O35" s="78"/>
      <c r="P35" s="78"/>
      <c r="Q35" s="78"/>
      <c r="R35" s="78"/>
      <c r="S35" s="78"/>
      <c r="T35" s="78"/>
      <c r="U35" s="78"/>
      <c r="V35" s="78"/>
      <c r="W35" s="78"/>
      <c r="X35" s="78"/>
      <c r="Y35" s="78"/>
      <c r="Z35" s="78"/>
    </row>
    <row r="36">
      <c r="A36" s="188"/>
      <c r="B36" s="191"/>
      <c r="C36" s="195" t="s">
        <v>147</v>
      </c>
      <c r="D36" s="196">
        <v>18500.0</v>
      </c>
      <c r="E36" s="196">
        <v>18500.0</v>
      </c>
      <c r="F36" s="196">
        <v>5000.0</v>
      </c>
      <c r="G36" s="87"/>
      <c r="H36" s="169" t="s">
        <v>144</v>
      </c>
      <c r="I36" s="170" t="s">
        <v>161</v>
      </c>
      <c r="J36" s="78"/>
      <c r="K36" s="194" t="s">
        <v>160</v>
      </c>
      <c r="L36" s="78"/>
      <c r="M36" s="78"/>
      <c r="N36" s="78"/>
      <c r="O36" s="78"/>
      <c r="P36" s="78"/>
      <c r="Q36" s="78"/>
      <c r="R36" s="78"/>
      <c r="S36" s="78"/>
      <c r="T36" s="78"/>
      <c r="U36" s="78"/>
      <c r="V36" s="78"/>
      <c r="W36" s="78"/>
      <c r="X36" s="78"/>
      <c r="Y36" s="78"/>
      <c r="Z36" s="78"/>
    </row>
    <row r="37">
      <c r="A37" s="188"/>
      <c r="B37" s="191"/>
      <c r="C37" s="195" t="s">
        <v>148</v>
      </c>
      <c r="D37" s="196">
        <v>20000.0</v>
      </c>
      <c r="E37" s="196">
        <v>20000.0</v>
      </c>
      <c r="F37" s="196">
        <v>15000.0</v>
      </c>
      <c r="G37" s="87"/>
      <c r="H37" s="174" t="s">
        <v>145</v>
      </c>
      <c r="I37" s="175" t="str">
        <f>VLOOKUP(I36,C32:F44,3,FALSE)</f>
        <v>#N/A</v>
      </c>
      <c r="J37" s="78"/>
      <c r="K37" s="78"/>
      <c r="L37" s="78"/>
      <c r="M37" s="78"/>
      <c r="N37" s="78"/>
      <c r="O37" s="78"/>
      <c r="P37" s="78"/>
      <c r="Q37" s="78"/>
      <c r="R37" s="78"/>
      <c r="S37" s="78"/>
      <c r="T37" s="78"/>
      <c r="U37" s="78"/>
      <c r="V37" s="78"/>
      <c r="W37" s="78"/>
      <c r="X37" s="78"/>
      <c r="Y37" s="78"/>
      <c r="Z37" s="78"/>
    </row>
    <row r="38">
      <c r="A38" s="188"/>
      <c r="B38" s="191"/>
      <c r="C38" s="195" t="s">
        <v>149</v>
      </c>
      <c r="D38" s="196">
        <v>21800.0</v>
      </c>
      <c r="E38" s="196">
        <v>7200.0</v>
      </c>
      <c r="F38" s="196">
        <v>11000.0</v>
      </c>
      <c r="G38" s="87"/>
      <c r="H38" s="78"/>
      <c r="I38" s="78"/>
      <c r="J38" s="78"/>
      <c r="K38" s="78"/>
      <c r="L38" s="78"/>
      <c r="M38" s="78"/>
      <c r="N38" s="78"/>
      <c r="O38" s="78"/>
      <c r="P38" s="78"/>
      <c r="Q38" s="78"/>
      <c r="R38" s="78"/>
      <c r="S38" s="78"/>
      <c r="T38" s="78"/>
      <c r="U38" s="78"/>
      <c r="V38" s="78"/>
      <c r="W38" s="78"/>
      <c r="X38" s="78"/>
      <c r="Y38" s="78"/>
      <c r="Z38" s="78"/>
    </row>
    <row r="39">
      <c r="A39" s="188"/>
      <c r="B39" s="191"/>
      <c r="C39" s="195" t="s">
        <v>150</v>
      </c>
      <c r="D39" s="196">
        <v>19200.0</v>
      </c>
      <c r="E39" s="196">
        <v>19200.0</v>
      </c>
      <c r="F39" s="196">
        <v>8000.0</v>
      </c>
      <c r="G39" s="87"/>
      <c r="I39" s="190">
        <v>2017.0</v>
      </c>
      <c r="J39" s="78"/>
      <c r="K39" s="78"/>
      <c r="L39" s="78"/>
      <c r="M39" s="78"/>
      <c r="N39" s="78"/>
      <c r="O39" s="78"/>
      <c r="P39" s="78"/>
      <c r="Q39" s="78"/>
      <c r="R39" s="78"/>
      <c r="S39" s="78"/>
      <c r="T39" s="78"/>
      <c r="U39" s="78"/>
      <c r="V39" s="78"/>
      <c r="W39" s="78"/>
      <c r="X39" s="78"/>
      <c r="Y39" s="78"/>
      <c r="Z39" s="78"/>
    </row>
    <row r="40">
      <c r="A40" s="188"/>
      <c r="B40" s="191"/>
      <c r="C40" s="195" t="s">
        <v>151</v>
      </c>
      <c r="D40" s="196">
        <v>16450.0</v>
      </c>
      <c r="E40" s="196">
        <v>8600.0</v>
      </c>
      <c r="F40" s="196">
        <v>50000.0</v>
      </c>
      <c r="G40" s="87"/>
      <c r="H40" s="169" t="s">
        <v>144</v>
      </c>
      <c r="I40" s="170" t="s">
        <v>162</v>
      </c>
      <c r="J40" s="87"/>
      <c r="K40" s="78"/>
      <c r="L40" s="78"/>
      <c r="M40" s="78"/>
      <c r="N40" s="78"/>
      <c r="O40" s="78"/>
      <c r="P40" s="78"/>
      <c r="Q40" s="78"/>
      <c r="R40" s="78"/>
      <c r="S40" s="78"/>
      <c r="T40" s="78"/>
      <c r="U40" s="78"/>
      <c r="V40" s="78"/>
      <c r="W40" s="78"/>
      <c r="X40" s="78"/>
      <c r="Y40" s="78"/>
      <c r="Z40" s="78"/>
    </row>
    <row r="41">
      <c r="A41" s="188"/>
      <c r="B41" s="191"/>
      <c r="C41" s="195" t="s">
        <v>152</v>
      </c>
      <c r="D41" s="196">
        <v>7000.0</v>
      </c>
      <c r="E41" s="196">
        <v>7000.0</v>
      </c>
      <c r="F41" s="196">
        <v>14000.0</v>
      </c>
      <c r="G41" s="78"/>
      <c r="H41" s="174" t="s">
        <v>145</v>
      </c>
      <c r="I41" s="175" t="str">
        <f>IFERROR(VLOOKUP(I40,C32:F44,4,FALSE),"No existe el mes a buscar")</f>
        <v>No existe el mes a buscar</v>
      </c>
      <c r="J41" s="78"/>
      <c r="K41" s="194" t="s">
        <v>163</v>
      </c>
      <c r="L41" s="78"/>
      <c r="M41" s="78"/>
      <c r="N41" s="78"/>
      <c r="O41" s="78"/>
      <c r="P41" s="78"/>
      <c r="Q41" s="78"/>
      <c r="R41" s="78"/>
      <c r="S41" s="78"/>
      <c r="T41" s="78"/>
      <c r="U41" s="78"/>
      <c r="V41" s="78"/>
      <c r="W41" s="78"/>
      <c r="X41" s="78"/>
      <c r="Y41" s="78"/>
      <c r="Z41" s="78"/>
    </row>
    <row r="42">
      <c r="A42" s="188"/>
      <c r="B42" s="191"/>
      <c r="C42" s="195" t="s">
        <v>153</v>
      </c>
      <c r="D42" s="196">
        <v>15000.0</v>
      </c>
      <c r="E42" s="196">
        <v>11000.0</v>
      </c>
      <c r="F42" s="196">
        <v>11050.0</v>
      </c>
      <c r="G42" s="78"/>
      <c r="J42" s="78"/>
      <c r="K42" s="78"/>
      <c r="L42" s="78"/>
      <c r="M42" s="78"/>
      <c r="N42" s="78"/>
      <c r="O42" s="78"/>
      <c r="P42" s="78"/>
      <c r="Q42" s="78"/>
      <c r="R42" s="78"/>
      <c r="S42" s="78"/>
      <c r="T42" s="78"/>
      <c r="U42" s="78"/>
      <c r="V42" s="78"/>
      <c r="W42" s="78"/>
      <c r="X42" s="78"/>
      <c r="Y42" s="78"/>
      <c r="Z42" s="78"/>
    </row>
    <row r="43">
      <c r="A43" s="188"/>
      <c r="B43" s="191"/>
      <c r="C43" s="195" t="s">
        <v>154</v>
      </c>
      <c r="D43" s="196">
        <v>19000.0</v>
      </c>
      <c r="E43" s="196">
        <v>19000.0</v>
      </c>
      <c r="F43" s="196">
        <v>19000.0</v>
      </c>
      <c r="G43" s="78"/>
      <c r="H43" s="78"/>
      <c r="I43" s="78"/>
      <c r="J43" s="78"/>
      <c r="K43" s="78"/>
      <c r="L43" s="78"/>
      <c r="M43" s="78"/>
      <c r="N43" s="78"/>
      <c r="O43" s="78"/>
      <c r="P43" s="78"/>
      <c r="Q43" s="78"/>
      <c r="R43" s="78"/>
      <c r="S43" s="78"/>
      <c r="T43" s="78"/>
      <c r="U43" s="78"/>
      <c r="V43" s="78"/>
      <c r="W43" s="78"/>
      <c r="X43" s="78"/>
      <c r="Y43" s="78"/>
      <c r="Z43" s="78"/>
    </row>
    <row r="44">
      <c r="A44" s="78"/>
      <c r="B44" s="78"/>
      <c r="C44" s="195" t="s">
        <v>155</v>
      </c>
      <c r="D44" s="196">
        <v>22000.0</v>
      </c>
      <c r="E44" s="196">
        <v>25000.0</v>
      </c>
      <c r="F44" s="196">
        <v>20000.0</v>
      </c>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78"/>
      <c r="B47" s="79" t="s">
        <v>164</v>
      </c>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78"/>
      <c r="B49" s="181" t="s">
        <v>165</v>
      </c>
      <c r="C49" s="199"/>
      <c r="D49" s="199"/>
      <c r="E49" s="199"/>
      <c r="F49" s="199"/>
      <c r="G49" s="199"/>
      <c r="H49" s="199"/>
      <c r="I49" s="199"/>
      <c r="J49" s="199"/>
      <c r="K49" s="199"/>
      <c r="L49" s="199"/>
      <c r="M49" s="199"/>
      <c r="N49" s="199"/>
      <c r="O49" s="199"/>
      <c r="P49" s="199"/>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78"/>
      <c r="B52" s="200" t="s">
        <v>142</v>
      </c>
      <c r="C52" s="201" t="s">
        <v>143</v>
      </c>
      <c r="D52" s="78"/>
      <c r="E52" s="81"/>
      <c r="F52" s="202"/>
      <c r="G52" s="78"/>
      <c r="H52" s="78"/>
      <c r="I52" s="78"/>
      <c r="J52" s="78"/>
      <c r="K52" s="78"/>
      <c r="L52" s="78"/>
      <c r="M52" s="78"/>
      <c r="N52" s="78"/>
      <c r="O52" s="78"/>
      <c r="P52" s="78"/>
      <c r="Q52" s="78"/>
      <c r="R52" s="78"/>
      <c r="S52" s="78"/>
      <c r="T52" s="78"/>
      <c r="U52" s="78"/>
      <c r="V52" s="78"/>
      <c r="W52" s="78"/>
      <c r="X52" s="78"/>
      <c r="Y52" s="78"/>
      <c r="Z52" s="78"/>
    </row>
    <row r="53">
      <c r="A53" s="78"/>
      <c r="B53" s="203" t="s">
        <v>60</v>
      </c>
      <c r="C53" s="204">
        <v>15000.0</v>
      </c>
      <c r="D53" s="78"/>
      <c r="E53" s="205" t="s">
        <v>144</v>
      </c>
      <c r="F53" s="170" t="s">
        <v>146</v>
      </c>
      <c r="G53" s="87"/>
      <c r="H53" s="194" t="s">
        <v>160</v>
      </c>
      <c r="I53" s="78"/>
      <c r="J53" s="78"/>
      <c r="K53" s="78"/>
      <c r="L53" s="78"/>
      <c r="M53" s="78"/>
      <c r="N53" s="78"/>
      <c r="O53" s="78"/>
      <c r="P53" s="78"/>
      <c r="Q53" s="78"/>
      <c r="R53" s="78"/>
      <c r="S53" s="78"/>
      <c r="T53" s="78"/>
      <c r="U53" s="78"/>
      <c r="V53" s="78"/>
      <c r="W53" s="78"/>
      <c r="X53" s="78"/>
      <c r="Y53" s="78"/>
      <c r="Z53" s="78"/>
    </row>
    <row r="54">
      <c r="A54" s="78"/>
      <c r="B54" s="203" t="s">
        <v>61</v>
      </c>
      <c r="C54" s="204">
        <v>14980.0</v>
      </c>
      <c r="D54" s="78"/>
      <c r="E54" s="174" t="s">
        <v>145</v>
      </c>
      <c r="F54" s="206">
        <f>VLOOKUP(F53,Datos[],2,FALSE)</f>
        <v>16874</v>
      </c>
      <c r="G54" s="78"/>
      <c r="H54" s="78"/>
      <c r="I54" s="78"/>
      <c r="J54" s="78"/>
      <c r="K54" s="78"/>
      <c r="L54" s="78"/>
      <c r="M54" s="78"/>
      <c r="N54" s="78"/>
      <c r="O54" s="78"/>
      <c r="P54" s="78"/>
      <c r="Q54" s="78"/>
      <c r="R54" s="78"/>
      <c r="S54" s="78"/>
      <c r="T54" s="78"/>
      <c r="U54" s="78"/>
      <c r="V54" s="78"/>
      <c r="W54" s="78"/>
      <c r="X54" s="78"/>
      <c r="Y54" s="78"/>
      <c r="Z54" s="78"/>
    </row>
    <row r="55">
      <c r="A55" s="78"/>
      <c r="B55" s="203" t="s">
        <v>146</v>
      </c>
      <c r="C55" s="204">
        <v>16874.0</v>
      </c>
      <c r="D55" s="78"/>
      <c r="E55" s="78"/>
      <c r="F55" s="197"/>
      <c r="G55" s="78"/>
      <c r="H55" s="78"/>
      <c r="I55" s="78"/>
      <c r="J55" s="78"/>
      <c r="K55" s="78"/>
      <c r="L55" s="78"/>
      <c r="M55" s="78"/>
      <c r="N55" s="78"/>
      <c r="O55" s="78"/>
      <c r="P55" s="78"/>
      <c r="Q55" s="78"/>
      <c r="R55" s="78"/>
      <c r="S55" s="78"/>
      <c r="T55" s="78"/>
      <c r="U55" s="78"/>
      <c r="V55" s="78"/>
      <c r="W55" s="78"/>
      <c r="X55" s="78"/>
      <c r="Y55" s="78"/>
      <c r="Z55" s="78"/>
    </row>
    <row r="56">
      <c r="A56" s="78"/>
      <c r="B56" s="203" t="s">
        <v>147</v>
      </c>
      <c r="C56" s="204">
        <v>18500.0</v>
      </c>
      <c r="D56" s="78"/>
      <c r="F56" s="202"/>
      <c r="G56" s="78"/>
      <c r="H56" s="78"/>
      <c r="I56" s="78"/>
      <c r="J56" s="78"/>
      <c r="K56" s="78"/>
      <c r="L56" s="78"/>
      <c r="M56" s="78"/>
      <c r="N56" s="78"/>
      <c r="O56" s="78"/>
      <c r="P56" s="78"/>
      <c r="Q56" s="78"/>
      <c r="R56" s="78"/>
      <c r="S56" s="78"/>
      <c r="T56" s="78"/>
      <c r="U56" s="78"/>
      <c r="V56" s="78"/>
      <c r="W56" s="78"/>
      <c r="X56" s="78"/>
      <c r="Y56" s="78"/>
      <c r="Z56" s="78"/>
    </row>
    <row r="57">
      <c r="A57" s="78"/>
      <c r="B57" s="203" t="s">
        <v>148</v>
      </c>
      <c r="C57" s="204">
        <v>20000.0</v>
      </c>
      <c r="D57" s="78"/>
      <c r="E57" s="169" t="s">
        <v>144</v>
      </c>
      <c r="F57" s="170" t="s">
        <v>153</v>
      </c>
      <c r="G57" s="87"/>
      <c r="H57" s="194" t="s">
        <v>160</v>
      </c>
      <c r="I57" s="78"/>
      <c r="J57" s="78"/>
      <c r="K57" s="78"/>
      <c r="L57" s="78"/>
      <c r="M57" s="78"/>
      <c r="N57" s="78"/>
      <c r="O57" s="78"/>
      <c r="P57" s="78"/>
      <c r="Q57" s="78"/>
      <c r="R57" s="78"/>
      <c r="S57" s="78"/>
      <c r="T57" s="78"/>
      <c r="U57" s="78"/>
      <c r="V57" s="78"/>
      <c r="W57" s="78"/>
      <c r="X57" s="78"/>
      <c r="Y57" s="78"/>
      <c r="Z57" s="78"/>
    </row>
    <row r="58">
      <c r="A58" s="78"/>
      <c r="B58" s="203" t="s">
        <v>149</v>
      </c>
      <c r="C58" s="204">
        <v>21800.0</v>
      </c>
      <c r="D58" s="78"/>
      <c r="E58" s="174" t="s">
        <v>145</v>
      </c>
      <c r="F58" s="175">
        <f>VLOOKUP(F57,Datos[],2,FALSE)</f>
        <v>15000</v>
      </c>
      <c r="G58" s="78"/>
      <c r="H58" s="78"/>
      <c r="I58" s="78"/>
      <c r="J58" s="78"/>
      <c r="K58" s="78"/>
      <c r="L58" s="78"/>
      <c r="M58" s="78"/>
      <c r="N58" s="78"/>
      <c r="O58" s="78"/>
      <c r="P58" s="78"/>
      <c r="Q58" s="78"/>
      <c r="R58" s="78"/>
      <c r="S58" s="78"/>
      <c r="T58" s="78"/>
      <c r="U58" s="78"/>
      <c r="V58" s="78"/>
      <c r="W58" s="78"/>
      <c r="X58" s="78"/>
      <c r="Y58" s="78"/>
      <c r="Z58" s="78"/>
    </row>
    <row r="59">
      <c r="A59" s="78"/>
      <c r="B59" s="203" t="s">
        <v>150</v>
      </c>
      <c r="C59" s="204">
        <v>19200.0</v>
      </c>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203" t="s">
        <v>151</v>
      </c>
      <c r="C60" s="204">
        <v>16450.0</v>
      </c>
      <c r="D60" s="78"/>
      <c r="F60" s="202"/>
      <c r="G60" s="78"/>
      <c r="H60" s="78"/>
      <c r="I60" s="78"/>
      <c r="J60" s="78"/>
      <c r="K60" s="78"/>
      <c r="L60" s="78"/>
      <c r="M60" s="78"/>
      <c r="N60" s="78"/>
      <c r="O60" s="78"/>
      <c r="P60" s="78"/>
      <c r="Q60" s="78"/>
      <c r="R60" s="78"/>
      <c r="S60" s="78"/>
      <c r="T60" s="78"/>
      <c r="U60" s="78"/>
      <c r="V60" s="78"/>
      <c r="W60" s="78"/>
      <c r="X60" s="78"/>
      <c r="Y60" s="78"/>
      <c r="Z60" s="78"/>
    </row>
    <row r="61">
      <c r="A61" s="78"/>
      <c r="B61" s="203" t="s">
        <v>152</v>
      </c>
      <c r="C61" s="204">
        <v>7000.0</v>
      </c>
      <c r="D61" s="78"/>
      <c r="E61" s="169" t="s">
        <v>144</v>
      </c>
      <c r="F61" s="170" t="s">
        <v>156</v>
      </c>
      <c r="G61" s="87"/>
      <c r="H61" s="194" t="s">
        <v>163</v>
      </c>
      <c r="I61" s="78"/>
      <c r="J61" s="78"/>
      <c r="K61" s="78"/>
      <c r="L61" s="78"/>
      <c r="M61" s="78"/>
      <c r="N61" s="78"/>
      <c r="O61" s="78"/>
      <c r="P61" s="78"/>
      <c r="Q61" s="78"/>
      <c r="R61" s="78"/>
      <c r="S61" s="78"/>
      <c r="T61" s="78"/>
      <c r="U61" s="78"/>
      <c r="V61" s="78"/>
      <c r="W61" s="78"/>
      <c r="X61" s="78"/>
      <c r="Y61" s="78"/>
      <c r="Z61" s="78"/>
    </row>
    <row r="62">
      <c r="A62" s="78"/>
      <c r="B62" s="203" t="s">
        <v>153</v>
      </c>
      <c r="C62" s="204">
        <v>15000.0</v>
      </c>
      <c r="D62" s="78"/>
      <c r="E62" s="174" t="s">
        <v>145</v>
      </c>
      <c r="F62" s="175">
        <f>IFERROR(VLOOKUP(F61,Datos[],2,FALSE),"Mes no existe")</f>
        <v>13000</v>
      </c>
      <c r="G62" s="78"/>
      <c r="H62" s="78"/>
      <c r="I62" s="78"/>
      <c r="J62" s="78"/>
      <c r="K62" s="78"/>
      <c r="L62" s="78"/>
      <c r="M62" s="78"/>
      <c r="N62" s="78"/>
      <c r="O62" s="78"/>
      <c r="P62" s="78"/>
      <c r="Q62" s="78"/>
      <c r="R62" s="78"/>
      <c r="S62" s="78"/>
      <c r="T62" s="78"/>
      <c r="U62" s="78"/>
      <c r="V62" s="78"/>
      <c r="W62" s="78"/>
      <c r="X62" s="78"/>
      <c r="Y62" s="78"/>
      <c r="Z62" s="78"/>
    </row>
    <row r="63">
      <c r="A63" s="78"/>
      <c r="B63" s="203" t="s">
        <v>154</v>
      </c>
      <c r="C63" s="204">
        <v>19000.0</v>
      </c>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203" t="s">
        <v>155</v>
      </c>
      <c r="C64" s="204">
        <v>22000.0</v>
      </c>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207" t="s">
        <v>156</v>
      </c>
      <c r="C65" s="208">
        <v>13000.0</v>
      </c>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209" t="s">
        <v>166</v>
      </c>
      <c r="C66" s="210">
        <v>140000.0</v>
      </c>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9" t="s">
        <v>167</v>
      </c>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181" t="s">
        <v>168</v>
      </c>
      <c r="C71" s="199"/>
      <c r="D71" s="199"/>
      <c r="E71" s="199"/>
      <c r="F71" s="199"/>
      <c r="G71" s="199"/>
      <c r="H71" s="199"/>
      <c r="I71" s="199"/>
      <c r="J71" s="199"/>
      <c r="K71" s="199"/>
      <c r="L71" s="199"/>
      <c r="M71" s="199"/>
      <c r="N71" s="199"/>
      <c r="O71" s="199"/>
      <c r="P71" s="199"/>
      <c r="Q71" s="199"/>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211" t="s">
        <v>169</v>
      </c>
      <c r="C73" s="211" t="s">
        <v>170</v>
      </c>
      <c r="D73" s="211" t="s">
        <v>171</v>
      </c>
      <c r="E73" s="212" t="s">
        <v>172</v>
      </c>
      <c r="F73" s="78"/>
      <c r="G73" s="169" t="s">
        <v>144</v>
      </c>
      <c r="H73" s="170">
        <v>20.0</v>
      </c>
      <c r="I73" s="78"/>
      <c r="J73" s="194" t="s">
        <v>173</v>
      </c>
      <c r="K73" s="78"/>
      <c r="L73" s="78"/>
      <c r="M73" s="78"/>
      <c r="N73" s="78"/>
      <c r="O73" s="78"/>
      <c r="P73" s="78"/>
      <c r="Q73" s="78"/>
      <c r="R73" s="78"/>
      <c r="S73" s="78"/>
      <c r="T73" s="78"/>
      <c r="U73" s="78"/>
      <c r="V73" s="78"/>
      <c r="W73" s="78"/>
      <c r="X73" s="78"/>
      <c r="Y73" s="78"/>
      <c r="Z73" s="78"/>
    </row>
    <row r="74">
      <c r="A74" s="78"/>
      <c r="B74" s="213" t="s">
        <v>174</v>
      </c>
      <c r="C74" s="214">
        <v>1.0</v>
      </c>
      <c r="D74" s="214">
        <v>50.0</v>
      </c>
      <c r="E74" s="214" t="s">
        <v>175</v>
      </c>
      <c r="F74" s="78"/>
      <c r="G74" s="174" t="s">
        <v>145</v>
      </c>
      <c r="H74" s="175" t="str">
        <f>VLOOKUP(H73,'Capitulo 6'!$C$74:$E$81,3,TRUE)</f>
        <v>A</v>
      </c>
      <c r="I74" s="78"/>
      <c r="J74" s="78"/>
      <c r="K74" s="78"/>
      <c r="L74" s="78"/>
      <c r="M74" s="78"/>
      <c r="N74" s="78"/>
      <c r="O74" s="78"/>
      <c r="P74" s="78"/>
      <c r="Q74" s="78"/>
      <c r="R74" s="78"/>
      <c r="S74" s="78"/>
      <c r="T74" s="78"/>
      <c r="U74" s="78"/>
      <c r="V74" s="78"/>
      <c r="W74" s="78"/>
      <c r="X74" s="78"/>
      <c r="Y74" s="78"/>
      <c r="Z74" s="78"/>
    </row>
    <row r="75">
      <c r="A75" s="78"/>
      <c r="B75" s="213" t="s">
        <v>176</v>
      </c>
      <c r="C75" s="214">
        <v>50.0</v>
      </c>
      <c r="D75" s="214">
        <v>100.0</v>
      </c>
      <c r="E75" s="214" t="s">
        <v>177</v>
      </c>
      <c r="F75" s="78"/>
      <c r="G75" s="78"/>
      <c r="H75" s="78"/>
      <c r="I75" s="78"/>
      <c r="J75" s="78"/>
      <c r="K75" s="78"/>
      <c r="L75" s="78"/>
      <c r="M75" s="78"/>
      <c r="N75" s="78"/>
      <c r="O75" s="78"/>
      <c r="P75" s="78"/>
      <c r="Q75" s="78"/>
      <c r="R75" s="78"/>
      <c r="S75" s="78"/>
      <c r="T75" s="78"/>
      <c r="U75" s="78"/>
      <c r="V75" s="78"/>
      <c r="W75" s="78"/>
      <c r="X75" s="78"/>
      <c r="Y75" s="78"/>
      <c r="Z75" s="78"/>
    </row>
    <row r="76">
      <c r="A76" s="78"/>
      <c r="B76" s="213" t="s">
        <v>178</v>
      </c>
      <c r="C76" s="214">
        <v>100.0</v>
      </c>
      <c r="D76" s="214">
        <v>150.0</v>
      </c>
      <c r="E76" s="214" t="s">
        <v>179</v>
      </c>
      <c r="F76" s="78"/>
      <c r="G76" s="169" t="s">
        <v>144</v>
      </c>
      <c r="H76" s="170">
        <v>49.0</v>
      </c>
      <c r="I76" s="78"/>
      <c r="J76" s="194" t="s">
        <v>173</v>
      </c>
      <c r="K76" s="78"/>
      <c r="L76" s="78"/>
      <c r="M76" s="78"/>
      <c r="N76" s="78"/>
      <c r="O76" s="78"/>
      <c r="P76" s="78"/>
      <c r="Q76" s="78"/>
      <c r="R76" s="78"/>
      <c r="S76" s="78"/>
      <c r="T76" s="78"/>
      <c r="U76" s="78"/>
      <c r="V76" s="78"/>
      <c r="W76" s="78"/>
      <c r="X76" s="78"/>
      <c r="Y76" s="78"/>
      <c r="Z76" s="78"/>
    </row>
    <row r="77">
      <c r="A77" s="78"/>
      <c r="B77" s="213" t="s">
        <v>180</v>
      </c>
      <c r="C77" s="215">
        <v>150.0</v>
      </c>
      <c r="D77" s="214">
        <v>200.0</v>
      </c>
      <c r="E77" s="214" t="s">
        <v>181</v>
      </c>
      <c r="F77" s="78"/>
      <c r="G77" s="174" t="s">
        <v>145</v>
      </c>
      <c r="H77" s="175" t="str">
        <f>VLOOKUP(H76,'Capitulo 6'!$C$74:$E$81,3,TRUE)</f>
        <v>A</v>
      </c>
      <c r="I77" s="78"/>
      <c r="J77" s="78"/>
      <c r="K77" s="78"/>
      <c r="L77" s="78"/>
      <c r="M77" s="78"/>
      <c r="N77" s="78"/>
      <c r="O77" s="78"/>
      <c r="P77" s="78"/>
      <c r="Q77" s="78"/>
      <c r="R77" s="78"/>
      <c r="S77" s="78"/>
      <c r="T77" s="78"/>
      <c r="U77" s="78"/>
      <c r="V77" s="78"/>
      <c r="W77" s="78"/>
      <c r="X77" s="78"/>
      <c r="Y77" s="78"/>
      <c r="Z77" s="78"/>
    </row>
    <row r="78">
      <c r="A78" s="78"/>
      <c r="B78" s="213" t="s">
        <v>182</v>
      </c>
      <c r="C78" s="215">
        <v>200.0</v>
      </c>
      <c r="D78" s="214">
        <v>250.0</v>
      </c>
      <c r="E78" s="214" t="s">
        <v>183</v>
      </c>
      <c r="F78" s="78"/>
      <c r="G78" s="78"/>
      <c r="H78" s="78"/>
      <c r="I78" s="78"/>
      <c r="J78" s="78"/>
      <c r="K78" s="78"/>
      <c r="L78" s="78"/>
      <c r="M78" s="78"/>
      <c r="N78" s="78"/>
      <c r="O78" s="78"/>
      <c r="P78" s="78"/>
      <c r="Q78" s="78"/>
      <c r="R78" s="78"/>
      <c r="S78" s="78"/>
      <c r="T78" s="78"/>
      <c r="U78" s="78"/>
      <c r="V78" s="78"/>
      <c r="W78" s="78"/>
      <c r="X78" s="78"/>
      <c r="Y78" s="78"/>
      <c r="Z78" s="78"/>
    </row>
    <row r="79">
      <c r="A79" s="78"/>
      <c r="B79" s="213" t="s">
        <v>184</v>
      </c>
      <c r="C79" s="215">
        <v>250.0</v>
      </c>
      <c r="D79" s="214">
        <v>300.0</v>
      </c>
      <c r="E79" s="214" t="s">
        <v>185</v>
      </c>
      <c r="F79" s="78"/>
      <c r="G79" s="169" t="s">
        <v>144</v>
      </c>
      <c r="H79" s="170">
        <v>51.0</v>
      </c>
      <c r="I79" s="78"/>
      <c r="J79" s="194" t="s">
        <v>173</v>
      </c>
      <c r="K79" s="78"/>
      <c r="L79" s="78"/>
      <c r="M79" s="78"/>
      <c r="N79" s="78"/>
      <c r="O79" s="78"/>
      <c r="P79" s="78"/>
      <c r="Q79" s="78"/>
      <c r="R79" s="78"/>
      <c r="S79" s="78"/>
      <c r="T79" s="78"/>
      <c r="U79" s="78"/>
      <c r="V79" s="78"/>
      <c r="W79" s="78"/>
      <c r="X79" s="78"/>
      <c r="Y79" s="78"/>
      <c r="Z79" s="78"/>
    </row>
    <row r="80">
      <c r="A80" s="78"/>
      <c r="B80" s="213" t="s">
        <v>186</v>
      </c>
      <c r="C80" s="215">
        <v>300.0</v>
      </c>
      <c r="D80" s="214">
        <v>350.0</v>
      </c>
      <c r="E80" s="214" t="s">
        <v>187</v>
      </c>
      <c r="F80" s="78"/>
      <c r="G80" s="174" t="s">
        <v>145</v>
      </c>
      <c r="H80" s="175" t="str">
        <f>VLOOKUP(H79,'Capitulo 6'!$C$74:$E$81,3,TRUE)</f>
        <v>B</v>
      </c>
      <c r="I80" s="78"/>
      <c r="J80" s="78"/>
      <c r="K80" s="78"/>
      <c r="L80" s="78"/>
      <c r="M80" s="78"/>
      <c r="N80" s="78"/>
      <c r="O80" s="78"/>
      <c r="P80" s="78"/>
      <c r="Q80" s="78"/>
      <c r="R80" s="78"/>
      <c r="S80" s="78"/>
      <c r="T80" s="78"/>
      <c r="U80" s="78"/>
      <c r="V80" s="78"/>
      <c r="W80" s="78"/>
      <c r="X80" s="78"/>
      <c r="Y80" s="78"/>
      <c r="Z80" s="78"/>
    </row>
    <row r="81">
      <c r="A81" s="78"/>
      <c r="B81" s="213" t="s">
        <v>188</v>
      </c>
      <c r="C81" s="215">
        <v>350.0</v>
      </c>
      <c r="D81" s="214">
        <v>400.0</v>
      </c>
      <c r="E81" s="214" t="s">
        <v>189</v>
      </c>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9" t="s">
        <v>190</v>
      </c>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181" t="s">
        <v>191</v>
      </c>
      <c r="C86" s="199"/>
      <c r="D86" s="199"/>
      <c r="E86" s="199"/>
      <c r="F86" s="199"/>
      <c r="G86" s="199"/>
      <c r="H86" s="199"/>
      <c r="I86" s="199"/>
      <c r="J86" s="78"/>
      <c r="K86" s="78"/>
      <c r="L86" s="78"/>
      <c r="M86" s="78"/>
      <c r="N86" s="78"/>
      <c r="O86" s="78"/>
      <c r="P86" s="78"/>
      <c r="Q86" s="78"/>
      <c r="R86" s="78"/>
      <c r="S86" s="78"/>
      <c r="T86" s="78"/>
      <c r="U86" s="78"/>
      <c r="V86" s="78"/>
      <c r="W86" s="78"/>
      <c r="X86" s="78"/>
      <c r="Y86" s="78"/>
      <c r="Z86" s="78"/>
    </row>
    <row r="87">
      <c r="A87" s="81"/>
      <c r="B87" s="78"/>
      <c r="C87" s="78"/>
      <c r="D87" s="78"/>
      <c r="E87" s="78"/>
      <c r="F87" s="87"/>
      <c r="G87" s="78"/>
      <c r="H87" s="78"/>
      <c r="I87" s="78"/>
      <c r="J87" s="78"/>
      <c r="K87" s="78"/>
      <c r="L87" s="78"/>
      <c r="M87" s="78"/>
      <c r="N87" s="78"/>
      <c r="O87" s="78"/>
      <c r="P87" s="78"/>
      <c r="Q87" s="78"/>
      <c r="R87" s="78"/>
      <c r="S87" s="78"/>
      <c r="T87" s="78"/>
      <c r="U87" s="78"/>
      <c r="V87" s="78"/>
      <c r="W87" s="78"/>
      <c r="X87" s="78"/>
      <c r="Y87" s="78"/>
      <c r="Z87" s="78"/>
    </row>
    <row r="88">
      <c r="A88" s="81"/>
      <c r="B88" s="216" t="s">
        <v>192</v>
      </c>
      <c r="C88" s="188"/>
      <c r="D88" s="188"/>
      <c r="E88" s="187"/>
      <c r="F88" s="87"/>
      <c r="G88" s="78"/>
      <c r="H88" s="78"/>
      <c r="I88" s="78"/>
      <c r="J88" s="78"/>
      <c r="K88" s="78"/>
      <c r="L88" s="78"/>
      <c r="M88" s="78"/>
      <c r="N88" s="78"/>
      <c r="O88" s="78"/>
      <c r="P88" s="78"/>
      <c r="Q88" s="78"/>
      <c r="R88" s="78"/>
      <c r="S88" s="78"/>
      <c r="T88" s="78"/>
      <c r="U88" s="78"/>
      <c r="V88" s="78"/>
      <c r="W88" s="78"/>
      <c r="X88" s="78"/>
      <c r="Y88" s="78"/>
      <c r="Z88" s="78"/>
    </row>
    <row r="89">
      <c r="A89" s="81"/>
      <c r="B89" s="217"/>
      <c r="C89" s="217"/>
      <c r="D89" s="218"/>
      <c r="E89" s="219"/>
      <c r="F89" s="87"/>
      <c r="G89" s="78"/>
      <c r="H89" s="78"/>
      <c r="I89" s="78"/>
      <c r="J89" s="78"/>
      <c r="K89" s="78"/>
      <c r="L89" s="78"/>
      <c r="M89" s="78"/>
      <c r="N89" s="78"/>
      <c r="O89" s="78"/>
      <c r="P89" s="78"/>
      <c r="Q89" s="78"/>
      <c r="R89" s="78"/>
      <c r="S89" s="78"/>
      <c r="T89" s="78"/>
      <c r="U89" s="78"/>
      <c r="V89" s="78"/>
      <c r="W89" s="78"/>
      <c r="X89" s="78"/>
      <c r="Y89" s="78"/>
      <c r="Z89" s="78"/>
    </row>
    <row r="90">
      <c r="A90" s="81"/>
      <c r="B90" s="220" t="s">
        <v>193</v>
      </c>
      <c r="C90" s="221" t="s">
        <v>194</v>
      </c>
      <c r="D90" s="218"/>
      <c r="E90" s="222"/>
      <c r="F90" s="87"/>
      <c r="G90" s="78"/>
      <c r="H90" s="78"/>
      <c r="I90" s="78"/>
      <c r="J90" s="78"/>
      <c r="K90" s="78"/>
      <c r="L90" s="78"/>
      <c r="M90" s="78"/>
      <c r="N90" s="78"/>
      <c r="O90" s="78"/>
      <c r="P90" s="78"/>
      <c r="Q90" s="78"/>
      <c r="R90" s="78"/>
      <c r="S90" s="78"/>
      <c r="T90" s="78"/>
      <c r="U90" s="78"/>
      <c r="V90" s="78"/>
      <c r="W90" s="78"/>
      <c r="X90" s="78"/>
      <c r="Y90" s="78"/>
      <c r="Z90" s="78"/>
    </row>
    <row r="91">
      <c r="A91" s="81"/>
      <c r="B91" s="223" t="s">
        <v>195</v>
      </c>
      <c r="C91" s="224" t="s">
        <v>69</v>
      </c>
      <c r="D91" s="218"/>
      <c r="E91" s="225"/>
      <c r="F91" s="87"/>
      <c r="G91" s="78"/>
      <c r="H91" s="78"/>
      <c r="I91" s="78"/>
      <c r="J91" s="78"/>
      <c r="K91" s="78"/>
      <c r="L91" s="78"/>
      <c r="M91" s="78"/>
      <c r="N91" s="78"/>
      <c r="O91" s="78"/>
      <c r="P91" s="78"/>
      <c r="Q91" s="78"/>
      <c r="R91" s="78"/>
      <c r="S91" s="78"/>
      <c r="T91" s="78"/>
      <c r="U91" s="78"/>
      <c r="V91" s="78"/>
      <c r="W91" s="78"/>
      <c r="X91" s="78"/>
      <c r="Y91" s="78"/>
      <c r="Z91" s="78"/>
    </row>
    <row r="92">
      <c r="A92" s="81"/>
      <c r="B92" s="223" t="s">
        <v>196</v>
      </c>
      <c r="C92" s="224" t="s">
        <v>68</v>
      </c>
      <c r="D92" s="218"/>
      <c r="E92" s="225"/>
      <c r="F92" s="87"/>
      <c r="G92" s="78"/>
      <c r="H92" s="78"/>
      <c r="I92" s="78"/>
      <c r="J92" s="78"/>
      <c r="K92" s="78"/>
      <c r="L92" s="78"/>
      <c r="M92" s="78"/>
      <c r="N92" s="78"/>
      <c r="O92" s="78"/>
      <c r="P92" s="78"/>
      <c r="Q92" s="78"/>
      <c r="R92" s="78"/>
      <c r="S92" s="78"/>
      <c r="T92" s="78"/>
      <c r="U92" s="78"/>
      <c r="V92" s="78"/>
      <c r="W92" s="78"/>
      <c r="X92" s="78"/>
      <c r="Y92" s="78"/>
      <c r="Z92" s="78"/>
    </row>
    <row r="93">
      <c r="A93" s="81"/>
      <c r="B93" s="223" t="s">
        <v>197</v>
      </c>
      <c r="C93" s="224" t="s">
        <v>198</v>
      </c>
      <c r="D93" s="218"/>
      <c r="E93" s="225"/>
      <c r="F93" s="87"/>
      <c r="G93" s="78"/>
      <c r="H93" s="78"/>
      <c r="I93" s="78"/>
      <c r="J93" s="78"/>
      <c r="K93" s="78"/>
      <c r="L93" s="78"/>
      <c r="M93" s="78"/>
      <c r="N93" s="78"/>
      <c r="O93" s="78"/>
      <c r="P93" s="78"/>
      <c r="Q93" s="78"/>
      <c r="R93" s="78"/>
      <c r="S93" s="78"/>
      <c r="T93" s="78"/>
      <c r="U93" s="78"/>
      <c r="V93" s="78"/>
      <c r="W93" s="78"/>
      <c r="X93" s="78"/>
      <c r="Y93" s="78"/>
      <c r="Z93" s="78"/>
    </row>
    <row r="94">
      <c r="A94" s="81"/>
      <c r="B94" s="223" t="s">
        <v>199</v>
      </c>
      <c r="C94" s="224" t="s">
        <v>200</v>
      </c>
      <c r="D94" s="218"/>
      <c r="E94" s="225"/>
      <c r="F94" s="87"/>
      <c r="G94" s="78"/>
      <c r="H94" s="78"/>
      <c r="I94" s="78"/>
      <c r="J94" s="78"/>
      <c r="K94" s="78"/>
      <c r="L94" s="78"/>
      <c r="M94" s="78"/>
      <c r="N94" s="78"/>
      <c r="O94" s="78"/>
      <c r="P94" s="78"/>
      <c r="Q94" s="78"/>
      <c r="R94" s="78"/>
      <c r="S94" s="78"/>
      <c r="T94" s="78"/>
      <c r="U94" s="78"/>
      <c r="V94" s="78"/>
      <c r="W94" s="78"/>
      <c r="X94" s="78"/>
      <c r="Y94" s="78"/>
      <c r="Z94" s="78"/>
    </row>
    <row r="95">
      <c r="A95" s="81"/>
      <c r="B95" s="189"/>
      <c r="C95" s="226"/>
      <c r="D95" s="225"/>
      <c r="E95" s="225"/>
      <c r="F95" s="87"/>
      <c r="G95" s="78"/>
      <c r="H95" s="78"/>
      <c r="I95" s="78"/>
      <c r="J95" s="78"/>
      <c r="K95" s="78"/>
      <c r="L95" s="78"/>
      <c r="M95" s="78"/>
      <c r="N95" s="78"/>
      <c r="O95" s="78"/>
      <c r="P95" s="78"/>
      <c r="Q95" s="78"/>
      <c r="R95" s="78"/>
      <c r="S95" s="78"/>
      <c r="T95" s="78"/>
      <c r="U95" s="78"/>
      <c r="V95" s="78"/>
      <c r="W95" s="78"/>
      <c r="X95" s="78"/>
      <c r="Y95" s="78"/>
      <c r="Z95" s="78"/>
    </row>
    <row r="96">
      <c r="A96" s="81"/>
      <c r="B96" s="188"/>
      <c r="C96" s="227"/>
      <c r="D96" s="225"/>
      <c r="E96" s="225"/>
      <c r="F96" s="87"/>
      <c r="G96" s="78"/>
      <c r="H96" s="78"/>
      <c r="I96" s="78"/>
      <c r="J96" s="78"/>
      <c r="K96" s="78"/>
      <c r="L96" s="78"/>
      <c r="M96" s="78"/>
      <c r="N96" s="78"/>
      <c r="O96" s="78"/>
      <c r="P96" s="78"/>
      <c r="Q96" s="78"/>
      <c r="R96" s="78"/>
      <c r="S96" s="78"/>
      <c r="T96" s="78"/>
      <c r="U96" s="78"/>
      <c r="V96" s="78"/>
      <c r="W96" s="78"/>
      <c r="X96" s="78"/>
      <c r="Y96" s="78"/>
      <c r="Z96" s="78"/>
    </row>
    <row r="97">
      <c r="A97" s="78"/>
      <c r="B97" s="228" t="s">
        <v>62</v>
      </c>
      <c r="C97" s="227"/>
      <c r="D97" s="225"/>
      <c r="E97" s="225"/>
      <c r="F97" s="78"/>
      <c r="G97" s="78"/>
      <c r="H97" s="78"/>
      <c r="I97" s="78"/>
      <c r="J97" s="78"/>
      <c r="K97" s="78"/>
      <c r="L97" s="78"/>
      <c r="M97" s="78"/>
      <c r="N97" s="78"/>
      <c r="O97" s="78"/>
      <c r="P97" s="78"/>
      <c r="Q97" s="78"/>
      <c r="R97" s="78"/>
      <c r="S97" s="78"/>
      <c r="T97" s="78"/>
      <c r="U97" s="78"/>
      <c r="V97" s="78"/>
      <c r="W97" s="78"/>
      <c r="X97" s="78"/>
      <c r="Y97" s="78"/>
      <c r="Z97" s="78"/>
    </row>
    <row r="98">
      <c r="A98" s="78"/>
      <c r="B98" s="229" t="s">
        <v>193</v>
      </c>
      <c r="C98" s="230" t="s">
        <v>194</v>
      </c>
      <c r="D98" s="225"/>
      <c r="E98" s="225"/>
      <c r="F98" s="78"/>
      <c r="G98" s="78"/>
      <c r="H98" s="78"/>
      <c r="I98" s="78"/>
      <c r="J98" s="78"/>
      <c r="K98" s="78"/>
      <c r="L98" s="78"/>
      <c r="M98" s="78"/>
      <c r="N98" s="78"/>
      <c r="O98" s="78"/>
      <c r="P98" s="78"/>
      <c r="Q98" s="78"/>
      <c r="R98" s="78"/>
      <c r="S98" s="78"/>
      <c r="T98" s="78"/>
      <c r="U98" s="78"/>
      <c r="V98" s="78"/>
      <c r="W98" s="78"/>
      <c r="X98" s="78"/>
      <c r="Y98" s="78"/>
      <c r="Z98" s="78"/>
    </row>
    <row r="99">
      <c r="A99" s="81"/>
      <c r="B99" s="231" t="s">
        <v>197</v>
      </c>
      <c r="C99" s="232" t="str">
        <f>IFERROR(VLOOKUP(B99,Empleados[],2,FALSE),"CODIGO NO EXIS")</f>
        <v>Luis Rodríguez</v>
      </c>
      <c r="D99" s="218"/>
      <c r="E99" s="225"/>
      <c r="F99" s="78"/>
      <c r="G99" s="78"/>
      <c r="H99" s="78"/>
      <c r="I99" s="78"/>
      <c r="J99" s="78"/>
      <c r="K99" s="78"/>
      <c r="L99" s="78"/>
      <c r="M99" s="78"/>
      <c r="N99" s="78"/>
      <c r="O99" s="78"/>
      <c r="P99" s="78"/>
      <c r="Q99" s="78"/>
      <c r="R99" s="78"/>
      <c r="S99" s="78"/>
      <c r="T99" s="78"/>
      <c r="U99" s="78"/>
      <c r="V99" s="78"/>
      <c r="W99" s="78"/>
      <c r="X99" s="78"/>
      <c r="Y99" s="78"/>
      <c r="Z99" s="78"/>
    </row>
    <row r="100">
      <c r="A100" s="81"/>
      <c r="B100" s="231" t="s">
        <v>195</v>
      </c>
      <c r="C100" s="232" t="str">
        <f>IFERROR(VLOOKUP(B100,Empleados[],2,FALSE),"CODIGO NO EXIS")</f>
        <v>José Torres</v>
      </c>
      <c r="D100" s="218"/>
      <c r="E100" s="225"/>
      <c r="F100" s="78"/>
      <c r="G100" s="78"/>
      <c r="H100" s="78"/>
      <c r="I100" s="78"/>
      <c r="J100" s="78"/>
      <c r="K100" s="78"/>
      <c r="L100" s="78"/>
      <c r="M100" s="78"/>
      <c r="N100" s="78"/>
      <c r="O100" s="78"/>
      <c r="P100" s="78"/>
      <c r="Q100" s="78"/>
      <c r="R100" s="78"/>
      <c r="S100" s="78"/>
      <c r="T100" s="78"/>
      <c r="U100" s="78"/>
      <c r="V100" s="78"/>
      <c r="W100" s="78"/>
      <c r="X100" s="78"/>
      <c r="Y100" s="78"/>
      <c r="Z100" s="78"/>
    </row>
    <row r="101">
      <c r="A101" s="81"/>
      <c r="B101" s="231" t="s">
        <v>199</v>
      </c>
      <c r="C101" s="232" t="str">
        <f>IFERROR(VLOOKUP(B101,Empleados[],2,FALSE),"CODIGO NO EXIS")</f>
        <v>Sandra Sanchez</v>
      </c>
      <c r="D101" s="218"/>
      <c r="E101" s="225"/>
      <c r="F101" s="78"/>
      <c r="G101" s="78"/>
      <c r="H101" s="78"/>
      <c r="I101" s="78"/>
      <c r="J101" s="78"/>
      <c r="K101" s="78"/>
      <c r="L101" s="78"/>
      <c r="M101" s="78"/>
      <c r="N101" s="78"/>
      <c r="O101" s="78"/>
      <c r="P101" s="78"/>
      <c r="Q101" s="78"/>
      <c r="R101" s="78"/>
      <c r="S101" s="78"/>
      <c r="T101" s="78"/>
      <c r="U101" s="78"/>
      <c r="V101" s="78"/>
      <c r="W101" s="78"/>
      <c r="X101" s="78"/>
      <c r="Y101" s="78"/>
      <c r="Z101" s="78"/>
    </row>
    <row r="102">
      <c r="A102" s="81"/>
      <c r="B102" s="231" t="s">
        <v>201</v>
      </c>
      <c r="C102" s="232" t="str">
        <f>IFERROR(VLOOKUP(B102,Empleados[],2,FALSE),"CODIGO NO EXIS")</f>
        <v>CODIGO NO EXIS</v>
      </c>
      <c r="D102" s="218"/>
      <c r="E102" s="225"/>
      <c r="F102" s="78"/>
      <c r="G102" s="78"/>
      <c r="H102" s="78"/>
      <c r="I102" s="78"/>
      <c r="J102" s="78"/>
      <c r="K102" s="78"/>
      <c r="L102" s="78"/>
      <c r="M102" s="78"/>
      <c r="N102" s="78"/>
      <c r="O102" s="78"/>
      <c r="P102" s="78"/>
      <c r="Q102" s="78"/>
      <c r="R102" s="78"/>
      <c r="S102" s="78"/>
      <c r="T102" s="78"/>
      <c r="U102" s="78"/>
      <c r="V102" s="78"/>
      <c r="W102" s="78"/>
      <c r="X102" s="78"/>
      <c r="Y102" s="78"/>
      <c r="Z102" s="78"/>
    </row>
    <row r="103">
      <c r="A103" s="81"/>
      <c r="B103" s="231" t="s">
        <v>197</v>
      </c>
      <c r="C103" s="232" t="str">
        <f>IFERROR(VLOOKUP(B103,Empleados[],2,FALSE),"CODIGO NO EXIS")</f>
        <v>Luis Rodríguez</v>
      </c>
      <c r="D103" s="218"/>
      <c r="E103" s="225"/>
      <c r="F103" s="78"/>
      <c r="G103" s="78"/>
      <c r="H103" s="78"/>
      <c r="I103" s="78"/>
      <c r="J103" s="78"/>
      <c r="K103" s="78"/>
      <c r="L103" s="78"/>
      <c r="M103" s="78"/>
      <c r="N103" s="78"/>
      <c r="O103" s="78"/>
      <c r="P103" s="78"/>
      <c r="Q103" s="78"/>
      <c r="R103" s="78"/>
      <c r="S103" s="78"/>
      <c r="T103" s="78"/>
      <c r="U103" s="78"/>
      <c r="V103" s="78"/>
      <c r="W103" s="78"/>
      <c r="X103" s="78"/>
      <c r="Y103" s="78"/>
      <c r="Z103" s="78"/>
    </row>
    <row r="104">
      <c r="A104" s="81"/>
      <c r="B104" s="231" t="s">
        <v>202</v>
      </c>
      <c r="C104" s="232" t="str">
        <f>IFERROR(VLOOKUP(B104,Empleados[],2,FALSE),"CODIGO NO EXIS")</f>
        <v>CODIGO NO EXIS</v>
      </c>
      <c r="D104" s="218"/>
      <c r="E104" s="225"/>
      <c r="F104" s="78"/>
      <c r="G104" s="78"/>
      <c r="H104" s="78"/>
      <c r="I104" s="78"/>
      <c r="J104" s="78"/>
      <c r="K104" s="78"/>
      <c r="L104" s="78"/>
      <c r="M104" s="78"/>
      <c r="N104" s="78"/>
      <c r="O104" s="78"/>
      <c r="P104" s="78"/>
      <c r="Q104" s="78"/>
      <c r="R104" s="78"/>
      <c r="S104" s="78"/>
      <c r="T104" s="78"/>
      <c r="U104" s="78"/>
      <c r="V104" s="78"/>
      <c r="W104" s="78"/>
      <c r="X104" s="78"/>
      <c r="Y104" s="78"/>
      <c r="Z104" s="78"/>
    </row>
    <row r="105">
      <c r="A105" s="81"/>
      <c r="B105" s="231" t="s">
        <v>195</v>
      </c>
      <c r="C105" s="232" t="str">
        <f>IFERROR(VLOOKUP(B105,Empleados[],2,FALSE),"CODIGO NO EXIS")</f>
        <v>José Torres</v>
      </c>
      <c r="D105" s="218"/>
      <c r="E105" s="225"/>
      <c r="F105" s="78"/>
      <c r="G105" s="78"/>
      <c r="H105" s="78"/>
      <c r="I105" s="78"/>
      <c r="J105" s="78"/>
      <c r="K105" s="78"/>
      <c r="L105" s="78"/>
      <c r="M105" s="78"/>
      <c r="N105" s="78"/>
      <c r="O105" s="78"/>
      <c r="P105" s="78"/>
      <c r="Q105" s="78"/>
      <c r="R105" s="78"/>
      <c r="S105" s="78"/>
      <c r="T105" s="78"/>
      <c r="U105" s="78"/>
      <c r="V105" s="78"/>
      <c r="W105" s="78"/>
      <c r="X105" s="78"/>
      <c r="Y105" s="78"/>
      <c r="Z105" s="78"/>
    </row>
    <row r="106">
      <c r="A106" s="81"/>
      <c r="B106" s="231" t="s">
        <v>199</v>
      </c>
      <c r="C106" s="232" t="str">
        <f>IFERROR(VLOOKUP(B106,Empleados[],2,FALSE),"CODIGO NO EXIS")</f>
        <v>Sandra Sanchez</v>
      </c>
      <c r="D106" s="218"/>
      <c r="E106" s="225"/>
      <c r="F106" s="78"/>
      <c r="G106" s="78"/>
      <c r="H106" s="78"/>
      <c r="I106" s="78"/>
      <c r="J106" s="78"/>
      <c r="K106" s="78"/>
      <c r="L106" s="78"/>
      <c r="M106" s="78"/>
      <c r="N106" s="78"/>
      <c r="O106" s="78"/>
      <c r="P106" s="78"/>
      <c r="Q106" s="78"/>
      <c r="R106" s="78"/>
      <c r="S106" s="78"/>
      <c r="T106" s="78"/>
      <c r="U106" s="78"/>
      <c r="V106" s="78"/>
      <c r="W106" s="78"/>
      <c r="X106" s="78"/>
      <c r="Y106" s="78"/>
      <c r="Z106" s="78"/>
    </row>
    <row r="107">
      <c r="A107" s="81"/>
      <c r="B107" s="233"/>
      <c r="C107" s="234"/>
      <c r="D107" s="225"/>
      <c r="E107" s="225"/>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225"/>
      <c r="C108" s="235"/>
      <c r="D108" s="225"/>
      <c r="E108" s="225"/>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225"/>
      <c r="C109" s="235"/>
      <c r="D109" s="225"/>
      <c r="E109" s="225"/>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row r="1001">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row>
  </sheetData>
  <dataValidations>
    <dataValidation type="custom" allowBlank="1" showDropDown="1" sqref="C53:C66">
      <formula1>AND(ISNUMBER(C53),(NOT(OR(NOT(ISERROR(DATEVALUE(C53))), AND(ISNUMBER(C53), LEFT(CELL("format", C53))="D")))))</formula1>
    </dataValidation>
    <dataValidation allowBlank="1" showDropDown="1" sqref="B91:C94"/>
  </dataValidations>
  <hyperlinks>
    <hyperlink r:id="rId1" ref="C4"/>
  </hyperlinks>
  <drawing r:id="rId2"/>
  <tableParts count="2">
    <tablePart r:id="rId5"/>
    <tablePart r:id="rId6"/>
  </tableParts>
</worksheet>
</file>