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esktop\SIMULACION\TpsSimulacion\TP 2\"/>
    </mc:Choice>
  </mc:AlternateContent>
  <xr:revisionPtr revIDLastSave="0" documentId="13_ncr:1_{B15DCFF7-CBAA-4935-9415-5C91638A505F}" xr6:coauthVersionLast="47" xr6:coauthVersionMax="47" xr10:uidLastSave="{00000000-0000-0000-0000-000000000000}"/>
  <bookViews>
    <workbookView xWindow="-120" yWindow="-120" windowWidth="20730" windowHeight="11160" tabRatio="635" activeTab="1" xr2:uid="{A119819B-661A-4379-8377-58A3C6C30C1A}"/>
  </bookViews>
  <sheets>
    <sheet name="Hoja1" sheetId="1" r:id="rId1"/>
    <sheet name="Experiencia 2 - Punto f" sheetId="2" r:id="rId2"/>
  </sheets>
  <definedNames>
    <definedName name="_alfa" localSheetId="1">'Experiencia 2 - Punto f'!$Y$7</definedName>
    <definedName name="_alfa" localSheetId="0">Hoja1!$Y$7</definedName>
    <definedName name="_DistrExpLambda" localSheetId="1">'Experiencia 2 - Punto f'!$H$20</definedName>
    <definedName name="_DistrExpLambda" localSheetId="0">Hoja1!$H$20</definedName>
    <definedName name="_DistrNomrS" localSheetId="1">'Experiencia 2 - Punto f'!$H$24</definedName>
    <definedName name="_DistrNomrS" localSheetId="0">Hoja1!$H$24</definedName>
    <definedName name="_DistrNormU" localSheetId="1">'Experiencia 2 - Punto f'!$H$23</definedName>
    <definedName name="_DistrNormU" localSheetId="0">Hoja1!$H$23</definedName>
    <definedName name="_DistrUnifA" localSheetId="1">'Experiencia 2 - Punto f'!$H$17</definedName>
    <definedName name="_DistrUnifA" localSheetId="0">Hoja1!$H$17</definedName>
    <definedName name="_DistrUnifB" localSheetId="0">Hoja1!$H$18</definedName>
    <definedName name="_gradoDeLibertad" localSheetId="1">'Experiencia 2 - Punto f'!$Y$8</definedName>
    <definedName name="_gradoDeLibertad" localSheetId="0">Hoja1!$Y$8</definedName>
    <definedName name="_intervalos" localSheetId="1">'Experiencia 2 - Punto f'!$O$7</definedName>
    <definedName name="_intervalos" localSheetId="0">Hoja1!$O$7</definedName>
    <definedName name="_limSup" localSheetId="1">'Experiencia 2 - Punto f'!$P$12:$P$23</definedName>
    <definedName name="_limSup" localSheetId="0">Hoja1!$P$12:$P$23</definedName>
    <definedName name="_media" localSheetId="1">'Experiencia 2 - Punto f'!$G$9</definedName>
    <definedName name="_media" localSheetId="0">Hoja1!$G$9</definedName>
    <definedName name="_muestra" localSheetId="1">'Experiencia 2 - Punto f'!$C$8:$C$207</definedName>
    <definedName name="_muestra" localSheetId="0">Hoja1!$C$8:$C$207</definedName>
    <definedName name="_pasos" localSheetId="1">'Experiencia 2 - Punto f'!$O$8</definedName>
    <definedName name="_pasos" localSheetId="0">Hoja1!$O$8</definedName>
    <definedName name="_tamañoMuestra" localSheetId="1">'Experiencia 2 - Punto f'!$G$6</definedName>
    <definedName name="_tamañoMuestra" localSheetId="0">Hoja1!$G$6</definedName>
    <definedName name="_Valor_Max" localSheetId="1">'Experiencia 2 - Punto f'!$G$7</definedName>
    <definedName name="_Valor_Max" localSheetId="0">Hoja1!$G$7</definedName>
    <definedName name="_Valor_Min" localSheetId="1">'Experiencia 2 - Punto f'!$G$8</definedName>
    <definedName name="_Valor_Min" localSheetId="0">Hoja1!$G$8</definedName>
    <definedName name="_varianza" localSheetId="1">'Experiencia 2 - Punto f'!$G$10</definedName>
    <definedName name="_varianza" localSheetId="0">Hoja1!$G$10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07" i="2" l="1"/>
  <c r="C206" i="2"/>
  <c r="C205" i="2"/>
  <c r="C204" i="2"/>
  <c r="C203" i="2"/>
  <c r="C202" i="2"/>
  <c r="C201" i="2"/>
  <c r="C200" i="2"/>
  <c r="C199" i="2"/>
  <c r="C198" i="2"/>
  <c r="C197" i="2"/>
  <c r="C196" i="2"/>
  <c r="C195" i="2"/>
  <c r="C194" i="2"/>
  <c r="C193" i="2"/>
  <c r="C192" i="2"/>
  <c r="C191" i="2"/>
  <c r="C190" i="2"/>
  <c r="C189" i="2"/>
  <c r="C188" i="2"/>
  <c r="C187" i="2"/>
  <c r="C186" i="2"/>
  <c r="C185" i="2"/>
  <c r="C184" i="2"/>
  <c r="C183" i="2"/>
  <c r="C182" i="2"/>
  <c r="C181" i="2"/>
  <c r="C180" i="2"/>
  <c r="C179" i="2"/>
  <c r="C178" i="2"/>
  <c r="C177" i="2"/>
  <c r="C176" i="2"/>
  <c r="C175" i="2"/>
  <c r="C174" i="2"/>
  <c r="C173" i="2"/>
  <c r="C172" i="2"/>
  <c r="C171" i="2"/>
  <c r="C170" i="2"/>
  <c r="C169" i="2"/>
  <c r="C168" i="2"/>
  <c r="C167" i="2"/>
  <c r="C166" i="2"/>
  <c r="C165" i="2"/>
  <c r="C164" i="2"/>
  <c r="C163" i="2"/>
  <c r="C162" i="2"/>
  <c r="C161" i="2"/>
  <c r="C160" i="2"/>
  <c r="C159" i="2"/>
  <c r="C158" i="2"/>
  <c r="C157" i="2"/>
  <c r="C156" i="2"/>
  <c r="C155" i="2"/>
  <c r="C154" i="2"/>
  <c r="C153" i="2"/>
  <c r="C152" i="2"/>
  <c r="C151" i="2"/>
  <c r="C150" i="2"/>
  <c r="C149" i="2"/>
  <c r="C148" i="2"/>
  <c r="C147" i="2"/>
  <c r="C146" i="2"/>
  <c r="C145" i="2"/>
  <c r="C144" i="2"/>
  <c r="C143" i="2"/>
  <c r="C142" i="2"/>
  <c r="C141" i="2"/>
  <c r="C140" i="2"/>
  <c r="C139" i="2"/>
  <c r="C138" i="2"/>
  <c r="C137" i="2"/>
  <c r="C136" i="2"/>
  <c r="C135" i="2"/>
  <c r="C134" i="2"/>
  <c r="C133" i="2"/>
  <c r="C132" i="2"/>
  <c r="C131" i="2"/>
  <c r="C130" i="2"/>
  <c r="C129" i="2"/>
  <c r="C128" i="2"/>
  <c r="C127" i="2"/>
  <c r="C126" i="2"/>
  <c r="C125" i="2"/>
  <c r="C124" i="2"/>
  <c r="C123" i="2"/>
  <c r="C122" i="2"/>
  <c r="C121" i="2"/>
  <c r="C120" i="2"/>
  <c r="C119" i="2"/>
  <c r="C118" i="2"/>
  <c r="C117" i="2"/>
  <c r="C116" i="2"/>
  <c r="C115" i="2"/>
  <c r="C114" i="2"/>
  <c r="C113" i="2"/>
  <c r="C112" i="2"/>
  <c r="C111" i="2"/>
  <c r="C110" i="2"/>
  <c r="C109" i="2"/>
  <c r="C108" i="2"/>
  <c r="C107" i="2"/>
  <c r="C106" i="2"/>
  <c r="C105" i="2"/>
  <c r="C104" i="2"/>
  <c r="C103" i="2"/>
  <c r="C102" i="2"/>
  <c r="C101" i="2"/>
  <c r="C100" i="2"/>
  <c r="C99" i="2"/>
  <c r="C98" i="2"/>
  <c r="C97" i="2"/>
  <c r="C96" i="2"/>
  <c r="C95" i="2"/>
  <c r="C94" i="2"/>
  <c r="C93" i="2"/>
  <c r="C92" i="2"/>
  <c r="C91" i="2"/>
  <c r="C90" i="2"/>
  <c r="C89" i="2"/>
  <c r="C88" i="2"/>
  <c r="C87" i="2"/>
  <c r="C86" i="2"/>
  <c r="C85" i="2"/>
  <c r="C84" i="2"/>
  <c r="C83" i="2"/>
  <c r="C82" i="2"/>
  <c r="C81" i="2"/>
  <c r="C80" i="2"/>
  <c r="C79" i="2"/>
  <c r="C78" i="2"/>
  <c r="C77" i="2"/>
  <c r="C76" i="2"/>
  <c r="C75" i="2"/>
  <c r="C74" i="2"/>
  <c r="C73" i="2"/>
  <c r="C72" i="2"/>
  <c r="C71" i="2"/>
  <c r="C70" i="2"/>
  <c r="C69" i="2"/>
  <c r="C68" i="2"/>
  <c r="C67" i="2"/>
  <c r="C66" i="2"/>
  <c r="C65" i="2"/>
  <c r="C64" i="2"/>
  <c r="C63" i="2"/>
  <c r="C62" i="2"/>
  <c r="C61" i="2"/>
  <c r="C60" i="2"/>
  <c r="C59" i="2"/>
  <c r="C58" i="2"/>
  <c r="C57" i="2"/>
  <c r="C56" i="2"/>
  <c r="C55" i="2"/>
  <c r="C54" i="2"/>
  <c r="C53" i="2"/>
  <c r="C52" i="2"/>
  <c r="C51" i="2"/>
  <c r="C50" i="2"/>
  <c r="C49" i="2"/>
  <c r="C48" i="2"/>
  <c r="C47" i="2"/>
  <c r="C46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Z14" i="2"/>
  <c r="C14" i="2"/>
  <c r="C13" i="2"/>
  <c r="C12" i="2"/>
  <c r="C11" i="2"/>
  <c r="C10" i="2"/>
  <c r="C9" i="2"/>
  <c r="G6" i="2" s="1"/>
  <c r="R22" i="2" s="1"/>
  <c r="Y8" i="2"/>
  <c r="C8" i="2"/>
  <c r="G10" i="1"/>
  <c r="H21" i="1" s="1"/>
  <c r="G7" i="1"/>
  <c r="Z14" i="1"/>
  <c r="Y8" i="1"/>
  <c r="R13" i="1"/>
  <c r="R14" i="1"/>
  <c r="R15" i="1"/>
  <c r="R16" i="1"/>
  <c r="R17" i="1"/>
  <c r="R18" i="1"/>
  <c r="R19" i="1"/>
  <c r="R20" i="1"/>
  <c r="R21" i="1"/>
  <c r="R22" i="1"/>
  <c r="R23" i="1"/>
  <c r="R12" i="1"/>
  <c r="O12" i="1"/>
  <c r="O8" i="1"/>
  <c r="G9" i="1"/>
  <c r="H23" i="1" s="1"/>
  <c r="G10" i="2" l="1"/>
  <c r="H24" i="2" s="1"/>
  <c r="G8" i="2"/>
  <c r="O12" i="2" s="1"/>
  <c r="G9" i="2"/>
  <c r="R15" i="2"/>
  <c r="R18" i="2"/>
  <c r="R21" i="2"/>
  <c r="R12" i="2"/>
  <c r="R14" i="2"/>
  <c r="R17" i="2"/>
  <c r="R20" i="2"/>
  <c r="R23" i="2"/>
  <c r="R13" i="2"/>
  <c r="F203" i="2"/>
  <c r="G7" i="2"/>
  <c r="R16" i="2"/>
  <c r="R19" i="2"/>
  <c r="H24" i="1"/>
  <c r="R24" i="1"/>
  <c r="P12" i="1"/>
  <c r="O13" i="1" s="1"/>
  <c r="P13" i="1" s="1"/>
  <c r="H20" i="1"/>
  <c r="H17" i="1"/>
  <c r="H18" i="1" s="1"/>
  <c r="O8" i="2" l="1"/>
  <c r="P12" i="2" s="1"/>
  <c r="H21" i="2"/>
  <c r="R24" i="2"/>
  <c r="H23" i="2"/>
  <c r="H20" i="2"/>
  <c r="H17" i="2"/>
  <c r="H18" i="2" s="1"/>
  <c r="S12" i="1"/>
  <c r="M12" i="1"/>
  <c r="T12" i="1"/>
  <c r="O14" i="1"/>
  <c r="P14" i="1" s="1"/>
  <c r="M13" i="1"/>
  <c r="S13" i="1"/>
  <c r="T13" i="1"/>
  <c r="S12" i="2" l="1"/>
  <c r="T12" i="2"/>
  <c r="O13" i="2"/>
  <c r="P13" i="2" s="1"/>
  <c r="M12" i="2"/>
  <c r="O15" i="1"/>
  <c r="P15" i="1" s="1"/>
  <c r="M14" i="1"/>
  <c r="S14" i="1"/>
  <c r="T14" i="1"/>
  <c r="O14" i="2" l="1"/>
  <c r="P14" i="2" s="1"/>
  <c r="T13" i="2"/>
  <c r="S13" i="2"/>
  <c r="M13" i="2"/>
  <c r="O16" i="1"/>
  <c r="P16" i="1" s="1"/>
  <c r="T15" i="1"/>
  <c r="M15" i="1"/>
  <c r="S15" i="1"/>
  <c r="O15" i="2" l="1"/>
  <c r="P15" i="2" s="1"/>
  <c r="S14" i="2"/>
  <c r="M14" i="2"/>
  <c r="T14" i="2"/>
  <c r="O17" i="1"/>
  <c r="P17" i="1" s="1"/>
  <c r="T16" i="1"/>
  <c r="M16" i="1"/>
  <c r="S16" i="1"/>
  <c r="T15" i="2" l="1"/>
  <c r="S15" i="2"/>
  <c r="M15" i="2"/>
  <c r="O16" i="2"/>
  <c r="P16" i="2" s="1"/>
  <c r="O18" i="1"/>
  <c r="P18" i="1" s="1"/>
  <c r="T17" i="1"/>
  <c r="S17" i="1"/>
  <c r="M17" i="1"/>
  <c r="M16" i="2" l="1"/>
  <c r="T16" i="2"/>
  <c r="O17" i="2"/>
  <c r="P17" i="2" s="1"/>
  <c r="S16" i="2"/>
  <c r="O19" i="1"/>
  <c r="P19" i="1" s="1"/>
  <c r="S18" i="1"/>
  <c r="T18" i="1"/>
  <c r="M18" i="1"/>
  <c r="O18" i="2" l="1"/>
  <c r="P18" i="2" s="1"/>
  <c r="S17" i="2"/>
  <c r="M17" i="2"/>
  <c r="T17" i="2"/>
  <c r="O20" i="1"/>
  <c r="P20" i="1" s="1"/>
  <c r="S19" i="1"/>
  <c r="T19" i="1"/>
  <c r="M19" i="1"/>
  <c r="T18" i="2" l="1"/>
  <c r="S18" i="2"/>
  <c r="M18" i="2"/>
  <c r="O19" i="2"/>
  <c r="P19" i="2" s="1"/>
  <c r="O21" i="1"/>
  <c r="P21" i="1" s="1"/>
  <c r="S20" i="1"/>
  <c r="T20" i="1"/>
  <c r="M20" i="1"/>
  <c r="M19" i="2" l="1"/>
  <c r="T19" i="2"/>
  <c r="O20" i="2"/>
  <c r="P20" i="2" s="1"/>
  <c r="S19" i="2"/>
  <c r="O22" i="1"/>
  <c r="P22" i="1" s="1"/>
  <c r="T21" i="1"/>
  <c r="M21" i="1"/>
  <c r="S21" i="1"/>
  <c r="O21" i="2" l="1"/>
  <c r="P21" i="2" s="1"/>
  <c r="S20" i="2"/>
  <c r="M20" i="2"/>
  <c r="T20" i="2"/>
  <c r="O23" i="1"/>
  <c r="P23" i="1" s="1"/>
  <c r="S22" i="1"/>
  <c r="T22" i="1"/>
  <c r="M22" i="1"/>
  <c r="T21" i="2" l="1"/>
  <c r="S21" i="2"/>
  <c r="M21" i="2"/>
  <c r="O22" i="2"/>
  <c r="P22" i="2" s="1"/>
  <c r="S23" i="1"/>
  <c r="T23" i="1"/>
  <c r="M23" i="1"/>
  <c r="Q12" i="1" a="1"/>
  <c r="T22" i="2" l="1"/>
  <c r="O23" i="2"/>
  <c r="P23" i="2" s="1"/>
  <c r="S22" i="2"/>
  <c r="M22" i="2"/>
  <c r="T24" i="1"/>
  <c r="S24" i="1"/>
  <c r="V23" i="1"/>
  <c r="Q12" i="1"/>
  <c r="Q22" i="1"/>
  <c r="Q23" i="1"/>
  <c r="U23" i="1" s="1"/>
  <c r="Q20" i="1"/>
  <c r="Q18" i="1"/>
  <c r="Q16" i="1"/>
  <c r="Q14" i="1"/>
  <c r="Q13" i="1"/>
  <c r="Q21" i="1"/>
  <c r="Q19" i="1"/>
  <c r="Q17" i="1"/>
  <c r="Q15" i="1"/>
  <c r="S23" i="2" l="1"/>
  <c r="M23" i="2"/>
  <c r="T23" i="2"/>
  <c r="Q12" i="2" a="1"/>
  <c r="U22" i="1"/>
  <c r="V22" i="1"/>
  <c r="W22" i="1"/>
  <c r="W23" i="1"/>
  <c r="U15" i="1"/>
  <c r="W15" i="1"/>
  <c r="V15" i="1"/>
  <c r="U13" i="1"/>
  <c r="W13" i="1"/>
  <c r="V13" i="1"/>
  <c r="U20" i="1"/>
  <c r="V20" i="1"/>
  <c r="W20" i="1"/>
  <c r="U17" i="1"/>
  <c r="W17" i="1"/>
  <c r="V17" i="1"/>
  <c r="U14" i="1"/>
  <c r="V14" i="1"/>
  <c r="W14" i="1"/>
  <c r="U19" i="1"/>
  <c r="V19" i="1"/>
  <c r="W19" i="1"/>
  <c r="U16" i="1"/>
  <c r="V16" i="1"/>
  <c r="W16" i="1"/>
  <c r="U21" i="1"/>
  <c r="W21" i="1"/>
  <c r="V21" i="1"/>
  <c r="U18" i="1"/>
  <c r="V18" i="1"/>
  <c r="W18" i="1"/>
  <c r="U12" i="1"/>
  <c r="U24" i="1" s="1"/>
  <c r="V12" i="1"/>
  <c r="W12" i="1"/>
  <c r="W24" i="1" s="1"/>
  <c r="Q24" i="1"/>
  <c r="Q21" i="2" l="1"/>
  <c r="Q17" i="2"/>
  <c r="Q13" i="2"/>
  <c r="Q22" i="2"/>
  <c r="Q18" i="2"/>
  <c r="Q14" i="2"/>
  <c r="Q20" i="2"/>
  <c r="Q16" i="2"/>
  <c r="Q12" i="2"/>
  <c r="Q23" i="2"/>
  <c r="U23" i="2" s="1"/>
  <c r="Q19" i="2"/>
  <c r="V19" i="2" s="1"/>
  <c r="Q15" i="2"/>
  <c r="S24" i="2"/>
  <c r="T24" i="2"/>
  <c r="V24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F203" i="1" s="1"/>
  <c r="C199" i="1"/>
  <c r="C200" i="1"/>
  <c r="C201" i="1"/>
  <c r="C202" i="1"/>
  <c r="C203" i="1"/>
  <c r="C204" i="1"/>
  <c r="C205" i="1"/>
  <c r="C206" i="1"/>
  <c r="C207" i="1"/>
  <c r="C8" i="1"/>
  <c r="W23" i="2" l="1"/>
  <c r="V23" i="2"/>
  <c r="U15" i="2"/>
  <c r="W15" i="2"/>
  <c r="V15" i="2"/>
  <c r="U22" i="2"/>
  <c r="W22" i="2"/>
  <c r="V22" i="2"/>
  <c r="U19" i="2"/>
  <c r="W19" i="2"/>
  <c r="U13" i="2"/>
  <c r="W13" i="2"/>
  <c r="V13" i="2"/>
  <c r="U14" i="2"/>
  <c r="W14" i="2"/>
  <c r="V14" i="2"/>
  <c r="U17" i="2"/>
  <c r="V17" i="2"/>
  <c r="W17" i="2"/>
  <c r="U16" i="2"/>
  <c r="W16" i="2"/>
  <c r="V16" i="2"/>
  <c r="U20" i="2"/>
  <c r="V20" i="2"/>
  <c r="W20" i="2"/>
  <c r="Q24" i="2"/>
  <c r="U12" i="2"/>
  <c r="W12" i="2"/>
  <c r="V12" i="2"/>
  <c r="U18" i="2"/>
  <c r="W18" i="2"/>
  <c r="V18" i="2"/>
  <c r="U21" i="2"/>
  <c r="W21" i="2"/>
  <c r="V21" i="2"/>
  <c r="G8" i="1"/>
  <c r="G6" i="1"/>
  <c r="V24" i="2" l="1"/>
  <c r="W24" i="2"/>
  <c r="U24" i="2"/>
</calcChain>
</file>

<file path=xl/sharedStrings.xml><?xml version="1.0" encoding="utf-8"?>
<sst xmlns="http://schemas.openxmlformats.org/spreadsheetml/2006/main" count="122" uniqueCount="59">
  <si>
    <t>DATOS</t>
  </si>
  <si>
    <t>a)</t>
  </si>
  <si>
    <t>Agregar fuente/descripcion de la toma de datos</t>
  </si>
  <si>
    <t>Tamaño</t>
  </si>
  <si>
    <t>Valor Máximo</t>
  </si>
  <si>
    <t>Valor Minimo</t>
  </si>
  <si>
    <t>Media</t>
  </si>
  <si>
    <t>Varianza</t>
  </si>
  <si>
    <t>X</t>
  </si>
  <si>
    <t>T</t>
  </si>
  <si>
    <t>T: Tiempo entre llegada de las personas que ingresan al shopping</t>
  </si>
  <si>
    <t>X:Llegada (en segundos) de personas a un shopping de Córdoba desde que abrió en el día de la fecha</t>
  </si>
  <si>
    <t>1.Parámetros de la muestra.</t>
  </si>
  <si>
    <t>2. Determinamos las constantes de las distribuciones candidatas.</t>
  </si>
  <si>
    <t>Distribucion:</t>
  </si>
  <si>
    <t>Uniforme:</t>
  </si>
  <si>
    <t>a</t>
  </si>
  <si>
    <t>b</t>
  </si>
  <si>
    <t>Exponencial Negativa</t>
  </si>
  <si>
    <t>Nomral</t>
  </si>
  <si>
    <t>u</t>
  </si>
  <si>
    <t>s</t>
  </si>
  <si>
    <t>lambda1</t>
  </si>
  <si>
    <t>lambda2</t>
  </si>
  <si>
    <t>Como podemos observar, la variable "a" da como resultado un nro negativo</t>
  </si>
  <si>
    <t>Esto ya nos da un indicio de que nuestra muestra no correspondería a una Distribucion Unifrome</t>
  </si>
  <si>
    <t>3. Determinaremos las Frecuencias Observadas y Esperadas</t>
  </si>
  <si>
    <t>intervalos</t>
  </si>
  <si>
    <t>pasos</t>
  </si>
  <si>
    <t>n</t>
  </si>
  <si>
    <t>Lim Inf</t>
  </si>
  <si>
    <t>Lim Sup</t>
  </si>
  <si>
    <t>Intervalos</t>
  </si>
  <si>
    <t>Frecuencias</t>
  </si>
  <si>
    <t>Observadas</t>
  </si>
  <si>
    <t>Frecuencias Esperadas</t>
  </si>
  <si>
    <t>D. Uniforme</t>
  </si>
  <si>
    <t>D.Exp Neg</t>
  </si>
  <si>
    <t>D. Normal</t>
  </si>
  <si>
    <t>Val Med Int</t>
  </si>
  <si>
    <t>Luego de haber obtenido los datos de la tabla, procedemos a graficar</t>
  </si>
  <si>
    <t>Luego de analizar el gráfico podemos ver que a lo que más se parece la Frecuencia Observada es a la Exponencial Negativa</t>
  </si>
  <si>
    <t>4.Determinamos la bondad del ajuste usando Chi Cuadrado</t>
  </si>
  <si>
    <t>A continuación realizaremos las Pruebas de Bondad(paso 4) para demostrar con datos lo mencionado recién</t>
  </si>
  <si>
    <t>chi = sum(fe-fo)^2 / fe</t>
  </si>
  <si>
    <t>Chi cuadrado</t>
  </si>
  <si>
    <t>alfa</t>
  </si>
  <si>
    <t>Se elije el valor de alfa</t>
  </si>
  <si>
    <t>Grados de libertad</t>
  </si>
  <si>
    <t>Valor teórico</t>
  </si>
  <si>
    <t>Respuesta:</t>
  </si>
  <si>
    <t>Como ya se anticipó luego de observar el gráfico donde la Frecuencia Observada se parece a la Exponencial Negativa,</t>
  </si>
  <si>
    <t>vemos que, al sacar el Chi de las distribuciones el valor más cercano al Valor teórico es la Distribucion Exponencial Negativa</t>
  </si>
  <si>
    <t>Alfa es el grado de confiabilidad</t>
  </si>
  <si>
    <t>La hipótesis nula es aceptada, ya que el valor teórico es mayor al valor obtenido</t>
  </si>
  <si>
    <t>de la D. Exp Neg.</t>
  </si>
  <si>
    <t>Se puede confirmar la hipótesis con una probabilidad del 95%</t>
  </si>
  <si>
    <t>X:Tiempo que demora (en segundos) los vehículos en circular una rotonda</t>
  </si>
  <si>
    <t>T: Tiempo entre los vehículos que ciruculan por la rotonda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</si>
</sst>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165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164" fontId="0" fillId="0" borderId="0" xfId="0" applyNumberFormat="1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164" fontId="0" fillId="0" borderId="6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164" fontId="0" fillId="0" borderId="9" xfId="0" applyNumberForma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4" fontId="1" fillId="3" borderId="0" xfId="0" applyNumberFormat="1" applyFont="1" applyFill="1" applyAlignment="1">
      <alignment horizontal="center" vertical="center"/>
    </xf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164" fontId="1" fillId="4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Hoja1!$Q$11</c:f>
              <c:strCache>
                <c:ptCount val="1"/>
                <c:pt idx="0">
                  <c:v>Observadas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Hoja1!$M$12:$M$23</c:f>
              <c:numCache>
                <c:formatCode>0.000</c:formatCode>
                <c:ptCount val="12"/>
                <c:pt idx="0">
                  <c:v>3.6404166666664718E-2</c:v>
                </c:pt>
                <c:pt idx="1">
                  <c:v>0.10441249999999824</c:v>
                </c:pt>
                <c:pt idx="2">
                  <c:v>0.17242083333333175</c:v>
                </c:pt>
                <c:pt idx="3">
                  <c:v>0.24042916666666528</c:v>
                </c:pt>
                <c:pt idx="4">
                  <c:v>0.30843749999999881</c:v>
                </c:pt>
                <c:pt idx="5">
                  <c:v>0.37644583333333226</c:v>
                </c:pt>
                <c:pt idx="6">
                  <c:v>0.44445416666666582</c:v>
                </c:pt>
                <c:pt idx="7">
                  <c:v>0.51246249999999938</c:v>
                </c:pt>
                <c:pt idx="8">
                  <c:v>0.58047083333333283</c:v>
                </c:pt>
                <c:pt idx="9">
                  <c:v>0.6484791666666665</c:v>
                </c:pt>
                <c:pt idx="10">
                  <c:v>0.71648749999999994</c:v>
                </c:pt>
                <c:pt idx="11">
                  <c:v>0.78449583333333361</c:v>
                </c:pt>
              </c:numCache>
            </c:numRef>
          </c:cat>
          <c:val>
            <c:numRef>
              <c:f>Hoja1!$Q$12:$Q$23</c:f>
              <c:numCache>
                <c:formatCode>General</c:formatCode>
                <c:ptCount val="12"/>
                <c:pt idx="0">
                  <c:v>71</c:v>
                </c:pt>
                <c:pt idx="1">
                  <c:v>42</c:v>
                </c:pt>
                <c:pt idx="2">
                  <c:v>35</c:v>
                </c:pt>
                <c:pt idx="3">
                  <c:v>23</c:v>
                </c:pt>
                <c:pt idx="4">
                  <c:v>11</c:v>
                </c:pt>
                <c:pt idx="5">
                  <c:v>3</c:v>
                </c:pt>
                <c:pt idx="6">
                  <c:v>5</c:v>
                </c:pt>
                <c:pt idx="7">
                  <c:v>4</c:v>
                </c:pt>
                <c:pt idx="8">
                  <c:v>3</c:v>
                </c:pt>
                <c:pt idx="9">
                  <c:v>1</c:v>
                </c:pt>
                <c:pt idx="10">
                  <c:v>0</c:v>
                </c:pt>
                <c:pt idx="1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A07-49BE-B678-BE1BDB2AED4C}"/>
            </c:ext>
          </c:extLst>
        </c:ser>
        <c:ser>
          <c:idx val="1"/>
          <c:order val="1"/>
          <c:tx>
            <c:strRef>
              <c:f>Hoja1!$R$11</c:f>
              <c:strCache>
                <c:ptCount val="1"/>
                <c:pt idx="0">
                  <c:v>D. Uniforme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Hoja1!$M$12:$M$23</c:f>
              <c:numCache>
                <c:formatCode>0.000</c:formatCode>
                <c:ptCount val="12"/>
                <c:pt idx="0">
                  <c:v>3.6404166666664718E-2</c:v>
                </c:pt>
                <c:pt idx="1">
                  <c:v>0.10441249999999824</c:v>
                </c:pt>
                <c:pt idx="2">
                  <c:v>0.17242083333333175</c:v>
                </c:pt>
                <c:pt idx="3">
                  <c:v>0.24042916666666528</c:v>
                </c:pt>
                <c:pt idx="4">
                  <c:v>0.30843749999999881</c:v>
                </c:pt>
                <c:pt idx="5">
                  <c:v>0.37644583333333226</c:v>
                </c:pt>
                <c:pt idx="6">
                  <c:v>0.44445416666666582</c:v>
                </c:pt>
                <c:pt idx="7">
                  <c:v>0.51246249999999938</c:v>
                </c:pt>
                <c:pt idx="8">
                  <c:v>0.58047083333333283</c:v>
                </c:pt>
                <c:pt idx="9">
                  <c:v>0.6484791666666665</c:v>
                </c:pt>
                <c:pt idx="10">
                  <c:v>0.71648749999999994</c:v>
                </c:pt>
                <c:pt idx="11">
                  <c:v>0.78449583333333361</c:v>
                </c:pt>
              </c:numCache>
            </c:numRef>
          </c:cat>
          <c:val>
            <c:numRef>
              <c:f>Hoja1!$R$12:$R$23</c:f>
              <c:numCache>
                <c:formatCode>0.000</c:formatCode>
                <c:ptCount val="12"/>
                <c:pt idx="0">
                  <c:v>16.666666666666668</c:v>
                </c:pt>
                <c:pt idx="1">
                  <c:v>16.666666666666668</c:v>
                </c:pt>
                <c:pt idx="2">
                  <c:v>16.666666666666668</c:v>
                </c:pt>
                <c:pt idx="3">
                  <c:v>16.666666666666668</c:v>
                </c:pt>
                <c:pt idx="4">
                  <c:v>16.666666666666668</c:v>
                </c:pt>
                <c:pt idx="5">
                  <c:v>16.666666666666668</c:v>
                </c:pt>
                <c:pt idx="6">
                  <c:v>16.666666666666668</c:v>
                </c:pt>
                <c:pt idx="7">
                  <c:v>16.666666666666668</c:v>
                </c:pt>
                <c:pt idx="8">
                  <c:v>16.666666666666668</c:v>
                </c:pt>
                <c:pt idx="9">
                  <c:v>16.666666666666668</c:v>
                </c:pt>
                <c:pt idx="10">
                  <c:v>16.666666666666668</c:v>
                </c:pt>
                <c:pt idx="11">
                  <c:v>16.666666666666668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A07-49BE-B678-BE1BDB2AED4C}"/>
            </c:ext>
          </c:extLst>
        </c:ser>
        <c:ser>
          <c:idx val="2"/>
          <c:order val="2"/>
          <c:tx>
            <c:strRef>
              <c:f>Hoja1!$S$11</c:f>
              <c:strCache>
                <c:ptCount val="1"/>
                <c:pt idx="0">
                  <c:v>D.Exp Neg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Hoja1!$M$12:$M$23</c:f>
              <c:numCache>
                <c:formatCode>0.000</c:formatCode>
                <c:ptCount val="12"/>
                <c:pt idx="0">
                  <c:v>3.6404166666664718E-2</c:v>
                </c:pt>
                <c:pt idx="1">
                  <c:v>0.10441249999999824</c:v>
                </c:pt>
                <c:pt idx="2">
                  <c:v>0.17242083333333175</c:v>
                </c:pt>
                <c:pt idx="3">
                  <c:v>0.24042916666666528</c:v>
                </c:pt>
                <c:pt idx="4">
                  <c:v>0.30843749999999881</c:v>
                </c:pt>
                <c:pt idx="5">
                  <c:v>0.37644583333333226</c:v>
                </c:pt>
                <c:pt idx="6">
                  <c:v>0.44445416666666582</c:v>
                </c:pt>
                <c:pt idx="7">
                  <c:v>0.51246249999999938</c:v>
                </c:pt>
                <c:pt idx="8">
                  <c:v>0.58047083333333283</c:v>
                </c:pt>
                <c:pt idx="9">
                  <c:v>0.6484791666666665</c:v>
                </c:pt>
                <c:pt idx="10">
                  <c:v>0.71648749999999994</c:v>
                </c:pt>
                <c:pt idx="11">
                  <c:v>0.78449583333333361</c:v>
                </c:pt>
              </c:numCache>
            </c:numRef>
          </c:cat>
          <c:val>
            <c:numRef>
              <c:f>Hoja1!$S$12:$S$23</c:f>
              <c:numCache>
                <c:formatCode>0.000</c:formatCode>
                <c:ptCount val="12"/>
                <c:pt idx="0">
                  <c:v>70.264485230055485</c:v>
                </c:pt>
                <c:pt idx="1">
                  <c:v>45.191499207753239</c:v>
                </c:pt>
                <c:pt idx="2">
                  <c:v>29.065488688313735</c:v>
                </c:pt>
                <c:pt idx="3">
                  <c:v>18.693839494166497</c:v>
                </c:pt>
                <c:pt idx="4">
                  <c:v>12.023181126631656</c:v>
                </c:pt>
                <c:pt idx="5">
                  <c:v>7.7328621789494401</c:v>
                </c:pt>
                <c:pt idx="6">
                  <c:v>4.9734888669500821</c:v>
                </c:pt>
                <c:pt idx="7">
                  <c:v>3.1987627526858242</c:v>
                </c:pt>
                <c:pt idx="8">
                  <c:v>2.0573250331300752</c:v>
                </c:pt>
                <c:pt idx="9">
                  <c:v>1.3231948159924789</c:v>
                </c:pt>
                <c:pt idx="10">
                  <c:v>0.85102961023399981</c:v>
                </c:pt>
                <c:pt idx="11">
                  <c:v>0.54735054032977182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A07-49BE-B678-BE1BDB2AED4C}"/>
            </c:ext>
          </c:extLst>
        </c:ser>
        <c:ser>
          <c:idx val="3"/>
          <c:order val="3"/>
          <c:tx>
            <c:strRef>
              <c:f>Hoja1!$T$11</c:f>
              <c:strCache>
                <c:ptCount val="1"/>
                <c:pt idx="0">
                  <c:v>D. Normal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Hoja1!$M$12:$M$23</c:f>
              <c:numCache>
                <c:formatCode>0.000</c:formatCode>
                <c:ptCount val="12"/>
                <c:pt idx="0">
                  <c:v>3.6404166666664718E-2</c:v>
                </c:pt>
                <c:pt idx="1">
                  <c:v>0.10441249999999824</c:v>
                </c:pt>
                <c:pt idx="2">
                  <c:v>0.17242083333333175</c:v>
                </c:pt>
                <c:pt idx="3">
                  <c:v>0.24042916666666528</c:v>
                </c:pt>
                <c:pt idx="4">
                  <c:v>0.30843749999999881</c:v>
                </c:pt>
                <c:pt idx="5">
                  <c:v>0.37644583333333226</c:v>
                </c:pt>
                <c:pt idx="6">
                  <c:v>0.44445416666666582</c:v>
                </c:pt>
                <c:pt idx="7">
                  <c:v>0.51246249999999938</c:v>
                </c:pt>
                <c:pt idx="8">
                  <c:v>0.58047083333333283</c:v>
                </c:pt>
                <c:pt idx="9">
                  <c:v>0.6484791666666665</c:v>
                </c:pt>
                <c:pt idx="10">
                  <c:v>0.71648749999999994</c:v>
                </c:pt>
                <c:pt idx="11">
                  <c:v>0.78449583333333361</c:v>
                </c:pt>
              </c:numCache>
            </c:numRef>
          </c:cat>
          <c:val>
            <c:numRef>
              <c:f>Hoja1!$T$12:$T$23</c:f>
              <c:numCache>
                <c:formatCode>0.000</c:formatCode>
                <c:ptCount val="12"/>
                <c:pt idx="0">
                  <c:v>26.81427424066511</c:v>
                </c:pt>
                <c:pt idx="1">
                  <c:v>34.933607117611473</c:v>
                </c:pt>
                <c:pt idx="2">
                  <c:v>36.707775005172273</c:v>
                </c:pt>
                <c:pt idx="3">
                  <c:v>31.1108449248676</c:v>
                </c:pt>
                <c:pt idx="4">
                  <c:v>21.266618067717147</c:v>
                </c:pt>
                <c:pt idx="5">
                  <c:v>11.724753902410434</c:v>
                </c:pt>
                <c:pt idx="6">
                  <c:v>5.2132177343753527</c:v>
                </c:pt>
                <c:pt idx="7">
                  <c:v>1.8692861164967489</c:v>
                </c:pt>
                <c:pt idx="8">
                  <c:v>0.54047782294854851</c:v>
                </c:pt>
                <c:pt idx="9">
                  <c:v>0.12600004497127504</c:v>
                </c:pt>
                <c:pt idx="10">
                  <c:v>2.3681419625742883E-2</c:v>
                </c:pt>
                <c:pt idx="11">
                  <c:v>3.5878828876123592E-3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1A07-49BE-B678-BE1BDB2AED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12335487"/>
        <c:axId val="312332991"/>
      </c:barChart>
      <c:catAx>
        <c:axId val="312335487"/>
        <c:scaling>
          <c:orientation val="minMax"/>
        </c:scaling>
        <c:delete val="0"/>
        <c:axPos val="b"/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312332991"/>
        <c:crosses val="autoZero"/>
        <c:auto val="1"/>
        <c:lblAlgn val="ctr"/>
        <c:lblOffset val="100"/>
        <c:noMultiLvlLbl val="0"/>
      </c:catAx>
      <c:valAx>
        <c:axId val="312332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312335487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Hoja1!$Q$11</c:f>
              <c:strCache>
                <c:ptCount val="1"/>
                <c:pt idx="0">
                  <c:v>Observadas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Hoja1!$M$12:$M$23</c:f>
              <c:numCache>
                <c:formatCode>0.000</c:formatCode>
                <c:ptCount val="12"/>
                <c:pt idx="0">
                  <c:v>3.6404166666664718E-2</c:v>
                </c:pt>
                <c:pt idx="1">
                  <c:v>0.10441249999999824</c:v>
                </c:pt>
                <c:pt idx="2">
                  <c:v>0.17242083333333175</c:v>
                </c:pt>
                <c:pt idx="3">
                  <c:v>0.24042916666666528</c:v>
                </c:pt>
                <c:pt idx="4">
                  <c:v>0.30843749999999881</c:v>
                </c:pt>
                <c:pt idx="5">
                  <c:v>0.37644583333333226</c:v>
                </c:pt>
                <c:pt idx="6">
                  <c:v>0.44445416666666582</c:v>
                </c:pt>
                <c:pt idx="7">
                  <c:v>0.51246249999999938</c:v>
                </c:pt>
                <c:pt idx="8">
                  <c:v>0.58047083333333283</c:v>
                </c:pt>
                <c:pt idx="9">
                  <c:v>0.6484791666666665</c:v>
                </c:pt>
                <c:pt idx="10">
                  <c:v>0.71648749999999994</c:v>
                </c:pt>
                <c:pt idx="11">
                  <c:v>0.78449583333333361</c:v>
                </c:pt>
              </c:numCache>
            </c:numRef>
          </c:cat>
          <c:val>
            <c:numRef>
              <c:f>Hoja1!$Q$12:$Q$23</c:f>
              <c:numCache>
                <c:formatCode>General</c:formatCode>
                <c:ptCount val="12"/>
                <c:pt idx="0">
                  <c:v>71</c:v>
                </c:pt>
                <c:pt idx="1">
                  <c:v>42</c:v>
                </c:pt>
                <c:pt idx="2">
                  <c:v>35</c:v>
                </c:pt>
                <c:pt idx="3">
                  <c:v>23</c:v>
                </c:pt>
                <c:pt idx="4">
                  <c:v>11</c:v>
                </c:pt>
                <c:pt idx="5">
                  <c:v>3</c:v>
                </c:pt>
                <c:pt idx="6">
                  <c:v>5</c:v>
                </c:pt>
                <c:pt idx="7">
                  <c:v>4</c:v>
                </c:pt>
                <c:pt idx="8">
                  <c:v>3</c:v>
                </c:pt>
                <c:pt idx="9">
                  <c:v>1</c:v>
                </c:pt>
                <c:pt idx="10">
                  <c:v>0</c:v>
                </c:pt>
                <c:pt idx="1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6D4-43FF-8EFB-A626385F0755}"/>
            </c:ext>
          </c:extLst>
        </c:ser>
        <c:ser>
          <c:idx val="1"/>
          <c:order val="1"/>
          <c:tx>
            <c:strRef>
              <c:f>Hoja1!$R$11</c:f>
              <c:strCache>
                <c:ptCount val="1"/>
                <c:pt idx="0">
                  <c:v>D. Uniforme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Hoja1!$M$12:$M$23</c:f>
              <c:numCache>
                <c:formatCode>0.000</c:formatCode>
                <c:ptCount val="12"/>
                <c:pt idx="0">
                  <c:v>3.6404166666664718E-2</c:v>
                </c:pt>
                <c:pt idx="1">
                  <c:v>0.10441249999999824</c:v>
                </c:pt>
                <c:pt idx="2">
                  <c:v>0.17242083333333175</c:v>
                </c:pt>
                <c:pt idx="3">
                  <c:v>0.24042916666666528</c:v>
                </c:pt>
                <c:pt idx="4">
                  <c:v>0.30843749999999881</c:v>
                </c:pt>
                <c:pt idx="5">
                  <c:v>0.37644583333333226</c:v>
                </c:pt>
                <c:pt idx="6">
                  <c:v>0.44445416666666582</c:v>
                </c:pt>
                <c:pt idx="7">
                  <c:v>0.51246249999999938</c:v>
                </c:pt>
                <c:pt idx="8">
                  <c:v>0.58047083333333283</c:v>
                </c:pt>
                <c:pt idx="9">
                  <c:v>0.6484791666666665</c:v>
                </c:pt>
                <c:pt idx="10">
                  <c:v>0.71648749999999994</c:v>
                </c:pt>
                <c:pt idx="11">
                  <c:v>0.78449583333333361</c:v>
                </c:pt>
              </c:numCache>
            </c:numRef>
          </c:cat>
          <c:val>
            <c:numRef>
              <c:f>Hoja1!$R$12:$R$23</c:f>
              <c:numCache>
                <c:formatCode>0.000</c:formatCode>
                <c:ptCount val="12"/>
                <c:pt idx="0">
                  <c:v>16.666666666666668</c:v>
                </c:pt>
                <c:pt idx="1">
                  <c:v>16.666666666666668</c:v>
                </c:pt>
                <c:pt idx="2">
                  <c:v>16.666666666666668</c:v>
                </c:pt>
                <c:pt idx="3">
                  <c:v>16.666666666666668</c:v>
                </c:pt>
                <c:pt idx="4">
                  <c:v>16.666666666666668</c:v>
                </c:pt>
                <c:pt idx="5">
                  <c:v>16.666666666666668</c:v>
                </c:pt>
                <c:pt idx="6">
                  <c:v>16.666666666666668</c:v>
                </c:pt>
                <c:pt idx="7">
                  <c:v>16.666666666666668</c:v>
                </c:pt>
                <c:pt idx="8">
                  <c:v>16.666666666666668</c:v>
                </c:pt>
                <c:pt idx="9">
                  <c:v>16.666666666666668</c:v>
                </c:pt>
                <c:pt idx="10">
                  <c:v>16.666666666666668</c:v>
                </c:pt>
                <c:pt idx="11">
                  <c:v>16.666666666666668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6D4-43FF-8EFB-A626385F0755}"/>
            </c:ext>
          </c:extLst>
        </c:ser>
        <c:ser>
          <c:idx val="2"/>
          <c:order val="2"/>
          <c:tx>
            <c:strRef>
              <c:f>Hoja1!$S$11</c:f>
              <c:strCache>
                <c:ptCount val="1"/>
                <c:pt idx="0">
                  <c:v>D.Exp Neg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Hoja1!$M$12:$M$23</c:f>
              <c:numCache>
                <c:formatCode>0.000</c:formatCode>
                <c:ptCount val="12"/>
                <c:pt idx="0">
                  <c:v>3.6404166666664718E-2</c:v>
                </c:pt>
                <c:pt idx="1">
                  <c:v>0.10441249999999824</c:v>
                </c:pt>
                <c:pt idx="2">
                  <c:v>0.17242083333333175</c:v>
                </c:pt>
                <c:pt idx="3">
                  <c:v>0.24042916666666528</c:v>
                </c:pt>
                <c:pt idx="4">
                  <c:v>0.30843749999999881</c:v>
                </c:pt>
                <c:pt idx="5">
                  <c:v>0.37644583333333226</c:v>
                </c:pt>
                <c:pt idx="6">
                  <c:v>0.44445416666666582</c:v>
                </c:pt>
                <c:pt idx="7">
                  <c:v>0.51246249999999938</c:v>
                </c:pt>
                <c:pt idx="8">
                  <c:v>0.58047083333333283</c:v>
                </c:pt>
                <c:pt idx="9">
                  <c:v>0.6484791666666665</c:v>
                </c:pt>
                <c:pt idx="10">
                  <c:v>0.71648749999999994</c:v>
                </c:pt>
                <c:pt idx="11">
                  <c:v>0.78449583333333361</c:v>
                </c:pt>
              </c:numCache>
            </c:numRef>
          </c:cat>
          <c:val>
            <c:numRef>
              <c:f>Hoja1!$S$12:$S$23</c:f>
              <c:numCache>
                <c:formatCode>0.000</c:formatCode>
                <c:ptCount val="12"/>
                <c:pt idx="0">
                  <c:v>70.264485230055485</c:v>
                </c:pt>
                <c:pt idx="1">
                  <c:v>45.191499207753239</c:v>
                </c:pt>
                <c:pt idx="2">
                  <c:v>29.065488688313735</c:v>
                </c:pt>
                <c:pt idx="3">
                  <c:v>18.693839494166497</c:v>
                </c:pt>
                <c:pt idx="4">
                  <c:v>12.023181126631656</c:v>
                </c:pt>
                <c:pt idx="5">
                  <c:v>7.7328621789494401</c:v>
                </c:pt>
                <c:pt idx="6">
                  <c:v>4.9734888669500821</c:v>
                </c:pt>
                <c:pt idx="7">
                  <c:v>3.1987627526858242</c:v>
                </c:pt>
                <c:pt idx="8">
                  <c:v>2.0573250331300752</c:v>
                </c:pt>
                <c:pt idx="9">
                  <c:v>1.3231948159924789</c:v>
                </c:pt>
                <c:pt idx="10">
                  <c:v>0.85102961023399981</c:v>
                </c:pt>
                <c:pt idx="11">
                  <c:v>0.54735054032977182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6D4-43FF-8EFB-A626385F0755}"/>
            </c:ext>
          </c:extLst>
        </c:ser>
        <c:ser>
          <c:idx val="3"/>
          <c:order val="3"/>
          <c:tx>
            <c:strRef>
              <c:f>Hoja1!$T$11</c:f>
              <c:strCache>
                <c:ptCount val="1"/>
                <c:pt idx="0">
                  <c:v>D. Normal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Hoja1!$M$12:$M$23</c:f>
              <c:numCache>
                <c:formatCode>0.000</c:formatCode>
                <c:ptCount val="12"/>
                <c:pt idx="0">
                  <c:v>3.6404166666664718E-2</c:v>
                </c:pt>
                <c:pt idx="1">
                  <c:v>0.10441249999999824</c:v>
                </c:pt>
                <c:pt idx="2">
                  <c:v>0.17242083333333175</c:v>
                </c:pt>
                <c:pt idx="3">
                  <c:v>0.24042916666666528</c:v>
                </c:pt>
                <c:pt idx="4">
                  <c:v>0.30843749999999881</c:v>
                </c:pt>
                <c:pt idx="5">
                  <c:v>0.37644583333333226</c:v>
                </c:pt>
                <c:pt idx="6">
                  <c:v>0.44445416666666582</c:v>
                </c:pt>
                <c:pt idx="7">
                  <c:v>0.51246249999999938</c:v>
                </c:pt>
                <c:pt idx="8">
                  <c:v>0.58047083333333283</c:v>
                </c:pt>
                <c:pt idx="9">
                  <c:v>0.6484791666666665</c:v>
                </c:pt>
                <c:pt idx="10">
                  <c:v>0.71648749999999994</c:v>
                </c:pt>
                <c:pt idx="11">
                  <c:v>0.78449583333333361</c:v>
                </c:pt>
              </c:numCache>
            </c:numRef>
          </c:cat>
          <c:val>
            <c:numRef>
              <c:f>Hoja1!$T$12:$T$23</c:f>
              <c:numCache>
                <c:formatCode>0.000</c:formatCode>
                <c:ptCount val="12"/>
                <c:pt idx="0">
                  <c:v>26.81427424066511</c:v>
                </c:pt>
                <c:pt idx="1">
                  <c:v>34.933607117611473</c:v>
                </c:pt>
                <c:pt idx="2">
                  <c:v>36.707775005172273</c:v>
                </c:pt>
                <c:pt idx="3">
                  <c:v>31.1108449248676</c:v>
                </c:pt>
                <c:pt idx="4">
                  <c:v>21.266618067717147</c:v>
                </c:pt>
                <c:pt idx="5">
                  <c:v>11.724753902410434</c:v>
                </c:pt>
                <c:pt idx="6">
                  <c:v>5.2132177343753527</c:v>
                </c:pt>
                <c:pt idx="7">
                  <c:v>1.8692861164967489</c:v>
                </c:pt>
                <c:pt idx="8">
                  <c:v>0.54047782294854851</c:v>
                </c:pt>
                <c:pt idx="9">
                  <c:v>0.12600004497127504</c:v>
                </c:pt>
                <c:pt idx="10">
                  <c:v>2.3681419625742883E-2</c:v>
                </c:pt>
                <c:pt idx="11">
                  <c:v>3.5878828876123592E-3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6D4-43FF-8EFB-A626385F07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12335487"/>
        <c:axId val="312332991"/>
      </c:barChart>
      <c:catAx>
        <c:axId val="312335487"/>
        <c:scaling>
          <c:orientation val="minMax"/>
        </c:scaling>
        <c:delete val="0"/>
        <c:axPos val="b"/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312332991"/>
        <c:crosses val="autoZero"/>
        <c:auto val="1"/>
        <c:lblAlgn val="ctr"/>
        <c:lblOffset val="100"/>
        <c:noMultiLvlLbl val="0"/>
      </c:catAx>
      <c:valAx>
        <c:axId val="312332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312335487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704849</xdr:colOff>
      <xdr:row>27</xdr:row>
      <xdr:rowOff>166686</xdr:rowOff>
    </xdr:from>
    <xdr:to>
      <xdr:col>21</xdr:col>
      <xdr:colOff>742949</xdr:colOff>
      <xdr:row>44</xdr:row>
      <xdr:rowOff>161924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A9B9C2E-386A-4C90-94EB-E8F865FF7C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704849</xdr:colOff>
      <xdr:row>27</xdr:row>
      <xdr:rowOff>166686</xdr:rowOff>
    </xdr:from>
    <xdr:to>
      <xdr:col>21</xdr:col>
      <xdr:colOff>742949</xdr:colOff>
      <xdr:row>44</xdr:row>
      <xdr:rowOff>161924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CEDC492-4144-4F40-8D1C-D023248CD97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66BCD-B30A-44BC-AE45-E615C022085C}">
  <dimension ref="A2:AB209"/>
  <sheetViews>
    <sheetView zoomScale="70" zoomScaleNormal="70" workbookViewId="0">
      <selection activeCell="F2" sqref="F2"/>
    </sheetView>
  </sheetViews>
  <sheetFormatPr baseColWidth="10" defaultRowHeight="15" x14ac:dyDescent="0.25"/>
  <cols>
    <col min="1" max="5" width="11.42578125" style="1"/>
    <col min="6" max="6" width="13.85546875" style="1" customWidth="1"/>
    <col min="7" max="7" width="15.140625" style="1" customWidth="1"/>
    <col min="8" max="15" width="11.42578125" style="1"/>
    <col min="16" max="16" width="11.85546875" style="1" bestFit="1" customWidth="1"/>
    <col min="17" max="21" width="11.42578125" style="1"/>
    <col min="22" max="22" width="11.5703125" style="1" bestFit="1" customWidth="1"/>
    <col min="23" max="23" width="12.5703125" style="1" bestFit="1" customWidth="1"/>
    <col min="24" max="24" width="11.42578125" style="1"/>
    <col min="25" max="25" width="12.7109375" style="1" customWidth="1"/>
    <col min="26" max="16384" width="11.42578125" style="1"/>
  </cols>
  <sheetData>
    <row r="2" spans="1:28" x14ac:dyDescent="0.25">
      <c r="F2" s="8" t="s">
        <v>11</v>
      </c>
    </row>
    <row r="3" spans="1:28" x14ac:dyDescent="0.25">
      <c r="F3" s="8" t="s">
        <v>10</v>
      </c>
    </row>
    <row r="4" spans="1:28" x14ac:dyDescent="0.25">
      <c r="B4" s="1" t="s">
        <v>8</v>
      </c>
      <c r="C4" s="1" t="s">
        <v>9</v>
      </c>
    </row>
    <row r="5" spans="1:28" ht="75" x14ac:dyDescent="0.25">
      <c r="A5" s="1" t="s">
        <v>1</v>
      </c>
      <c r="B5" s="4" t="s">
        <v>2</v>
      </c>
      <c r="C5" s="1" t="s">
        <v>9</v>
      </c>
    </row>
    <row r="6" spans="1:28" x14ac:dyDescent="0.25">
      <c r="A6" s="42" t="s">
        <v>0</v>
      </c>
      <c r="B6" s="42"/>
      <c r="C6" s="42"/>
      <c r="F6" s="5" t="s">
        <v>3</v>
      </c>
      <c r="G6" s="3">
        <f>COUNT(C8:C207)</f>
        <v>200</v>
      </c>
      <c r="N6" s="10" t="s">
        <v>26</v>
      </c>
      <c r="U6" s="10" t="s">
        <v>42</v>
      </c>
    </row>
    <row r="7" spans="1:28" x14ac:dyDescent="0.25">
      <c r="A7" s="3">
        <v>1</v>
      </c>
      <c r="B7" s="7">
        <v>1.2779</v>
      </c>
      <c r="C7" s="3"/>
      <c r="F7" s="5" t="s">
        <v>4</v>
      </c>
      <c r="G7" s="7">
        <f>MAX(C8:C207)</f>
        <v>0.81850000000000023</v>
      </c>
      <c r="N7" s="1" t="s">
        <v>27</v>
      </c>
      <c r="O7" s="1">
        <v>12</v>
      </c>
      <c r="U7" s="9" t="s">
        <v>44</v>
      </c>
      <c r="W7" s="1" t="s">
        <v>46</v>
      </c>
      <c r="Y7" s="1">
        <v>0.05</v>
      </c>
      <c r="Z7" s="9" t="s">
        <v>47</v>
      </c>
      <c r="AB7" s="9" t="s">
        <v>53</v>
      </c>
    </row>
    <row r="8" spans="1:28" x14ac:dyDescent="0.25">
      <c r="A8" s="3">
        <v>2</v>
      </c>
      <c r="B8" s="7">
        <v>1.6903999999999999</v>
      </c>
      <c r="C8" s="7">
        <f>B8-B7</f>
        <v>0.41249999999999987</v>
      </c>
      <c r="F8" s="5" t="s">
        <v>5</v>
      </c>
      <c r="G8" s="7">
        <f>MIN(C8:C207)</f>
        <v>2.3999999999979593E-3</v>
      </c>
      <c r="N8" s="1" t="s">
        <v>28</v>
      </c>
      <c r="O8" s="11">
        <f>(_Valor_Max-_Valor_Min)/_intervalos</f>
        <v>6.8008333333333518E-2</v>
      </c>
      <c r="W8" s="9" t="s">
        <v>48</v>
      </c>
      <c r="Y8" s="1">
        <f>_intervalos-1</f>
        <v>11</v>
      </c>
    </row>
    <row r="9" spans="1:28" ht="15.75" thickBot="1" x14ac:dyDescent="0.3">
      <c r="A9" s="3">
        <v>3</v>
      </c>
      <c r="B9" s="7">
        <v>1.9514</v>
      </c>
      <c r="C9" s="7">
        <f t="shared" ref="C9:C72" si="0">B9-B8</f>
        <v>0.26100000000000012</v>
      </c>
      <c r="F9" s="5" t="s">
        <v>6</v>
      </c>
      <c r="G9" s="7">
        <f>AVERAGE(_muestra)</f>
        <v>0.154089</v>
      </c>
    </row>
    <row r="10" spans="1:28" x14ac:dyDescent="0.25">
      <c r="A10" s="3">
        <v>4</v>
      </c>
      <c r="B10" s="7">
        <v>1.9796</v>
      </c>
      <c r="C10" s="7">
        <f t="shared" si="0"/>
        <v>2.8200000000000003E-2</v>
      </c>
      <c r="F10" s="5" t="s">
        <v>7</v>
      </c>
      <c r="G10" s="7">
        <f>_xlfn.VAR.S(C8:C207)</f>
        <v>2.1125656461306559E-2</v>
      </c>
      <c r="N10" s="43" t="s">
        <v>32</v>
      </c>
      <c r="O10" s="44"/>
      <c r="P10" s="45"/>
      <c r="Q10" s="30" t="s">
        <v>33</v>
      </c>
      <c r="R10" s="34"/>
      <c r="S10" s="35" t="s">
        <v>35</v>
      </c>
      <c r="T10" s="36"/>
      <c r="U10" s="43" t="s">
        <v>45</v>
      </c>
      <c r="V10" s="44"/>
      <c r="W10" s="45"/>
    </row>
    <row r="11" spans="1:28" x14ac:dyDescent="0.25">
      <c r="A11" s="3">
        <v>5</v>
      </c>
      <c r="B11" s="7">
        <v>2.2364999999999999</v>
      </c>
      <c r="C11" s="7">
        <f t="shared" si="0"/>
        <v>0.25689999999999991</v>
      </c>
      <c r="F11" s="10" t="s">
        <v>12</v>
      </c>
      <c r="M11" s="1" t="s">
        <v>39</v>
      </c>
      <c r="N11" s="23" t="s">
        <v>29</v>
      </c>
      <c r="O11" s="24" t="s">
        <v>30</v>
      </c>
      <c r="P11" s="25" t="s">
        <v>31</v>
      </c>
      <c r="Q11" s="31" t="s">
        <v>34</v>
      </c>
      <c r="R11" s="23" t="s">
        <v>36</v>
      </c>
      <c r="S11" s="24" t="s">
        <v>37</v>
      </c>
      <c r="T11" s="25" t="s">
        <v>38</v>
      </c>
      <c r="U11" s="23" t="s">
        <v>36</v>
      </c>
      <c r="V11" s="24" t="s">
        <v>37</v>
      </c>
      <c r="W11" s="25" t="s">
        <v>38</v>
      </c>
    </row>
    <row r="12" spans="1:28" x14ac:dyDescent="0.25">
      <c r="A12" s="3">
        <v>6</v>
      </c>
      <c r="B12" s="7">
        <v>2.3094000000000001</v>
      </c>
      <c r="C12" s="7">
        <f t="shared" si="0"/>
        <v>7.2900000000000187E-2</v>
      </c>
      <c r="M12" s="12">
        <f>(P12+O12)/2</f>
        <v>3.6404166666664718E-2</v>
      </c>
      <c r="N12" s="16">
        <v>1</v>
      </c>
      <c r="O12" s="19">
        <f>_Valor_Min</f>
        <v>2.3999999999979593E-3</v>
      </c>
      <c r="P12" s="26">
        <f t="shared" ref="P12:P23" si="1">O12+_pasos</f>
        <v>7.0408333333331477E-2</v>
      </c>
      <c r="Q12" s="32">
        <f t="array" ref="Q12:Q23">FREQUENCY(_muestra,_limSup)</f>
        <v>71</v>
      </c>
      <c r="R12" s="37">
        <f t="shared" ref="R12:R23" si="2">_tamañoMuestra/_intervalos</f>
        <v>16.666666666666668</v>
      </c>
      <c r="S12" s="19">
        <f t="shared" ref="S12:S23" si="3">(_xlfn.EXPON.DIST(P12,_DistrExpLambda,1)-_xlfn.EXPON.DIST(O12,_DistrExpLambda,1))*_tamañoMuestra</f>
        <v>70.264485230055485</v>
      </c>
      <c r="T12" s="26">
        <f t="shared" ref="T12:T23" si="4">(_xlfn.NORM.DIST(P12,_DistrNormU,_DistrNomrS,1)-_xlfn.NORM.DIST(O12,_DistrNormU,_DistrNomrS,1))*_tamañoMuestra</f>
        <v>26.81427424066511</v>
      </c>
      <c r="U12" s="37">
        <f>(R12-Q12)^2/R12</f>
        <v>177.12666666666661</v>
      </c>
      <c r="V12" s="19">
        <f>(S12-Q12)^2/S12</f>
        <v>7.6992235129209998E-3</v>
      </c>
      <c r="W12" s="26">
        <f>(T12-Q12)^2/T12</f>
        <v>72.811158092739902</v>
      </c>
    </row>
    <row r="13" spans="1:28" ht="15.75" thickBot="1" x14ac:dyDescent="0.3">
      <c r="A13" s="3">
        <v>7</v>
      </c>
      <c r="B13" s="7">
        <v>2.4171</v>
      </c>
      <c r="C13" s="7">
        <f t="shared" si="0"/>
        <v>0.10769999999999991</v>
      </c>
      <c r="M13" s="12">
        <f t="shared" ref="M13:M23" si="5">(P13+O13)/2</f>
        <v>0.10441249999999824</v>
      </c>
      <c r="N13" s="16">
        <v>2</v>
      </c>
      <c r="O13" s="19">
        <f>P12</f>
        <v>7.0408333333331477E-2</v>
      </c>
      <c r="P13" s="26">
        <f t="shared" si="1"/>
        <v>0.13841666666666499</v>
      </c>
      <c r="Q13" s="32">
        <v>42</v>
      </c>
      <c r="R13" s="37">
        <f t="shared" si="2"/>
        <v>16.666666666666668</v>
      </c>
      <c r="S13" s="19">
        <f t="shared" si="3"/>
        <v>45.191499207753239</v>
      </c>
      <c r="T13" s="26">
        <f t="shared" si="4"/>
        <v>34.933607117611473</v>
      </c>
      <c r="U13" s="37">
        <f t="shared" ref="U13:U23" si="6">(R13-Q13)^2/R13</f>
        <v>38.506666666666661</v>
      </c>
      <c r="V13" s="19">
        <f t="shared" ref="V13:V23" si="7">(S13-Q13)^2/S13</f>
        <v>0.22538900836779624</v>
      </c>
      <c r="W13" s="26">
        <f t="shared" ref="W13:W23" si="8">(T13-Q13)^2/T13</f>
        <v>1.429394571255068</v>
      </c>
    </row>
    <row r="14" spans="1:28" x14ac:dyDescent="0.25">
      <c r="A14" s="3">
        <v>8</v>
      </c>
      <c r="B14" s="7">
        <v>2.6088</v>
      </c>
      <c r="C14" s="7">
        <f t="shared" si="0"/>
        <v>0.19169999999999998</v>
      </c>
      <c r="F14" s="13" t="s">
        <v>13</v>
      </c>
      <c r="G14" s="14"/>
      <c r="H14" s="14"/>
      <c r="I14" s="14"/>
      <c r="J14" s="14"/>
      <c r="K14" s="14"/>
      <c r="L14" s="15"/>
      <c r="M14" s="12">
        <f t="shared" si="5"/>
        <v>0.17242083333333175</v>
      </c>
      <c r="N14" s="16">
        <v>3</v>
      </c>
      <c r="O14" s="19">
        <f t="shared" ref="O14:O23" si="9">P13</f>
        <v>0.13841666666666499</v>
      </c>
      <c r="P14" s="26">
        <f t="shared" si="1"/>
        <v>0.20642499999999853</v>
      </c>
      <c r="Q14" s="32">
        <v>35</v>
      </c>
      <c r="R14" s="37">
        <f t="shared" si="2"/>
        <v>16.666666666666668</v>
      </c>
      <c r="S14" s="19">
        <f t="shared" si="3"/>
        <v>29.065488688313735</v>
      </c>
      <c r="T14" s="26">
        <f t="shared" si="4"/>
        <v>36.707775005172273</v>
      </c>
      <c r="U14" s="37">
        <f t="shared" si="6"/>
        <v>20.166666666666664</v>
      </c>
      <c r="V14" s="19">
        <f t="shared" si="7"/>
        <v>1.2116921509973575</v>
      </c>
      <c r="W14" s="26">
        <f t="shared" si="8"/>
        <v>7.945170928720717E-2</v>
      </c>
      <c r="Y14" s="9" t="s">
        <v>49</v>
      </c>
      <c r="Z14" s="39">
        <f>_xlfn.CHISQ.INV.RT(_alfa,_gradoDeLibertad)</f>
        <v>19.675137572682498</v>
      </c>
    </row>
    <row r="15" spans="1:28" x14ac:dyDescent="0.25">
      <c r="A15" s="3">
        <v>9</v>
      </c>
      <c r="B15" s="7">
        <v>2.6232000000000002</v>
      </c>
      <c r="C15" s="7">
        <f t="shared" si="0"/>
        <v>1.440000000000019E-2</v>
      </c>
      <c r="F15" s="16" t="s">
        <v>14</v>
      </c>
      <c r="G15" s="2"/>
      <c r="H15" s="2"/>
      <c r="I15" s="2"/>
      <c r="J15" s="2"/>
      <c r="K15" s="2"/>
      <c r="L15" s="17"/>
      <c r="M15" s="12">
        <f t="shared" si="5"/>
        <v>0.24042916666666528</v>
      </c>
      <c r="N15" s="16">
        <v>4</v>
      </c>
      <c r="O15" s="19">
        <f t="shared" si="9"/>
        <v>0.20642499999999853</v>
      </c>
      <c r="P15" s="26">
        <f t="shared" si="1"/>
        <v>0.27443333333333203</v>
      </c>
      <c r="Q15" s="32">
        <v>23</v>
      </c>
      <c r="R15" s="37">
        <f t="shared" si="2"/>
        <v>16.666666666666668</v>
      </c>
      <c r="S15" s="19">
        <f t="shared" si="3"/>
        <v>18.693839494166497</v>
      </c>
      <c r="T15" s="26">
        <f t="shared" si="4"/>
        <v>31.1108449248676</v>
      </c>
      <c r="U15" s="37">
        <f t="shared" si="6"/>
        <v>2.4066666666666654</v>
      </c>
      <c r="V15" s="19">
        <f t="shared" si="7"/>
        <v>0.99193203770614868</v>
      </c>
      <c r="W15" s="26">
        <f t="shared" si="8"/>
        <v>2.1145618370096537</v>
      </c>
    </row>
    <row r="16" spans="1:28" x14ac:dyDescent="0.25">
      <c r="A16" s="3">
        <v>10</v>
      </c>
      <c r="B16" s="7">
        <v>2.6796000000000002</v>
      </c>
      <c r="C16" s="7">
        <f t="shared" si="0"/>
        <v>5.6400000000000006E-2</v>
      </c>
      <c r="F16" s="18" t="s">
        <v>15</v>
      </c>
      <c r="G16" s="2"/>
      <c r="H16" s="2"/>
      <c r="I16" s="2"/>
      <c r="J16" s="2"/>
      <c r="K16" s="2"/>
      <c r="L16" s="17"/>
      <c r="M16" s="12">
        <f t="shared" si="5"/>
        <v>0.30843749999999881</v>
      </c>
      <c r="N16" s="16">
        <v>5</v>
      </c>
      <c r="O16" s="19">
        <f t="shared" si="9"/>
        <v>0.27443333333333203</v>
      </c>
      <c r="P16" s="26">
        <f t="shared" si="1"/>
        <v>0.34244166666666553</v>
      </c>
      <c r="Q16" s="32">
        <v>11</v>
      </c>
      <c r="R16" s="37">
        <f t="shared" si="2"/>
        <v>16.666666666666668</v>
      </c>
      <c r="S16" s="19">
        <f t="shared" si="3"/>
        <v>12.023181126631656</v>
      </c>
      <c r="T16" s="26">
        <f t="shared" si="4"/>
        <v>21.266618067717147</v>
      </c>
      <c r="U16" s="37">
        <f t="shared" si="6"/>
        <v>1.9266666666666672</v>
      </c>
      <c r="V16" s="19">
        <f t="shared" si="7"/>
        <v>8.7073429807716554E-2</v>
      </c>
      <c r="W16" s="26">
        <f t="shared" si="8"/>
        <v>4.9562862422577298</v>
      </c>
    </row>
    <row r="17" spans="1:25" x14ac:dyDescent="0.25">
      <c r="A17" s="3">
        <v>11</v>
      </c>
      <c r="B17" s="7">
        <v>2.8388</v>
      </c>
      <c r="C17" s="7">
        <f t="shared" si="0"/>
        <v>0.15919999999999979</v>
      </c>
      <c r="F17" s="16"/>
      <c r="G17" s="2" t="s">
        <v>16</v>
      </c>
      <c r="H17" s="19">
        <f>_media-((12*_varianza)^0.5)/2</f>
        <v>-9.7658828955722449E-2</v>
      </c>
      <c r="I17" s="2"/>
      <c r="J17" s="2"/>
      <c r="K17" s="2"/>
      <c r="L17" s="17"/>
      <c r="M17" s="12">
        <f t="shared" si="5"/>
        <v>0.37644583333333226</v>
      </c>
      <c r="N17" s="16">
        <v>6</v>
      </c>
      <c r="O17" s="19">
        <f t="shared" si="9"/>
        <v>0.34244166666666553</v>
      </c>
      <c r="P17" s="26">
        <f t="shared" si="1"/>
        <v>0.41044999999999904</v>
      </c>
      <c r="Q17" s="32">
        <v>3</v>
      </c>
      <c r="R17" s="37">
        <f t="shared" si="2"/>
        <v>16.666666666666668</v>
      </c>
      <c r="S17" s="19">
        <f t="shared" si="3"/>
        <v>7.7328621789494401</v>
      </c>
      <c r="T17" s="26">
        <f t="shared" si="4"/>
        <v>11.724753902410434</v>
      </c>
      <c r="U17" s="37">
        <f t="shared" si="6"/>
        <v>11.206666666666667</v>
      </c>
      <c r="V17" s="19">
        <f t="shared" si="7"/>
        <v>2.8967261909707571</v>
      </c>
      <c r="W17" s="26">
        <f t="shared" si="8"/>
        <v>6.4923606321473999</v>
      </c>
    </row>
    <row r="18" spans="1:25" x14ac:dyDescent="0.25">
      <c r="A18" s="3">
        <v>12</v>
      </c>
      <c r="B18" s="7">
        <v>2.903</v>
      </c>
      <c r="C18" s="7">
        <f t="shared" si="0"/>
        <v>6.4200000000000035E-2</v>
      </c>
      <c r="F18" s="16"/>
      <c r="G18" s="2" t="s">
        <v>17</v>
      </c>
      <c r="H18" s="19">
        <f>2*_media - _DistrUnifA</f>
        <v>0.40583682895572248</v>
      </c>
      <c r="I18" s="2"/>
      <c r="J18" s="2"/>
      <c r="K18" s="2"/>
      <c r="L18" s="17"/>
      <c r="M18" s="12">
        <f t="shared" si="5"/>
        <v>0.44445416666666582</v>
      </c>
      <c r="N18" s="16">
        <v>7</v>
      </c>
      <c r="O18" s="19">
        <f t="shared" si="9"/>
        <v>0.41044999999999904</v>
      </c>
      <c r="P18" s="26">
        <f t="shared" si="1"/>
        <v>0.47845833333333254</v>
      </c>
      <c r="Q18" s="32">
        <v>5</v>
      </c>
      <c r="R18" s="37">
        <f t="shared" si="2"/>
        <v>16.666666666666668</v>
      </c>
      <c r="S18" s="19">
        <f t="shared" si="3"/>
        <v>4.9734888669500821</v>
      </c>
      <c r="T18" s="26">
        <f t="shared" si="4"/>
        <v>5.2132177343753527</v>
      </c>
      <c r="U18" s="37">
        <f t="shared" si="6"/>
        <v>8.1666666666666679</v>
      </c>
      <c r="V18" s="19">
        <f t="shared" si="7"/>
        <v>1.4131733163433354E-4</v>
      </c>
      <c r="W18" s="26">
        <f t="shared" si="8"/>
        <v>8.7204879152444816E-3</v>
      </c>
    </row>
    <row r="19" spans="1:25" x14ac:dyDescent="0.25">
      <c r="A19" s="3">
        <v>13</v>
      </c>
      <c r="B19" s="7">
        <v>2.9281999999999999</v>
      </c>
      <c r="C19" s="7">
        <f t="shared" si="0"/>
        <v>2.5199999999999889E-2</v>
      </c>
      <c r="F19" s="18" t="s">
        <v>18</v>
      </c>
      <c r="G19" s="2"/>
      <c r="H19" s="2"/>
      <c r="I19" s="2"/>
      <c r="J19" s="2"/>
      <c r="K19" s="2"/>
      <c r="L19" s="17"/>
      <c r="M19" s="12">
        <f t="shared" si="5"/>
        <v>0.51246249999999938</v>
      </c>
      <c r="N19" s="16">
        <v>8</v>
      </c>
      <c r="O19" s="19">
        <f t="shared" si="9"/>
        <v>0.47845833333333254</v>
      </c>
      <c r="P19" s="26">
        <f t="shared" si="1"/>
        <v>0.5464666666666661</v>
      </c>
      <c r="Q19" s="32">
        <v>4</v>
      </c>
      <c r="R19" s="37">
        <f t="shared" si="2"/>
        <v>16.666666666666668</v>
      </c>
      <c r="S19" s="19">
        <f t="shared" si="3"/>
        <v>3.1987627526858242</v>
      </c>
      <c r="T19" s="26">
        <f t="shared" si="4"/>
        <v>1.8692861164967489</v>
      </c>
      <c r="U19" s="37">
        <f t="shared" si="6"/>
        <v>9.6266666666666687</v>
      </c>
      <c r="V19" s="19">
        <f t="shared" si="7"/>
        <v>0.20069669935494955</v>
      </c>
      <c r="W19" s="26">
        <f t="shared" si="8"/>
        <v>2.4287034570512214</v>
      </c>
    </row>
    <row r="20" spans="1:25" x14ac:dyDescent="0.25">
      <c r="A20" s="3">
        <v>14</v>
      </c>
      <c r="B20" s="7">
        <v>2.9514999999999998</v>
      </c>
      <c r="C20" s="7">
        <f t="shared" si="0"/>
        <v>2.3299999999999876E-2</v>
      </c>
      <c r="F20" s="16"/>
      <c r="G20" s="2" t="s">
        <v>22</v>
      </c>
      <c r="H20" s="19">
        <f>1/_media</f>
        <v>6.4897559202798378</v>
      </c>
      <c r="I20" s="2"/>
      <c r="J20" s="2"/>
      <c r="K20" s="2"/>
      <c r="L20" s="17"/>
      <c r="M20" s="12">
        <f t="shared" si="5"/>
        <v>0.58047083333333283</v>
      </c>
      <c r="N20" s="16">
        <v>9</v>
      </c>
      <c r="O20" s="19">
        <f t="shared" si="9"/>
        <v>0.5464666666666661</v>
      </c>
      <c r="P20" s="26">
        <f t="shared" si="1"/>
        <v>0.61447499999999966</v>
      </c>
      <c r="Q20" s="32">
        <v>3</v>
      </c>
      <c r="R20" s="37">
        <f t="shared" si="2"/>
        <v>16.666666666666668</v>
      </c>
      <c r="S20" s="19">
        <f t="shared" si="3"/>
        <v>2.0573250331300752</v>
      </c>
      <c r="T20" s="26">
        <f t="shared" si="4"/>
        <v>0.54047782294854851</v>
      </c>
      <c r="U20" s="37">
        <f t="shared" si="6"/>
        <v>11.206666666666667</v>
      </c>
      <c r="V20" s="19">
        <f t="shared" si="7"/>
        <v>0.43193762718728823</v>
      </c>
      <c r="W20" s="26">
        <f t="shared" si="8"/>
        <v>11.192409905750708</v>
      </c>
      <c r="Y20" s="8" t="s">
        <v>50</v>
      </c>
    </row>
    <row r="21" spans="1:25" x14ac:dyDescent="0.25">
      <c r="A21" s="3">
        <v>15</v>
      </c>
      <c r="B21" s="7">
        <v>3.0316999999999998</v>
      </c>
      <c r="C21" s="7">
        <f t="shared" si="0"/>
        <v>8.0200000000000049E-2</v>
      </c>
      <c r="F21" s="16"/>
      <c r="G21" s="2" t="s">
        <v>23</v>
      </c>
      <c r="H21" s="19">
        <f>1/_varianza^0.5</f>
        <v>6.8801022624648391</v>
      </c>
      <c r="I21" s="2"/>
      <c r="J21" s="2"/>
      <c r="K21" s="2"/>
      <c r="L21" s="17"/>
      <c r="M21" s="12">
        <f t="shared" si="5"/>
        <v>0.6484791666666665</v>
      </c>
      <c r="N21" s="16">
        <v>10</v>
      </c>
      <c r="O21" s="19">
        <f t="shared" si="9"/>
        <v>0.61447499999999966</v>
      </c>
      <c r="P21" s="26">
        <f t="shared" si="1"/>
        <v>0.68248333333333322</v>
      </c>
      <c r="Q21" s="32">
        <v>1</v>
      </c>
      <c r="R21" s="37">
        <f t="shared" si="2"/>
        <v>16.666666666666668</v>
      </c>
      <c r="S21" s="19">
        <f t="shared" si="3"/>
        <v>1.3231948159924789</v>
      </c>
      <c r="T21" s="26">
        <f t="shared" si="4"/>
        <v>0.12600004497127504</v>
      </c>
      <c r="U21" s="37">
        <f t="shared" si="6"/>
        <v>14.726666666666668</v>
      </c>
      <c r="V21" s="19">
        <f t="shared" si="7"/>
        <v>7.894142859535358E-2</v>
      </c>
      <c r="W21" s="26">
        <f t="shared" si="8"/>
        <v>6.0625051488224342</v>
      </c>
      <c r="Y21" s="10" t="s">
        <v>51</v>
      </c>
    </row>
    <row r="22" spans="1:25" x14ac:dyDescent="0.25">
      <c r="A22" s="3">
        <v>16</v>
      </c>
      <c r="B22" s="7">
        <v>3.0672999999999999</v>
      </c>
      <c r="C22" s="7">
        <f t="shared" si="0"/>
        <v>3.5600000000000076E-2</v>
      </c>
      <c r="F22" s="18" t="s">
        <v>19</v>
      </c>
      <c r="G22" s="2"/>
      <c r="H22" s="2"/>
      <c r="I22" s="2"/>
      <c r="J22" s="2"/>
      <c r="K22" s="2"/>
      <c r="L22" s="17"/>
      <c r="M22" s="12">
        <f t="shared" si="5"/>
        <v>0.71648749999999994</v>
      </c>
      <c r="N22" s="16">
        <v>11</v>
      </c>
      <c r="O22" s="19">
        <f t="shared" si="9"/>
        <v>0.68248333333333322</v>
      </c>
      <c r="P22" s="26">
        <f t="shared" si="1"/>
        <v>0.75049166666666678</v>
      </c>
      <c r="Q22" s="32">
        <v>0</v>
      </c>
      <c r="R22" s="37">
        <f t="shared" si="2"/>
        <v>16.666666666666668</v>
      </c>
      <c r="S22" s="19">
        <f t="shared" si="3"/>
        <v>0.85102961023399981</v>
      </c>
      <c r="T22" s="26">
        <f t="shared" si="4"/>
        <v>2.3681419625742883E-2</v>
      </c>
      <c r="U22" s="37">
        <f t="shared" si="6"/>
        <v>16.666666666666668</v>
      </c>
      <c r="V22" s="19">
        <f t="shared" si="7"/>
        <v>0.85102961023399981</v>
      </c>
      <c r="W22" s="26">
        <f t="shared" si="8"/>
        <v>2.3681419625742883E-2</v>
      </c>
      <c r="Y22" s="10" t="s">
        <v>52</v>
      </c>
    </row>
    <row r="23" spans="1:25" ht="15.75" thickBot="1" x14ac:dyDescent="0.3">
      <c r="A23" s="3">
        <v>17</v>
      </c>
      <c r="B23" s="7">
        <v>3.3759000000000001</v>
      </c>
      <c r="C23" s="7">
        <f t="shared" si="0"/>
        <v>0.30860000000000021</v>
      </c>
      <c r="F23" s="16"/>
      <c r="G23" s="2" t="s">
        <v>20</v>
      </c>
      <c r="H23" s="19">
        <f>_media</f>
        <v>0.154089</v>
      </c>
      <c r="I23" s="2"/>
      <c r="J23" s="2"/>
      <c r="K23" s="2"/>
      <c r="L23" s="17"/>
      <c r="M23" s="12">
        <f t="shared" si="5"/>
        <v>0.78449583333333361</v>
      </c>
      <c r="N23" s="27">
        <v>12</v>
      </c>
      <c r="O23" s="28">
        <f t="shared" si="9"/>
        <v>0.75049166666666678</v>
      </c>
      <c r="P23" s="29">
        <f t="shared" si="1"/>
        <v>0.81850000000000034</v>
      </c>
      <c r="Q23" s="33">
        <v>2</v>
      </c>
      <c r="R23" s="38">
        <f t="shared" si="2"/>
        <v>16.666666666666668</v>
      </c>
      <c r="S23" s="28">
        <f t="shared" si="3"/>
        <v>0.54735054032977182</v>
      </c>
      <c r="T23" s="29">
        <f t="shared" si="4"/>
        <v>3.5878828876123592E-3</v>
      </c>
      <c r="U23" s="38">
        <f t="shared" si="6"/>
        <v>12.906666666666668</v>
      </c>
      <c r="V23" s="28">
        <f t="shared" si="7"/>
        <v>3.8552815740509598</v>
      </c>
      <c r="W23" s="29">
        <f t="shared" si="8"/>
        <v>1110.8671788352372</v>
      </c>
      <c r="Y23" s="8"/>
    </row>
    <row r="24" spans="1:25" x14ac:dyDescent="0.25">
      <c r="A24" s="3">
        <v>18</v>
      </c>
      <c r="B24" s="7">
        <v>3.4083999999999999</v>
      </c>
      <c r="C24" s="7">
        <f t="shared" si="0"/>
        <v>3.2499999999999751E-2</v>
      </c>
      <c r="F24" s="16"/>
      <c r="G24" s="2" t="s">
        <v>21</v>
      </c>
      <c r="H24" s="19">
        <f>_varianza^0.5</f>
        <v>0.14534667681549021</v>
      </c>
      <c r="I24" s="2"/>
      <c r="J24" s="2"/>
      <c r="K24" s="2"/>
      <c r="L24" s="17"/>
      <c r="Q24" s="1">
        <f t="shared" ref="Q24:W24" si="10">SUM(Q12:Q23)</f>
        <v>200</v>
      </c>
      <c r="R24" s="12">
        <f t="shared" si="10"/>
        <v>199.99999999999997</v>
      </c>
      <c r="S24" s="12">
        <f t="shared" si="10"/>
        <v>195.92250754519227</v>
      </c>
      <c r="T24" s="12">
        <f t="shared" si="10"/>
        <v>170.33412427974932</v>
      </c>
      <c r="U24" s="12">
        <f t="shared" si="10"/>
        <v>324.64</v>
      </c>
      <c r="V24" s="40">
        <f t="shared" si="10"/>
        <v>10.838540298116882</v>
      </c>
      <c r="W24" s="12">
        <f t="shared" si="10"/>
        <v>1218.4664123390994</v>
      </c>
      <c r="Y24" s="10" t="s">
        <v>54</v>
      </c>
    </row>
    <row r="25" spans="1:25" x14ac:dyDescent="0.25">
      <c r="A25" s="3">
        <v>19</v>
      </c>
      <c r="B25" s="7">
        <v>3.5211000000000001</v>
      </c>
      <c r="C25" s="7">
        <f t="shared" si="0"/>
        <v>0.11270000000000024</v>
      </c>
      <c r="F25" s="16"/>
      <c r="G25" s="2"/>
      <c r="H25" s="2"/>
      <c r="I25" s="2"/>
      <c r="J25" s="2"/>
      <c r="K25" s="2"/>
      <c r="L25" s="17"/>
      <c r="Y25" s="10" t="s">
        <v>55</v>
      </c>
    </row>
    <row r="26" spans="1:25" x14ac:dyDescent="0.25">
      <c r="A26" s="3">
        <v>20</v>
      </c>
      <c r="B26" s="7">
        <v>3.8090000000000002</v>
      </c>
      <c r="C26" s="7">
        <f t="shared" si="0"/>
        <v>0.28790000000000004</v>
      </c>
      <c r="F26" s="16"/>
      <c r="G26" s="2"/>
      <c r="H26" s="2"/>
      <c r="I26" s="2"/>
      <c r="J26" s="2"/>
      <c r="K26" s="2"/>
      <c r="L26" s="17"/>
      <c r="N26" s="9" t="s">
        <v>40</v>
      </c>
      <c r="Y26" s="10" t="s">
        <v>56</v>
      </c>
    </row>
    <row r="27" spans="1:25" x14ac:dyDescent="0.25">
      <c r="A27" s="3">
        <v>21</v>
      </c>
      <c r="B27" s="7">
        <v>4.0865</v>
      </c>
      <c r="C27" s="7">
        <f t="shared" si="0"/>
        <v>0.27749999999999986</v>
      </c>
      <c r="F27" s="18" t="s">
        <v>24</v>
      </c>
      <c r="G27" s="2"/>
      <c r="H27" s="2"/>
      <c r="I27" s="2"/>
      <c r="J27" s="2"/>
      <c r="K27" s="2"/>
      <c r="L27" s="17"/>
    </row>
    <row r="28" spans="1:25" ht="15.75" thickBot="1" x14ac:dyDescent="0.3">
      <c r="A28" s="3">
        <v>22</v>
      </c>
      <c r="B28" s="7">
        <v>4.1555999999999997</v>
      </c>
      <c r="C28" s="7">
        <f t="shared" si="0"/>
        <v>6.9099999999999717E-2</v>
      </c>
      <c r="F28" s="20" t="s">
        <v>25</v>
      </c>
      <c r="G28" s="21"/>
      <c r="H28" s="21"/>
      <c r="I28" s="21"/>
      <c r="J28" s="21"/>
      <c r="K28" s="21"/>
      <c r="L28" s="22"/>
    </row>
    <row r="29" spans="1:25" x14ac:dyDescent="0.25">
      <c r="A29" s="3">
        <v>23</v>
      </c>
      <c r="B29" s="7">
        <v>4.2004000000000001</v>
      </c>
      <c r="C29" s="7">
        <f t="shared" si="0"/>
        <v>4.4800000000000395E-2</v>
      </c>
    </row>
    <row r="30" spans="1:25" x14ac:dyDescent="0.25">
      <c r="A30" s="3">
        <v>24</v>
      </c>
      <c r="B30" s="7">
        <v>4.2131999999999996</v>
      </c>
      <c r="C30" s="7">
        <f t="shared" si="0"/>
        <v>1.2799999999999478E-2</v>
      </c>
    </row>
    <row r="31" spans="1:25" x14ac:dyDescent="0.25">
      <c r="A31" s="3">
        <v>25</v>
      </c>
      <c r="B31" s="7">
        <v>4.2245999999999997</v>
      </c>
      <c r="C31" s="7">
        <f t="shared" si="0"/>
        <v>1.1400000000000077E-2</v>
      </c>
    </row>
    <row r="32" spans="1:25" x14ac:dyDescent="0.25">
      <c r="A32" s="3">
        <v>26</v>
      </c>
      <c r="B32" s="7">
        <v>4.3404999999999996</v>
      </c>
      <c r="C32" s="7">
        <f t="shared" si="0"/>
        <v>0.11589999999999989</v>
      </c>
    </row>
    <row r="33" spans="1:14" x14ac:dyDescent="0.25">
      <c r="A33" s="3">
        <v>27</v>
      </c>
      <c r="B33" s="7">
        <v>4.4032999999999998</v>
      </c>
      <c r="C33" s="7">
        <f t="shared" si="0"/>
        <v>6.2800000000000189E-2</v>
      </c>
    </row>
    <row r="34" spans="1:14" x14ac:dyDescent="0.25">
      <c r="A34" s="3">
        <v>28</v>
      </c>
      <c r="B34" s="7">
        <v>4.5590000000000002</v>
      </c>
      <c r="C34" s="7">
        <f t="shared" si="0"/>
        <v>0.15570000000000039</v>
      </c>
    </row>
    <row r="35" spans="1:14" x14ac:dyDescent="0.25">
      <c r="A35" s="3">
        <v>29</v>
      </c>
      <c r="B35" s="7">
        <v>4.5875000000000004</v>
      </c>
      <c r="C35" s="7">
        <f t="shared" si="0"/>
        <v>2.8500000000000192E-2</v>
      </c>
    </row>
    <row r="36" spans="1:14" x14ac:dyDescent="0.25">
      <c r="A36" s="3">
        <v>30</v>
      </c>
      <c r="B36" s="7">
        <v>4.6071999999999997</v>
      </c>
      <c r="C36" s="7">
        <f t="shared" si="0"/>
        <v>1.9699999999999385E-2</v>
      </c>
    </row>
    <row r="37" spans="1:14" x14ac:dyDescent="0.25">
      <c r="A37" s="3">
        <v>31</v>
      </c>
      <c r="B37" s="7">
        <v>5.1634000000000002</v>
      </c>
      <c r="C37" s="7">
        <f t="shared" si="0"/>
        <v>0.55620000000000047</v>
      </c>
    </row>
    <row r="38" spans="1:14" x14ac:dyDescent="0.25">
      <c r="A38" s="3">
        <v>32</v>
      </c>
      <c r="B38" s="7">
        <v>5.3045</v>
      </c>
      <c r="C38" s="7">
        <f t="shared" si="0"/>
        <v>0.14109999999999978</v>
      </c>
    </row>
    <row r="39" spans="1:14" x14ac:dyDescent="0.25">
      <c r="A39" s="3">
        <v>33</v>
      </c>
      <c r="B39" s="7">
        <v>5.4067999999999996</v>
      </c>
      <c r="C39" s="7">
        <f t="shared" si="0"/>
        <v>0.10229999999999961</v>
      </c>
    </row>
    <row r="40" spans="1:14" x14ac:dyDescent="0.25">
      <c r="A40" s="3">
        <v>34</v>
      </c>
      <c r="B40" s="7">
        <v>5.5159000000000002</v>
      </c>
      <c r="C40" s="7">
        <f t="shared" si="0"/>
        <v>0.10910000000000064</v>
      </c>
    </row>
    <row r="41" spans="1:14" x14ac:dyDescent="0.25">
      <c r="A41" s="3">
        <v>35</v>
      </c>
      <c r="B41" s="7">
        <v>5.8369</v>
      </c>
      <c r="C41" s="7">
        <f t="shared" si="0"/>
        <v>0.32099999999999973</v>
      </c>
    </row>
    <row r="42" spans="1:14" x14ac:dyDescent="0.25">
      <c r="A42" s="3">
        <v>36</v>
      </c>
      <c r="B42" s="7">
        <v>6.1009000000000002</v>
      </c>
      <c r="C42" s="7">
        <f t="shared" si="0"/>
        <v>0.26400000000000023</v>
      </c>
    </row>
    <row r="43" spans="1:14" x14ac:dyDescent="0.25">
      <c r="A43" s="3">
        <v>37</v>
      </c>
      <c r="B43" s="7">
        <v>6.2690000000000001</v>
      </c>
      <c r="C43" s="7">
        <f t="shared" si="0"/>
        <v>0.16809999999999992</v>
      </c>
    </row>
    <row r="44" spans="1:14" x14ac:dyDescent="0.25">
      <c r="A44" s="3">
        <v>38</v>
      </c>
      <c r="B44" s="7">
        <v>6.3121</v>
      </c>
      <c r="C44" s="7">
        <f t="shared" si="0"/>
        <v>4.3099999999999916E-2</v>
      </c>
    </row>
    <row r="45" spans="1:14" x14ac:dyDescent="0.25">
      <c r="A45" s="3">
        <v>39</v>
      </c>
      <c r="B45" s="7">
        <v>6.5339999999999998</v>
      </c>
      <c r="C45" s="7">
        <f t="shared" si="0"/>
        <v>0.22189999999999976</v>
      </c>
    </row>
    <row r="46" spans="1:14" x14ac:dyDescent="0.25">
      <c r="A46" s="3">
        <v>40</v>
      </c>
      <c r="B46" s="7">
        <v>6.5415999999999999</v>
      </c>
      <c r="C46" s="7">
        <f t="shared" si="0"/>
        <v>7.6000000000000512E-3</v>
      </c>
    </row>
    <row r="47" spans="1:14" x14ac:dyDescent="0.25">
      <c r="A47" s="3">
        <v>41</v>
      </c>
      <c r="B47" s="7">
        <v>6.8144</v>
      </c>
      <c r="C47" s="7">
        <f t="shared" si="0"/>
        <v>0.27280000000000015</v>
      </c>
      <c r="N47" s="9" t="s">
        <v>41</v>
      </c>
    </row>
    <row r="48" spans="1:14" x14ac:dyDescent="0.25">
      <c r="A48" s="3">
        <v>42</v>
      </c>
      <c r="B48" s="7">
        <v>6.9782000000000002</v>
      </c>
      <c r="C48" s="7">
        <f t="shared" si="0"/>
        <v>0.16380000000000017</v>
      </c>
      <c r="N48" s="9" t="s">
        <v>43</v>
      </c>
    </row>
    <row r="49" spans="1:3" x14ac:dyDescent="0.25">
      <c r="A49" s="3">
        <v>43</v>
      </c>
      <c r="B49" s="7">
        <v>7.5437000000000003</v>
      </c>
      <c r="C49" s="7">
        <f t="shared" si="0"/>
        <v>0.56550000000000011</v>
      </c>
    </row>
    <row r="50" spans="1:3" x14ac:dyDescent="0.25">
      <c r="A50" s="3">
        <v>44</v>
      </c>
      <c r="B50" s="7">
        <v>7.7134999999999998</v>
      </c>
      <c r="C50" s="7">
        <f t="shared" si="0"/>
        <v>0.16979999999999951</v>
      </c>
    </row>
    <row r="51" spans="1:3" x14ac:dyDescent="0.25">
      <c r="A51" s="3">
        <v>45</v>
      </c>
      <c r="B51" s="7">
        <v>8.2828999999999997</v>
      </c>
      <c r="C51" s="7">
        <f t="shared" si="0"/>
        <v>0.56939999999999991</v>
      </c>
    </row>
    <row r="52" spans="1:3" x14ac:dyDescent="0.25">
      <c r="A52" s="3">
        <v>46</v>
      </c>
      <c r="B52" s="7">
        <v>8.6369000000000007</v>
      </c>
      <c r="C52" s="7">
        <f t="shared" si="0"/>
        <v>0.35400000000000098</v>
      </c>
    </row>
    <row r="53" spans="1:3" x14ac:dyDescent="0.25">
      <c r="A53" s="3">
        <v>47</v>
      </c>
      <c r="B53" s="7">
        <v>8.7597000000000005</v>
      </c>
      <c r="C53" s="7">
        <f t="shared" si="0"/>
        <v>0.1227999999999998</v>
      </c>
    </row>
    <row r="54" spans="1:3" x14ac:dyDescent="0.25">
      <c r="A54" s="3">
        <v>48</v>
      </c>
      <c r="B54" s="7">
        <v>8.7796000000000003</v>
      </c>
      <c r="C54" s="7">
        <f t="shared" si="0"/>
        <v>1.9899999999999807E-2</v>
      </c>
    </row>
    <row r="55" spans="1:3" x14ac:dyDescent="0.25">
      <c r="A55" s="3">
        <v>49</v>
      </c>
      <c r="B55" s="7">
        <v>9.0399999999999991</v>
      </c>
      <c r="C55" s="7">
        <f t="shared" si="0"/>
        <v>0.26039999999999885</v>
      </c>
    </row>
    <row r="56" spans="1:3" x14ac:dyDescent="0.25">
      <c r="A56" s="3">
        <v>50</v>
      </c>
      <c r="B56" s="7">
        <v>9.4080999999999992</v>
      </c>
      <c r="C56" s="7">
        <f t="shared" si="0"/>
        <v>0.36810000000000009</v>
      </c>
    </row>
    <row r="57" spans="1:3" x14ac:dyDescent="0.25">
      <c r="A57" s="3">
        <v>51</v>
      </c>
      <c r="B57" s="7">
        <v>9.6240000000000006</v>
      </c>
      <c r="C57" s="7">
        <f t="shared" si="0"/>
        <v>0.21590000000000131</v>
      </c>
    </row>
    <row r="58" spans="1:3" x14ac:dyDescent="0.25">
      <c r="A58" s="3">
        <v>52</v>
      </c>
      <c r="B58" s="7">
        <v>9.8794000000000004</v>
      </c>
      <c r="C58" s="7">
        <f t="shared" si="0"/>
        <v>0.25539999999999985</v>
      </c>
    </row>
    <row r="59" spans="1:3" x14ac:dyDescent="0.25">
      <c r="A59" s="3">
        <v>53</v>
      </c>
      <c r="B59" s="7">
        <v>10.2067</v>
      </c>
      <c r="C59" s="7">
        <f t="shared" si="0"/>
        <v>0.32729999999999926</v>
      </c>
    </row>
    <row r="60" spans="1:3" x14ac:dyDescent="0.25">
      <c r="A60" s="3">
        <v>54</v>
      </c>
      <c r="B60" s="7">
        <v>10.7067</v>
      </c>
      <c r="C60" s="7">
        <f t="shared" si="0"/>
        <v>0.5</v>
      </c>
    </row>
    <row r="61" spans="1:3" x14ac:dyDescent="0.25">
      <c r="A61" s="3">
        <v>55</v>
      </c>
      <c r="B61" s="7">
        <v>10.7241</v>
      </c>
      <c r="C61" s="7">
        <f t="shared" si="0"/>
        <v>1.7400000000000304E-2</v>
      </c>
    </row>
    <row r="62" spans="1:3" x14ac:dyDescent="0.25">
      <c r="A62" s="3">
        <v>56</v>
      </c>
      <c r="B62" s="7">
        <v>10.8728</v>
      </c>
      <c r="C62" s="7">
        <f t="shared" si="0"/>
        <v>0.14869999999999983</v>
      </c>
    </row>
    <row r="63" spans="1:3" x14ac:dyDescent="0.25">
      <c r="A63" s="3">
        <v>57</v>
      </c>
      <c r="B63" s="7">
        <v>11.179</v>
      </c>
      <c r="C63" s="7">
        <f t="shared" si="0"/>
        <v>0.30620000000000047</v>
      </c>
    </row>
    <row r="64" spans="1:3" x14ac:dyDescent="0.25">
      <c r="A64" s="3">
        <v>58</v>
      </c>
      <c r="B64" s="7">
        <v>11.2818</v>
      </c>
      <c r="C64" s="7">
        <f t="shared" si="0"/>
        <v>0.10280000000000022</v>
      </c>
    </row>
    <row r="65" spans="1:3" x14ac:dyDescent="0.25">
      <c r="A65" s="3">
        <v>59</v>
      </c>
      <c r="B65" s="7">
        <v>11.496</v>
      </c>
      <c r="C65" s="7">
        <f t="shared" si="0"/>
        <v>0.21419999999999995</v>
      </c>
    </row>
    <row r="66" spans="1:3" x14ac:dyDescent="0.25">
      <c r="A66" s="3">
        <v>60</v>
      </c>
      <c r="B66" s="7">
        <v>11.5947</v>
      </c>
      <c r="C66" s="7">
        <f t="shared" si="0"/>
        <v>9.8699999999999122E-2</v>
      </c>
    </row>
    <row r="67" spans="1:3" x14ac:dyDescent="0.25">
      <c r="A67" s="3">
        <v>61</v>
      </c>
      <c r="B67" s="7">
        <v>11.7499</v>
      </c>
      <c r="C67" s="7">
        <f t="shared" si="0"/>
        <v>0.15520000000000067</v>
      </c>
    </row>
    <row r="68" spans="1:3" x14ac:dyDescent="0.25">
      <c r="A68" s="3">
        <v>62</v>
      </c>
      <c r="B68" s="7">
        <v>11.8133</v>
      </c>
      <c r="C68" s="7">
        <f t="shared" si="0"/>
        <v>6.3399999999999679E-2</v>
      </c>
    </row>
    <row r="69" spans="1:3" x14ac:dyDescent="0.25">
      <c r="A69" s="3">
        <v>63</v>
      </c>
      <c r="B69" s="7">
        <v>11.839600000000001</v>
      </c>
      <c r="C69" s="7">
        <f t="shared" si="0"/>
        <v>2.6300000000000878E-2</v>
      </c>
    </row>
    <row r="70" spans="1:3" x14ac:dyDescent="0.25">
      <c r="A70" s="3">
        <v>64</v>
      </c>
      <c r="B70" s="7">
        <v>11.916</v>
      </c>
      <c r="C70" s="7">
        <f t="shared" si="0"/>
        <v>7.6399999999999579E-2</v>
      </c>
    </row>
    <row r="71" spans="1:3" x14ac:dyDescent="0.25">
      <c r="A71" s="3">
        <v>65</v>
      </c>
      <c r="B71" s="7">
        <v>12.3386</v>
      </c>
      <c r="C71" s="7">
        <f t="shared" si="0"/>
        <v>0.4225999999999992</v>
      </c>
    </row>
    <row r="72" spans="1:3" x14ac:dyDescent="0.25">
      <c r="A72" s="3">
        <v>66</v>
      </c>
      <c r="B72" s="7">
        <v>12.3474</v>
      </c>
      <c r="C72" s="7">
        <f t="shared" si="0"/>
        <v>8.8000000000008072E-3</v>
      </c>
    </row>
    <row r="73" spans="1:3" x14ac:dyDescent="0.25">
      <c r="A73" s="3">
        <v>67</v>
      </c>
      <c r="B73" s="7">
        <v>12.8712</v>
      </c>
      <c r="C73" s="7">
        <f t="shared" ref="C73:C136" si="11">B73-B72</f>
        <v>0.5237999999999996</v>
      </c>
    </row>
    <row r="74" spans="1:3" x14ac:dyDescent="0.25">
      <c r="A74" s="3">
        <v>68</v>
      </c>
      <c r="B74" s="7">
        <v>13.0892</v>
      </c>
      <c r="C74" s="7">
        <f t="shared" si="11"/>
        <v>0.21799999999999997</v>
      </c>
    </row>
    <row r="75" spans="1:3" x14ac:dyDescent="0.25">
      <c r="A75" s="3">
        <v>69</v>
      </c>
      <c r="B75" s="7">
        <v>13.3156</v>
      </c>
      <c r="C75" s="7">
        <f t="shared" si="11"/>
        <v>0.22639999999999993</v>
      </c>
    </row>
    <row r="76" spans="1:3" x14ac:dyDescent="0.25">
      <c r="A76" s="3">
        <v>70</v>
      </c>
      <c r="B76" s="7">
        <v>13.3592</v>
      </c>
      <c r="C76" s="7">
        <f t="shared" si="11"/>
        <v>4.3599999999999639E-2</v>
      </c>
    </row>
    <row r="77" spans="1:3" x14ac:dyDescent="0.25">
      <c r="A77" s="3">
        <v>71</v>
      </c>
      <c r="B77" s="7">
        <v>13.3995</v>
      </c>
      <c r="C77" s="7">
        <f t="shared" si="11"/>
        <v>4.0300000000000225E-2</v>
      </c>
    </row>
    <row r="78" spans="1:3" x14ac:dyDescent="0.25">
      <c r="A78" s="3">
        <v>72</v>
      </c>
      <c r="B78" s="7">
        <v>13.5243</v>
      </c>
      <c r="C78" s="7">
        <f t="shared" si="11"/>
        <v>0.12480000000000047</v>
      </c>
    </row>
    <row r="79" spans="1:3" x14ac:dyDescent="0.25">
      <c r="A79" s="3">
        <v>73</v>
      </c>
      <c r="B79" s="7">
        <v>13.6431</v>
      </c>
      <c r="C79" s="7">
        <f t="shared" si="11"/>
        <v>0.11880000000000024</v>
      </c>
    </row>
    <row r="80" spans="1:3" x14ac:dyDescent="0.25">
      <c r="A80" s="3">
        <v>74</v>
      </c>
      <c r="B80" s="7">
        <v>13.7277</v>
      </c>
      <c r="C80" s="7">
        <f t="shared" si="11"/>
        <v>8.4600000000000009E-2</v>
      </c>
    </row>
    <row r="81" spans="1:3" x14ac:dyDescent="0.25">
      <c r="A81" s="3">
        <v>75</v>
      </c>
      <c r="B81" s="7">
        <v>13.7567</v>
      </c>
      <c r="C81" s="7">
        <f t="shared" si="11"/>
        <v>2.8999999999999915E-2</v>
      </c>
    </row>
    <row r="82" spans="1:3" x14ac:dyDescent="0.25">
      <c r="A82" s="3">
        <v>76</v>
      </c>
      <c r="B82" s="7">
        <v>13.8344</v>
      </c>
      <c r="C82" s="7">
        <f t="shared" si="11"/>
        <v>7.7700000000000102E-2</v>
      </c>
    </row>
    <row r="83" spans="1:3" x14ac:dyDescent="0.25">
      <c r="A83" s="3">
        <v>77</v>
      </c>
      <c r="B83" s="7">
        <v>14.1579</v>
      </c>
      <c r="C83" s="7">
        <f t="shared" si="11"/>
        <v>0.32349999999999923</v>
      </c>
    </row>
    <row r="84" spans="1:3" x14ac:dyDescent="0.25">
      <c r="A84" s="3">
        <v>78</v>
      </c>
      <c r="B84" s="7">
        <v>14.2773</v>
      </c>
      <c r="C84" s="7">
        <f t="shared" si="11"/>
        <v>0.11940000000000062</v>
      </c>
    </row>
    <row r="85" spans="1:3" x14ac:dyDescent="0.25">
      <c r="A85" s="3">
        <v>79</v>
      </c>
      <c r="B85" s="7">
        <v>14.4572</v>
      </c>
      <c r="C85" s="7">
        <f t="shared" si="11"/>
        <v>0.17989999999999995</v>
      </c>
    </row>
    <row r="86" spans="1:3" x14ac:dyDescent="0.25">
      <c r="A86" s="3">
        <v>80</v>
      </c>
      <c r="B86" s="7">
        <v>14.7019</v>
      </c>
      <c r="C86" s="7">
        <f t="shared" si="11"/>
        <v>0.24469999999999992</v>
      </c>
    </row>
    <row r="87" spans="1:3" x14ac:dyDescent="0.25">
      <c r="A87" s="3">
        <v>81</v>
      </c>
      <c r="B87" s="7">
        <v>14.8863</v>
      </c>
      <c r="C87" s="7">
        <f t="shared" si="11"/>
        <v>0.18440000000000012</v>
      </c>
    </row>
    <row r="88" spans="1:3" x14ac:dyDescent="0.25">
      <c r="A88" s="3">
        <v>82</v>
      </c>
      <c r="B88" s="7">
        <v>14.895099999999999</v>
      </c>
      <c r="C88" s="7">
        <f t="shared" si="11"/>
        <v>8.7999999999990308E-3</v>
      </c>
    </row>
    <row r="89" spans="1:3" x14ac:dyDescent="0.25">
      <c r="A89" s="3">
        <v>83</v>
      </c>
      <c r="B89" s="7">
        <v>14.9346</v>
      </c>
      <c r="C89" s="7">
        <f t="shared" si="11"/>
        <v>3.9500000000000313E-2</v>
      </c>
    </row>
    <row r="90" spans="1:3" x14ac:dyDescent="0.25">
      <c r="A90" s="3">
        <v>84</v>
      </c>
      <c r="B90" s="7">
        <v>14.976800000000001</v>
      </c>
      <c r="C90" s="7">
        <f t="shared" si="11"/>
        <v>4.2200000000001125E-2</v>
      </c>
    </row>
    <row r="91" spans="1:3" x14ac:dyDescent="0.25">
      <c r="A91" s="3">
        <v>85</v>
      </c>
      <c r="B91" s="7">
        <v>15.200900000000001</v>
      </c>
      <c r="C91" s="7">
        <f t="shared" si="11"/>
        <v>0.22409999999999997</v>
      </c>
    </row>
    <row r="92" spans="1:3" x14ac:dyDescent="0.25">
      <c r="A92" s="3">
        <v>86</v>
      </c>
      <c r="B92" s="7">
        <v>15.3408</v>
      </c>
      <c r="C92" s="7">
        <f t="shared" si="11"/>
        <v>0.13989999999999903</v>
      </c>
    </row>
    <row r="93" spans="1:3" x14ac:dyDescent="0.25">
      <c r="A93" s="3">
        <v>87</v>
      </c>
      <c r="B93" s="7">
        <v>15.3446</v>
      </c>
      <c r="C93" s="7">
        <f t="shared" si="11"/>
        <v>3.8000000000000256E-3</v>
      </c>
    </row>
    <row r="94" spans="1:3" x14ac:dyDescent="0.25">
      <c r="A94" s="3">
        <v>88</v>
      </c>
      <c r="B94" s="7">
        <v>15.4138</v>
      </c>
      <c r="C94" s="7">
        <f t="shared" si="11"/>
        <v>6.9200000000000372E-2</v>
      </c>
    </row>
    <row r="95" spans="1:3" x14ac:dyDescent="0.25">
      <c r="A95" s="3">
        <v>89</v>
      </c>
      <c r="B95" s="7">
        <v>15.9086</v>
      </c>
      <c r="C95" s="7">
        <f t="shared" si="11"/>
        <v>0.49479999999999968</v>
      </c>
    </row>
    <row r="96" spans="1:3" x14ac:dyDescent="0.25">
      <c r="A96" s="3">
        <v>90</v>
      </c>
      <c r="B96" s="7">
        <v>15.911799999999999</v>
      </c>
      <c r="C96" s="7">
        <f t="shared" si="11"/>
        <v>3.1999999999996476E-3</v>
      </c>
    </row>
    <row r="97" spans="1:3" x14ac:dyDescent="0.25">
      <c r="A97" s="3">
        <v>91</v>
      </c>
      <c r="B97" s="7">
        <v>15.932600000000001</v>
      </c>
      <c r="C97" s="7">
        <f t="shared" si="11"/>
        <v>2.0800000000001262E-2</v>
      </c>
    </row>
    <row r="98" spans="1:3" x14ac:dyDescent="0.25">
      <c r="A98" s="3">
        <v>92</v>
      </c>
      <c r="B98" s="7">
        <v>15.95</v>
      </c>
      <c r="C98" s="7">
        <f t="shared" si="11"/>
        <v>1.7399999999998528E-2</v>
      </c>
    </row>
    <row r="99" spans="1:3" x14ac:dyDescent="0.25">
      <c r="A99" s="3">
        <v>93</v>
      </c>
      <c r="B99" s="7">
        <v>16.0871</v>
      </c>
      <c r="C99" s="7">
        <f t="shared" si="11"/>
        <v>0.13710000000000022</v>
      </c>
    </row>
    <row r="100" spans="1:3" x14ac:dyDescent="0.25">
      <c r="A100" s="3">
        <v>94</v>
      </c>
      <c r="B100" s="7">
        <v>16.1433</v>
      </c>
      <c r="C100" s="7">
        <f t="shared" si="11"/>
        <v>5.6200000000000472E-2</v>
      </c>
    </row>
    <row r="101" spans="1:3" x14ac:dyDescent="0.25">
      <c r="A101" s="3">
        <v>95</v>
      </c>
      <c r="B101" s="7">
        <v>16.351099999999999</v>
      </c>
      <c r="C101" s="7">
        <f t="shared" si="11"/>
        <v>0.20779999999999887</v>
      </c>
    </row>
    <row r="102" spans="1:3" x14ac:dyDescent="0.25">
      <c r="A102" s="3">
        <v>96</v>
      </c>
      <c r="B102" s="7">
        <v>16.3612</v>
      </c>
      <c r="C102" s="7">
        <f t="shared" si="11"/>
        <v>1.010000000000133E-2</v>
      </c>
    </row>
    <row r="103" spans="1:3" x14ac:dyDescent="0.25">
      <c r="A103" s="3">
        <v>97</v>
      </c>
      <c r="B103" s="7">
        <v>16.541399999999999</v>
      </c>
      <c r="C103" s="7">
        <f t="shared" si="11"/>
        <v>0.18019999999999925</v>
      </c>
    </row>
    <row r="104" spans="1:3" x14ac:dyDescent="0.25">
      <c r="A104" s="3">
        <v>98</v>
      </c>
      <c r="B104" s="7">
        <v>16.730499999999999</v>
      </c>
      <c r="C104" s="7">
        <f t="shared" si="11"/>
        <v>0.18909999999999982</v>
      </c>
    </row>
    <row r="105" spans="1:3" x14ac:dyDescent="0.25">
      <c r="A105" s="3">
        <v>99</v>
      </c>
      <c r="B105" s="7">
        <v>16.869199999999999</v>
      </c>
      <c r="C105" s="7">
        <f t="shared" si="11"/>
        <v>0.13870000000000005</v>
      </c>
    </row>
    <row r="106" spans="1:3" x14ac:dyDescent="0.25">
      <c r="A106" s="3">
        <v>100</v>
      </c>
      <c r="B106" s="7">
        <v>16.9467</v>
      </c>
      <c r="C106" s="7">
        <f t="shared" si="11"/>
        <v>7.7500000000000568E-2</v>
      </c>
    </row>
    <row r="107" spans="1:3" x14ac:dyDescent="0.25">
      <c r="A107" s="3">
        <v>101</v>
      </c>
      <c r="B107" s="7">
        <v>17.0535</v>
      </c>
      <c r="C107" s="7">
        <f t="shared" si="11"/>
        <v>0.10679999999999978</v>
      </c>
    </row>
    <row r="108" spans="1:3" x14ac:dyDescent="0.25">
      <c r="A108" s="3">
        <v>102</v>
      </c>
      <c r="B108" s="7">
        <v>17.109300000000001</v>
      </c>
      <c r="C108" s="7">
        <f t="shared" si="11"/>
        <v>5.5800000000001404E-2</v>
      </c>
    </row>
    <row r="109" spans="1:3" x14ac:dyDescent="0.25">
      <c r="A109" s="3">
        <v>103</v>
      </c>
      <c r="B109" s="7">
        <v>17.1557</v>
      </c>
      <c r="C109" s="7">
        <f t="shared" si="11"/>
        <v>4.6399999999998442E-2</v>
      </c>
    </row>
    <row r="110" spans="1:3" x14ac:dyDescent="0.25">
      <c r="A110" s="3">
        <v>104</v>
      </c>
      <c r="B110" s="7">
        <v>17.2776</v>
      </c>
      <c r="C110" s="7">
        <f t="shared" si="11"/>
        <v>0.12190000000000012</v>
      </c>
    </row>
    <row r="111" spans="1:3" x14ac:dyDescent="0.25">
      <c r="A111" s="3">
        <v>105</v>
      </c>
      <c r="B111" s="7">
        <v>18.0961</v>
      </c>
      <c r="C111" s="7">
        <f t="shared" si="11"/>
        <v>0.81850000000000023</v>
      </c>
    </row>
    <row r="112" spans="1:3" x14ac:dyDescent="0.25">
      <c r="A112" s="3">
        <v>106</v>
      </c>
      <c r="B112" s="7">
        <v>18.297599999999999</v>
      </c>
      <c r="C112" s="7">
        <f t="shared" si="11"/>
        <v>0.20149999999999935</v>
      </c>
    </row>
    <row r="113" spans="1:3" x14ac:dyDescent="0.25">
      <c r="A113" s="3">
        <v>107</v>
      </c>
      <c r="B113" s="7">
        <v>18.343499999999999</v>
      </c>
      <c r="C113" s="7">
        <f t="shared" si="11"/>
        <v>4.5899999999999608E-2</v>
      </c>
    </row>
    <row r="114" spans="1:3" x14ac:dyDescent="0.25">
      <c r="A114" s="3">
        <v>108</v>
      </c>
      <c r="B114" s="7">
        <v>18.386199999999999</v>
      </c>
      <c r="C114" s="7">
        <f t="shared" si="11"/>
        <v>4.269999999999996E-2</v>
      </c>
    </row>
    <row r="115" spans="1:3" x14ac:dyDescent="0.25">
      <c r="A115" s="3">
        <v>109</v>
      </c>
      <c r="B115" s="7">
        <v>18.5581</v>
      </c>
      <c r="C115" s="7">
        <f t="shared" si="11"/>
        <v>0.17190000000000083</v>
      </c>
    </row>
    <row r="116" spans="1:3" x14ac:dyDescent="0.25">
      <c r="A116" s="3">
        <v>110</v>
      </c>
      <c r="B116" s="7">
        <v>18.767600000000002</v>
      </c>
      <c r="C116" s="7">
        <f t="shared" si="11"/>
        <v>0.20950000000000202</v>
      </c>
    </row>
    <row r="117" spans="1:3" x14ac:dyDescent="0.25">
      <c r="A117" s="3">
        <v>111</v>
      </c>
      <c r="B117" s="7">
        <v>18.899999999999999</v>
      </c>
      <c r="C117" s="7">
        <f t="shared" si="11"/>
        <v>0.13239999999999696</v>
      </c>
    </row>
    <row r="118" spans="1:3" x14ac:dyDescent="0.25">
      <c r="A118" s="3">
        <v>112</v>
      </c>
      <c r="B118" s="7">
        <v>18.987100000000002</v>
      </c>
      <c r="C118" s="7">
        <f t="shared" si="11"/>
        <v>8.7100000000003064E-2</v>
      </c>
    </row>
    <row r="119" spans="1:3" x14ac:dyDescent="0.25">
      <c r="A119" s="3">
        <v>113</v>
      </c>
      <c r="B119" s="7">
        <v>19.084199999999999</v>
      </c>
      <c r="C119" s="7">
        <f t="shared" si="11"/>
        <v>9.7099999999997522E-2</v>
      </c>
    </row>
    <row r="120" spans="1:3" x14ac:dyDescent="0.25">
      <c r="A120" s="3">
        <v>114</v>
      </c>
      <c r="B120" s="7">
        <v>19.112300000000001</v>
      </c>
      <c r="C120" s="7">
        <f t="shared" si="11"/>
        <v>2.8100000000002012E-2</v>
      </c>
    </row>
    <row r="121" spans="1:3" x14ac:dyDescent="0.25">
      <c r="A121" s="3">
        <v>115</v>
      </c>
      <c r="B121" s="7">
        <v>19.239000000000001</v>
      </c>
      <c r="C121" s="7">
        <f t="shared" si="11"/>
        <v>0.12669999999999959</v>
      </c>
    </row>
    <row r="122" spans="1:3" x14ac:dyDescent="0.25">
      <c r="A122" s="3">
        <v>116</v>
      </c>
      <c r="B122" s="7">
        <v>19.301600000000001</v>
      </c>
      <c r="C122" s="7">
        <f t="shared" si="11"/>
        <v>6.2599999999999767E-2</v>
      </c>
    </row>
    <row r="123" spans="1:3" x14ac:dyDescent="0.25">
      <c r="A123" s="3">
        <v>117</v>
      </c>
      <c r="B123" s="7">
        <v>19.458200000000001</v>
      </c>
      <c r="C123" s="7">
        <f t="shared" si="11"/>
        <v>0.15660000000000096</v>
      </c>
    </row>
    <row r="124" spans="1:3" x14ac:dyDescent="0.25">
      <c r="A124" s="3">
        <v>118</v>
      </c>
      <c r="B124" s="7">
        <v>19.519500000000001</v>
      </c>
      <c r="C124" s="7">
        <f t="shared" si="11"/>
        <v>6.1299999999999244E-2</v>
      </c>
    </row>
    <row r="125" spans="1:3" x14ac:dyDescent="0.25">
      <c r="A125" s="3">
        <v>119</v>
      </c>
      <c r="B125" s="7">
        <v>19.908300000000001</v>
      </c>
      <c r="C125" s="7">
        <f t="shared" si="11"/>
        <v>0.38879999999999981</v>
      </c>
    </row>
    <row r="126" spans="1:3" x14ac:dyDescent="0.25">
      <c r="A126" s="3">
        <v>120</v>
      </c>
      <c r="B126" s="7">
        <v>19.910699999999999</v>
      </c>
      <c r="C126" s="7">
        <f t="shared" si="11"/>
        <v>2.3999999999979593E-3</v>
      </c>
    </row>
    <row r="127" spans="1:3" x14ac:dyDescent="0.25">
      <c r="A127" s="3">
        <v>121</v>
      </c>
      <c r="B127" s="7">
        <v>20.010400000000001</v>
      </c>
      <c r="C127" s="7">
        <f t="shared" si="11"/>
        <v>9.970000000000212E-2</v>
      </c>
    </row>
    <row r="128" spans="1:3" x14ac:dyDescent="0.25">
      <c r="A128" s="3">
        <v>122</v>
      </c>
      <c r="B128" s="7">
        <v>20.0732</v>
      </c>
      <c r="C128" s="7">
        <f t="shared" si="11"/>
        <v>6.2799999999999301E-2</v>
      </c>
    </row>
    <row r="129" spans="1:3" x14ac:dyDescent="0.25">
      <c r="A129" s="3">
        <v>123</v>
      </c>
      <c r="B129" s="7">
        <v>20.164100000000001</v>
      </c>
      <c r="C129" s="7">
        <f t="shared" si="11"/>
        <v>9.0900000000001313E-2</v>
      </c>
    </row>
    <row r="130" spans="1:3" x14ac:dyDescent="0.25">
      <c r="A130" s="3">
        <v>124</v>
      </c>
      <c r="B130" s="7">
        <v>20.3354</v>
      </c>
      <c r="C130" s="7">
        <f t="shared" si="11"/>
        <v>0.17129999999999868</v>
      </c>
    </row>
    <row r="131" spans="1:3" x14ac:dyDescent="0.25">
      <c r="A131" s="3">
        <v>125</v>
      </c>
      <c r="B131" s="7">
        <v>20.449300000000001</v>
      </c>
      <c r="C131" s="7">
        <f t="shared" si="11"/>
        <v>0.113900000000001</v>
      </c>
    </row>
    <row r="132" spans="1:3" x14ac:dyDescent="0.25">
      <c r="A132" s="3">
        <v>126</v>
      </c>
      <c r="B132" s="7">
        <v>20.5015</v>
      </c>
      <c r="C132" s="7">
        <f t="shared" si="11"/>
        <v>5.2199999999999136E-2</v>
      </c>
    </row>
    <row r="133" spans="1:3" x14ac:dyDescent="0.25">
      <c r="A133" s="3">
        <v>127</v>
      </c>
      <c r="B133" s="7">
        <v>20.524799999999999</v>
      </c>
      <c r="C133" s="7">
        <f t="shared" si="11"/>
        <v>2.3299999999998988E-2</v>
      </c>
    </row>
    <row r="134" spans="1:3" x14ac:dyDescent="0.25">
      <c r="A134" s="3">
        <v>128</v>
      </c>
      <c r="B134" s="7">
        <v>20.543900000000001</v>
      </c>
      <c r="C134" s="7">
        <f t="shared" si="11"/>
        <v>1.9100000000001671E-2</v>
      </c>
    </row>
    <row r="135" spans="1:3" x14ac:dyDescent="0.25">
      <c r="A135" s="3">
        <v>129</v>
      </c>
      <c r="B135" s="7">
        <v>20.616599999999998</v>
      </c>
      <c r="C135" s="7">
        <f t="shared" si="11"/>
        <v>7.2699999999997544E-2</v>
      </c>
    </row>
    <row r="136" spans="1:3" x14ac:dyDescent="0.25">
      <c r="A136" s="3">
        <v>130</v>
      </c>
      <c r="B136" s="7">
        <v>20.718900000000001</v>
      </c>
      <c r="C136" s="7">
        <f t="shared" si="11"/>
        <v>0.10230000000000317</v>
      </c>
    </row>
    <row r="137" spans="1:3" x14ac:dyDescent="0.25">
      <c r="A137" s="3">
        <v>131</v>
      </c>
      <c r="B137" s="7">
        <v>20.7697</v>
      </c>
      <c r="C137" s="7">
        <f t="shared" ref="C137:C200" si="12">B137-B136</f>
        <v>5.0799999999998846E-2</v>
      </c>
    </row>
    <row r="138" spans="1:3" x14ac:dyDescent="0.25">
      <c r="A138" s="3">
        <v>132</v>
      </c>
      <c r="B138" s="7">
        <v>20.921399999999998</v>
      </c>
      <c r="C138" s="7">
        <f t="shared" si="12"/>
        <v>0.15169999999999817</v>
      </c>
    </row>
    <row r="139" spans="1:3" x14ac:dyDescent="0.25">
      <c r="A139" s="3">
        <v>133</v>
      </c>
      <c r="B139" s="7">
        <v>20.960999999999999</v>
      </c>
      <c r="C139" s="7">
        <f t="shared" si="12"/>
        <v>3.960000000000008E-2</v>
      </c>
    </row>
    <row r="140" spans="1:3" x14ac:dyDescent="0.25">
      <c r="A140" s="3">
        <v>134</v>
      </c>
      <c r="B140" s="7">
        <v>21.066099999999999</v>
      </c>
      <c r="C140" s="7">
        <f t="shared" si="12"/>
        <v>0.10510000000000019</v>
      </c>
    </row>
    <row r="141" spans="1:3" x14ac:dyDescent="0.25">
      <c r="A141" s="3">
        <v>135</v>
      </c>
      <c r="B141" s="7">
        <v>21.320499999999999</v>
      </c>
      <c r="C141" s="7">
        <f t="shared" si="12"/>
        <v>0.2544000000000004</v>
      </c>
    </row>
    <row r="142" spans="1:3" x14ac:dyDescent="0.25">
      <c r="A142" s="3">
        <v>136</v>
      </c>
      <c r="B142" s="7">
        <v>21.3521</v>
      </c>
      <c r="C142" s="7">
        <f t="shared" si="12"/>
        <v>3.1600000000000961E-2</v>
      </c>
    </row>
    <row r="143" spans="1:3" x14ac:dyDescent="0.25">
      <c r="A143" s="3">
        <v>137</v>
      </c>
      <c r="B143" s="7">
        <v>21.520399999999999</v>
      </c>
      <c r="C143" s="7">
        <f t="shared" si="12"/>
        <v>0.16829999999999856</v>
      </c>
    </row>
    <row r="144" spans="1:3" x14ac:dyDescent="0.25">
      <c r="A144" s="3">
        <v>138</v>
      </c>
      <c r="B144" s="7">
        <v>21.572399999999998</v>
      </c>
      <c r="C144" s="7">
        <f t="shared" si="12"/>
        <v>5.1999999999999602E-2</v>
      </c>
    </row>
    <row r="145" spans="1:3" x14ac:dyDescent="0.25">
      <c r="A145" s="3">
        <v>139</v>
      </c>
      <c r="B145" s="7">
        <v>21.700199999999999</v>
      </c>
      <c r="C145" s="7">
        <f t="shared" si="12"/>
        <v>0.12780000000000058</v>
      </c>
    </row>
    <row r="146" spans="1:3" x14ac:dyDescent="0.25">
      <c r="A146" s="3">
        <v>140</v>
      </c>
      <c r="B146" s="7">
        <v>22.133600000000001</v>
      </c>
      <c r="C146" s="7">
        <f t="shared" si="12"/>
        <v>0.43340000000000245</v>
      </c>
    </row>
    <row r="147" spans="1:3" x14ac:dyDescent="0.25">
      <c r="A147" s="3">
        <v>141</v>
      </c>
      <c r="B147" s="7">
        <v>22.188600000000001</v>
      </c>
      <c r="C147" s="7">
        <f t="shared" si="12"/>
        <v>5.4999999999999716E-2</v>
      </c>
    </row>
    <row r="148" spans="1:3" x14ac:dyDescent="0.25">
      <c r="A148" s="3">
        <v>142</v>
      </c>
      <c r="B148" s="7">
        <v>22.324000000000002</v>
      </c>
      <c r="C148" s="7">
        <f t="shared" si="12"/>
        <v>0.13540000000000063</v>
      </c>
    </row>
    <row r="149" spans="1:3" x14ac:dyDescent="0.25">
      <c r="A149" s="3">
        <v>143</v>
      </c>
      <c r="B149" s="7">
        <v>22.4361</v>
      </c>
      <c r="C149" s="7">
        <f t="shared" si="12"/>
        <v>0.11209999999999809</v>
      </c>
    </row>
    <row r="150" spans="1:3" x14ac:dyDescent="0.25">
      <c r="A150" s="3">
        <v>144</v>
      </c>
      <c r="B150" s="7">
        <v>22.618300000000001</v>
      </c>
      <c r="C150" s="7">
        <f t="shared" si="12"/>
        <v>0.18220000000000169</v>
      </c>
    </row>
    <row r="151" spans="1:3" x14ac:dyDescent="0.25">
      <c r="A151" s="3">
        <v>145</v>
      </c>
      <c r="B151" s="7">
        <v>22.743500000000001</v>
      </c>
      <c r="C151" s="7">
        <f t="shared" si="12"/>
        <v>0.12519999999999953</v>
      </c>
    </row>
    <row r="152" spans="1:3" x14ac:dyDescent="0.25">
      <c r="A152" s="3">
        <v>146</v>
      </c>
      <c r="B152" s="7">
        <v>23.077999999999999</v>
      </c>
      <c r="C152" s="7">
        <f t="shared" si="12"/>
        <v>0.33449999999999847</v>
      </c>
    </row>
    <row r="153" spans="1:3" x14ac:dyDescent="0.25">
      <c r="A153" s="3">
        <v>147</v>
      </c>
      <c r="B153" s="7">
        <v>23.161999999999999</v>
      </c>
      <c r="C153" s="7">
        <f t="shared" si="12"/>
        <v>8.3999999999999631E-2</v>
      </c>
    </row>
    <row r="154" spans="1:3" x14ac:dyDescent="0.25">
      <c r="A154" s="3">
        <v>148</v>
      </c>
      <c r="B154" s="7">
        <v>23.349699999999999</v>
      </c>
      <c r="C154" s="7">
        <f t="shared" si="12"/>
        <v>0.18769999999999953</v>
      </c>
    </row>
    <row r="155" spans="1:3" x14ac:dyDescent="0.25">
      <c r="A155" s="3">
        <v>149</v>
      </c>
      <c r="B155" s="7">
        <v>23.564</v>
      </c>
      <c r="C155" s="7">
        <f t="shared" si="12"/>
        <v>0.21430000000000149</v>
      </c>
    </row>
    <row r="156" spans="1:3" x14ac:dyDescent="0.25">
      <c r="A156" s="3">
        <v>150</v>
      </c>
      <c r="B156" s="7">
        <v>23.596299999999999</v>
      </c>
      <c r="C156" s="7">
        <f t="shared" si="12"/>
        <v>3.2299999999999329E-2</v>
      </c>
    </row>
    <row r="157" spans="1:3" x14ac:dyDescent="0.25">
      <c r="A157" s="3">
        <v>151</v>
      </c>
      <c r="B157" s="7">
        <v>24.088699999999999</v>
      </c>
      <c r="C157" s="7">
        <f t="shared" si="12"/>
        <v>0.49239999999999995</v>
      </c>
    </row>
    <row r="158" spans="1:3" x14ac:dyDescent="0.25">
      <c r="A158" s="3">
        <v>152</v>
      </c>
      <c r="B158" s="7">
        <v>24.5139</v>
      </c>
      <c r="C158" s="7">
        <f t="shared" si="12"/>
        <v>0.42520000000000024</v>
      </c>
    </row>
    <row r="159" spans="1:3" x14ac:dyDescent="0.25">
      <c r="A159" s="3">
        <v>153</v>
      </c>
      <c r="B159" s="7">
        <v>24.665900000000001</v>
      </c>
      <c r="C159" s="7">
        <f t="shared" si="12"/>
        <v>0.15200000000000102</v>
      </c>
    </row>
    <row r="160" spans="1:3" x14ac:dyDescent="0.25">
      <c r="A160" s="3">
        <v>154</v>
      </c>
      <c r="B160" s="7">
        <v>24.733699999999999</v>
      </c>
      <c r="C160" s="7">
        <f t="shared" si="12"/>
        <v>6.7799999999998306E-2</v>
      </c>
    </row>
    <row r="161" spans="1:3" x14ac:dyDescent="0.25">
      <c r="A161" s="3">
        <v>155</v>
      </c>
      <c r="B161" s="7">
        <v>24.773</v>
      </c>
      <c r="C161" s="7">
        <f t="shared" si="12"/>
        <v>3.9300000000000779E-2</v>
      </c>
    </row>
    <row r="162" spans="1:3" x14ac:dyDescent="0.25">
      <c r="A162" s="3">
        <v>156</v>
      </c>
      <c r="B162" s="7">
        <v>24.937799999999999</v>
      </c>
      <c r="C162" s="7">
        <f t="shared" si="12"/>
        <v>0.16479999999999961</v>
      </c>
    </row>
    <row r="163" spans="1:3" x14ac:dyDescent="0.25">
      <c r="A163" s="3">
        <v>157</v>
      </c>
      <c r="B163" s="7">
        <v>25.150200000000002</v>
      </c>
      <c r="C163" s="7">
        <f t="shared" si="12"/>
        <v>0.21240000000000236</v>
      </c>
    </row>
    <row r="164" spans="1:3" x14ac:dyDescent="0.25">
      <c r="A164" s="3">
        <v>158</v>
      </c>
      <c r="B164" s="7">
        <v>25.299399999999999</v>
      </c>
      <c r="C164" s="7">
        <f t="shared" si="12"/>
        <v>0.14919999999999689</v>
      </c>
    </row>
    <row r="165" spans="1:3" x14ac:dyDescent="0.25">
      <c r="A165" s="3">
        <v>159</v>
      </c>
      <c r="B165" s="7">
        <v>25.482800000000001</v>
      </c>
      <c r="C165" s="7">
        <f t="shared" si="12"/>
        <v>0.18340000000000245</v>
      </c>
    </row>
    <row r="166" spans="1:3" x14ac:dyDescent="0.25">
      <c r="A166" s="3">
        <v>160</v>
      </c>
      <c r="B166" s="7">
        <v>25.523499999999999</v>
      </c>
      <c r="C166" s="7">
        <f t="shared" si="12"/>
        <v>4.0699999999997516E-2</v>
      </c>
    </row>
    <row r="167" spans="1:3" x14ac:dyDescent="0.25">
      <c r="A167" s="3">
        <v>161</v>
      </c>
      <c r="B167" s="7">
        <v>25.545300000000001</v>
      </c>
      <c r="C167" s="7">
        <f t="shared" si="12"/>
        <v>2.1800000000002484E-2</v>
      </c>
    </row>
    <row r="168" spans="1:3" x14ac:dyDescent="0.25">
      <c r="A168" s="3">
        <v>162</v>
      </c>
      <c r="B168" s="7">
        <v>25.599399999999999</v>
      </c>
      <c r="C168" s="7">
        <f t="shared" si="12"/>
        <v>5.4099999999998261E-2</v>
      </c>
    </row>
    <row r="169" spans="1:3" x14ac:dyDescent="0.25">
      <c r="A169" s="3">
        <v>163</v>
      </c>
      <c r="B169" s="7">
        <v>25.652100000000001</v>
      </c>
      <c r="C169" s="7">
        <f t="shared" si="12"/>
        <v>5.2700000000001523E-2</v>
      </c>
    </row>
    <row r="170" spans="1:3" x14ac:dyDescent="0.25">
      <c r="A170" s="3">
        <v>164</v>
      </c>
      <c r="B170" s="7">
        <v>25.723400000000002</v>
      </c>
      <c r="C170" s="7">
        <f t="shared" si="12"/>
        <v>7.1300000000000807E-2</v>
      </c>
    </row>
    <row r="171" spans="1:3" x14ac:dyDescent="0.25">
      <c r="A171" s="3">
        <v>165</v>
      </c>
      <c r="B171" s="7">
        <v>25.805399999999999</v>
      </c>
      <c r="C171" s="7">
        <f t="shared" si="12"/>
        <v>8.1999999999997186E-2</v>
      </c>
    </row>
    <row r="172" spans="1:3" x14ac:dyDescent="0.25">
      <c r="A172" s="3">
        <v>166</v>
      </c>
      <c r="B172" s="7">
        <v>25.9407</v>
      </c>
      <c r="C172" s="7">
        <f t="shared" si="12"/>
        <v>0.13530000000000086</v>
      </c>
    </row>
    <row r="173" spans="1:3" x14ac:dyDescent="0.25">
      <c r="A173" s="3">
        <v>167</v>
      </c>
      <c r="B173" s="7">
        <v>26.118500000000001</v>
      </c>
      <c r="C173" s="7">
        <f t="shared" si="12"/>
        <v>0.17780000000000129</v>
      </c>
    </row>
    <row r="174" spans="1:3" x14ac:dyDescent="0.25">
      <c r="A174" s="3">
        <v>168</v>
      </c>
      <c r="B174" s="7">
        <v>26.155899999999999</v>
      </c>
      <c r="C174" s="7">
        <f t="shared" si="12"/>
        <v>3.7399999999998101E-2</v>
      </c>
    </row>
    <row r="175" spans="1:3" x14ac:dyDescent="0.25">
      <c r="A175" s="3">
        <v>169</v>
      </c>
      <c r="B175" s="7">
        <v>26.2241</v>
      </c>
      <c r="C175" s="7">
        <f t="shared" si="12"/>
        <v>6.8200000000000927E-2</v>
      </c>
    </row>
    <row r="176" spans="1:3" x14ac:dyDescent="0.25">
      <c r="A176" s="3">
        <v>170</v>
      </c>
      <c r="B176" s="7">
        <v>26.4391</v>
      </c>
      <c r="C176" s="7">
        <f t="shared" si="12"/>
        <v>0.21499999999999986</v>
      </c>
    </row>
    <row r="177" spans="1:3" x14ac:dyDescent="0.25">
      <c r="A177" s="3">
        <v>171</v>
      </c>
      <c r="B177" s="7">
        <v>26.482800000000001</v>
      </c>
      <c r="C177" s="7">
        <f t="shared" si="12"/>
        <v>4.3700000000001182E-2</v>
      </c>
    </row>
    <row r="178" spans="1:3" x14ac:dyDescent="0.25">
      <c r="A178" s="3">
        <v>172</v>
      </c>
      <c r="B178" s="7">
        <v>26.628699999999998</v>
      </c>
      <c r="C178" s="7">
        <f t="shared" si="12"/>
        <v>0.14589999999999748</v>
      </c>
    </row>
    <row r="179" spans="1:3" x14ac:dyDescent="0.25">
      <c r="A179" s="3">
        <v>173</v>
      </c>
      <c r="B179" s="7">
        <v>26.910599999999999</v>
      </c>
      <c r="C179" s="7">
        <f t="shared" si="12"/>
        <v>0.28190000000000026</v>
      </c>
    </row>
    <row r="180" spans="1:3" x14ac:dyDescent="0.25">
      <c r="A180" s="3">
        <v>174</v>
      </c>
      <c r="B180" s="7">
        <v>27.364999999999998</v>
      </c>
      <c r="C180" s="7">
        <f t="shared" si="12"/>
        <v>0.45439999999999969</v>
      </c>
    </row>
    <row r="181" spans="1:3" x14ac:dyDescent="0.25">
      <c r="A181" s="3">
        <v>175</v>
      </c>
      <c r="B181" s="7">
        <v>27.625800000000002</v>
      </c>
      <c r="C181" s="7">
        <f t="shared" si="12"/>
        <v>0.26080000000000325</v>
      </c>
    </row>
    <row r="182" spans="1:3" x14ac:dyDescent="0.25">
      <c r="A182" s="3">
        <v>176</v>
      </c>
      <c r="B182" s="7">
        <v>27.8855</v>
      </c>
      <c r="C182" s="7">
        <f t="shared" si="12"/>
        <v>0.25969999999999871</v>
      </c>
    </row>
    <row r="183" spans="1:3" x14ac:dyDescent="0.25">
      <c r="A183" s="3">
        <v>177</v>
      </c>
      <c r="B183" s="7">
        <v>28.521799999999999</v>
      </c>
      <c r="C183" s="7">
        <f t="shared" si="12"/>
        <v>0.63629999999999853</v>
      </c>
    </row>
    <row r="184" spans="1:3" x14ac:dyDescent="0.25">
      <c r="A184" s="3">
        <v>178</v>
      </c>
      <c r="B184" s="7">
        <v>28.7502</v>
      </c>
      <c r="C184" s="7">
        <f t="shared" si="12"/>
        <v>0.2284000000000006</v>
      </c>
    </row>
    <row r="185" spans="1:3" x14ac:dyDescent="0.25">
      <c r="A185" s="3">
        <v>179</v>
      </c>
      <c r="B185" s="7">
        <v>28.768699999999999</v>
      </c>
      <c r="C185" s="7">
        <f t="shared" si="12"/>
        <v>1.8499999999999517E-2</v>
      </c>
    </row>
    <row r="186" spans="1:3" x14ac:dyDescent="0.25">
      <c r="A186" s="3">
        <v>180</v>
      </c>
      <c r="B186" s="7">
        <v>29.1052</v>
      </c>
      <c r="C186" s="7">
        <f t="shared" si="12"/>
        <v>0.33650000000000091</v>
      </c>
    </row>
    <row r="187" spans="1:3" x14ac:dyDescent="0.25">
      <c r="A187" s="3">
        <v>181</v>
      </c>
      <c r="B187" s="7">
        <v>29.107700000000001</v>
      </c>
      <c r="C187" s="7">
        <f t="shared" si="12"/>
        <v>2.500000000001279E-3</v>
      </c>
    </row>
    <row r="188" spans="1:3" x14ac:dyDescent="0.25">
      <c r="A188" s="3">
        <v>182</v>
      </c>
      <c r="B188" s="7">
        <v>29.281400000000001</v>
      </c>
      <c r="C188" s="7">
        <f t="shared" si="12"/>
        <v>0.17370000000000019</v>
      </c>
    </row>
    <row r="189" spans="1:3" x14ac:dyDescent="0.25">
      <c r="A189" s="3">
        <v>183</v>
      </c>
      <c r="B189" s="7">
        <v>29.480499999999999</v>
      </c>
      <c r="C189" s="7">
        <f t="shared" si="12"/>
        <v>0.19909999999999783</v>
      </c>
    </row>
    <row r="190" spans="1:3" x14ac:dyDescent="0.25">
      <c r="A190" s="3">
        <v>184</v>
      </c>
      <c r="B190" s="7">
        <v>29.633900000000001</v>
      </c>
      <c r="C190" s="7">
        <f t="shared" si="12"/>
        <v>0.15340000000000131</v>
      </c>
    </row>
    <row r="191" spans="1:3" x14ac:dyDescent="0.25">
      <c r="A191" s="3">
        <v>185</v>
      </c>
      <c r="B191" s="7">
        <v>29.698799999999999</v>
      </c>
      <c r="C191" s="7">
        <f t="shared" si="12"/>
        <v>6.4899999999997959E-2</v>
      </c>
    </row>
    <row r="192" spans="1:3" x14ac:dyDescent="0.25">
      <c r="A192" s="3">
        <v>186</v>
      </c>
      <c r="B192" s="7">
        <v>29.766999999999999</v>
      </c>
      <c r="C192" s="7">
        <f t="shared" si="12"/>
        <v>6.8200000000000927E-2</v>
      </c>
    </row>
    <row r="193" spans="1:6" x14ac:dyDescent="0.25">
      <c r="A193" s="3">
        <v>187</v>
      </c>
      <c r="B193" s="7">
        <v>29.779599999999999</v>
      </c>
      <c r="C193" s="7">
        <f t="shared" si="12"/>
        <v>1.2599999999999056E-2</v>
      </c>
    </row>
    <row r="194" spans="1:6" x14ac:dyDescent="0.25">
      <c r="A194" s="3">
        <v>188</v>
      </c>
      <c r="B194" s="7">
        <v>29.939699999999998</v>
      </c>
      <c r="C194" s="7">
        <f t="shared" si="12"/>
        <v>0.16009999999999991</v>
      </c>
    </row>
    <row r="195" spans="1:6" x14ac:dyDescent="0.25">
      <c r="A195" s="3">
        <v>189</v>
      </c>
      <c r="B195" s="7">
        <v>30.195499999999999</v>
      </c>
      <c r="C195" s="7">
        <f t="shared" si="12"/>
        <v>0.25580000000000069</v>
      </c>
    </row>
    <row r="196" spans="1:6" x14ac:dyDescent="0.25">
      <c r="A196" s="3">
        <v>190</v>
      </c>
      <c r="B196" s="7">
        <v>30.216000000000001</v>
      </c>
      <c r="C196" s="7">
        <f t="shared" si="12"/>
        <v>2.0500000000001961E-2</v>
      </c>
    </row>
    <row r="197" spans="1:6" x14ac:dyDescent="0.25">
      <c r="A197" s="3">
        <v>191</v>
      </c>
      <c r="B197" s="7">
        <v>30.23</v>
      </c>
      <c r="C197" s="7">
        <f t="shared" si="12"/>
        <v>1.3999999999999346E-2</v>
      </c>
    </row>
    <row r="198" spans="1:6" x14ac:dyDescent="0.25">
      <c r="A198" s="3">
        <v>192</v>
      </c>
      <c r="B198" s="7">
        <v>31.0274</v>
      </c>
      <c r="C198" s="7">
        <f t="shared" si="12"/>
        <v>0.79739999999999966</v>
      </c>
    </row>
    <row r="199" spans="1:6" x14ac:dyDescent="0.25">
      <c r="A199" s="3">
        <v>193</v>
      </c>
      <c r="B199" s="7">
        <v>31.067499999999999</v>
      </c>
      <c r="C199" s="7">
        <f t="shared" si="12"/>
        <v>4.0099999999998914E-2</v>
      </c>
    </row>
    <row r="200" spans="1:6" x14ac:dyDescent="0.25">
      <c r="A200" s="3">
        <v>194</v>
      </c>
      <c r="B200" s="7">
        <v>31.148599999999998</v>
      </c>
      <c r="C200" s="7">
        <f t="shared" si="12"/>
        <v>8.1099999999999284E-2</v>
      </c>
    </row>
    <row r="201" spans="1:6" x14ac:dyDescent="0.25">
      <c r="A201" s="3">
        <v>195</v>
      </c>
      <c r="B201" s="7">
        <v>31.4559</v>
      </c>
      <c r="C201" s="7">
        <f t="shared" ref="C201:C207" si="13">B201-B200</f>
        <v>0.30730000000000146</v>
      </c>
    </row>
    <row r="202" spans="1:6" x14ac:dyDescent="0.25">
      <c r="A202" s="3">
        <v>196</v>
      </c>
      <c r="B202" s="7">
        <v>31.644500000000001</v>
      </c>
      <c r="C202" s="7">
        <f t="shared" si="13"/>
        <v>0.18860000000000099</v>
      </c>
    </row>
    <row r="203" spans="1:6" x14ac:dyDescent="0.25">
      <c r="A203" s="3">
        <v>197</v>
      </c>
      <c r="B203" s="7">
        <v>31.726900000000001</v>
      </c>
      <c r="C203" s="7">
        <f t="shared" si="13"/>
        <v>8.2399999999999807E-2</v>
      </c>
      <c r="F203" s="1">
        <f>MIN(_muestra)</f>
        <v>2.3999999999979593E-3</v>
      </c>
    </row>
    <row r="204" spans="1:6" x14ac:dyDescent="0.25">
      <c r="A204" s="3">
        <v>198</v>
      </c>
      <c r="B204" s="7">
        <v>31.801100000000002</v>
      </c>
      <c r="C204" s="7">
        <f t="shared" si="13"/>
        <v>7.4200000000001154E-2</v>
      </c>
    </row>
    <row r="205" spans="1:6" x14ac:dyDescent="0.25">
      <c r="A205" s="3">
        <v>199</v>
      </c>
      <c r="B205" s="7">
        <v>31.9529</v>
      </c>
      <c r="C205" s="7">
        <f t="shared" si="13"/>
        <v>0.15179999999999794</v>
      </c>
    </row>
    <row r="206" spans="1:6" x14ac:dyDescent="0.25">
      <c r="A206" s="3">
        <v>200</v>
      </c>
      <c r="B206" s="7">
        <v>31.967199999999998</v>
      </c>
      <c r="C206" s="7">
        <f t="shared" si="13"/>
        <v>1.4299999999998647E-2</v>
      </c>
    </row>
    <row r="207" spans="1:6" x14ac:dyDescent="0.25">
      <c r="A207" s="3">
        <v>201</v>
      </c>
      <c r="B207" s="7">
        <v>32.095700000000001</v>
      </c>
      <c r="C207" s="7">
        <f t="shared" si="13"/>
        <v>0.1285000000000025</v>
      </c>
    </row>
    <row r="208" spans="1:6" x14ac:dyDescent="0.25">
      <c r="A208" s="2"/>
      <c r="B208" s="2"/>
      <c r="C208" s="2"/>
    </row>
    <row r="209" spans="1:3" x14ac:dyDescent="0.25">
      <c r="A209" s="2"/>
      <c r="B209" s="2"/>
      <c r="C209" s="2"/>
    </row>
  </sheetData>
  <mergeCells count="3">
    <mergeCell ref="A6:C6"/>
    <mergeCell ref="N10:P10"/>
    <mergeCell ref="U10:W10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A227D-8E82-40F0-97F9-ED96EBB6D8C4}">
  <dimension ref="A2:AB399"/>
  <sheetViews>
    <sheetView tabSelected="1" zoomScale="85" zoomScaleNormal="85" workbookViewId="0">
      <selection activeCell="Z14" sqref="Z14"/>
    </sheetView>
  </sheetViews>
  <sheetFormatPr baseColWidth="10" defaultRowHeight="15" x14ac:dyDescent="0.25"/>
  <cols>
    <col min="1" max="2" width="11.42578125" style="1"/>
    <col min="3" max="3" width="11.42578125" style="1" customWidth="1"/>
    <col min="4" max="5" width="11.42578125" style="1"/>
    <col min="6" max="6" width="13.85546875" style="1" customWidth="1"/>
    <col min="7" max="7" width="15.140625" style="1" customWidth="1"/>
    <col min="8" max="8" width="11.85546875" style="1" bestFit="1" customWidth="1"/>
    <col min="9" max="15" width="11.42578125" style="1"/>
    <col min="16" max="16" width="11.85546875" style="1" bestFit="1" customWidth="1"/>
    <col min="17" max="21" width="11.42578125" style="1"/>
    <col min="22" max="22" width="11.5703125" style="1" bestFit="1" customWidth="1"/>
    <col min="23" max="23" width="12.5703125" style="1" bestFit="1" customWidth="1"/>
    <col min="24" max="24" width="11.42578125" style="1"/>
    <col min="25" max="25" width="12.7109375" style="1" customWidth="1"/>
    <col min="26" max="16384" width="11.42578125" style="1"/>
  </cols>
  <sheetData>
    <row r="2" spans="1:28" x14ac:dyDescent="0.25">
      <c r="F2" s="8" t="s">
        <v>57</v>
      </c>
    </row>
    <row r="3" spans="1:28" x14ac:dyDescent="0.25">
      <c r="F3" s="8" t="s">
        <v>58</v>
      </c>
    </row>
    <row r="4" spans="1:28" x14ac:dyDescent="0.25">
      <c r="B4" s="1" t="s">
        <v>8</v>
      </c>
      <c r="C4" s="1" t="s">
        <v>9</v>
      </c>
    </row>
    <row r="5" spans="1:28" ht="75" x14ac:dyDescent="0.25">
      <c r="A5" s="1" t="s">
        <v>1</v>
      </c>
      <c r="B5" s="4" t="s">
        <v>2</v>
      </c>
      <c r="C5" s="1" t="s">
        <v>9</v>
      </c>
    </row>
    <row r="6" spans="1:28" x14ac:dyDescent="0.25">
      <c r="A6" s="42" t="s">
        <v>0</v>
      </c>
      <c r="B6" s="42"/>
      <c r="C6" s="42"/>
      <c r="F6" s="6" t="s">
        <v>3</v>
      </c>
      <c r="G6" s="3">
        <f>COUNT(C8:C207)</f>
        <v>200</v>
      </c>
      <c r="N6" s="10" t="s">
        <v>26</v>
      </c>
      <c r="U6" s="10" t="s">
        <v>42</v>
      </c>
    </row>
    <row r="7" spans="1:28" x14ac:dyDescent="0.25">
      <c r="A7" s="3">
        <v>1</v>
      </c>
      <c r="B7" s="41">
        <v>32.524900000000002</v>
      </c>
      <c r="C7" s="3"/>
      <c r="F7" s="6" t="s">
        <v>4</v>
      </c>
      <c r="G7" s="7">
        <f>MAX(C8:C207)</f>
        <v>0.76570000000000249</v>
      </c>
      <c r="N7" s="1" t="s">
        <v>27</v>
      </c>
      <c r="O7" s="1">
        <v>12</v>
      </c>
      <c r="U7" s="9" t="s">
        <v>44</v>
      </c>
      <c r="W7" s="1" t="s">
        <v>46</v>
      </c>
      <c r="Y7" s="1">
        <v>0.05</v>
      </c>
      <c r="Z7" s="9" t="s">
        <v>47</v>
      </c>
      <c r="AB7" s="9" t="s">
        <v>53</v>
      </c>
    </row>
    <row r="8" spans="1:28" x14ac:dyDescent="0.25">
      <c r="A8" s="3">
        <v>2</v>
      </c>
      <c r="B8" s="41">
        <v>32.807299999999998</v>
      </c>
      <c r="C8" s="7">
        <f>B8-B7</f>
        <v>0.28239999999999554</v>
      </c>
      <c r="F8" s="6" t="s">
        <v>5</v>
      </c>
      <c r="G8" s="7">
        <f>MIN(C8:C207)</f>
        <v>9.9999999999766942E-4</v>
      </c>
      <c r="N8" s="1" t="s">
        <v>28</v>
      </c>
      <c r="O8" s="11">
        <f>(_Valor_Max-_Valor_Min)/_intervalos</f>
        <v>6.3725000000000406E-2</v>
      </c>
      <c r="W8" s="9" t="s">
        <v>48</v>
      </c>
      <c r="Y8" s="1">
        <f>_intervalos-1</f>
        <v>11</v>
      </c>
    </row>
    <row r="9" spans="1:28" ht="15.75" thickBot="1" x14ac:dyDescent="0.3">
      <c r="A9" s="3">
        <v>3</v>
      </c>
      <c r="B9" s="41">
        <v>32.9221</v>
      </c>
      <c r="C9" s="7">
        <f t="shared" ref="C9:C72" si="0">B9-B8</f>
        <v>0.11480000000000246</v>
      </c>
      <c r="F9" s="6" t="s">
        <v>6</v>
      </c>
      <c r="G9" s="7">
        <f>AVERAGE(_muestra)</f>
        <v>0.133937</v>
      </c>
    </row>
    <row r="10" spans="1:28" x14ac:dyDescent="0.25">
      <c r="A10" s="3">
        <v>4</v>
      </c>
      <c r="B10" s="41">
        <v>32.989800000000002</v>
      </c>
      <c r="C10" s="7">
        <f t="shared" si="0"/>
        <v>6.7700000000002092E-2</v>
      </c>
      <c r="F10" s="6" t="s">
        <v>7</v>
      </c>
      <c r="G10" s="7">
        <f>_xlfn.VAR.S(C8:C207)</f>
        <v>1.8776674403015198E-2</v>
      </c>
      <c r="N10" s="43" t="s">
        <v>32</v>
      </c>
      <c r="O10" s="44"/>
      <c r="P10" s="45"/>
      <c r="Q10" s="30" t="s">
        <v>33</v>
      </c>
      <c r="R10" s="34"/>
      <c r="S10" s="35" t="s">
        <v>35</v>
      </c>
      <c r="T10" s="36"/>
      <c r="U10" s="43" t="s">
        <v>45</v>
      </c>
      <c r="V10" s="44"/>
      <c r="W10" s="45"/>
    </row>
    <row r="11" spans="1:28" x14ac:dyDescent="0.25">
      <c r="A11" s="3">
        <v>5</v>
      </c>
      <c r="B11" s="41">
        <v>33</v>
      </c>
      <c r="C11" s="7">
        <f t="shared" si="0"/>
        <v>1.0199999999997544E-2</v>
      </c>
      <c r="F11" s="10" t="s">
        <v>12</v>
      </c>
      <c r="M11" s="1" t="s">
        <v>39</v>
      </c>
      <c r="N11" s="23" t="s">
        <v>29</v>
      </c>
      <c r="O11" s="24" t="s">
        <v>30</v>
      </c>
      <c r="P11" s="25" t="s">
        <v>31</v>
      </c>
      <c r="Q11" s="31" t="s">
        <v>34</v>
      </c>
      <c r="R11" s="23" t="s">
        <v>36</v>
      </c>
      <c r="S11" s="24" t="s">
        <v>37</v>
      </c>
      <c r="T11" s="25" t="s">
        <v>38</v>
      </c>
      <c r="U11" s="23" t="s">
        <v>36</v>
      </c>
      <c r="V11" s="24" t="s">
        <v>37</v>
      </c>
      <c r="W11" s="25" t="s">
        <v>38</v>
      </c>
    </row>
    <row r="12" spans="1:28" x14ac:dyDescent="0.25">
      <c r="A12" s="3">
        <v>6</v>
      </c>
      <c r="B12" s="41">
        <v>33.110399999999998</v>
      </c>
      <c r="C12" s="7">
        <f t="shared" si="0"/>
        <v>0.1103999999999985</v>
      </c>
      <c r="M12" s="12">
        <f>(P12+O12)/2</f>
        <v>3.2862499999997873E-2</v>
      </c>
      <c r="N12" s="16">
        <v>1</v>
      </c>
      <c r="O12" s="19">
        <f>_Valor_Min</f>
        <v>9.9999999999766942E-4</v>
      </c>
      <c r="P12" s="26">
        <f t="shared" ref="P12" si="1">O12+_pasos</f>
        <v>6.4724999999998076E-2</v>
      </c>
      <c r="Q12" s="32">
        <f t="array" ref="Q12:Q23">FREQUENCY(_muestra,_limSup)</f>
        <v>79</v>
      </c>
      <c r="R12" s="37">
        <f t="shared" ref="R12:R23" si="2">_tamañoMuestra/_intervalos</f>
        <v>16.666666666666668</v>
      </c>
      <c r="S12" s="19">
        <f t="shared" ref="S12:S23" si="3">(_xlfn.EXPON.DIST(P12,_DistrExpLambda,1)-_xlfn.EXPON.DIST(O12,_DistrExpLambda,1))*_tamañoMuestra</f>
        <v>75.157148279360371</v>
      </c>
      <c r="T12" s="26">
        <f t="shared" ref="T12:T23" si="4">(_xlfn.NORM.DIST(P12,_DistrNormU,_DistrNomrS,1)-_xlfn.NORM.DIST(O12,_DistrNormU,_DistrNomrS,1))*_tamañoMuestra</f>
        <v>28.151858866480651</v>
      </c>
      <c r="U12" s="37">
        <f>(R12-Q12)^2/R12</f>
        <v>233.12666666666661</v>
      </c>
      <c r="V12" s="19">
        <f>(S12-Q12)^2/S12</f>
        <v>0.19648842039524814</v>
      </c>
      <c r="W12" s="26">
        <f>(T12-Q12)^2/T12</f>
        <v>91.842370658258702</v>
      </c>
    </row>
    <row r="13" spans="1:28" ht="15.75" thickBot="1" x14ac:dyDescent="0.3">
      <c r="A13" s="3">
        <v>7</v>
      </c>
      <c r="B13" s="41">
        <v>33.240400000000001</v>
      </c>
      <c r="C13" s="7">
        <f t="shared" si="0"/>
        <v>0.13000000000000256</v>
      </c>
      <c r="M13" s="12">
        <f t="shared" ref="M13:M23" si="5">(P13+O13)/2</f>
        <v>9.6587499999998272E-2</v>
      </c>
      <c r="N13" s="16">
        <v>2</v>
      </c>
      <c r="O13" s="19">
        <f>P12</f>
        <v>6.4724999999998076E-2</v>
      </c>
      <c r="P13" s="26">
        <f t="shared" ref="P13:P23" si="6">O13+_pasos</f>
        <v>0.12844999999999848</v>
      </c>
      <c r="Q13" s="32">
        <v>49</v>
      </c>
      <c r="R13" s="37">
        <f t="shared" si="2"/>
        <v>16.666666666666668</v>
      </c>
      <c r="S13" s="19">
        <f t="shared" si="3"/>
        <v>46.70250675763382</v>
      </c>
      <c r="T13" s="26">
        <f t="shared" si="4"/>
        <v>35.456598070975687</v>
      </c>
      <c r="U13" s="37">
        <f t="shared" ref="U13:U23" si="7">(R13-Q13)^2/R13</f>
        <v>62.726666666666645</v>
      </c>
      <c r="V13" s="19">
        <f t="shared" ref="V13:V23" si="8">(S13-Q13)^2/S13</f>
        <v>0.11302338065301948</v>
      </c>
      <c r="W13" s="26">
        <f t="shared" ref="W13:W23" si="9">(T13-Q13)^2/T13</f>
        <v>5.1731904861241542</v>
      </c>
    </row>
    <row r="14" spans="1:28" x14ac:dyDescent="0.25">
      <c r="A14" s="3">
        <v>8</v>
      </c>
      <c r="B14" s="41">
        <v>33.326000000000001</v>
      </c>
      <c r="C14" s="7">
        <f t="shared" si="0"/>
        <v>8.5599999999999454E-2</v>
      </c>
      <c r="F14" s="13" t="s">
        <v>13</v>
      </c>
      <c r="G14" s="14"/>
      <c r="H14" s="14"/>
      <c r="I14" s="14"/>
      <c r="J14" s="14"/>
      <c r="K14" s="14"/>
      <c r="L14" s="15"/>
      <c r="M14" s="12">
        <f t="shared" si="5"/>
        <v>0.16031249999999869</v>
      </c>
      <c r="N14" s="16">
        <v>3</v>
      </c>
      <c r="O14" s="19">
        <f t="shared" ref="O14:O23" si="10">P13</f>
        <v>0.12844999999999848</v>
      </c>
      <c r="P14" s="26">
        <f t="shared" si="6"/>
        <v>0.19217499999999887</v>
      </c>
      <c r="Q14" s="32">
        <v>28</v>
      </c>
      <c r="R14" s="37">
        <f t="shared" si="2"/>
        <v>16.666666666666668</v>
      </c>
      <c r="S14" s="19">
        <f t="shared" si="3"/>
        <v>29.020847482658052</v>
      </c>
      <c r="T14" s="26">
        <f t="shared" si="4"/>
        <v>36.111024674595335</v>
      </c>
      <c r="U14" s="37">
        <f t="shared" si="7"/>
        <v>7.7066666666666652</v>
      </c>
      <c r="V14" s="19">
        <f t="shared" si="8"/>
        <v>3.5909688146496262E-2</v>
      </c>
      <c r="W14" s="26">
        <f t="shared" si="9"/>
        <v>1.8218458729634925</v>
      </c>
      <c r="Y14" s="9" t="s">
        <v>49</v>
      </c>
      <c r="Z14" s="46">
        <f>_xlfn.CHISQ.INV.RT(_alfa,_gradoDeLibertad)</f>
        <v>19.675137572682498</v>
      </c>
    </row>
    <row r="15" spans="1:28" x14ac:dyDescent="0.25">
      <c r="A15" s="3">
        <v>9</v>
      </c>
      <c r="B15" s="41">
        <v>33.511699999999998</v>
      </c>
      <c r="C15" s="7">
        <f t="shared" si="0"/>
        <v>0.18569999999999709</v>
      </c>
      <c r="F15" s="16" t="s">
        <v>14</v>
      </c>
      <c r="G15" s="2"/>
      <c r="H15" s="2"/>
      <c r="I15" s="2"/>
      <c r="J15" s="2"/>
      <c r="K15" s="2"/>
      <c r="L15" s="17"/>
      <c r="M15" s="12">
        <f t="shared" si="5"/>
        <v>0.22403749999999908</v>
      </c>
      <c r="N15" s="16">
        <v>4</v>
      </c>
      <c r="O15" s="19">
        <f t="shared" si="10"/>
        <v>0.19217499999999887</v>
      </c>
      <c r="P15" s="26">
        <f t="shared" si="6"/>
        <v>0.25589999999999929</v>
      </c>
      <c r="Q15" s="32">
        <v>9</v>
      </c>
      <c r="R15" s="37">
        <f t="shared" si="2"/>
        <v>16.666666666666668</v>
      </c>
      <c r="S15" s="19">
        <f t="shared" si="3"/>
        <v>18.033498565342754</v>
      </c>
      <c r="T15" s="26">
        <f t="shared" si="4"/>
        <v>29.73965907452132</v>
      </c>
      <c r="U15" s="37">
        <f t="shared" si="7"/>
        <v>3.5266666666666673</v>
      </c>
      <c r="V15" s="19">
        <f t="shared" si="8"/>
        <v>4.52513948052645</v>
      </c>
      <c r="W15" s="26">
        <f t="shared" si="9"/>
        <v>14.46329486997651</v>
      </c>
    </row>
    <row r="16" spans="1:28" x14ac:dyDescent="0.25">
      <c r="A16" s="3">
        <v>10</v>
      </c>
      <c r="B16" s="41">
        <v>33.987400000000001</v>
      </c>
      <c r="C16" s="7">
        <f t="shared" si="0"/>
        <v>0.47570000000000334</v>
      </c>
      <c r="F16" s="18" t="s">
        <v>15</v>
      </c>
      <c r="G16" s="2"/>
      <c r="H16" s="2"/>
      <c r="I16" s="2"/>
      <c r="J16" s="2"/>
      <c r="K16" s="2"/>
      <c r="L16" s="17"/>
      <c r="M16" s="12">
        <f t="shared" si="5"/>
        <v>0.28776249999999948</v>
      </c>
      <c r="N16" s="16">
        <v>5</v>
      </c>
      <c r="O16" s="19">
        <f t="shared" si="10"/>
        <v>0.25589999999999929</v>
      </c>
      <c r="P16" s="26">
        <f t="shared" si="6"/>
        <v>0.31962499999999971</v>
      </c>
      <c r="Q16" s="32">
        <v>15</v>
      </c>
      <c r="R16" s="37">
        <f t="shared" si="2"/>
        <v>16.666666666666668</v>
      </c>
      <c r="S16" s="19">
        <f t="shared" si="3"/>
        <v>11.205981172691581</v>
      </c>
      <c r="T16" s="26">
        <f t="shared" si="4"/>
        <v>19.805168327153822</v>
      </c>
      <c r="U16" s="37">
        <f t="shared" si="7"/>
        <v>0.16666666666666688</v>
      </c>
      <c r="V16" s="19">
        <f t="shared" si="8"/>
        <v>1.2845442661504394</v>
      </c>
      <c r="W16" s="26">
        <f t="shared" si="9"/>
        <v>1.1658392532127724</v>
      </c>
    </row>
    <row r="17" spans="1:25" x14ac:dyDescent="0.25">
      <c r="A17" s="3">
        <v>11</v>
      </c>
      <c r="B17" s="41">
        <v>34.004399999999997</v>
      </c>
      <c r="C17" s="7">
        <f t="shared" si="0"/>
        <v>1.6999999999995907E-2</v>
      </c>
      <c r="F17" s="16"/>
      <c r="G17" s="2" t="s">
        <v>16</v>
      </c>
      <c r="H17" s="19">
        <f>_media-((12*_varianza)^0.5)/2</f>
        <v>-0.1034024682918237</v>
      </c>
      <c r="I17" s="2"/>
      <c r="J17" s="2"/>
      <c r="K17" s="2"/>
      <c r="L17" s="17"/>
      <c r="M17" s="12">
        <f t="shared" si="5"/>
        <v>0.35148749999999995</v>
      </c>
      <c r="N17" s="16">
        <v>6</v>
      </c>
      <c r="O17" s="19">
        <f t="shared" si="10"/>
        <v>0.31962499999999971</v>
      </c>
      <c r="P17" s="26">
        <f t="shared" si="6"/>
        <v>0.38335000000000014</v>
      </c>
      <c r="Q17" s="32">
        <v>8</v>
      </c>
      <c r="R17" s="37">
        <f t="shared" si="2"/>
        <v>16.666666666666668</v>
      </c>
      <c r="S17" s="19">
        <f t="shared" si="3"/>
        <v>6.9633750538039774</v>
      </c>
      <c r="T17" s="26">
        <f t="shared" si="4"/>
        <v>10.664803594048866</v>
      </c>
      <c r="U17" s="37">
        <f t="shared" si="7"/>
        <v>4.5066666666666677</v>
      </c>
      <c r="V17" s="19">
        <f t="shared" si="8"/>
        <v>0.15432046540260319</v>
      </c>
      <c r="W17" s="26">
        <f t="shared" si="9"/>
        <v>0.66585175547145814</v>
      </c>
    </row>
    <row r="18" spans="1:25" x14ac:dyDescent="0.25">
      <c r="A18" s="3">
        <v>12</v>
      </c>
      <c r="B18" s="41">
        <v>34.005899999999997</v>
      </c>
      <c r="C18" s="7">
        <f t="shared" si="0"/>
        <v>1.5000000000000568E-3</v>
      </c>
      <c r="F18" s="16"/>
      <c r="G18" s="2" t="s">
        <v>17</v>
      </c>
      <c r="H18" s="19">
        <f>2*_media - _DistrUnifA</f>
        <v>0.3712764682918237</v>
      </c>
      <c r="I18" s="2"/>
      <c r="J18" s="2"/>
      <c r="K18" s="2"/>
      <c r="L18" s="17"/>
      <c r="M18" s="12">
        <f t="shared" si="5"/>
        <v>0.41521250000000032</v>
      </c>
      <c r="N18" s="16">
        <v>7</v>
      </c>
      <c r="O18" s="19">
        <f t="shared" si="10"/>
        <v>0.38335000000000014</v>
      </c>
      <c r="P18" s="26">
        <f t="shared" si="6"/>
        <v>0.44707500000000056</v>
      </c>
      <c r="Q18" s="32">
        <v>4</v>
      </c>
      <c r="R18" s="37">
        <f t="shared" si="2"/>
        <v>16.666666666666668</v>
      </c>
      <c r="S18" s="19">
        <f t="shared" si="3"/>
        <v>4.3270278070878909</v>
      </c>
      <c r="T18" s="26">
        <f t="shared" si="4"/>
        <v>4.6434107707785444</v>
      </c>
      <c r="U18" s="37">
        <f t="shared" si="7"/>
        <v>9.6266666666666687</v>
      </c>
      <c r="V18" s="19">
        <f t="shared" si="8"/>
        <v>2.4716084891696303E-2</v>
      </c>
      <c r="W18" s="26">
        <f t="shared" si="9"/>
        <v>8.9153736421305335E-2</v>
      </c>
    </row>
    <row r="19" spans="1:25" x14ac:dyDescent="0.25">
      <c r="A19" s="3">
        <v>13</v>
      </c>
      <c r="B19" s="41">
        <v>34.118099999999998</v>
      </c>
      <c r="C19" s="7">
        <f t="shared" si="0"/>
        <v>0.11220000000000141</v>
      </c>
      <c r="F19" s="18" t="s">
        <v>18</v>
      </c>
      <c r="G19" s="2"/>
      <c r="H19" s="2"/>
      <c r="I19" s="2"/>
      <c r="J19" s="2"/>
      <c r="K19" s="2"/>
      <c r="L19" s="17"/>
      <c r="M19" s="12">
        <f t="shared" si="5"/>
        <v>0.47893750000000074</v>
      </c>
      <c r="N19" s="16">
        <v>8</v>
      </c>
      <c r="O19" s="19">
        <f t="shared" si="10"/>
        <v>0.44707500000000056</v>
      </c>
      <c r="P19" s="26">
        <f t="shared" si="6"/>
        <v>0.51080000000000092</v>
      </c>
      <c r="Q19" s="32">
        <v>4</v>
      </c>
      <c r="R19" s="37">
        <f t="shared" si="2"/>
        <v>16.666666666666668</v>
      </c>
      <c r="S19" s="19">
        <f t="shared" si="3"/>
        <v>2.6888067206840338</v>
      </c>
      <c r="T19" s="26">
        <f t="shared" si="4"/>
        <v>1.6345666255716207</v>
      </c>
      <c r="U19" s="37">
        <f t="shared" si="7"/>
        <v>9.6266666666666687</v>
      </c>
      <c r="V19" s="19">
        <f t="shared" si="8"/>
        <v>0.63940178462734021</v>
      </c>
      <c r="W19" s="26">
        <f t="shared" si="9"/>
        <v>3.4230939022769524</v>
      </c>
    </row>
    <row r="20" spans="1:25" x14ac:dyDescent="0.25">
      <c r="A20" s="3">
        <v>14</v>
      </c>
      <c r="B20" s="41">
        <v>34.162599999999998</v>
      </c>
      <c r="C20" s="7">
        <f t="shared" si="0"/>
        <v>4.4499999999999318E-2</v>
      </c>
      <c r="F20" s="16"/>
      <c r="G20" s="2" t="s">
        <v>22</v>
      </c>
      <c r="H20" s="19">
        <f>1/_media</f>
        <v>7.4661967940150964</v>
      </c>
      <c r="I20" s="2"/>
      <c r="J20" s="2"/>
      <c r="K20" s="2"/>
      <c r="L20" s="17"/>
      <c r="M20" s="12">
        <f t="shared" si="5"/>
        <v>0.54266250000000116</v>
      </c>
      <c r="N20" s="16">
        <v>9</v>
      </c>
      <c r="O20" s="19">
        <f t="shared" si="10"/>
        <v>0.51080000000000092</v>
      </c>
      <c r="P20" s="26">
        <f t="shared" si="6"/>
        <v>0.57452500000000128</v>
      </c>
      <c r="Q20" s="32">
        <v>1</v>
      </c>
      <c r="R20" s="37">
        <f t="shared" si="2"/>
        <v>16.666666666666668</v>
      </c>
      <c r="S20" s="19">
        <f t="shared" si="3"/>
        <v>1.6708193021900852</v>
      </c>
      <c r="T20" s="26">
        <f t="shared" si="4"/>
        <v>0.46517309853379984</v>
      </c>
      <c r="U20" s="37">
        <f t="shared" si="7"/>
        <v>14.726666666666668</v>
      </c>
      <c r="V20" s="19">
        <f t="shared" si="8"/>
        <v>0.26932806893057881</v>
      </c>
      <c r="W20" s="26">
        <f t="shared" si="9"/>
        <v>0.61491048264295245</v>
      </c>
      <c r="Y20" s="8" t="s">
        <v>50</v>
      </c>
    </row>
    <row r="21" spans="1:25" x14ac:dyDescent="0.25">
      <c r="A21" s="3">
        <v>15</v>
      </c>
      <c r="B21" s="41">
        <v>34.266800000000003</v>
      </c>
      <c r="C21" s="7">
        <f t="shared" si="0"/>
        <v>0.10420000000000584</v>
      </c>
      <c r="F21" s="16"/>
      <c r="G21" s="2" t="s">
        <v>23</v>
      </c>
      <c r="H21" s="19">
        <f>1/_varianza^0.5</f>
        <v>7.2977782415826953</v>
      </c>
      <c r="I21" s="2"/>
      <c r="J21" s="2"/>
      <c r="K21" s="2"/>
      <c r="L21" s="17"/>
      <c r="M21" s="12">
        <f t="shared" si="5"/>
        <v>0.60638750000000141</v>
      </c>
      <c r="N21" s="16">
        <v>10</v>
      </c>
      <c r="O21" s="19">
        <f t="shared" si="10"/>
        <v>0.57452500000000128</v>
      </c>
      <c r="P21" s="26">
        <f t="shared" si="6"/>
        <v>0.63825000000000165</v>
      </c>
      <c r="Q21" s="32">
        <v>1</v>
      </c>
      <c r="R21" s="37">
        <f t="shared" si="2"/>
        <v>16.666666666666668</v>
      </c>
      <c r="S21" s="19">
        <f t="shared" si="3"/>
        <v>1.0382438868126398</v>
      </c>
      <c r="T21" s="26">
        <f t="shared" si="4"/>
        <v>0.1070120392421714</v>
      </c>
      <c r="U21" s="37">
        <f t="shared" si="7"/>
        <v>14.726666666666668</v>
      </c>
      <c r="V21" s="19">
        <f t="shared" si="8"/>
        <v>1.4087199521377407E-3</v>
      </c>
      <c r="W21" s="26">
        <f t="shared" si="9"/>
        <v>7.4517549960320197</v>
      </c>
      <c r="Y21" s="10" t="s">
        <v>51</v>
      </c>
    </row>
    <row r="22" spans="1:25" x14ac:dyDescent="0.25">
      <c r="A22" s="3">
        <v>16</v>
      </c>
      <c r="B22" s="41">
        <v>34.349499999999999</v>
      </c>
      <c r="C22" s="7">
        <f t="shared" si="0"/>
        <v>8.2699999999995555E-2</v>
      </c>
      <c r="F22" s="18" t="s">
        <v>19</v>
      </c>
      <c r="G22" s="2"/>
      <c r="H22" s="2"/>
      <c r="I22" s="2"/>
      <c r="J22" s="2"/>
      <c r="K22" s="2"/>
      <c r="L22" s="17"/>
      <c r="M22" s="12">
        <f t="shared" si="5"/>
        <v>0.67011250000000189</v>
      </c>
      <c r="N22" s="16">
        <v>11</v>
      </c>
      <c r="O22" s="19">
        <f t="shared" si="10"/>
        <v>0.63825000000000165</v>
      </c>
      <c r="P22" s="26">
        <f t="shared" si="6"/>
        <v>0.70197500000000201</v>
      </c>
      <c r="Q22" s="32">
        <v>0</v>
      </c>
      <c r="R22" s="37">
        <f t="shared" si="2"/>
        <v>16.666666666666668</v>
      </c>
      <c r="S22" s="19">
        <f t="shared" si="3"/>
        <v>0.64516274566068788</v>
      </c>
      <c r="T22" s="26">
        <f t="shared" si="4"/>
        <v>1.9898102246473925E-2</v>
      </c>
      <c r="U22" s="37">
        <f t="shared" si="7"/>
        <v>16.666666666666668</v>
      </c>
      <c r="V22" s="19">
        <f t="shared" si="8"/>
        <v>0.64516274566068788</v>
      </c>
      <c r="W22" s="26">
        <f t="shared" si="9"/>
        <v>1.9898102246473925E-2</v>
      </c>
      <c r="Y22" s="10" t="s">
        <v>52</v>
      </c>
    </row>
    <row r="23" spans="1:25" ht="15.75" thickBot="1" x14ac:dyDescent="0.3">
      <c r="A23" s="3">
        <v>17</v>
      </c>
      <c r="B23" s="41">
        <v>34.420499999999997</v>
      </c>
      <c r="C23" s="7">
        <f t="shared" si="0"/>
        <v>7.0999999999997954E-2</v>
      </c>
      <c r="F23" s="16"/>
      <c r="G23" s="2" t="s">
        <v>20</v>
      </c>
      <c r="H23" s="19">
        <f>_media</f>
        <v>0.133937</v>
      </c>
      <c r="I23" s="2"/>
      <c r="J23" s="2"/>
      <c r="K23" s="2"/>
      <c r="L23" s="17"/>
      <c r="M23" s="12">
        <f t="shared" si="5"/>
        <v>0.73383750000000214</v>
      </c>
      <c r="N23" s="27">
        <v>12</v>
      </c>
      <c r="O23" s="28">
        <f t="shared" si="10"/>
        <v>0.70197500000000201</v>
      </c>
      <c r="P23" s="29">
        <f t="shared" si="6"/>
        <v>0.76570000000000238</v>
      </c>
      <c r="Q23" s="33">
        <v>1</v>
      </c>
      <c r="R23" s="38">
        <f t="shared" si="2"/>
        <v>16.666666666666668</v>
      </c>
      <c r="S23" s="28">
        <f t="shared" si="3"/>
        <v>0.40090288387466533</v>
      </c>
      <c r="T23" s="29">
        <f t="shared" si="4"/>
        <v>2.990216031428794E-3</v>
      </c>
      <c r="U23" s="38">
        <f t="shared" si="7"/>
        <v>14.726666666666668</v>
      </c>
      <c r="V23" s="28">
        <f t="shared" si="8"/>
        <v>0.89527256846049885</v>
      </c>
      <c r="W23" s="29">
        <f t="shared" si="9"/>
        <v>332.42698817786999</v>
      </c>
      <c r="Y23" s="8"/>
    </row>
    <row r="24" spans="1:25" x14ac:dyDescent="0.25">
      <c r="A24" s="3">
        <v>18</v>
      </c>
      <c r="B24" s="41">
        <v>34.627499999999998</v>
      </c>
      <c r="C24" s="7">
        <f t="shared" si="0"/>
        <v>0.20700000000000074</v>
      </c>
      <c r="F24" s="16"/>
      <c r="G24" s="2" t="s">
        <v>21</v>
      </c>
      <c r="H24" s="19">
        <f>_varianza^0.5</f>
        <v>0.13702800590760708</v>
      </c>
      <c r="I24" s="2"/>
      <c r="J24" s="2"/>
      <c r="K24" s="2"/>
      <c r="L24" s="17"/>
      <c r="Q24" s="1">
        <f t="shared" ref="Q24:W24" si="11">SUM(Q12:Q23)</f>
        <v>199</v>
      </c>
      <c r="R24" s="12">
        <f t="shared" si="11"/>
        <v>199.99999999999997</v>
      </c>
      <c r="S24" s="12">
        <f t="shared" si="11"/>
        <v>197.85432065780057</v>
      </c>
      <c r="T24" s="12">
        <f t="shared" si="11"/>
        <v>166.80216346017968</v>
      </c>
      <c r="U24" s="12">
        <f t="shared" si="11"/>
        <v>391.85999999999996</v>
      </c>
      <c r="V24" s="40">
        <f t="shared" si="11"/>
        <v>8.7847156737971961</v>
      </c>
      <c r="W24" s="12">
        <f t="shared" si="11"/>
        <v>459.15819229349677</v>
      </c>
      <c r="Y24" s="10" t="s">
        <v>54</v>
      </c>
    </row>
    <row r="25" spans="1:25" x14ac:dyDescent="0.25">
      <c r="A25" s="3">
        <v>19</v>
      </c>
      <c r="B25" s="41">
        <v>34.963200000000001</v>
      </c>
      <c r="C25" s="7">
        <f t="shared" si="0"/>
        <v>0.33570000000000277</v>
      </c>
      <c r="F25" s="16"/>
      <c r="G25" s="2"/>
      <c r="H25" s="2"/>
      <c r="I25" s="2"/>
      <c r="J25" s="2"/>
      <c r="K25" s="2"/>
      <c r="L25" s="17"/>
      <c r="Y25" s="10" t="s">
        <v>55</v>
      </c>
    </row>
    <row r="26" spans="1:25" x14ac:dyDescent="0.25">
      <c r="A26" s="3">
        <v>20</v>
      </c>
      <c r="B26" s="41">
        <v>35.237900000000003</v>
      </c>
      <c r="C26" s="7">
        <f t="shared" si="0"/>
        <v>0.27470000000000283</v>
      </c>
      <c r="F26" s="16"/>
      <c r="G26" s="2"/>
      <c r="H26" s="2"/>
      <c r="I26" s="2"/>
      <c r="J26" s="2"/>
      <c r="K26" s="2"/>
      <c r="L26" s="17"/>
      <c r="N26" s="9" t="s">
        <v>40</v>
      </c>
      <c r="Y26" s="10" t="s">
        <v>56</v>
      </c>
    </row>
    <row r="27" spans="1:25" x14ac:dyDescent="0.25">
      <c r="A27" s="3">
        <v>21</v>
      </c>
      <c r="B27" s="41">
        <v>35.4345</v>
      </c>
      <c r="C27" s="7">
        <f t="shared" si="0"/>
        <v>0.19659999999999656</v>
      </c>
      <c r="F27" s="18" t="s">
        <v>24</v>
      </c>
      <c r="G27" s="2"/>
      <c r="H27" s="2"/>
      <c r="I27" s="2"/>
      <c r="J27" s="2"/>
      <c r="K27" s="2"/>
      <c r="L27" s="17"/>
    </row>
    <row r="28" spans="1:25" ht="15.75" thickBot="1" x14ac:dyDescent="0.3">
      <c r="A28" s="3">
        <v>22</v>
      </c>
      <c r="B28" s="41">
        <v>35.4861</v>
      </c>
      <c r="C28" s="7">
        <f t="shared" si="0"/>
        <v>5.1600000000000534E-2</v>
      </c>
      <c r="F28" s="20" t="s">
        <v>25</v>
      </c>
      <c r="G28" s="21"/>
      <c r="H28" s="21"/>
      <c r="I28" s="21"/>
      <c r="J28" s="21"/>
      <c r="K28" s="21"/>
      <c r="L28" s="22"/>
    </row>
    <row r="29" spans="1:25" x14ac:dyDescent="0.25">
      <c r="A29" s="3">
        <v>23</v>
      </c>
      <c r="B29" s="41">
        <v>35.494399999999999</v>
      </c>
      <c r="C29" s="7">
        <f t="shared" si="0"/>
        <v>8.2999999999984198E-3</v>
      </c>
    </row>
    <row r="30" spans="1:25" x14ac:dyDescent="0.25">
      <c r="A30" s="3">
        <v>24</v>
      </c>
      <c r="B30" s="41">
        <v>35.521700000000003</v>
      </c>
      <c r="C30" s="7">
        <f t="shared" si="0"/>
        <v>2.7300000000003877E-2</v>
      </c>
    </row>
    <row r="31" spans="1:25" x14ac:dyDescent="0.25">
      <c r="A31" s="3">
        <v>25</v>
      </c>
      <c r="B31" s="41">
        <v>35.691299999999998</v>
      </c>
      <c r="C31" s="7">
        <f t="shared" si="0"/>
        <v>0.16959999999999553</v>
      </c>
    </row>
    <row r="32" spans="1:25" x14ac:dyDescent="0.25">
      <c r="A32" s="3">
        <v>26</v>
      </c>
      <c r="B32" s="41">
        <v>35.714300000000001</v>
      </c>
      <c r="C32" s="7">
        <f t="shared" si="0"/>
        <v>2.300000000000324E-2</v>
      </c>
    </row>
    <row r="33" spans="1:14" x14ac:dyDescent="0.25">
      <c r="A33" s="3">
        <v>27</v>
      </c>
      <c r="B33" s="41">
        <v>35.830199999999998</v>
      </c>
      <c r="C33" s="7">
        <f t="shared" si="0"/>
        <v>0.11589999999999634</v>
      </c>
    </row>
    <row r="34" spans="1:14" x14ac:dyDescent="0.25">
      <c r="A34" s="3">
        <v>28</v>
      </c>
      <c r="B34" s="41">
        <v>36.038699999999999</v>
      </c>
      <c r="C34" s="7">
        <f t="shared" si="0"/>
        <v>0.2085000000000008</v>
      </c>
    </row>
    <row r="35" spans="1:14" x14ac:dyDescent="0.25">
      <c r="A35" s="3">
        <v>29</v>
      </c>
      <c r="B35" s="41">
        <v>36.378700000000002</v>
      </c>
      <c r="C35" s="7">
        <f t="shared" si="0"/>
        <v>0.34000000000000341</v>
      </c>
    </row>
    <row r="36" spans="1:14" x14ac:dyDescent="0.25">
      <c r="A36" s="3">
        <v>30</v>
      </c>
      <c r="B36" s="41">
        <v>36.849899999999998</v>
      </c>
      <c r="C36" s="7">
        <f t="shared" si="0"/>
        <v>0.47119999999999607</v>
      </c>
    </row>
    <row r="37" spans="1:14" x14ac:dyDescent="0.25">
      <c r="A37" s="3">
        <v>31</v>
      </c>
      <c r="B37" s="41">
        <v>37.209499999999998</v>
      </c>
      <c r="C37" s="7">
        <f t="shared" si="0"/>
        <v>0.35960000000000036</v>
      </c>
    </row>
    <row r="38" spans="1:14" x14ac:dyDescent="0.25">
      <c r="A38" s="3">
        <v>32</v>
      </c>
      <c r="B38" s="41">
        <v>37.236400000000003</v>
      </c>
      <c r="C38" s="7">
        <f t="shared" si="0"/>
        <v>2.6900000000004809E-2</v>
      </c>
    </row>
    <row r="39" spans="1:14" x14ac:dyDescent="0.25">
      <c r="A39" s="3">
        <v>33</v>
      </c>
      <c r="B39" s="41">
        <v>37.3583</v>
      </c>
      <c r="C39" s="7">
        <f t="shared" si="0"/>
        <v>0.12189999999999657</v>
      </c>
    </row>
    <row r="40" spans="1:14" x14ac:dyDescent="0.25">
      <c r="A40" s="3">
        <v>34</v>
      </c>
      <c r="B40" s="41">
        <v>37.740499999999997</v>
      </c>
      <c r="C40" s="7">
        <f t="shared" si="0"/>
        <v>0.38219999999999743</v>
      </c>
    </row>
    <row r="41" spans="1:14" x14ac:dyDescent="0.25">
      <c r="A41" s="3">
        <v>35</v>
      </c>
      <c r="B41" s="41">
        <v>37.797199999999997</v>
      </c>
      <c r="C41" s="7">
        <f t="shared" si="0"/>
        <v>5.6699999999999307E-2</v>
      </c>
    </row>
    <row r="42" spans="1:14" x14ac:dyDescent="0.25">
      <c r="A42" s="3">
        <v>36</v>
      </c>
      <c r="B42" s="41">
        <v>38.533299999999997</v>
      </c>
      <c r="C42" s="7">
        <f t="shared" si="0"/>
        <v>0.73610000000000042</v>
      </c>
    </row>
    <row r="43" spans="1:14" x14ac:dyDescent="0.25">
      <c r="A43" s="3">
        <v>37</v>
      </c>
      <c r="B43" s="41">
        <v>38.547899999999998</v>
      </c>
      <c r="C43" s="7">
        <f t="shared" si="0"/>
        <v>1.4600000000001501E-2</v>
      </c>
    </row>
    <row r="44" spans="1:14" x14ac:dyDescent="0.25">
      <c r="A44" s="3">
        <v>38</v>
      </c>
      <c r="B44" s="41">
        <v>38.604599999999998</v>
      </c>
      <c r="C44" s="7">
        <f t="shared" si="0"/>
        <v>5.6699999999999307E-2</v>
      </c>
    </row>
    <row r="45" spans="1:14" x14ac:dyDescent="0.25">
      <c r="A45" s="3">
        <v>39</v>
      </c>
      <c r="B45" s="41">
        <v>38.646099999999997</v>
      </c>
      <c r="C45" s="7">
        <f t="shared" si="0"/>
        <v>4.1499999999999204E-2</v>
      </c>
    </row>
    <row r="46" spans="1:14" x14ac:dyDescent="0.25">
      <c r="A46" s="3">
        <v>40</v>
      </c>
      <c r="B46" s="41">
        <v>38.677999999999997</v>
      </c>
      <c r="C46" s="7">
        <f t="shared" si="0"/>
        <v>3.1900000000000261E-2</v>
      </c>
    </row>
    <row r="47" spans="1:14" x14ac:dyDescent="0.25">
      <c r="A47" s="3">
        <v>41</v>
      </c>
      <c r="B47" s="41">
        <v>38.784500000000001</v>
      </c>
      <c r="C47" s="7">
        <f t="shared" si="0"/>
        <v>0.10650000000000404</v>
      </c>
      <c r="N47" s="9" t="s">
        <v>41</v>
      </c>
    </row>
    <row r="48" spans="1:14" x14ac:dyDescent="0.25">
      <c r="A48" s="3">
        <v>42</v>
      </c>
      <c r="B48" s="41">
        <v>38.831000000000003</v>
      </c>
      <c r="C48" s="7">
        <f t="shared" si="0"/>
        <v>4.6500000000001762E-2</v>
      </c>
      <c r="N48" s="9" t="s">
        <v>43</v>
      </c>
    </row>
    <row r="49" spans="1:3" x14ac:dyDescent="0.25">
      <c r="A49" s="3">
        <v>43</v>
      </c>
      <c r="B49" s="41">
        <v>38.841999999999999</v>
      </c>
      <c r="C49" s="7">
        <f t="shared" si="0"/>
        <v>1.099999999999568E-2</v>
      </c>
    </row>
    <row r="50" spans="1:3" x14ac:dyDescent="0.25">
      <c r="A50" s="3">
        <v>44</v>
      </c>
      <c r="B50" s="41">
        <v>39.160400000000003</v>
      </c>
      <c r="C50" s="7">
        <f t="shared" si="0"/>
        <v>0.31840000000000401</v>
      </c>
    </row>
    <row r="51" spans="1:3" x14ac:dyDescent="0.25">
      <c r="A51" s="3">
        <v>45</v>
      </c>
      <c r="B51" s="41">
        <v>39.383800000000001</v>
      </c>
      <c r="C51" s="7">
        <f t="shared" si="0"/>
        <v>0.22339999999999804</v>
      </c>
    </row>
    <row r="52" spans="1:3" x14ac:dyDescent="0.25">
      <c r="A52" s="3">
        <v>46</v>
      </c>
      <c r="B52" s="41">
        <v>39.7515</v>
      </c>
      <c r="C52" s="7">
        <f t="shared" si="0"/>
        <v>0.36769999999999925</v>
      </c>
    </row>
    <row r="53" spans="1:3" x14ac:dyDescent="0.25">
      <c r="A53" s="3">
        <v>47</v>
      </c>
      <c r="B53" s="41">
        <v>39.831099999999999</v>
      </c>
      <c r="C53" s="7">
        <f t="shared" si="0"/>
        <v>7.9599999999999227E-2</v>
      </c>
    </row>
    <row r="54" spans="1:3" x14ac:dyDescent="0.25">
      <c r="A54" s="3">
        <v>48</v>
      </c>
      <c r="B54" s="41">
        <v>39.859200000000001</v>
      </c>
      <c r="C54" s="7">
        <f t="shared" si="0"/>
        <v>2.8100000000002012E-2</v>
      </c>
    </row>
    <row r="55" spans="1:3" x14ac:dyDescent="0.25">
      <c r="A55" s="3">
        <v>49</v>
      </c>
      <c r="B55" s="41">
        <v>39.912100000000002</v>
      </c>
      <c r="C55" s="7">
        <f t="shared" si="0"/>
        <v>5.2900000000001057E-2</v>
      </c>
    </row>
    <row r="56" spans="1:3" x14ac:dyDescent="0.25">
      <c r="A56" s="3">
        <v>50</v>
      </c>
      <c r="B56" s="41">
        <v>40.073</v>
      </c>
      <c r="C56" s="7">
        <f t="shared" si="0"/>
        <v>0.16089999999999804</v>
      </c>
    </row>
    <row r="57" spans="1:3" x14ac:dyDescent="0.25">
      <c r="A57" s="3">
        <v>51</v>
      </c>
      <c r="B57" s="41">
        <v>40.147199999999998</v>
      </c>
      <c r="C57" s="7">
        <f t="shared" si="0"/>
        <v>7.4199999999997601E-2</v>
      </c>
    </row>
    <row r="58" spans="1:3" x14ac:dyDescent="0.25">
      <c r="A58" s="3">
        <v>52</v>
      </c>
      <c r="B58" s="41">
        <v>40.406399999999998</v>
      </c>
      <c r="C58" s="7">
        <f t="shared" si="0"/>
        <v>0.25919999999999987</v>
      </c>
    </row>
    <row r="59" spans="1:3" x14ac:dyDescent="0.25">
      <c r="A59" s="3">
        <v>53</v>
      </c>
      <c r="B59" s="41">
        <v>40.42</v>
      </c>
      <c r="C59" s="7">
        <f t="shared" si="0"/>
        <v>1.3600000000003831E-2</v>
      </c>
    </row>
    <row r="60" spans="1:3" x14ac:dyDescent="0.25">
      <c r="A60" s="3">
        <v>54</v>
      </c>
      <c r="B60" s="41">
        <v>40.451999999999998</v>
      </c>
      <c r="C60" s="7">
        <f t="shared" si="0"/>
        <v>3.1999999999996476E-2</v>
      </c>
    </row>
    <row r="61" spans="1:3" x14ac:dyDescent="0.25">
      <c r="A61" s="3">
        <v>55</v>
      </c>
      <c r="B61" s="41">
        <v>40.519799999999996</v>
      </c>
      <c r="C61" s="7">
        <f t="shared" si="0"/>
        <v>6.7799999999998306E-2</v>
      </c>
    </row>
    <row r="62" spans="1:3" x14ac:dyDescent="0.25">
      <c r="A62" s="3">
        <v>56</v>
      </c>
      <c r="B62" s="41">
        <v>40.645899999999997</v>
      </c>
      <c r="C62" s="7">
        <f t="shared" si="0"/>
        <v>0.12610000000000099</v>
      </c>
    </row>
    <row r="63" spans="1:3" x14ac:dyDescent="0.25">
      <c r="A63" s="3">
        <v>57</v>
      </c>
      <c r="B63" s="41">
        <v>40.649799999999999</v>
      </c>
      <c r="C63" s="7">
        <f t="shared" si="0"/>
        <v>3.9000000000015689E-3</v>
      </c>
    </row>
    <row r="64" spans="1:3" x14ac:dyDescent="0.25">
      <c r="A64" s="3">
        <v>58</v>
      </c>
      <c r="B64" s="41">
        <v>40.697800000000001</v>
      </c>
      <c r="C64" s="7">
        <f t="shared" si="0"/>
        <v>4.8000000000001819E-2</v>
      </c>
    </row>
    <row r="65" spans="1:3" x14ac:dyDescent="0.25">
      <c r="A65" s="3">
        <v>59</v>
      </c>
      <c r="B65" s="41">
        <v>41.005899999999997</v>
      </c>
      <c r="C65" s="7">
        <f t="shared" si="0"/>
        <v>0.30809999999999604</v>
      </c>
    </row>
    <row r="66" spans="1:3" x14ac:dyDescent="0.25">
      <c r="A66" s="3">
        <v>60</v>
      </c>
      <c r="B66" s="41">
        <v>41.095399999999998</v>
      </c>
      <c r="C66" s="7">
        <f t="shared" si="0"/>
        <v>8.9500000000001023E-2</v>
      </c>
    </row>
    <row r="67" spans="1:3" x14ac:dyDescent="0.25">
      <c r="A67" s="3">
        <v>61</v>
      </c>
      <c r="B67" s="41">
        <v>41.433500000000002</v>
      </c>
      <c r="C67" s="7">
        <f t="shared" si="0"/>
        <v>0.33810000000000429</v>
      </c>
    </row>
    <row r="68" spans="1:3" x14ac:dyDescent="0.25">
      <c r="A68" s="3">
        <v>62</v>
      </c>
      <c r="B68" s="41">
        <v>41.608899999999998</v>
      </c>
      <c r="C68" s="7">
        <f t="shared" si="0"/>
        <v>0.17539999999999623</v>
      </c>
    </row>
    <row r="69" spans="1:3" x14ac:dyDescent="0.25">
      <c r="A69" s="3">
        <v>63</v>
      </c>
      <c r="B69" s="41">
        <v>41.684899999999999</v>
      </c>
      <c r="C69" s="7">
        <f t="shared" si="0"/>
        <v>7.6000000000000512E-2</v>
      </c>
    </row>
    <row r="70" spans="1:3" x14ac:dyDescent="0.25">
      <c r="A70" s="3">
        <v>64</v>
      </c>
      <c r="B70" s="41">
        <v>41.951999999999998</v>
      </c>
      <c r="C70" s="7">
        <f t="shared" si="0"/>
        <v>0.26709999999999923</v>
      </c>
    </row>
    <row r="71" spans="1:3" x14ac:dyDescent="0.25">
      <c r="A71" s="3">
        <v>65</v>
      </c>
      <c r="B71" s="41">
        <v>42.1584</v>
      </c>
      <c r="C71" s="7">
        <f t="shared" si="0"/>
        <v>0.20640000000000214</v>
      </c>
    </row>
    <row r="72" spans="1:3" x14ac:dyDescent="0.25">
      <c r="A72" s="3">
        <v>66</v>
      </c>
      <c r="B72" s="41">
        <v>42.241300000000003</v>
      </c>
      <c r="C72" s="7">
        <f t="shared" si="0"/>
        <v>8.2900000000002194E-2</v>
      </c>
    </row>
    <row r="73" spans="1:3" x14ac:dyDescent="0.25">
      <c r="A73" s="3">
        <v>67</v>
      </c>
      <c r="B73" s="41">
        <v>42.292999999999999</v>
      </c>
      <c r="C73" s="7">
        <f t="shared" ref="C73:C136" si="12">B73-B72</f>
        <v>5.1699999999996749E-2</v>
      </c>
    </row>
    <row r="74" spans="1:3" x14ac:dyDescent="0.25">
      <c r="A74" s="3">
        <v>68</v>
      </c>
      <c r="B74" s="41">
        <v>42.335099999999997</v>
      </c>
      <c r="C74" s="7">
        <f t="shared" si="12"/>
        <v>4.2099999999997806E-2</v>
      </c>
    </row>
    <row r="75" spans="1:3" x14ac:dyDescent="0.25">
      <c r="A75" s="3">
        <v>69</v>
      </c>
      <c r="B75" s="41">
        <v>42.418900000000001</v>
      </c>
      <c r="C75" s="7">
        <f t="shared" si="12"/>
        <v>8.3800000000003649E-2</v>
      </c>
    </row>
    <row r="76" spans="1:3" x14ac:dyDescent="0.25">
      <c r="A76" s="3">
        <v>70</v>
      </c>
      <c r="B76" s="41">
        <v>42.430500000000002</v>
      </c>
      <c r="C76" s="7">
        <f t="shared" si="12"/>
        <v>1.1600000000001387E-2</v>
      </c>
    </row>
    <row r="77" spans="1:3" x14ac:dyDescent="0.25">
      <c r="A77" s="3">
        <v>71</v>
      </c>
      <c r="B77" s="41">
        <v>42.576700000000002</v>
      </c>
      <c r="C77" s="7">
        <f t="shared" si="12"/>
        <v>0.14620000000000033</v>
      </c>
    </row>
    <row r="78" spans="1:3" x14ac:dyDescent="0.25">
      <c r="A78" s="3">
        <v>72</v>
      </c>
      <c r="B78" s="41">
        <v>42.685699999999997</v>
      </c>
      <c r="C78" s="7">
        <f t="shared" si="12"/>
        <v>0.10899999999999466</v>
      </c>
    </row>
    <row r="79" spans="1:3" x14ac:dyDescent="0.25">
      <c r="A79" s="3">
        <v>73</v>
      </c>
      <c r="B79" s="41">
        <v>42.738599999999998</v>
      </c>
      <c r="C79" s="7">
        <f t="shared" si="12"/>
        <v>5.2900000000001057E-2</v>
      </c>
    </row>
    <row r="80" spans="1:3" x14ac:dyDescent="0.25">
      <c r="A80" s="3">
        <v>74</v>
      </c>
      <c r="B80" s="41">
        <v>42.86</v>
      </c>
      <c r="C80" s="7">
        <f t="shared" si="12"/>
        <v>0.12140000000000128</v>
      </c>
    </row>
    <row r="81" spans="1:3" x14ac:dyDescent="0.25">
      <c r="A81" s="3">
        <v>75</v>
      </c>
      <c r="B81" s="41">
        <v>42.874299999999998</v>
      </c>
      <c r="C81" s="7">
        <f t="shared" si="12"/>
        <v>1.4299999999998647E-2</v>
      </c>
    </row>
    <row r="82" spans="1:3" x14ac:dyDescent="0.25">
      <c r="A82" s="3">
        <v>76</v>
      </c>
      <c r="B82" s="41">
        <v>43.005600000000001</v>
      </c>
      <c r="C82" s="7">
        <f t="shared" si="12"/>
        <v>0.13130000000000308</v>
      </c>
    </row>
    <row r="83" spans="1:3" x14ac:dyDescent="0.25">
      <c r="A83" s="3">
        <v>77</v>
      </c>
      <c r="B83" s="41">
        <v>43.042000000000002</v>
      </c>
      <c r="C83" s="7">
        <f t="shared" si="12"/>
        <v>3.6400000000000432E-2</v>
      </c>
    </row>
    <row r="84" spans="1:3" x14ac:dyDescent="0.25">
      <c r="A84" s="3">
        <v>78</v>
      </c>
      <c r="B84" s="41">
        <v>43.069000000000003</v>
      </c>
      <c r="C84" s="7">
        <f t="shared" si="12"/>
        <v>2.7000000000001023E-2</v>
      </c>
    </row>
    <row r="85" spans="1:3" x14ac:dyDescent="0.25">
      <c r="A85" s="3">
        <v>79</v>
      </c>
      <c r="B85" s="41">
        <v>43.198799999999999</v>
      </c>
      <c r="C85" s="7">
        <f t="shared" si="12"/>
        <v>0.12979999999999592</v>
      </c>
    </row>
    <row r="86" spans="1:3" x14ac:dyDescent="0.25">
      <c r="A86" s="3">
        <v>80</v>
      </c>
      <c r="B86" s="41">
        <v>43.273499999999999</v>
      </c>
      <c r="C86" s="7">
        <f t="shared" si="12"/>
        <v>7.4699999999999989E-2</v>
      </c>
    </row>
    <row r="87" spans="1:3" x14ac:dyDescent="0.25">
      <c r="A87" s="3">
        <v>81</v>
      </c>
      <c r="B87" s="41">
        <v>43.463999999999999</v>
      </c>
      <c r="C87" s="7">
        <f t="shared" si="12"/>
        <v>0.19050000000000011</v>
      </c>
    </row>
    <row r="88" spans="1:3" x14ac:dyDescent="0.25">
      <c r="A88" s="3">
        <v>82</v>
      </c>
      <c r="B88" s="41">
        <v>43.5276</v>
      </c>
      <c r="C88" s="7">
        <f t="shared" si="12"/>
        <v>6.3600000000000989E-2</v>
      </c>
    </row>
    <row r="89" spans="1:3" x14ac:dyDescent="0.25">
      <c r="A89" s="3">
        <v>83</v>
      </c>
      <c r="B89" s="41">
        <v>43.550199999999997</v>
      </c>
      <c r="C89" s="7">
        <f t="shared" si="12"/>
        <v>2.2599999999997067E-2</v>
      </c>
    </row>
    <row r="90" spans="1:3" x14ac:dyDescent="0.25">
      <c r="A90" s="3">
        <v>84</v>
      </c>
      <c r="B90" s="41">
        <v>43.639800000000001</v>
      </c>
      <c r="C90" s="7">
        <f t="shared" si="12"/>
        <v>8.9600000000004343E-2</v>
      </c>
    </row>
    <row r="91" spans="1:3" x14ac:dyDescent="0.25">
      <c r="A91" s="3">
        <v>85</v>
      </c>
      <c r="B91" s="41">
        <v>43.690399999999997</v>
      </c>
      <c r="C91" s="7">
        <f t="shared" si="12"/>
        <v>5.0599999999995759E-2</v>
      </c>
    </row>
    <row r="92" spans="1:3" x14ac:dyDescent="0.25">
      <c r="A92" s="3">
        <v>86</v>
      </c>
      <c r="B92" s="41">
        <v>43.845399999999998</v>
      </c>
      <c r="C92" s="7">
        <f t="shared" si="12"/>
        <v>0.15500000000000114</v>
      </c>
    </row>
    <row r="93" spans="1:3" x14ac:dyDescent="0.25">
      <c r="A93" s="3">
        <v>87</v>
      </c>
      <c r="B93" s="41">
        <v>43.860399999999998</v>
      </c>
      <c r="C93" s="7">
        <f t="shared" si="12"/>
        <v>1.5000000000000568E-2</v>
      </c>
    </row>
    <row r="94" spans="1:3" x14ac:dyDescent="0.25">
      <c r="A94" s="3">
        <v>88</v>
      </c>
      <c r="B94" s="41">
        <v>43.861600000000003</v>
      </c>
      <c r="C94" s="7">
        <f t="shared" si="12"/>
        <v>1.2000000000043087E-3</v>
      </c>
    </row>
    <row r="95" spans="1:3" x14ac:dyDescent="0.25">
      <c r="A95" s="3">
        <v>89</v>
      </c>
      <c r="B95" s="41">
        <v>44.180599999999998</v>
      </c>
      <c r="C95" s="7">
        <f t="shared" si="12"/>
        <v>0.31899999999999551</v>
      </c>
    </row>
    <row r="96" spans="1:3" x14ac:dyDescent="0.25">
      <c r="A96" s="3">
        <v>90</v>
      </c>
      <c r="B96" s="41">
        <v>44.551699999999997</v>
      </c>
      <c r="C96" s="7">
        <f t="shared" si="12"/>
        <v>0.37109999999999843</v>
      </c>
    </row>
    <row r="97" spans="1:3" x14ac:dyDescent="0.25">
      <c r="A97" s="3">
        <v>91</v>
      </c>
      <c r="B97" s="41">
        <v>44.630899999999997</v>
      </c>
      <c r="C97" s="7">
        <f t="shared" si="12"/>
        <v>7.9200000000000159E-2</v>
      </c>
    </row>
    <row r="98" spans="1:3" x14ac:dyDescent="0.25">
      <c r="A98" s="3">
        <v>92</v>
      </c>
      <c r="B98" s="41">
        <v>45.0961</v>
      </c>
      <c r="C98" s="7">
        <f t="shared" si="12"/>
        <v>0.46520000000000294</v>
      </c>
    </row>
    <row r="99" spans="1:3" x14ac:dyDescent="0.25">
      <c r="A99" s="3">
        <v>93</v>
      </c>
      <c r="B99" s="41">
        <v>45.1419</v>
      </c>
      <c r="C99" s="7">
        <f t="shared" si="12"/>
        <v>4.5799999999999841E-2</v>
      </c>
    </row>
    <row r="100" spans="1:3" x14ac:dyDescent="0.25">
      <c r="A100" s="3">
        <v>94</v>
      </c>
      <c r="B100" s="41">
        <v>45.238900000000001</v>
      </c>
      <c r="C100" s="7">
        <f t="shared" si="12"/>
        <v>9.7000000000001307E-2</v>
      </c>
    </row>
    <row r="101" spans="1:3" x14ac:dyDescent="0.25">
      <c r="A101" s="3">
        <v>95</v>
      </c>
      <c r="B101" s="41">
        <v>45.267499999999998</v>
      </c>
      <c r="C101" s="7">
        <f t="shared" si="12"/>
        <v>2.8599999999997294E-2</v>
      </c>
    </row>
    <row r="102" spans="1:3" x14ac:dyDescent="0.25">
      <c r="A102" s="3">
        <v>96</v>
      </c>
      <c r="B102" s="41">
        <v>45.268799999999999</v>
      </c>
      <c r="C102" s="7">
        <f t="shared" si="12"/>
        <v>1.300000000000523E-3</v>
      </c>
    </row>
    <row r="103" spans="1:3" x14ac:dyDescent="0.25">
      <c r="A103" s="3">
        <v>97</v>
      </c>
      <c r="B103" s="41">
        <v>45.705100000000002</v>
      </c>
      <c r="C103" s="7">
        <f t="shared" si="12"/>
        <v>0.4363000000000028</v>
      </c>
    </row>
    <row r="104" spans="1:3" x14ac:dyDescent="0.25">
      <c r="A104" s="3">
        <v>98</v>
      </c>
      <c r="B104" s="41">
        <v>45.724499999999999</v>
      </c>
      <c r="C104" s="7">
        <f t="shared" si="12"/>
        <v>1.9399999999997419E-2</v>
      </c>
    </row>
    <row r="105" spans="1:3" x14ac:dyDescent="0.25">
      <c r="A105" s="3">
        <v>99</v>
      </c>
      <c r="B105" s="41">
        <v>45.781500000000001</v>
      </c>
      <c r="C105" s="7">
        <f t="shared" si="12"/>
        <v>5.700000000000216E-2</v>
      </c>
    </row>
    <row r="106" spans="1:3" x14ac:dyDescent="0.25">
      <c r="A106" s="3">
        <v>100</v>
      </c>
      <c r="B106" s="41">
        <v>45.8262</v>
      </c>
      <c r="C106" s="7">
        <f t="shared" si="12"/>
        <v>4.4699999999998852E-2</v>
      </c>
    </row>
    <row r="107" spans="1:3" x14ac:dyDescent="0.25">
      <c r="A107" s="3">
        <v>101</v>
      </c>
      <c r="B107" s="41">
        <v>45.932000000000002</v>
      </c>
      <c r="C107" s="7">
        <f t="shared" si="12"/>
        <v>0.10580000000000211</v>
      </c>
    </row>
    <row r="108" spans="1:3" x14ac:dyDescent="0.25">
      <c r="A108" s="3">
        <v>102</v>
      </c>
      <c r="B108" s="41">
        <v>46.049700000000001</v>
      </c>
      <c r="C108" s="7">
        <f t="shared" si="12"/>
        <v>0.11769999999999925</v>
      </c>
    </row>
    <row r="109" spans="1:3" x14ac:dyDescent="0.25">
      <c r="A109" s="3">
        <v>103</v>
      </c>
      <c r="B109" s="41">
        <v>46.089399999999998</v>
      </c>
      <c r="C109" s="7">
        <f t="shared" si="12"/>
        <v>3.9699999999996294E-2</v>
      </c>
    </row>
    <row r="110" spans="1:3" x14ac:dyDescent="0.25">
      <c r="A110" s="3">
        <v>104</v>
      </c>
      <c r="B110" s="41">
        <v>46.117400000000004</v>
      </c>
      <c r="C110" s="7">
        <f t="shared" si="12"/>
        <v>2.8000000000005798E-2</v>
      </c>
    </row>
    <row r="111" spans="1:3" x14ac:dyDescent="0.25">
      <c r="A111" s="3">
        <v>105</v>
      </c>
      <c r="B111" s="41">
        <v>46.243299999999998</v>
      </c>
      <c r="C111" s="7">
        <f t="shared" si="12"/>
        <v>0.12589999999999435</v>
      </c>
    </row>
    <row r="112" spans="1:3" x14ac:dyDescent="0.25">
      <c r="A112" s="3">
        <v>106</v>
      </c>
      <c r="B112" s="41">
        <v>46.3</v>
      </c>
      <c r="C112" s="7">
        <f t="shared" si="12"/>
        <v>5.6699999999999307E-2</v>
      </c>
    </row>
    <row r="113" spans="1:3" x14ac:dyDescent="0.25">
      <c r="A113" s="3">
        <v>107</v>
      </c>
      <c r="B113" s="41">
        <v>46.761200000000002</v>
      </c>
      <c r="C113" s="7">
        <f t="shared" si="12"/>
        <v>0.46120000000000516</v>
      </c>
    </row>
    <row r="114" spans="1:3" x14ac:dyDescent="0.25">
      <c r="A114" s="3">
        <v>108</v>
      </c>
      <c r="B114" s="41">
        <v>46.920299999999997</v>
      </c>
      <c r="C114" s="7">
        <f t="shared" si="12"/>
        <v>0.15909999999999513</v>
      </c>
    </row>
    <row r="115" spans="1:3" x14ac:dyDescent="0.25">
      <c r="A115" s="3">
        <v>109</v>
      </c>
      <c r="B115" s="41">
        <v>47.090899999999998</v>
      </c>
      <c r="C115" s="7">
        <f t="shared" si="12"/>
        <v>0.17060000000000031</v>
      </c>
    </row>
    <row r="116" spans="1:3" x14ac:dyDescent="0.25">
      <c r="A116" s="3">
        <v>110</v>
      </c>
      <c r="B116" s="41">
        <v>47.375599999999999</v>
      </c>
      <c r="C116" s="7">
        <f t="shared" si="12"/>
        <v>0.28470000000000084</v>
      </c>
    </row>
    <row r="117" spans="1:3" x14ac:dyDescent="0.25">
      <c r="A117" s="3">
        <v>111</v>
      </c>
      <c r="B117" s="41">
        <v>47.442100000000003</v>
      </c>
      <c r="C117" s="7">
        <f t="shared" si="12"/>
        <v>6.6500000000004889E-2</v>
      </c>
    </row>
    <row r="118" spans="1:3" x14ac:dyDescent="0.25">
      <c r="A118" s="3">
        <v>112</v>
      </c>
      <c r="B118" s="41">
        <v>47.4452</v>
      </c>
      <c r="C118" s="7">
        <f t="shared" si="12"/>
        <v>3.0999999999963279E-3</v>
      </c>
    </row>
    <row r="119" spans="1:3" x14ac:dyDescent="0.25">
      <c r="A119" s="3">
        <v>113</v>
      </c>
      <c r="B119" s="41">
        <v>47.471699999999998</v>
      </c>
      <c r="C119" s="7">
        <f t="shared" si="12"/>
        <v>2.6499999999998636E-2</v>
      </c>
    </row>
    <row r="120" spans="1:3" x14ac:dyDescent="0.25">
      <c r="A120" s="3">
        <v>114</v>
      </c>
      <c r="B120" s="41">
        <v>47.6633</v>
      </c>
      <c r="C120" s="7">
        <f t="shared" si="12"/>
        <v>0.1916000000000011</v>
      </c>
    </row>
    <row r="121" spans="1:3" x14ac:dyDescent="0.25">
      <c r="A121" s="3">
        <v>115</v>
      </c>
      <c r="B121" s="41">
        <v>47.920699999999997</v>
      </c>
      <c r="C121" s="7">
        <f t="shared" si="12"/>
        <v>0.25739999999999696</v>
      </c>
    </row>
    <row r="122" spans="1:3" x14ac:dyDescent="0.25">
      <c r="A122" s="3">
        <v>116</v>
      </c>
      <c r="B122" s="41">
        <v>48.107999999999997</v>
      </c>
      <c r="C122" s="7">
        <f t="shared" si="12"/>
        <v>0.18730000000000047</v>
      </c>
    </row>
    <row r="123" spans="1:3" x14ac:dyDescent="0.25">
      <c r="A123" s="3">
        <v>117</v>
      </c>
      <c r="B123" s="41">
        <v>48.133899999999997</v>
      </c>
      <c r="C123" s="7">
        <f t="shared" si="12"/>
        <v>2.5900000000000034E-2</v>
      </c>
    </row>
    <row r="124" spans="1:3" x14ac:dyDescent="0.25">
      <c r="A124" s="3">
        <v>118</v>
      </c>
      <c r="B124" s="41">
        <v>48.261800000000001</v>
      </c>
      <c r="C124" s="7">
        <f t="shared" si="12"/>
        <v>0.1279000000000039</v>
      </c>
    </row>
    <row r="125" spans="1:3" x14ac:dyDescent="0.25">
      <c r="A125" s="3">
        <v>119</v>
      </c>
      <c r="B125" s="41">
        <v>48.264699999999998</v>
      </c>
      <c r="C125" s="7">
        <f t="shared" si="12"/>
        <v>2.899999999996794E-3</v>
      </c>
    </row>
    <row r="126" spans="1:3" x14ac:dyDescent="0.25">
      <c r="A126" s="3">
        <v>120</v>
      </c>
      <c r="B126" s="41">
        <v>48.427900000000001</v>
      </c>
      <c r="C126" s="7">
        <f t="shared" si="12"/>
        <v>0.16320000000000334</v>
      </c>
    </row>
    <row r="127" spans="1:3" x14ac:dyDescent="0.25">
      <c r="A127" s="3">
        <v>121</v>
      </c>
      <c r="B127" s="41">
        <v>48.7453</v>
      </c>
      <c r="C127" s="7">
        <f t="shared" si="12"/>
        <v>0.31739999999999924</v>
      </c>
    </row>
    <row r="128" spans="1:3" x14ac:dyDescent="0.25">
      <c r="A128" s="3">
        <v>122</v>
      </c>
      <c r="B128" s="41">
        <v>48.904899999999998</v>
      </c>
      <c r="C128" s="7">
        <f t="shared" si="12"/>
        <v>0.15959999999999752</v>
      </c>
    </row>
    <row r="129" spans="1:3" x14ac:dyDescent="0.25">
      <c r="A129" s="3">
        <v>123</v>
      </c>
      <c r="B129" s="41">
        <v>49.208100000000002</v>
      </c>
      <c r="C129" s="7">
        <f t="shared" si="12"/>
        <v>0.30320000000000391</v>
      </c>
    </row>
    <row r="130" spans="1:3" x14ac:dyDescent="0.25">
      <c r="A130" s="3">
        <v>124</v>
      </c>
      <c r="B130" s="41">
        <v>49.421300000000002</v>
      </c>
      <c r="C130" s="7">
        <f t="shared" si="12"/>
        <v>0.2132000000000005</v>
      </c>
    </row>
    <row r="131" spans="1:3" x14ac:dyDescent="0.25">
      <c r="A131" s="3">
        <v>125</v>
      </c>
      <c r="B131" s="41">
        <v>49.451599999999999</v>
      </c>
      <c r="C131" s="7">
        <f t="shared" si="12"/>
        <v>3.0299999999996885E-2</v>
      </c>
    </row>
    <row r="132" spans="1:3" x14ac:dyDescent="0.25">
      <c r="A132" s="3">
        <v>126</v>
      </c>
      <c r="B132" s="41">
        <v>49.472099999999998</v>
      </c>
      <c r="C132" s="7">
        <f t="shared" si="12"/>
        <v>2.0499999999998408E-2</v>
      </c>
    </row>
    <row r="133" spans="1:3" x14ac:dyDescent="0.25">
      <c r="A133" s="3">
        <v>127</v>
      </c>
      <c r="B133" s="41">
        <v>49.884599999999999</v>
      </c>
      <c r="C133" s="7">
        <f t="shared" si="12"/>
        <v>0.41250000000000142</v>
      </c>
    </row>
    <row r="134" spans="1:3" x14ac:dyDescent="0.25">
      <c r="A134" s="3">
        <v>128</v>
      </c>
      <c r="B134" s="41">
        <v>49.934699999999999</v>
      </c>
      <c r="C134" s="7">
        <f t="shared" si="12"/>
        <v>5.0100000000000477E-2</v>
      </c>
    </row>
    <row r="135" spans="1:3" x14ac:dyDescent="0.25">
      <c r="A135" s="3">
        <v>129</v>
      </c>
      <c r="B135" s="41">
        <v>50.108699999999999</v>
      </c>
      <c r="C135" s="7">
        <f t="shared" si="12"/>
        <v>0.17399999999999949</v>
      </c>
    </row>
    <row r="136" spans="1:3" x14ac:dyDescent="0.25">
      <c r="A136" s="3">
        <v>130</v>
      </c>
      <c r="B136" s="41">
        <v>50.137900000000002</v>
      </c>
      <c r="C136" s="7">
        <f t="shared" si="12"/>
        <v>2.9200000000003001E-2</v>
      </c>
    </row>
    <row r="137" spans="1:3" x14ac:dyDescent="0.25">
      <c r="A137" s="3">
        <v>131</v>
      </c>
      <c r="B137" s="41">
        <v>50.2348</v>
      </c>
      <c r="C137" s="7">
        <f t="shared" ref="C137:C200" si="13">B137-B136</f>
        <v>9.6899999999997988E-2</v>
      </c>
    </row>
    <row r="138" spans="1:3" x14ac:dyDescent="0.25">
      <c r="A138" s="3">
        <v>132</v>
      </c>
      <c r="B138" s="41">
        <v>50.267400000000002</v>
      </c>
      <c r="C138" s="7">
        <f t="shared" si="13"/>
        <v>3.2600000000002183E-2</v>
      </c>
    </row>
    <row r="139" spans="1:3" x14ac:dyDescent="0.25">
      <c r="A139" s="3">
        <v>133</v>
      </c>
      <c r="B139" s="41">
        <v>50.349499999999999</v>
      </c>
      <c r="C139" s="7">
        <f t="shared" si="13"/>
        <v>8.2099999999996953E-2</v>
      </c>
    </row>
    <row r="140" spans="1:3" x14ac:dyDescent="0.25">
      <c r="A140" s="3">
        <v>134</v>
      </c>
      <c r="B140" s="41">
        <v>50.560200000000002</v>
      </c>
      <c r="C140" s="7">
        <f t="shared" si="13"/>
        <v>0.21070000000000277</v>
      </c>
    </row>
    <row r="141" spans="1:3" x14ac:dyDescent="0.25">
      <c r="A141" s="3">
        <v>135</v>
      </c>
      <c r="B141" s="41">
        <v>50.610999999999997</v>
      </c>
      <c r="C141" s="7">
        <f t="shared" si="13"/>
        <v>5.0799999999995293E-2</v>
      </c>
    </row>
    <row r="142" spans="1:3" x14ac:dyDescent="0.25">
      <c r="A142" s="3">
        <v>136</v>
      </c>
      <c r="B142" s="41">
        <v>50.625599999999999</v>
      </c>
      <c r="C142" s="7">
        <f t="shared" si="13"/>
        <v>1.4600000000001501E-2</v>
      </c>
    </row>
    <row r="143" spans="1:3" x14ac:dyDescent="0.25">
      <c r="A143" s="3">
        <v>137</v>
      </c>
      <c r="B143" s="41">
        <v>50.715600000000002</v>
      </c>
      <c r="C143" s="7">
        <f t="shared" si="13"/>
        <v>9.0000000000003411E-2</v>
      </c>
    </row>
    <row r="144" spans="1:3" x14ac:dyDescent="0.25">
      <c r="A144" s="3">
        <v>138</v>
      </c>
      <c r="B144" s="41">
        <v>50.982599999999998</v>
      </c>
      <c r="C144" s="7">
        <f t="shared" si="13"/>
        <v>0.26699999999999591</v>
      </c>
    </row>
    <row r="145" spans="1:3" x14ac:dyDescent="0.25">
      <c r="A145" s="3">
        <v>139</v>
      </c>
      <c r="B145" s="41">
        <v>51.112200000000001</v>
      </c>
      <c r="C145" s="7">
        <f t="shared" si="13"/>
        <v>0.12960000000000349</v>
      </c>
    </row>
    <row r="146" spans="1:3" x14ac:dyDescent="0.25">
      <c r="A146" s="3">
        <v>140</v>
      </c>
      <c r="B146" s="41">
        <v>51.202500000000001</v>
      </c>
      <c r="C146" s="7">
        <f t="shared" si="13"/>
        <v>9.0299999999999159E-2</v>
      </c>
    </row>
    <row r="147" spans="1:3" x14ac:dyDescent="0.25">
      <c r="A147" s="3">
        <v>141</v>
      </c>
      <c r="B147" s="41">
        <v>51.307499999999997</v>
      </c>
      <c r="C147" s="7">
        <f t="shared" si="13"/>
        <v>0.10499999999999687</v>
      </c>
    </row>
    <row r="148" spans="1:3" x14ac:dyDescent="0.25">
      <c r="A148" s="3">
        <v>142</v>
      </c>
      <c r="B148" s="41">
        <v>52.0732</v>
      </c>
      <c r="C148" s="7">
        <f t="shared" si="13"/>
        <v>0.76570000000000249</v>
      </c>
    </row>
    <row r="149" spans="1:3" x14ac:dyDescent="0.25">
      <c r="A149" s="3">
        <v>143</v>
      </c>
      <c r="B149" s="41">
        <v>52.091500000000003</v>
      </c>
      <c r="C149" s="7">
        <f t="shared" si="13"/>
        <v>1.8300000000003536E-2</v>
      </c>
    </row>
    <row r="150" spans="1:3" x14ac:dyDescent="0.25">
      <c r="A150" s="3">
        <v>144</v>
      </c>
      <c r="B150" s="41">
        <v>52.215699999999998</v>
      </c>
      <c r="C150" s="7">
        <f t="shared" si="13"/>
        <v>0.12419999999999476</v>
      </c>
    </row>
    <row r="151" spans="1:3" x14ac:dyDescent="0.25">
      <c r="A151" s="3">
        <v>145</v>
      </c>
      <c r="B151" s="41">
        <v>52.2607</v>
      </c>
      <c r="C151" s="7">
        <f t="shared" si="13"/>
        <v>4.5000000000001705E-2</v>
      </c>
    </row>
    <row r="152" spans="1:3" x14ac:dyDescent="0.25">
      <c r="A152" s="3">
        <v>146</v>
      </c>
      <c r="B152" s="41">
        <v>52.417499999999997</v>
      </c>
      <c r="C152" s="7">
        <f t="shared" si="13"/>
        <v>0.15679999999999694</v>
      </c>
    </row>
    <row r="153" spans="1:3" x14ac:dyDescent="0.25">
      <c r="A153" s="3">
        <v>147</v>
      </c>
      <c r="B153" s="41">
        <v>52.546300000000002</v>
      </c>
      <c r="C153" s="7">
        <f t="shared" si="13"/>
        <v>0.12880000000000535</v>
      </c>
    </row>
    <row r="154" spans="1:3" x14ac:dyDescent="0.25">
      <c r="A154" s="3">
        <v>148</v>
      </c>
      <c r="B154" s="41">
        <v>52.813400000000001</v>
      </c>
      <c r="C154" s="7">
        <f t="shared" si="13"/>
        <v>0.26709999999999923</v>
      </c>
    </row>
    <row r="155" spans="1:3" x14ac:dyDescent="0.25">
      <c r="A155" s="3">
        <v>149</v>
      </c>
      <c r="B155" s="41">
        <v>52.844799999999999</v>
      </c>
      <c r="C155" s="7">
        <f t="shared" si="13"/>
        <v>3.1399999999997874E-2</v>
      </c>
    </row>
    <row r="156" spans="1:3" x14ac:dyDescent="0.25">
      <c r="A156" s="3">
        <v>150</v>
      </c>
      <c r="B156" s="41">
        <v>52.849400000000003</v>
      </c>
      <c r="C156" s="7">
        <f t="shared" si="13"/>
        <v>4.6000000000034902E-3</v>
      </c>
    </row>
    <row r="157" spans="1:3" x14ac:dyDescent="0.25">
      <c r="A157" s="3">
        <v>151</v>
      </c>
      <c r="B157" s="41">
        <v>52.968400000000003</v>
      </c>
      <c r="C157" s="7">
        <f t="shared" si="13"/>
        <v>0.11899999999999977</v>
      </c>
    </row>
    <row r="158" spans="1:3" x14ac:dyDescent="0.25">
      <c r="A158" s="3">
        <v>152</v>
      </c>
      <c r="B158" s="41">
        <v>53.122900000000001</v>
      </c>
      <c r="C158" s="7">
        <f t="shared" si="13"/>
        <v>0.15449999999999875</v>
      </c>
    </row>
    <row r="159" spans="1:3" x14ac:dyDescent="0.25">
      <c r="A159" s="3">
        <v>153</v>
      </c>
      <c r="B159" s="41">
        <v>53.275500000000001</v>
      </c>
      <c r="C159" s="7">
        <f t="shared" si="13"/>
        <v>0.15259999999999962</v>
      </c>
    </row>
    <row r="160" spans="1:3" x14ac:dyDescent="0.25">
      <c r="A160" s="3">
        <v>154</v>
      </c>
      <c r="B160" s="41">
        <v>53.340699999999998</v>
      </c>
      <c r="C160" s="7">
        <f t="shared" si="13"/>
        <v>6.519999999999726E-2</v>
      </c>
    </row>
    <row r="161" spans="1:3" x14ac:dyDescent="0.25">
      <c r="A161" s="3">
        <v>155</v>
      </c>
      <c r="B161" s="41">
        <v>53.405099999999997</v>
      </c>
      <c r="C161" s="7">
        <f t="shared" si="13"/>
        <v>6.4399999999999125E-2</v>
      </c>
    </row>
    <row r="162" spans="1:3" x14ac:dyDescent="0.25">
      <c r="A162" s="3">
        <v>156</v>
      </c>
      <c r="B162" s="41">
        <v>53.538899999999998</v>
      </c>
      <c r="C162" s="7">
        <f t="shared" si="13"/>
        <v>0.13380000000000081</v>
      </c>
    </row>
    <row r="163" spans="1:3" x14ac:dyDescent="0.25">
      <c r="A163" s="3">
        <v>157</v>
      </c>
      <c r="B163" s="41">
        <v>53.568399999999997</v>
      </c>
      <c r="C163" s="7">
        <f t="shared" si="13"/>
        <v>2.9499999999998749E-2</v>
      </c>
    </row>
    <row r="164" spans="1:3" x14ac:dyDescent="0.25">
      <c r="A164" s="3">
        <v>158</v>
      </c>
      <c r="B164" s="41">
        <v>53.99</v>
      </c>
      <c r="C164" s="7">
        <f t="shared" si="13"/>
        <v>0.42160000000000508</v>
      </c>
    </row>
    <row r="165" spans="1:3" x14ac:dyDescent="0.25">
      <c r="A165" s="3">
        <v>159</v>
      </c>
      <c r="B165" s="41">
        <v>54.096800000000002</v>
      </c>
      <c r="C165" s="7">
        <f t="shared" si="13"/>
        <v>0.10679999999999978</v>
      </c>
    </row>
    <row r="166" spans="1:3" x14ac:dyDescent="0.25">
      <c r="A166" s="3">
        <v>160</v>
      </c>
      <c r="B166" s="41">
        <v>54.104900000000001</v>
      </c>
      <c r="C166" s="7">
        <f t="shared" si="13"/>
        <v>8.0999999999988859E-3</v>
      </c>
    </row>
    <row r="167" spans="1:3" x14ac:dyDescent="0.25">
      <c r="A167" s="3">
        <v>161</v>
      </c>
      <c r="B167" s="41">
        <v>54.105899999999998</v>
      </c>
      <c r="C167" s="7">
        <f t="shared" si="13"/>
        <v>9.9999999999766942E-4</v>
      </c>
    </row>
    <row r="168" spans="1:3" x14ac:dyDescent="0.25">
      <c r="A168" s="3">
        <v>162</v>
      </c>
      <c r="B168" s="41">
        <v>54.107300000000002</v>
      </c>
      <c r="C168" s="7">
        <f t="shared" si="13"/>
        <v>1.4000000000038426E-3</v>
      </c>
    </row>
    <row r="169" spans="1:3" x14ac:dyDescent="0.25">
      <c r="A169" s="3">
        <v>163</v>
      </c>
      <c r="B169" s="41">
        <v>54.220999999999997</v>
      </c>
      <c r="C169" s="7">
        <f t="shared" si="13"/>
        <v>0.11369999999999436</v>
      </c>
    </row>
    <row r="170" spans="1:3" x14ac:dyDescent="0.25">
      <c r="A170" s="3">
        <v>164</v>
      </c>
      <c r="B170" s="41">
        <v>54.604900000000001</v>
      </c>
      <c r="C170" s="7">
        <f t="shared" si="13"/>
        <v>0.38390000000000413</v>
      </c>
    </row>
    <row r="171" spans="1:3" x14ac:dyDescent="0.25">
      <c r="A171" s="3">
        <v>165</v>
      </c>
      <c r="B171" s="41">
        <v>54.625999999999998</v>
      </c>
      <c r="C171" s="7">
        <f t="shared" si="13"/>
        <v>2.109999999999701E-2</v>
      </c>
    </row>
    <row r="172" spans="1:3" x14ac:dyDescent="0.25">
      <c r="A172" s="3">
        <v>166</v>
      </c>
      <c r="B172" s="41">
        <v>54.792200000000001</v>
      </c>
      <c r="C172" s="7">
        <f t="shared" si="13"/>
        <v>0.16620000000000346</v>
      </c>
    </row>
    <row r="173" spans="1:3" x14ac:dyDescent="0.25">
      <c r="A173" s="3">
        <v>167</v>
      </c>
      <c r="B173" s="41">
        <v>54.819800000000001</v>
      </c>
      <c r="C173" s="7">
        <f t="shared" si="13"/>
        <v>2.7599999999999625E-2</v>
      </c>
    </row>
    <row r="174" spans="1:3" x14ac:dyDescent="0.25">
      <c r="A174" s="3">
        <v>168</v>
      </c>
      <c r="B174" s="41">
        <v>54.861199999999997</v>
      </c>
      <c r="C174" s="7">
        <f t="shared" si="13"/>
        <v>4.1399999999995885E-2</v>
      </c>
    </row>
    <row r="175" spans="1:3" x14ac:dyDescent="0.25">
      <c r="A175" s="3">
        <v>169</v>
      </c>
      <c r="B175" s="41">
        <v>54.871400000000001</v>
      </c>
      <c r="C175" s="7">
        <f t="shared" si="13"/>
        <v>1.020000000000465E-2</v>
      </c>
    </row>
    <row r="176" spans="1:3" x14ac:dyDescent="0.25">
      <c r="A176" s="3">
        <v>170</v>
      </c>
      <c r="B176" s="41">
        <v>54.9559</v>
      </c>
      <c r="C176" s="7">
        <f t="shared" si="13"/>
        <v>8.4499999999998465E-2</v>
      </c>
    </row>
    <row r="177" spans="1:3" x14ac:dyDescent="0.25">
      <c r="A177" s="3">
        <v>171</v>
      </c>
      <c r="B177" s="41">
        <v>55.008499999999998</v>
      </c>
      <c r="C177" s="7">
        <f t="shared" si="13"/>
        <v>5.2599999999998204E-2</v>
      </c>
    </row>
    <row r="178" spans="1:3" x14ac:dyDescent="0.25">
      <c r="A178" s="3">
        <v>172</v>
      </c>
      <c r="B178" s="41">
        <v>55.016599999999997</v>
      </c>
      <c r="C178" s="7">
        <f t="shared" si="13"/>
        <v>8.0999999999988859E-3</v>
      </c>
    </row>
    <row r="179" spans="1:3" x14ac:dyDescent="0.25">
      <c r="A179" s="3">
        <v>173</v>
      </c>
      <c r="B179" s="41">
        <v>55.051699999999997</v>
      </c>
      <c r="C179" s="7">
        <f t="shared" si="13"/>
        <v>3.5099999999999909E-2</v>
      </c>
    </row>
    <row r="180" spans="1:3" x14ac:dyDescent="0.25">
      <c r="A180" s="3">
        <v>174</v>
      </c>
      <c r="B180" s="41">
        <v>55.223799999999997</v>
      </c>
      <c r="C180" s="7">
        <f t="shared" si="13"/>
        <v>0.17210000000000036</v>
      </c>
    </row>
    <row r="181" spans="1:3" x14ac:dyDescent="0.25">
      <c r="A181" s="3">
        <v>175</v>
      </c>
      <c r="B181" s="41">
        <v>55.260399999999997</v>
      </c>
      <c r="C181" s="7">
        <f t="shared" si="13"/>
        <v>3.6599999999999966E-2</v>
      </c>
    </row>
    <row r="182" spans="1:3" x14ac:dyDescent="0.25">
      <c r="A182" s="3">
        <v>176</v>
      </c>
      <c r="B182" s="41">
        <v>55.346899999999998</v>
      </c>
      <c r="C182" s="7">
        <f t="shared" si="13"/>
        <v>8.6500000000000909E-2</v>
      </c>
    </row>
    <row r="183" spans="1:3" x14ac:dyDescent="0.25">
      <c r="A183" s="3">
        <v>177</v>
      </c>
      <c r="B183" s="41">
        <v>55.369599999999998</v>
      </c>
      <c r="C183" s="7">
        <f t="shared" si="13"/>
        <v>2.2700000000000387E-2</v>
      </c>
    </row>
    <row r="184" spans="1:3" x14ac:dyDescent="0.25">
      <c r="A184" s="3">
        <v>178</v>
      </c>
      <c r="B184" s="41">
        <v>55.731900000000003</v>
      </c>
      <c r="C184" s="7">
        <f t="shared" si="13"/>
        <v>0.36230000000000473</v>
      </c>
    </row>
    <row r="185" spans="1:3" x14ac:dyDescent="0.25">
      <c r="A185" s="3">
        <v>179</v>
      </c>
      <c r="B185" s="41">
        <v>55.835599999999999</v>
      </c>
      <c r="C185" s="7">
        <f t="shared" si="13"/>
        <v>0.10369999999999635</v>
      </c>
    </row>
    <row r="186" spans="1:3" x14ac:dyDescent="0.25">
      <c r="A186" s="3">
        <v>180</v>
      </c>
      <c r="B186" s="41">
        <v>55.863500000000002</v>
      </c>
      <c r="C186" s="7">
        <f t="shared" si="13"/>
        <v>2.7900000000002478E-2</v>
      </c>
    </row>
    <row r="187" spans="1:3" x14ac:dyDescent="0.25">
      <c r="A187" s="3">
        <v>181</v>
      </c>
      <c r="B187" s="41">
        <v>55.940199999999997</v>
      </c>
      <c r="C187" s="7">
        <f t="shared" si="13"/>
        <v>7.6699999999995327E-2</v>
      </c>
    </row>
    <row r="188" spans="1:3" x14ac:dyDescent="0.25">
      <c r="A188" s="3">
        <v>182</v>
      </c>
      <c r="B188" s="41">
        <v>56.198399999999999</v>
      </c>
      <c r="C188" s="7">
        <f t="shared" si="13"/>
        <v>0.25820000000000221</v>
      </c>
    </row>
    <row r="189" spans="1:3" x14ac:dyDescent="0.25">
      <c r="A189" s="3">
        <v>183</v>
      </c>
      <c r="B189" s="41">
        <v>56.326700000000002</v>
      </c>
      <c r="C189" s="7">
        <f t="shared" si="13"/>
        <v>0.12830000000000297</v>
      </c>
    </row>
    <row r="190" spans="1:3" x14ac:dyDescent="0.25">
      <c r="A190" s="3">
        <v>184</v>
      </c>
      <c r="B190" s="41">
        <v>56.416600000000003</v>
      </c>
      <c r="C190" s="7">
        <f t="shared" si="13"/>
        <v>8.9900000000000091E-2</v>
      </c>
    </row>
    <row r="191" spans="1:3" x14ac:dyDescent="0.25">
      <c r="A191" s="3">
        <v>185</v>
      </c>
      <c r="B191" s="41">
        <v>56.6723</v>
      </c>
      <c r="C191" s="7">
        <f t="shared" si="13"/>
        <v>0.25569999999999737</v>
      </c>
    </row>
    <row r="192" spans="1:3" x14ac:dyDescent="0.25">
      <c r="A192" s="3">
        <v>186</v>
      </c>
      <c r="B192" s="41">
        <v>56.928800000000003</v>
      </c>
      <c r="C192" s="7">
        <f t="shared" si="13"/>
        <v>0.25650000000000261</v>
      </c>
    </row>
    <row r="193" spans="1:11" x14ac:dyDescent="0.25">
      <c r="A193" s="3">
        <v>187</v>
      </c>
      <c r="B193" s="41">
        <v>57.087000000000003</v>
      </c>
      <c r="C193" s="7">
        <f t="shared" si="13"/>
        <v>0.15820000000000078</v>
      </c>
    </row>
    <row r="194" spans="1:11" x14ac:dyDescent="0.25">
      <c r="A194" s="3">
        <v>188</v>
      </c>
      <c r="B194" s="41">
        <v>57.125300000000003</v>
      </c>
      <c r="C194" s="7">
        <f t="shared" si="13"/>
        <v>3.8299999999999557E-2</v>
      </c>
    </row>
    <row r="195" spans="1:11" x14ac:dyDescent="0.25">
      <c r="A195" s="3">
        <v>189</v>
      </c>
      <c r="B195" s="41">
        <v>57.1755</v>
      </c>
      <c r="C195" s="7">
        <f t="shared" si="13"/>
        <v>5.0199999999996692E-2</v>
      </c>
    </row>
    <row r="196" spans="1:11" x14ac:dyDescent="0.25">
      <c r="A196" s="3">
        <v>190</v>
      </c>
      <c r="B196" s="41">
        <v>57.222799999999999</v>
      </c>
      <c r="C196" s="7">
        <f t="shared" si="13"/>
        <v>4.7299999999999898E-2</v>
      </c>
    </row>
    <row r="197" spans="1:11" x14ac:dyDescent="0.25">
      <c r="A197" s="3">
        <v>191</v>
      </c>
      <c r="B197" s="41">
        <v>57.322299999999998</v>
      </c>
      <c r="C197" s="7">
        <f t="shared" si="13"/>
        <v>9.9499999999999034E-2</v>
      </c>
    </row>
    <row r="198" spans="1:11" x14ac:dyDescent="0.25">
      <c r="A198" s="3">
        <v>192</v>
      </c>
      <c r="B198" s="41">
        <v>57.496899999999997</v>
      </c>
      <c r="C198" s="7">
        <f t="shared" si="13"/>
        <v>0.17459999999999809</v>
      </c>
    </row>
    <row r="199" spans="1:11" x14ac:dyDescent="0.25">
      <c r="A199" s="3">
        <v>193</v>
      </c>
      <c r="B199" s="41">
        <v>58.052900000000001</v>
      </c>
      <c r="C199" s="7">
        <f t="shared" si="13"/>
        <v>0.55600000000000449</v>
      </c>
      <c r="K199" s="41">
        <v>32.524900000000002</v>
      </c>
    </row>
    <row r="200" spans="1:11" x14ac:dyDescent="0.25">
      <c r="A200" s="3">
        <v>194</v>
      </c>
      <c r="B200" s="41">
        <v>58.153799999999997</v>
      </c>
      <c r="C200" s="7">
        <f t="shared" si="13"/>
        <v>0.10089999999999577</v>
      </c>
      <c r="K200" s="41">
        <v>32.807299999999998</v>
      </c>
    </row>
    <row r="201" spans="1:11" x14ac:dyDescent="0.25">
      <c r="A201" s="3">
        <v>195</v>
      </c>
      <c r="B201" s="41">
        <v>58.780999999999999</v>
      </c>
      <c r="C201" s="7">
        <f t="shared" ref="C201:C207" si="14">B201-B200</f>
        <v>0.62720000000000198</v>
      </c>
      <c r="K201" s="41">
        <v>32.9221</v>
      </c>
    </row>
    <row r="202" spans="1:11" x14ac:dyDescent="0.25">
      <c r="A202" s="3">
        <v>196</v>
      </c>
      <c r="B202" s="41">
        <v>58.918300000000002</v>
      </c>
      <c r="C202" s="7">
        <f t="shared" si="14"/>
        <v>0.13730000000000331</v>
      </c>
      <c r="K202" s="41">
        <v>32.989800000000002</v>
      </c>
    </row>
    <row r="203" spans="1:11" x14ac:dyDescent="0.25">
      <c r="A203" s="3">
        <v>197</v>
      </c>
      <c r="B203" s="41">
        <v>59.024999999999999</v>
      </c>
      <c r="C203" s="7">
        <f t="shared" si="14"/>
        <v>0.10669999999999646</v>
      </c>
      <c r="F203" s="1">
        <f>MIN(_muestra)</f>
        <v>9.9999999999766942E-4</v>
      </c>
      <c r="K203" s="41">
        <v>33</v>
      </c>
    </row>
    <row r="204" spans="1:11" x14ac:dyDescent="0.25">
      <c r="A204" s="3">
        <v>198</v>
      </c>
      <c r="B204" s="41">
        <v>59.059100000000001</v>
      </c>
      <c r="C204" s="7">
        <f t="shared" si="14"/>
        <v>3.410000000000224E-2</v>
      </c>
      <c r="K204" s="41">
        <v>33.110399999999998</v>
      </c>
    </row>
    <row r="205" spans="1:11" x14ac:dyDescent="0.25">
      <c r="A205" s="3">
        <v>199</v>
      </c>
      <c r="B205" s="41">
        <v>59.067100000000003</v>
      </c>
      <c r="C205" s="7">
        <f t="shared" si="14"/>
        <v>8.0000000000026716E-3</v>
      </c>
      <c r="K205" s="41">
        <v>33.240400000000001</v>
      </c>
    </row>
    <row r="206" spans="1:11" x14ac:dyDescent="0.25">
      <c r="A206" s="3">
        <v>200</v>
      </c>
      <c r="B206" s="41">
        <v>59.266399999999997</v>
      </c>
      <c r="C206" s="7">
        <f t="shared" si="14"/>
        <v>0.19929999999999382</v>
      </c>
      <c r="K206" s="41">
        <v>33.326000000000001</v>
      </c>
    </row>
    <row r="207" spans="1:11" x14ac:dyDescent="0.25">
      <c r="A207" s="3">
        <v>201</v>
      </c>
      <c r="B207" s="41">
        <v>59.3123</v>
      </c>
      <c r="C207" s="7">
        <f t="shared" si="14"/>
        <v>4.590000000000316E-2</v>
      </c>
      <c r="K207" s="41">
        <v>33.511699999999998</v>
      </c>
    </row>
    <row r="208" spans="1:11" x14ac:dyDescent="0.25">
      <c r="A208" s="2"/>
      <c r="B208" s="2"/>
      <c r="C208" s="2"/>
      <c r="K208" s="41">
        <v>33.987400000000001</v>
      </c>
    </row>
    <row r="209" spans="1:11" x14ac:dyDescent="0.25">
      <c r="A209" s="2"/>
      <c r="B209" s="2"/>
      <c r="C209" s="2"/>
      <c r="K209" s="41">
        <v>34.004399999999997</v>
      </c>
    </row>
    <row r="210" spans="1:11" x14ac:dyDescent="0.25">
      <c r="K210" s="41">
        <v>34.005899999999997</v>
      </c>
    </row>
    <row r="211" spans="1:11" x14ac:dyDescent="0.25">
      <c r="K211" s="41">
        <v>34.118099999999998</v>
      </c>
    </row>
    <row r="212" spans="1:11" x14ac:dyDescent="0.25">
      <c r="K212" s="41">
        <v>34.162599999999998</v>
      </c>
    </row>
    <row r="213" spans="1:11" x14ac:dyDescent="0.25">
      <c r="K213" s="41">
        <v>34.266800000000003</v>
      </c>
    </row>
    <row r="214" spans="1:11" x14ac:dyDescent="0.25">
      <c r="K214" s="41">
        <v>34.349499999999999</v>
      </c>
    </row>
    <row r="215" spans="1:11" x14ac:dyDescent="0.25">
      <c r="K215" s="41">
        <v>34.420499999999997</v>
      </c>
    </row>
    <row r="216" spans="1:11" x14ac:dyDescent="0.25">
      <c r="K216" s="41">
        <v>34.627499999999998</v>
      </c>
    </row>
    <row r="217" spans="1:11" x14ac:dyDescent="0.25">
      <c r="K217" s="41">
        <v>34.963200000000001</v>
      </c>
    </row>
    <row r="218" spans="1:11" x14ac:dyDescent="0.25">
      <c r="K218" s="41">
        <v>35.237900000000003</v>
      </c>
    </row>
    <row r="219" spans="1:11" x14ac:dyDescent="0.25">
      <c r="K219" s="41">
        <v>35.4345</v>
      </c>
    </row>
    <row r="220" spans="1:11" x14ac:dyDescent="0.25">
      <c r="K220" s="41">
        <v>35.4861</v>
      </c>
    </row>
    <row r="221" spans="1:11" x14ac:dyDescent="0.25">
      <c r="K221" s="41">
        <v>35.494399999999999</v>
      </c>
    </row>
    <row r="222" spans="1:11" x14ac:dyDescent="0.25">
      <c r="K222" s="41">
        <v>35.521700000000003</v>
      </c>
    </row>
    <row r="223" spans="1:11" x14ac:dyDescent="0.25">
      <c r="K223" s="41">
        <v>35.691299999999998</v>
      </c>
    </row>
    <row r="224" spans="1:11" x14ac:dyDescent="0.25">
      <c r="K224" s="41">
        <v>35.714300000000001</v>
      </c>
    </row>
    <row r="225" spans="11:11" x14ac:dyDescent="0.25">
      <c r="K225" s="41">
        <v>35.830199999999998</v>
      </c>
    </row>
    <row r="226" spans="11:11" x14ac:dyDescent="0.25">
      <c r="K226" s="41">
        <v>36.038699999999999</v>
      </c>
    </row>
    <row r="227" spans="11:11" x14ac:dyDescent="0.25">
      <c r="K227" s="41">
        <v>36.378700000000002</v>
      </c>
    </row>
    <row r="228" spans="11:11" x14ac:dyDescent="0.25">
      <c r="K228" s="41">
        <v>36.849899999999998</v>
      </c>
    </row>
    <row r="229" spans="11:11" x14ac:dyDescent="0.25">
      <c r="K229" s="41">
        <v>37.209499999999998</v>
      </c>
    </row>
    <row r="230" spans="11:11" x14ac:dyDescent="0.25">
      <c r="K230" s="41">
        <v>37.236400000000003</v>
      </c>
    </row>
    <row r="231" spans="11:11" x14ac:dyDescent="0.25">
      <c r="K231" s="41">
        <v>37.3583</v>
      </c>
    </row>
    <row r="232" spans="11:11" x14ac:dyDescent="0.25">
      <c r="K232" s="41">
        <v>37.740499999999997</v>
      </c>
    </row>
    <row r="233" spans="11:11" x14ac:dyDescent="0.25">
      <c r="K233" s="41">
        <v>37.797199999999997</v>
      </c>
    </row>
    <row r="234" spans="11:11" x14ac:dyDescent="0.25">
      <c r="K234" s="41">
        <v>38.533299999999997</v>
      </c>
    </row>
    <row r="235" spans="11:11" x14ac:dyDescent="0.25">
      <c r="K235" s="41">
        <v>38.547899999999998</v>
      </c>
    </row>
    <row r="236" spans="11:11" x14ac:dyDescent="0.25">
      <c r="K236" s="41">
        <v>38.604599999999998</v>
      </c>
    </row>
    <row r="237" spans="11:11" x14ac:dyDescent="0.25">
      <c r="K237" s="41">
        <v>38.646099999999997</v>
      </c>
    </row>
    <row r="238" spans="11:11" x14ac:dyDescent="0.25">
      <c r="K238" s="41">
        <v>38.677999999999997</v>
      </c>
    </row>
    <row r="239" spans="11:11" x14ac:dyDescent="0.25">
      <c r="K239" s="41">
        <v>38.784500000000001</v>
      </c>
    </row>
    <row r="240" spans="11:11" x14ac:dyDescent="0.25">
      <c r="K240" s="41">
        <v>38.831000000000003</v>
      </c>
    </row>
    <row r="241" spans="11:11" x14ac:dyDescent="0.25">
      <c r="K241" s="41">
        <v>38.841999999999999</v>
      </c>
    </row>
    <row r="242" spans="11:11" x14ac:dyDescent="0.25">
      <c r="K242" s="41">
        <v>39.160400000000003</v>
      </c>
    </row>
    <row r="243" spans="11:11" x14ac:dyDescent="0.25">
      <c r="K243" s="41">
        <v>39.383800000000001</v>
      </c>
    </row>
    <row r="244" spans="11:11" x14ac:dyDescent="0.25">
      <c r="K244" s="41">
        <v>39.7515</v>
      </c>
    </row>
    <row r="245" spans="11:11" x14ac:dyDescent="0.25">
      <c r="K245" s="41">
        <v>39.831099999999999</v>
      </c>
    </row>
    <row r="246" spans="11:11" x14ac:dyDescent="0.25">
      <c r="K246" s="41">
        <v>39.859200000000001</v>
      </c>
    </row>
    <row r="247" spans="11:11" x14ac:dyDescent="0.25">
      <c r="K247" s="41">
        <v>39.912100000000002</v>
      </c>
    </row>
    <row r="248" spans="11:11" x14ac:dyDescent="0.25">
      <c r="K248" s="41">
        <v>40.073</v>
      </c>
    </row>
    <row r="249" spans="11:11" x14ac:dyDescent="0.25">
      <c r="K249" s="41">
        <v>40.147199999999998</v>
      </c>
    </row>
    <row r="250" spans="11:11" x14ac:dyDescent="0.25">
      <c r="K250" s="41">
        <v>40.406399999999998</v>
      </c>
    </row>
    <row r="251" spans="11:11" x14ac:dyDescent="0.25">
      <c r="K251" s="41">
        <v>40.42</v>
      </c>
    </row>
    <row r="252" spans="11:11" x14ac:dyDescent="0.25">
      <c r="K252" s="41">
        <v>40.451999999999998</v>
      </c>
    </row>
    <row r="253" spans="11:11" x14ac:dyDescent="0.25">
      <c r="K253" s="41">
        <v>40.519799999999996</v>
      </c>
    </row>
    <row r="254" spans="11:11" x14ac:dyDescent="0.25">
      <c r="K254" s="41">
        <v>40.645899999999997</v>
      </c>
    </row>
    <row r="255" spans="11:11" x14ac:dyDescent="0.25">
      <c r="K255" s="41">
        <v>40.649799999999999</v>
      </c>
    </row>
    <row r="256" spans="11:11" x14ac:dyDescent="0.25">
      <c r="K256" s="41">
        <v>40.697800000000001</v>
      </c>
    </row>
    <row r="257" spans="11:11" x14ac:dyDescent="0.25">
      <c r="K257" s="41">
        <v>41.005899999999997</v>
      </c>
    </row>
    <row r="258" spans="11:11" x14ac:dyDescent="0.25">
      <c r="K258" s="41">
        <v>41.095399999999998</v>
      </c>
    </row>
    <row r="259" spans="11:11" x14ac:dyDescent="0.25">
      <c r="K259" s="41">
        <v>41.433500000000002</v>
      </c>
    </row>
    <row r="260" spans="11:11" x14ac:dyDescent="0.25">
      <c r="K260" s="41">
        <v>41.608899999999998</v>
      </c>
    </row>
    <row r="261" spans="11:11" x14ac:dyDescent="0.25">
      <c r="K261" s="41">
        <v>41.684899999999999</v>
      </c>
    </row>
    <row r="262" spans="11:11" x14ac:dyDescent="0.25">
      <c r="K262" s="41">
        <v>41.951999999999998</v>
      </c>
    </row>
    <row r="263" spans="11:11" x14ac:dyDescent="0.25">
      <c r="K263" s="41">
        <v>42.1584</v>
      </c>
    </row>
    <row r="264" spans="11:11" x14ac:dyDescent="0.25">
      <c r="K264" s="41">
        <v>42.241300000000003</v>
      </c>
    </row>
    <row r="265" spans="11:11" x14ac:dyDescent="0.25">
      <c r="K265" s="41">
        <v>42.292999999999999</v>
      </c>
    </row>
    <row r="266" spans="11:11" x14ac:dyDescent="0.25">
      <c r="K266" s="41">
        <v>42.335099999999997</v>
      </c>
    </row>
    <row r="267" spans="11:11" x14ac:dyDescent="0.25">
      <c r="K267" s="41">
        <v>42.418900000000001</v>
      </c>
    </row>
    <row r="268" spans="11:11" x14ac:dyDescent="0.25">
      <c r="K268" s="41">
        <v>42.430500000000002</v>
      </c>
    </row>
    <row r="269" spans="11:11" x14ac:dyDescent="0.25">
      <c r="K269" s="41">
        <v>42.576700000000002</v>
      </c>
    </row>
    <row r="270" spans="11:11" x14ac:dyDescent="0.25">
      <c r="K270" s="41">
        <v>42.685699999999997</v>
      </c>
    </row>
    <row r="271" spans="11:11" x14ac:dyDescent="0.25">
      <c r="K271" s="41">
        <v>42.738599999999998</v>
      </c>
    </row>
    <row r="272" spans="11:11" x14ac:dyDescent="0.25">
      <c r="K272" s="41">
        <v>42.86</v>
      </c>
    </row>
    <row r="273" spans="11:11" x14ac:dyDescent="0.25">
      <c r="K273" s="41">
        <v>42.874299999999998</v>
      </c>
    </row>
    <row r="274" spans="11:11" x14ac:dyDescent="0.25">
      <c r="K274" s="41">
        <v>43.005600000000001</v>
      </c>
    </row>
    <row r="275" spans="11:11" x14ac:dyDescent="0.25">
      <c r="K275" s="41">
        <v>43.042000000000002</v>
      </c>
    </row>
    <row r="276" spans="11:11" x14ac:dyDescent="0.25">
      <c r="K276" s="41">
        <v>43.069000000000003</v>
      </c>
    </row>
    <row r="277" spans="11:11" x14ac:dyDescent="0.25">
      <c r="K277" s="41">
        <v>43.198799999999999</v>
      </c>
    </row>
    <row r="278" spans="11:11" x14ac:dyDescent="0.25">
      <c r="K278" s="41">
        <v>43.273499999999999</v>
      </c>
    </row>
    <row r="279" spans="11:11" x14ac:dyDescent="0.25">
      <c r="K279" s="41">
        <v>43.463999999999999</v>
      </c>
    </row>
    <row r="280" spans="11:11" x14ac:dyDescent="0.25">
      <c r="K280" s="41">
        <v>43.5276</v>
      </c>
    </row>
    <row r="281" spans="11:11" x14ac:dyDescent="0.25">
      <c r="K281" s="41">
        <v>43.550199999999997</v>
      </c>
    </row>
    <row r="282" spans="11:11" x14ac:dyDescent="0.25">
      <c r="K282" s="41">
        <v>43.639800000000001</v>
      </c>
    </row>
    <row r="283" spans="11:11" x14ac:dyDescent="0.25">
      <c r="K283" s="41">
        <v>43.690399999999997</v>
      </c>
    </row>
    <row r="284" spans="11:11" x14ac:dyDescent="0.25">
      <c r="K284" s="41">
        <v>43.845399999999998</v>
      </c>
    </row>
    <row r="285" spans="11:11" x14ac:dyDescent="0.25">
      <c r="K285" s="41">
        <v>43.860399999999998</v>
      </c>
    </row>
    <row r="286" spans="11:11" x14ac:dyDescent="0.25">
      <c r="K286" s="41">
        <v>43.861600000000003</v>
      </c>
    </row>
    <row r="287" spans="11:11" x14ac:dyDescent="0.25">
      <c r="K287" s="41">
        <v>44.180599999999998</v>
      </c>
    </row>
    <row r="288" spans="11:11" x14ac:dyDescent="0.25">
      <c r="K288" s="41">
        <v>44.551699999999997</v>
      </c>
    </row>
    <row r="289" spans="11:11" x14ac:dyDescent="0.25">
      <c r="K289" s="41">
        <v>44.630899999999997</v>
      </c>
    </row>
    <row r="290" spans="11:11" x14ac:dyDescent="0.25">
      <c r="K290" s="41">
        <v>45.0961</v>
      </c>
    </row>
    <row r="291" spans="11:11" x14ac:dyDescent="0.25">
      <c r="K291" s="41">
        <v>45.1419</v>
      </c>
    </row>
    <row r="292" spans="11:11" x14ac:dyDescent="0.25">
      <c r="K292" s="41">
        <v>45.238900000000001</v>
      </c>
    </row>
    <row r="293" spans="11:11" x14ac:dyDescent="0.25">
      <c r="K293" s="41">
        <v>45.267499999999998</v>
      </c>
    </row>
    <row r="294" spans="11:11" x14ac:dyDescent="0.25">
      <c r="K294" s="41">
        <v>45.268799999999999</v>
      </c>
    </row>
    <row r="295" spans="11:11" x14ac:dyDescent="0.25">
      <c r="K295" s="41">
        <v>45.705100000000002</v>
      </c>
    </row>
    <row r="296" spans="11:11" x14ac:dyDescent="0.25">
      <c r="K296" s="41">
        <v>45.724499999999999</v>
      </c>
    </row>
    <row r="297" spans="11:11" x14ac:dyDescent="0.25">
      <c r="K297" s="41">
        <v>45.781500000000001</v>
      </c>
    </row>
    <row r="298" spans="11:11" x14ac:dyDescent="0.25">
      <c r="K298" s="41">
        <v>45.8262</v>
      </c>
    </row>
    <row r="299" spans="11:11" x14ac:dyDescent="0.25">
      <c r="K299" s="41">
        <v>45.932000000000002</v>
      </c>
    </row>
    <row r="300" spans="11:11" x14ac:dyDescent="0.25">
      <c r="K300" s="41">
        <v>46.049700000000001</v>
      </c>
    </row>
    <row r="301" spans="11:11" x14ac:dyDescent="0.25">
      <c r="K301" s="41">
        <v>46.089399999999998</v>
      </c>
    </row>
    <row r="302" spans="11:11" x14ac:dyDescent="0.25">
      <c r="K302" s="41">
        <v>46.117400000000004</v>
      </c>
    </row>
    <row r="303" spans="11:11" x14ac:dyDescent="0.25">
      <c r="K303" s="41">
        <v>46.243299999999998</v>
      </c>
    </row>
    <row r="304" spans="11:11" x14ac:dyDescent="0.25">
      <c r="K304" s="41">
        <v>46.3</v>
      </c>
    </row>
    <row r="305" spans="11:11" x14ac:dyDescent="0.25">
      <c r="K305" s="41">
        <v>46.761200000000002</v>
      </c>
    </row>
    <row r="306" spans="11:11" x14ac:dyDescent="0.25">
      <c r="K306" s="41">
        <v>46.920299999999997</v>
      </c>
    </row>
    <row r="307" spans="11:11" x14ac:dyDescent="0.25">
      <c r="K307" s="41">
        <v>47.090899999999998</v>
      </c>
    </row>
    <row r="308" spans="11:11" x14ac:dyDescent="0.25">
      <c r="K308" s="41">
        <v>47.375599999999999</v>
      </c>
    </row>
    <row r="309" spans="11:11" x14ac:dyDescent="0.25">
      <c r="K309" s="41">
        <v>47.442100000000003</v>
      </c>
    </row>
    <row r="310" spans="11:11" x14ac:dyDescent="0.25">
      <c r="K310" s="41">
        <v>47.4452</v>
      </c>
    </row>
    <row r="311" spans="11:11" x14ac:dyDescent="0.25">
      <c r="K311" s="41">
        <v>47.471699999999998</v>
      </c>
    </row>
    <row r="312" spans="11:11" x14ac:dyDescent="0.25">
      <c r="K312" s="41">
        <v>47.6633</v>
      </c>
    </row>
    <row r="313" spans="11:11" x14ac:dyDescent="0.25">
      <c r="K313" s="41">
        <v>47.920699999999997</v>
      </c>
    </row>
    <row r="314" spans="11:11" x14ac:dyDescent="0.25">
      <c r="K314" s="41">
        <v>48.107999999999997</v>
      </c>
    </row>
    <row r="315" spans="11:11" x14ac:dyDescent="0.25">
      <c r="K315" s="41">
        <v>48.133899999999997</v>
      </c>
    </row>
    <row r="316" spans="11:11" x14ac:dyDescent="0.25">
      <c r="K316" s="41">
        <v>48.261800000000001</v>
      </c>
    </row>
    <row r="317" spans="11:11" x14ac:dyDescent="0.25">
      <c r="K317" s="41">
        <v>48.264699999999998</v>
      </c>
    </row>
    <row r="318" spans="11:11" x14ac:dyDescent="0.25">
      <c r="K318" s="41">
        <v>48.427900000000001</v>
      </c>
    </row>
    <row r="319" spans="11:11" x14ac:dyDescent="0.25">
      <c r="K319" s="41">
        <v>48.7453</v>
      </c>
    </row>
    <row r="320" spans="11:11" x14ac:dyDescent="0.25">
      <c r="K320" s="41">
        <v>48.904899999999998</v>
      </c>
    </row>
    <row r="321" spans="11:11" x14ac:dyDescent="0.25">
      <c r="K321" s="41">
        <v>49.208100000000002</v>
      </c>
    </row>
    <row r="322" spans="11:11" x14ac:dyDescent="0.25">
      <c r="K322" s="41">
        <v>49.421300000000002</v>
      </c>
    </row>
    <row r="323" spans="11:11" x14ac:dyDescent="0.25">
      <c r="K323" s="41">
        <v>49.451599999999999</v>
      </c>
    </row>
    <row r="324" spans="11:11" x14ac:dyDescent="0.25">
      <c r="K324" s="41">
        <v>49.472099999999998</v>
      </c>
    </row>
    <row r="325" spans="11:11" x14ac:dyDescent="0.25">
      <c r="K325" s="41">
        <v>49.884599999999999</v>
      </c>
    </row>
    <row r="326" spans="11:11" x14ac:dyDescent="0.25">
      <c r="K326" s="41">
        <v>49.934699999999999</v>
      </c>
    </row>
    <row r="327" spans="11:11" x14ac:dyDescent="0.25">
      <c r="K327" s="41">
        <v>50.108699999999999</v>
      </c>
    </row>
    <row r="328" spans="11:11" x14ac:dyDescent="0.25">
      <c r="K328" s="41">
        <v>50.137900000000002</v>
      </c>
    </row>
    <row r="329" spans="11:11" x14ac:dyDescent="0.25">
      <c r="K329" s="41">
        <v>50.2348</v>
      </c>
    </row>
    <row r="330" spans="11:11" x14ac:dyDescent="0.25">
      <c r="K330" s="41">
        <v>50.267400000000002</v>
      </c>
    </row>
    <row r="331" spans="11:11" x14ac:dyDescent="0.25">
      <c r="K331" s="41">
        <v>50.349499999999999</v>
      </c>
    </row>
    <row r="332" spans="11:11" x14ac:dyDescent="0.25">
      <c r="K332" s="41">
        <v>50.560200000000002</v>
      </c>
    </row>
    <row r="333" spans="11:11" x14ac:dyDescent="0.25">
      <c r="K333" s="41">
        <v>50.610999999999997</v>
      </c>
    </row>
    <row r="334" spans="11:11" x14ac:dyDescent="0.25">
      <c r="K334" s="41">
        <v>50.625599999999999</v>
      </c>
    </row>
    <row r="335" spans="11:11" x14ac:dyDescent="0.25">
      <c r="K335" s="41">
        <v>50.715600000000002</v>
      </c>
    </row>
    <row r="336" spans="11:11" x14ac:dyDescent="0.25">
      <c r="K336" s="41">
        <v>50.982599999999998</v>
      </c>
    </row>
    <row r="337" spans="11:11" x14ac:dyDescent="0.25">
      <c r="K337" s="41">
        <v>51.112200000000001</v>
      </c>
    </row>
    <row r="338" spans="11:11" x14ac:dyDescent="0.25">
      <c r="K338" s="41">
        <v>51.202500000000001</v>
      </c>
    </row>
    <row r="339" spans="11:11" x14ac:dyDescent="0.25">
      <c r="K339" s="41">
        <v>51.307499999999997</v>
      </c>
    </row>
    <row r="340" spans="11:11" x14ac:dyDescent="0.25">
      <c r="K340" s="41">
        <v>52.0732</v>
      </c>
    </row>
    <row r="341" spans="11:11" x14ac:dyDescent="0.25">
      <c r="K341" s="41">
        <v>52.091500000000003</v>
      </c>
    </row>
    <row r="342" spans="11:11" x14ac:dyDescent="0.25">
      <c r="K342" s="41">
        <v>52.215699999999998</v>
      </c>
    </row>
    <row r="343" spans="11:11" x14ac:dyDescent="0.25">
      <c r="K343" s="41">
        <v>52.2607</v>
      </c>
    </row>
    <row r="344" spans="11:11" x14ac:dyDescent="0.25">
      <c r="K344" s="41">
        <v>52.417499999999997</v>
      </c>
    </row>
    <row r="345" spans="11:11" x14ac:dyDescent="0.25">
      <c r="K345" s="41">
        <v>52.546300000000002</v>
      </c>
    </row>
    <row r="346" spans="11:11" x14ac:dyDescent="0.25">
      <c r="K346" s="41">
        <v>52.813400000000001</v>
      </c>
    </row>
    <row r="347" spans="11:11" x14ac:dyDescent="0.25">
      <c r="K347" s="41">
        <v>52.844799999999999</v>
      </c>
    </row>
    <row r="348" spans="11:11" x14ac:dyDescent="0.25">
      <c r="K348" s="41">
        <v>52.849400000000003</v>
      </c>
    </row>
    <row r="349" spans="11:11" x14ac:dyDescent="0.25">
      <c r="K349" s="41">
        <v>52.968400000000003</v>
      </c>
    </row>
    <row r="350" spans="11:11" x14ac:dyDescent="0.25">
      <c r="K350" s="41">
        <v>53.122900000000001</v>
      </c>
    </row>
    <row r="351" spans="11:11" x14ac:dyDescent="0.25">
      <c r="K351" s="41">
        <v>53.275500000000001</v>
      </c>
    </row>
    <row r="352" spans="11:11" x14ac:dyDescent="0.25">
      <c r="K352" s="41">
        <v>53.340699999999998</v>
      </c>
    </row>
    <row r="353" spans="11:11" x14ac:dyDescent="0.25">
      <c r="K353" s="41">
        <v>53.405099999999997</v>
      </c>
    </row>
    <row r="354" spans="11:11" x14ac:dyDescent="0.25">
      <c r="K354" s="41">
        <v>53.538899999999998</v>
      </c>
    </row>
    <row r="355" spans="11:11" x14ac:dyDescent="0.25">
      <c r="K355" s="41">
        <v>53.568399999999997</v>
      </c>
    </row>
    <row r="356" spans="11:11" x14ac:dyDescent="0.25">
      <c r="K356" s="41">
        <v>53.99</v>
      </c>
    </row>
    <row r="357" spans="11:11" x14ac:dyDescent="0.25">
      <c r="K357" s="41">
        <v>54.096800000000002</v>
      </c>
    </row>
    <row r="358" spans="11:11" x14ac:dyDescent="0.25">
      <c r="K358" s="41">
        <v>54.104900000000001</v>
      </c>
    </row>
    <row r="359" spans="11:11" x14ac:dyDescent="0.25">
      <c r="K359" s="41">
        <v>54.105899999999998</v>
      </c>
    </row>
    <row r="360" spans="11:11" x14ac:dyDescent="0.25">
      <c r="K360" s="41">
        <v>54.107300000000002</v>
      </c>
    </row>
    <row r="361" spans="11:11" x14ac:dyDescent="0.25">
      <c r="K361" s="41">
        <v>54.220999999999997</v>
      </c>
    </row>
    <row r="362" spans="11:11" x14ac:dyDescent="0.25">
      <c r="K362" s="41">
        <v>54.604900000000001</v>
      </c>
    </row>
    <row r="363" spans="11:11" x14ac:dyDescent="0.25">
      <c r="K363" s="41">
        <v>54.625999999999998</v>
      </c>
    </row>
    <row r="364" spans="11:11" x14ac:dyDescent="0.25">
      <c r="K364" s="41">
        <v>54.792200000000001</v>
      </c>
    </row>
    <row r="365" spans="11:11" x14ac:dyDescent="0.25">
      <c r="K365" s="41">
        <v>54.819800000000001</v>
      </c>
    </row>
    <row r="366" spans="11:11" x14ac:dyDescent="0.25">
      <c r="K366" s="41">
        <v>54.861199999999997</v>
      </c>
    </row>
    <row r="367" spans="11:11" x14ac:dyDescent="0.25">
      <c r="K367" s="41">
        <v>54.871400000000001</v>
      </c>
    </row>
    <row r="368" spans="11:11" x14ac:dyDescent="0.25">
      <c r="K368" s="41">
        <v>54.9559</v>
      </c>
    </row>
    <row r="369" spans="11:11" x14ac:dyDescent="0.25">
      <c r="K369" s="41">
        <v>55.008499999999998</v>
      </c>
    </row>
    <row r="370" spans="11:11" x14ac:dyDescent="0.25">
      <c r="K370" s="41">
        <v>55.016599999999997</v>
      </c>
    </row>
    <row r="371" spans="11:11" x14ac:dyDescent="0.25">
      <c r="K371" s="41">
        <v>55.051699999999997</v>
      </c>
    </row>
    <row r="372" spans="11:11" x14ac:dyDescent="0.25">
      <c r="K372" s="41">
        <v>55.223799999999997</v>
      </c>
    </row>
    <row r="373" spans="11:11" x14ac:dyDescent="0.25">
      <c r="K373" s="41">
        <v>55.260399999999997</v>
      </c>
    </row>
    <row r="374" spans="11:11" x14ac:dyDescent="0.25">
      <c r="K374" s="41">
        <v>55.346899999999998</v>
      </c>
    </row>
    <row r="375" spans="11:11" x14ac:dyDescent="0.25">
      <c r="K375" s="41">
        <v>55.369599999999998</v>
      </c>
    </row>
    <row r="376" spans="11:11" x14ac:dyDescent="0.25">
      <c r="K376" s="41">
        <v>55.731900000000003</v>
      </c>
    </row>
    <row r="377" spans="11:11" x14ac:dyDescent="0.25">
      <c r="K377" s="41">
        <v>55.835599999999999</v>
      </c>
    </row>
    <row r="378" spans="11:11" x14ac:dyDescent="0.25">
      <c r="K378" s="41">
        <v>55.863500000000002</v>
      </c>
    </row>
    <row r="379" spans="11:11" x14ac:dyDescent="0.25">
      <c r="K379" s="41">
        <v>55.940199999999997</v>
      </c>
    </row>
    <row r="380" spans="11:11" x14ac:dyDescent="0.25">
      <c r="K380" s="41">
        <v>56.198399999999999</v>
      </c>
    </row>
    <row r="381" spans="11:11" x14ac:dyDescent="0.25">
      <c r="K381" s="41">
        <v>56.326700000000002</v>
      </c>
    </row>
    <row r="382" spans="11:11" x14ac:dyDescent="0.25">
      <c r="K382" s="41">
        <v>56.416600000000003</v>
      </c>
    </row>
    <row r="383" spans="11:11" x14ac:dyDescent="0.25">
      <c r="K383" s="41">
        <v>56.6723</v>
      </c>
    </row>
    <row r="384" spans="11:11" x14ac:dyDescent="0.25">
      <c r="K384" s="41">
        <v>56.928800000000003</v>
      </c>
    </row>
    <row r="385" spans="11:11" x14ac:dyDescent="0.25">
      <c r="K385" s="41">
        <v>57.087000000000003</v>
      </c>
    </row>
    <row r="386" spans="11:11" x14ac:dyDescent="0.25">
      <c r="K386" s="41">
        <v>57.125300000000003</v>
      </c>
    </row>
    <row r="387" spans="11:11" x14ac:dyDescent="0.25">
      <c r="K387" s="41">
        <v>57.1755</v>
      </c>
    </row>
    <row r="388" spans="11:11" x14ac:dyDescent="0.25">
      <c r="K388" s="41">
        <v>57.222799999999999</v>
      </c>
    </row>
    <row r="389" spans="11:11" x14ac:dyDescent="0.25">
      <c r="K389" s="41">
        <v>57.322299999999998</v>
      </c>
    </row>
    <row r="390" spans="11:11" x14ac:dyDescent="0.25">
      <c r="K390" s="41">
        <v>57.496899999999997</v>
      </c>
    </row>
    <row r="391" spans="11:11" x14ac:dyDescent="0.25">
      <c r="K391" s="41">
        <v>58.052900000000001</v>
      </c>
    </row>
    <row r="392" spans="11:11" x14ac:dyDescent="0.25">
      <c r="K392" s="41">
        <v>58.153799999999997</v>
      </c>
    </row>
    <row r="393" spans="11:11" x14ac:dyDescent="0.25">
      <c r="K393" s="41">
        <v>58.780999999999999</v>
      </c>
    </row>
    <row r="394" spans="11:11" x14ac:dyDescent="0.25">
      <c r="K394" s="41">
        <v>58.918300000000002</v>
      </c>
    </row>
    <row r="395" spans="11:11" x14ac:dyDescent="0.25">
      <c r="K395" s="41">
        <v>59.024999999999999</v>
      </c>
    </row>
    <row r="396" spans="11:11" x14ac:dyDescent="0.25">
      <c r="K396" s="41">
        <v>59.059100000000001</v>
      </c>
    </row>
    <row r="397" spans="11:11" x14ac:dyDescent="0.25">
      <c r="K397" s="41">
        <v>59.067100000000003</v>
      </c>
    </row>
    <row r="398" spans="11:11" x14ac:dyDescent="0.25">
      <c r="K398" s="41">
        <v>59.266399999999997</v>
      </c>
    </row>
    <row r="399" spans="11:11" x14ac:dyDescent="0.25">
      <c r="K399" s="41">
        <v>59.3123</v>
      </c>
    </row>
  </sheetData>
  <mergeCells count="3">
    <mergeCell ref="A6:C6"/>
    <mergeCell ref="N10:P10"/>
    <mergeCell ref="U10:W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31</vt:i4>
      </vt:variant>
    </vt:vector>
  </HeadingPairs>
  <TitlesOfParts>
    <vt:vector size="33" baseType="lpstr">
      <vt:lpstr>Hoja1</vt:lpstr>
      <vt:lpstr>Experiencia 2 - Punto f</vt:lpstr>
      <vt:lpstr>'Experiencia 2 - Punto f'!_alfa</vt:lpstr>
      <vt:lpstr>Hoja1!_alfa</vt:lpstr>
      <vt:lpstr>'Experiencia 2 - Punto f'!_DistrExpLambda</vt:lpstr>
      <vt:lpstr>Hoja1!_DistrExpLambda</vt:lpstr>
      <vt:lpstr>'Experiencia 2 - Punto f'!_DistrNomrS</vt:lpstr>
      <vt:lpstr>Hoja1!_DistrNomrS</vt:lpstr>
      <vt:lpstr>'Experiencia 2 - Punto f'!_DistrNormU</vt:lpstr>
      <vt:lpstr>Hoja1!_DistrNormU</vt:lpstr>
      <vt:lpstr>'Experiencia 2 - Punto f'!_DistrUnifA</vt:lpstr>
      <vt:lpstr>Hoja1!_DistrUnifA</vt:lpstr>
      <vt:lpstr>Hoja1!_DistrUnifB</vt:lpstr>
      <vt:lpstr>'Experiencia 2 - Punto f'!_gradoDeLibertad</vt:lpstr>
      <vt:lpstr>Hoja1!_gradoDeLibertad</vt:lpstr>
      <vt:lpstr>'Experiencia 2 - Punto f'!_intervalos</vt:lpstr>
      <vt:lpstr>Hoja1!_intervalos</vt:lpstr>
      <vt:lpstr>'Experiencia 2 - Punto f'!_limSup</vt:lpstr>
      <vt:lpstr>Hoja1!_limSup</vt:lpstr>
      <vt:lpstr>'Experiencia 2 - Punto f'!_media</vt:lpstr>
      <vt:lpstr>Hoja1!_media</vt:lpstr>
      <vt:lpstr>'Experiencia 2 - Punto f'!_muestra</vt:lpstr>
      <vt:lpstr>Hoja1!_muestra</vt:lpstr>
      <vt:lpstr>'Experiencia 2 - Punto f'!_pasos</vt:lpstr>
      <vt:lpstr>Hoja1!_pasos</vt:lpstr>
      <vt:lpstr>'Experiencia 2 - Punto f'!_tamañoMuestra</vt:lpstr>
      <vt:lpstr>Hoja1!_tamañoMuestra</vt:lpstr>
      <vt:lpstr>'Experiencia 2 - Punto f'!_Valor_Max</vt:lpstr>
      <vt:lpstr>Hoja1!_Valor_Max</vt:lpstr>
      <vt:lpstr>'Experiencia 2 - Punto f'!_Valor_Min</vt:lpstr>
      <vt:lpstr>Hoja1!_Valor_Min</vt:lpstr>
      <vt:lpstr>'Experiencia 2 - Punto f'!_varianza</vt:lpstr>
      <vt:lpstr>Hoja1!_varianza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</cp:lastModifiedBy>
  <dcterms:created xsi:type="dcterms:W3CDTF">2021-08-21T13:26:53Z</dcterms:created>
  <dcterms:modified xsi:type="dcterms:W3CDTF">2021-08-22T16:02:19Z</dcterms:modified>
</cp:coreProperties>
</file>