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encia 2020 - 2021\UST - 2021 01 Análisis de Datos\excel\"/>
    </mc:Choice>
  </mc:AlternateContent>
  <xr:revisionPtr revIDLastSave="0" documentId="13_ncr:1_{00033358-C8D0-46F5-A842-A56CFBEAB344}" xr6:coauthVersionLast="46" xr6:coauthVersionMax="46" xr10:uidLastSave="{00000000-0000-0000-0000-000000000000}"/>
  <bookViews>
    <workbookView xWindow="-20610" yWindow="-120" windowWidth="20730" windowHeight="11160" activeTab="1" xr2:uid="{4049F5BA-DCEB-4724-860F-CC6F31D8C486}"/>
  </bookViews>
  <sheets>
    <sheet name="BUSCARV y BUSCARH" sheetId="1" r:id="rId1"/>
    <sheet name="BUSCAR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N6" i="2" a="1"/>
  <c r="N6" i="2" s="1"/>
  <c r="J6" i="2" a="1"/>
  <c r="J6" i="2" s="1"/>
  <c r="G6" i="2"/>
  <c r="L13" i="1"/>
  <c r="L12" i="1"/>
  <c r="K13" i="1"/>
  <c r="K12" i="1"/>
  <c r="L28" i="2" a="1"/>
  <c r="L28" i="2" s="1"/>
  <c r="K28" i="2" a="1"/>
  <c r="K28" i="2" s="1"/>
  <c r="G30" i="2"/>
  <c r="F30" i="2"/>
  <c r="E30" i="2"/>
  <c r="D30" i="2"/>
  <c r="C30" i="2"/>
  <c r="G29" i="2"/>
  <c r="G28" i="2"/>
  <c r="G17" i="2"/>
  <c r="N4" i="2" a="1"/>
  <c r="N4" i="2" s="1"/>
  <c r="J4" i="2" a="1"/>
  <c r="J4" i="2" s="1"/>
  <c r="G4" i="2"/>
  <c r="K8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<sst xmlns="http://schemas.openxmlformats.org/spreadsheetml/2006/main" count="67" uniqueCount="52">
  <si>
    <t>Aida</t>
  </si>
  <si>
    <t>Tom</t>
  </si>
  <si>
    <t>Sebas</t>
  </si>
  <si>
    <t>Marcela</t>
  </si>
  <si>
    <t>mes 1</t>
  </si>
  <si>
    <t>mes 2</t>
  </si>
  <si>
    <t>mes 3</t>
  </si>
  <si>
    <t>mes 4</t>
  </si>
  <si>
    <t>mes 5</t>
  </si>
  <si>
    <t>vendedores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</si>
  <si>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</si>
  <si>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</si>
  <si>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</si>
  <si>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</si>
  <si>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</si>
  <si>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</si>
  <si>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</si>
  <si>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</si>
  <si>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</si>
  <si>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</si>
  <si>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CN</t>
  </si>
  <si>
    <t>IN</t>
  </si>
  <si>
    <t>US</t>
  </si>
  <si>
    <t>ID</t>
  </si>
  <si>
    <t>BR</t>
  </si>
  <si>
    <t>PK</t>
  </si>
  <si>
    <t>NG</t>
  </si>
  <si>
    <t>BD</t>
  </si>
  <si>
    <t>RU</t>
  </si>
  <si>
    <t>MX</t>
  </si>
  <si>
    <t>Country</t>
  </si>
  <si>
    <t>Prefix</t>
  </si>
  <si>
    <t>Abr</t>
  </si>
  <si>
    <t>¿Code?</t>
  </si>
  <si>
    <t>Dos campos</t>
  </si>
  <si>
    <t>En caso de no encontrar</t>
  </si>
  <si>
    <t>Tipo impositivo</t>
  </si>
  <si>
    <t>Renta Máxima</t>
  </si>
  <si>
    <t>Ingresos</t>
  </si>
  <si>
    <t>Tipo Impositivo</t>
  </si>
  <si>
    <t>Income Statement</t>
  </si>
  <si>
    <t>Qtr 1</t>
  </si>
  <si>
    <t>Qtr 2</t>
  </si>
  <si>
    <t>Qtr 3</t>
  </si>
  <si>
    <t>Qtr 4</t>
  </si>
  <si>
    <t>Total</t>
  </si>
  <si>
    <t>Total Sale</t>
  </si>
  <si>
    <t>Costo of Sales</t>
  </si>
  <si>
    <t>Gross profit</t>
  </si>
  <si>
    <t>Quarter</t>
  </si>
  <si>
    <t>Gross Profit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</si>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</sst>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2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8CA7-CB1D-4984-BF15-CFB9131BDBC2}">
  <dimension ref="B4:L13"/>
  <sheetViews>
    <sheetView workbookViewId="0">
      <selection activeCell="K12" sqref="K12"/>
    </sheetView>
  </sheetViews>
  <sheetFormatPr baseColWidth="10" defaultRowHeight="15" x14ac:dyDescent="0.25"/>
  <cols>
    <col min="2" max="2" width="11.5703125" bestFit="1" customWidth="1"/>
  </cols>
  <sheetData>
    <row r="4" spans="2:12" x14ac:dyDescent="0.25">
      <c r="B4" t="s">
        <v>9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K4" t="s">
        <v>4</v>
      </c>
    </row>
    <row r="5" spans="2:12" x14ac:dyDescent="0.25">
      <c r="B5" t="s">
        <v>0</v>
      </c>
      <c r="C5">
        <v>162</v>
      </c>
      <c r="D5">
        <v>107</v>
      </c>
      <c r="E5">
        <v>171</v>
      </c>
      <c r="F5">
        <v>177</v>
      </c>
      <c r="G5">
        <v>160</v>
      </c>
      <c r="J5" t="s">
        <v>0</v>
      </c>
      <c r="K5">
        <f>VLOOKUP(J5,B5:G8,2,FALSE)</f>
        <v>162</v>
      </c>
    </row>
    <row r="6" spans="2:12" x14ac:dyDescent="0.25">
      <c r="B6" t="s">
        <v>1</v>
      </c>
      <c r="C6">
        <v>120</v>
      </c>
      <c r="D6">
        <v>188</v>
      </c>
      <c r="E6">
        <v>118</v>
      </c>
      <c r="F6">
        <v>169</v>
      </c>
      <c r="G6">
        <v>124</v>
      </c>
    </row>
    <row r="7" spans="2:12" x14ac:dyDescent="0.25">
      <c r="B7" t="s">
        <v>2</v>
      </c>
      <c r="C7">
        <v>177</v>
      </c>
      <c r="D7">
        <v>194</v>
      </c>
      <c r="E7">
        <v>113</v>
      </c>
      <c r="F7">
        <v>197</v>
      </c>
      <c r="G7">
        <v>130</v>
      </c>
      <c r="K7" t="s">
        <v>4</v>
      </c>
    </row>
    <row r="8" spans="2:12" x14ac:dyDescent="0.25">
      <c r="B8" t="s">
        <v>3</v>
      </c>
      <c r="C8">
        <v>172</v>
      </c>
      <c r="D8">
        <v>112</v>
      </c>
      <c r="E8">
        <v>129</v>
      </c>
      <c r="F8">
        <v>100</v>
      </c>
      <c r="G8">
        <v>183</v>
      </c>
      <c r="J8" t="s">
        <v>0</v>
      </c>
      <c r="K8">
        <f>HLOOKUP(K7,C4:G8,2,FALSE)</f>
        <v>162</v>
      </c>
    </row>
    <row r="11" spans="2:12" x14ac:dyDescent="0.25">
      <c r="K11" t="s">
        <v>6</v>
      </c>
      <c r="L11" t="s">
        <v>8</v>
      </c>
    </row>
    <row r="12" spans="2:12" x14ac:dyDescent="0.25">
      <c r="J12" t="s">
        <v>2</v>
      </c>
      <c r="K12">
        <f>VLOOKUP($J12,$B$5:$G$8,4,FALSE)</f>
        <v>113</v>
      </c>
      <c r="L12">
        <f>HLOOKUP(L$11,$C$4:$G$8,4,FALSE)</f>
        <v>130</v>
      </c>
    </row>
    <row r="13" spans="2:12" x14ac:dyDescent="0.25">
      <c r="J13" t="s">
        <v>3</v>
      </c>
      <c r="K13">
        <f>VLOOKUP($J13,$B$5:$G$8,4,FALSE)</f>
        <v>129</v>
      </c>
      <c r="L13">
        <f>HLOOKUP(L$11,$C$4:$G$8,5,FALSE)</f>
        <v>183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B26E-0137-40DB-A8EA-108D737D3E20}">
  <dimension ref="B3:O30"/>
  <sheetViews>
    <sheetView tabSelected="1" topLeftCell="A10" workbookViewId="0">
      <selection activeCell="K28" sqref="K28"/>
    </sheetView>
  </sheetViews>
  <sheetFormatPr baseColWidth="10" defaultRowHeight="15" x14ac:dyDescent="0.25"/>
  <cols>
    <col min="2" max="2" width="17.42578125" bestFit="1" customWidth="1"/>
    <col min="3" max="3" width="13.5703125" bestFit="1" customWidth="1"/>
    <col min="4" max="6" width="9" bestFit="1" customWidth="1"/>
    <col min="7" max="7" width="14.7109375" bestFit="1" customWidth="1"/>
  </cols>
  <sheetData>
    <row r="3" spans="2:15" x14ac:dyDescent="0.25">
      <c r="B3" t="s">
        <v>30</v>
      </c>
      <c r="C3" t="s">
        <v>32</v>
      </c>
      <c r="D3" t="s">
        <v>31</v>
      </c>
      <c r="G3" t="s">
        <v>33</v>
      </c>
      <c r="J3" t="s">
        <v>34</v>
      </c>
      <c r="N3" t="s">
        <v>35</v>
      </c>
    </row>
    <row r="4" spans="2:15" x14ac:dyDescent="0.25">
      <c r="B4" t="s">
        <v>10</v>
      </c>
      <c r="C4" t="s">
        <v>20</v>
      </c>
      <c r="D4">
        <v>86</v>
      </c>
      <c r="F4" t="s">
        <v>14</v>
      </c>
      <c r="G4">
        <f>_xlfn.XLOOKUP(F4,B4:B13,D4:D13)</f>
        <v>55</v>
      </c>
      <c r="I4" t="s">
        <v>14</v>
      </c>
      <c r="J4" t="str" cm="1">
        <f t="array" ref="J4:K4">_xlfn.XLOOKUP(I4,B4:B13,C4:D13)</f>
        <v>BR</v>
      </c>
      <c r="K4">
        <v>55</v>
      </c>
      <c r="M4" t="s">
        <v>14</v>
      </c>
      <c r="N4" t="str" cm="1">
        <f t="array" ref="N4:O4">_xlfn.XLOOKUP(M4,B4:B13,C4:D13, "No está &gt;.&lt;")</f>
        <v>BR</v>
      </c>
      <c r="O4">
        <v>55</v>
      </c>
    </row>
    <row r="5" spans="2:15" x14ac:dyDescent="0.25">
      <c r="B5" t="s">
        <v>11</v>
      </c>
      <c r="C5" t="s">
        <v>21</v>
      </c>
      <c r="D5">
        <v>91</v>
      </c>
    </row>
    <row r="6" spans="2:15" x14ac:dyDescent="0.25">
      <c r="B6" t="s">
        <v>12</v>
      </c>
      <c r="C6" t="s">
        <v>22</v>
      </c>
      <c r="D6">
        <v>1</v>
      </c>
      <c r="F6" t="s">
        <v>14</v>
      </c>
      <c r="G6">
        <f>_xlfn.XLOOKUP(F6,B4:B13,D4:D13)</f>
        <v>55</v>
      </c>
      <c r="I6" t="s">
        <v>18</v>
      </c>
      <c r="J6" t="str" cm="1">
        <f t="array" ref="J6:K6">_xlfn.XLOOKUP(I6,B4:B13,C4:D13)</f>
        <v>RU</v>
      </c>
      <c r="K6">
        <v>7</v>
      </c>
      <c r="M6" t="s">
        <v>51</v>
      </c>
      <c r="N6" t="str" cm="1">
        <f t="array" ref="N6">_xlfn.XLOOKUP(M6,B4:B13,C4:D13," &gt;.&lt; no está")</f>
        <v xml:space="preserve"> &gt;.&lt; no está</v>
      </c>
    </row>
    <row r="7" spans="2:15" x14ac:dyDescent="0.25">
      <c r="B7" t="s">
        <v>13</v>
      </c>
      <c r="C7" t="s">
        <v>23</v>
      </c>
      <c r="D7">
        <v>62</v>
      </c>
    </row>
    <row r="8" spans="2:15" x14ac:dyDescent="0.25">
      <c r="B8" t="s">
        <v>14</v>
      </c>
      <c r="C8" t="s">
        <v>24</v>
      </c>
      <c r="D8">
        <v>55</v>
      </c>
    </row>
    <row r="9" spans="2:15" x14ac:dyDescent="0.25">
      <c r="B9" t="s">
        <v>15</v>
      </c>
      <c r="C9" t="s">
        <v>25</v>
      </c>
      <c r="D9">
        <v>92</v>
      </c>
    </row>
    <row r="10" spans="2:15" x14ac:dyDescent="0.25">
      <c r="B10" t="s">
        <v>16</v>
      </c>
      <c r="C10" t="s">
        <v>26</v>
      </c>
      <c r="D10">
        <v>234</v>
      </c>
    </row>
    <row r="11" spans="2:15" x14ac:dyDescent="0.25">
      <c r="B11" t="s">
        <v>17</v>
      </c>
      <c r="C11" t="s">
        <v>27</v>
      </c>
      <c r="D11">
        <v>880</v>
      </c>
    </row>
    <row r="12" spans="2:15" x14ac:dyDescent="0.25">
      <c r="B12" t="s">
        <v>18</v>
      </c>
      <c r="C12" t="s">
        <v>28</v>
      </c>
      <c r="D12">
        <v>7</v>
      </c>
    </row>
    <row r="13" spans="2:15" x14ac:dyDescent="0.25">
      <c r="B13" t="s">
        <v>19</v>
      </c>
      <c r="C13" t="s">
        <v>29</v>
      </c>
      <c r="D13">
        <v>52</v>
      </c>
    </row>
    <row r="16" spans="2:15" x14ac:dyDescent="0.25">
      <c r="B16" s="5" t="s">
        <v>36</v>
      </c>
      <c r="C16" s="5" t="s">
        <v>37</v>
      </c>
      <c r="F16" t="s">
        <v>38</v>
      </c>
      <c r="G16" t="s">
        <v>39</v>
      </c>
    </row>
    <row r="17" spans="2:12" x14ac:dyDescent="0.25">
      <c r="B17" s="6">
        <v>0.1</v>
      </c>
      <c r="C17" s="5">
        <v>9700</v>
      </c>
      <c r="F17">
        <v>46523</v>
      </c>
      <c r="G17" s="7">
        <f>_xlfn.XLOOKUP(F17,C17:C22,B17:B22,0,1,1)</f>
        <v>0.24</v>
      </c>
    </row>
    <row r="18" spans="2:12" x14ac:dyDescent="0.25">
      <c r="B18" s="6">
        <v>0.22</v>
      </c>
      <c r="C18" s="5">
        <v>39475</v>
      </c>
    </row>
    <row r="19" spans="2:12" x14ac:dyDescent="0.25">
      <c r="B19" s="6">
        <v>0.24</v>
      </c>
      <c r="C19" s="5">
        <v>84200</v>
      </c>
      <c r="F19">
        <v>46523</v>
      </c>
      <c r="G19" s="7">
        <f>_xlfn.XLOOKUP(F19,C17:C22,B17:B22,0,1,1)</f>
        <v>0.24</v>
      </c>
    </row>
    <row r="20" spans="2:12" x14ac:dyDescent="0.25">
      <c r="B20" s="6">
        <v>0.32</v>
      </c>
      <c r="C20" s="5">
        <v>160726</v>
      </c>
    </row>
    <row r="21" spans="2:12" x14ac:dyDescent="0.25">
      <c r="B21" s="6">
        <v>0.35</v>
      </c>
      <c r="C21" s="5">
        <v>204100</v>
      </c>
    </row>
    <row r="22" spans="2:12" x14ac:dyDescent="0.25">
      <c r="B22" s="6">
        <v>0.37</v>
      </c>
      <c r="C22" s="5">
        <v>210300</v>
      </c>
    </row>
    <row r="27" spans="2:12" x14ac:dyDescent="0.25">
      <c r="B27" s="1" t="s">
        <v>40</v>
      </c>
      <c r="C27" s="2" t="s">
        <v>41</v>
      </c>
      <c r="D27" s="2" t="s">
        <v>42</v>
      </c>
      <c r="E27" s="2" t="s">
        <v>43</v>
      </c>
      <c r="F27" s="2" t="s">
        <v>44</v>
      </c>
      <c r="G27" s="2" t="s">
        <v>45</v>
      </c>
      <c r="J27" s="4" t="s">
        <v>49</v>
      </c>
      <c r="K27" s="4" t="s">
        <v>46</v>
      </c>
      <c r="L27" s="4" t="s">
        <v>50</v>
      </c>
    </row>
    <row r="28" spans="2:12" x14ac:dyDescent="0.25">
      <c r="B28" s="1" t="s">
        <v>46</v>
      </c>
      <c r="C28" s="3">
        <v>50000</v>
      </c>
      <c r="D28" s="3">
        <v>78200</v>
      </c>
      <c r="E28" s="3">
        <v>89500</v>
      </c>
      <c r="F28" s="3">
        <v>91250</v>
      </c>
      <c r="G28" s="3">
        <f>SUM(C28:F28)</f>
        <v>308950</v>
      </c>
      <c r="J28" t="s">
        <v>43</v>
      </c>
      <c r="K28" cm="1">
        <f t="array" ref="K28">_xlfn.XLOOKUP(K$27,$B$28:$B$30,_xlfn.XLOOKUP($J28,$C$27:$G$27,$C$28:$G$30))</f>
        <v>89500</v>
      </c>
      <c r="L28" cm="1">
        <f t="array" ref="L28">_xlfn.XLOOKUP(L$27,$B$28:$B$30,_xlfn.XLOOKUP($J28,$C$27:$G$27,$C$28:$G$30))</f>
        <v>30050</v>
      </c>
    </row>
    <row r="29" spans="2:12" x14ac:dyDescent="0.25">
      <c r="B29" s="1" t="s">
        <v>47</v>
      </c>
      <c r="C29" s="3">
        <v>-25000</v>
      </c>
      <c r="D29" s="3">
        <v>-42050</v>
      </c>
      <c r="E29" s="3">
        <v>-59450</v>
      </c>
      <c r="F29" s="3">
        <v>-60450</v>
      </c>
      <c r="G29" s="3">
        <f>SUM(C29:F29)</f>
        <v>-186950</v>
      </c>
    </row>
    <row r="30" spans="2:12" x14ac:dyDescent="0.25">
      <c r="B30" s="1" t="s">
        <v>48</v>
      </c>
      <c r="C30" s="3">
        <f>SUM(C28:C29)</f>
        <v>25000</v>
      </c>
      <c r="D30" s="3">
        <f>SUM(D28:D29)</f>
        <v>36150</v>
      </c>
      <c r="E30" s="3">
        <f>SUM(E28:E29)</f>
        <v>30050</v>
      </c>
      <c r="F30" s="3">
        <f>SUM(F28:F29)</f>
        <v>30800</v>
      </c>
      <c r="G30" s="3">
        <f>SUM(G28:G29)</f>
        <v>122000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BUSCARV y BUSCARH</vt:lpstr>
      <vt:lpstr>BUSCARX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Egaña</dc:creator>
  <cp:lastModifiedBy>Sebastián Egaña</cp:lastModifiedBy>
  <dcterms:created xsi:type="dcterms:W3CDTF">2021-04-08T11:22:52Z</dcterms:created>
  <dcterms:modified xsi:type="dcterms:W3CDTF">2021-04-08T18:37:30Z</dcterms:modified>
</cp:coreProperties>
</file>