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embeddings/oleObject3.bin" ContentType="application/vnd.openxmlformats-officedocument.oleObject"/>
  <Override PartName="/xl/drawings/drawing4.xml" ContentType="application/vnd.openxmlformats-officedocument.drawing+xml"/>
  <Override PartName="/xl/embeddings/oleObject4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T:\Programe circulatie\Autobuze\Urban+expres+scoala\Grafice urban\Linia 46\Lucru\"/>
    </mc:Choice>
  </mc:AlternateContent>
  <xr:revisionPtr revIDLastSave="0" documentId="13_ncr:1_{B932C7FF-4BEF-49A2-BE68-A99D71107BA7}" xr6:coauthVersionLast="47" xr6:coauthVersionMax="47" xr10:uidLastSave="{00000000-0000-0000-0000-000000000000}"/>
  <bookViews>
    <workbookView xWindow="-120" yWindow="-120" windowWidth="29040" windowHeight="15720" tabRatio="835" xr2:uid="{27B2C740-8437-46B5-803C-AA0D983DA2D3}"/>
  </bookViews>
  <sheets>
    <sheet name="T1 Vin 28.08.2026" sheetId="78" r:id="rId1"/>
    <sheet name="T2 Vin 28.08.2026" sheetId="87" r:id="rId2"/>
    <sheet name="T1 SD 29-30.08.2026" sheetId="77" r:id="rId3"/>
    <sheet name="T2 SD 29-30.08.2026" sheetId="82" r:id="rId4"/>
    <sheet name="Plecari dupa ora 18" sheetId="90" r:id="rId5"/>
    <sheet name="treceri dupa ora 18 vineri" sheetId="91" r:id="rId6"/>
    <sheet name="treceri dupa ora 18 weekend" sheetId="92" r:id="rId7"/>
  </sheets>
  <definedNames>
    <definedName name="_xlnm.Print_Area" localSheetId="4">'Plecari dupa ora 18'!$B$2:$F$38</definedName>
    <definedName name="_xlnm.Print_Area" localSheetId="2">'T1 SD 29-30.08.2026'!$A$1:$X$57</definedName>
    <definedName name="_xlnm.Print_Area" localSheetId="0">'T1 Vin 28.08.2026'!$A$1:$X$66</definedName>
    <definedName name="_xlnm.Print_Area" localSheetId="3">'T2 SD 29-30.08.2026'!$A$1:$Q$65</definedName>
    <definedName name="_xlnm.Print_Area" localSheetId="1">'T2 Vin 28.08.2026'!$A$1:$Q$69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91" l="1"/>
  <c r="P61" i="87"/>
  <c r="P60" i="87"/>
  <c r="X56" i="78"/>
  <c r="P56" i="78"/>
  <c r="AD20" i="78"/>
  <c r="AD19" i="78"/>
  <c r="AF20" i="78"/>
  <c r="AE20" i="78"/>
  <c r="AF19" i="78"/>
  <c r="AE19" i="78"/>
  <c r="AI34" i="78"/>
  <c r="T29" i="77"/>
  <c r="X28" i="77"/>
  <c r="T27" i="77"/>
  <c r="G2" i="91"/>
  <c r="G3" i="91"/>
  <c r="G4" i="91"/>
  <c r="G5" i="91"/>
  <c r="G6" i="91"/>
  <c r="G7" i="91"/>
  <c r="G8" i="91"/>
  <c r="G9" i="91"/>
  <c r="G10" i="91"/>
  <c r="G11" i="91"/>
  <c r="G12" i="91"/>
  <c r="G13" i="91"/>
  <c r="G14" i="91"/>
  <c r="G15" i="91"/>
  <c r="G16" i="91"/>
  <c r="G17" i="91"/>
  <c r="G18" i="91"/>
  <c r="G19" i="91"/>
  <c r="G20" i="91"/>
  <c r="G21" i="91"/>
  <c r="G22" i="91"/>
  <c r="G23" i="91"/>
  <c r="G24" i="91"/>
  <c r="G25" i="91"/>
  <c r="G26" i="91"/>
  <c r="G27" i="91"/>
  <c r="G28" i="91"/>
  <c r="G29" i="91"/>
  <c r="G30" i="91"/>
  <c r="G31" i="91"/>
  <c r="G32" i="91"/>
  <c r="C3" i="91"/>
  <c r="C4" i="91"/>
  <c r="C5" i="91"/>
  <c r="C6" i="91"/>
  <c r="C7" i="91"/>
  <c r="C8" i="91"/>
  <c r="C9" i="91"/>
  <c r="C10" i="91"/>
  <c r="C11" i="91"/>
  <c r="C12" i="91"/>
  <c r="C13" i="91"/>
  <c r="C14" i="91"/>
  <c r="C15" i="91"/>
  <c r="C16" i="91"/>
  <c r="C17" i="91"/>
  <c r="C18" i="91"/>
  <c r="C19" i="91"/>
  <c r="C20" i="91"/>
  <c r="C21" i="91"/>
  <c r="C22" i="91"/>
  <c r="C23" i="91"/>
  <c r="C24" i="91"/>
  <c r="C25" i="91"/>
  <c r="C26" i="91"/>
  <c r="C27" i="91"/>
  <c r="C28" i="91"/>
  <c r="C29" i="91"/>
  <c r="C30" i="91"/>
  <c r="C31" i="91"/>
  <c r="C32" i="91"/>
  <c r="AH42" i="77"/>
  <c r="AH38" i="77"/>
  <c r="AH37" i="77"/>
  <c r="AH36" i="77"/>
  <c r="AH35" i="77"/>
  <c r="P48" i="77"/>
  <c r="P45" i="77"/>
  <c r="T19" i="77"/>
  <c r="AE34" i="77"/>
  <c r="Y27" i="87"/>
  <c r="W58" i="87"/>
  <c r="W54" i="87"/>
  <c r="X52" i="87"/>
  <c r="X51" i="87"/>
  <c r="Q14" i="87"/>
  <c r="G57" i="78"/>
  <c r="G2" i="92"/>
  <c r="G3" i="92"/>
  <c r="G4" i="92"/>
  <c r="G5" i="92"/>
  <c r="G6" i="92"/>
  <c r="G7" i="92"/>
  <c r="G8" i="92"/>
  <c r="G9" i="92"/>
  <c r="G10" i="92"/>
  <c r="G11" i="92"/>
  <c r="G12" i="92"/>
  <c r="G13" i="92"/>
  <c r="G14" i="92"/>
  <c r="G15" i="92"/>
  <c r="G16" i="92"/>
  <c r="G17" i="92"/>
  <c r="G18" i="92"/>
  <c r="G19" i="92"/>
  <c r="G20" i="92"/>
  <c r="G21" i="92"/>
  <c r="G22" i="92"/>
  <c r="G23" i="92"/>
  <c r="G24" i="92"/>
  <c r="G25" i="92"/>
  <c r="G26" i="92"/>
  <c r="G27" i="92"/>
  <c r="G28" i="92"/>
  <c r="P56" i="82"/>
  <c r="W49" i="82"/>
  <c r="Y46" i="82"/>
  <c r="X46" i="82"/>
  <c r="W46" i="82"/>
  <c r="Y45" i="82"/>
  <c r="X45" i="82"/>
  <c r="W45" i="82"/>
  <c r="C28" i="92"/>
  <c r="C27" i="92"/>
  <c r="P53" i="82"/>
  <c r="C2" i="92"/>
  <c r="C3" i="92"/>
  <c r="C4" i="92"/>
  <c r="C5" i="92"/>
  <c r="C6" i="92"/>
  <c r="C7" i="92"/>
  <c r="C8" i="92"/>
  <c r="C9" i="92"/>
  <c r="C10" i="92"/>
  <c r="C11" i="92"/>
  <c r="C12" i="92"/>
  <c r="C13" i="92"/>
  <c r="C14" i="92"/>
  <c r="C15" i="92"/>
  <c r="C16" i="92"/>
  <c r="C17" i="92"/>
  <c r="C18" i="92"/>
  <c r="C19" i="92"/>
  <c r="C20" i="92"/>
  <c r="C21" i="92"/>
  <c r="C22" i="92"/>
  <c r="C23" i="92"/>
  <c r="C24" i="92"/>
  <c r="C25" i="92"/>
  <c r="C26" i="92"/>
  <c r="G49" i="77"/>
  <c r="K35" i="77"/>
  <c r="W52" i="87"/>
  <c r="W51" i="87"/>
  <c r="AJ34" i="78"/>
  <c r="AH34" i="78"/>
  <c r="AJ33" i="78"/>
  <c r="AI33" i="78"/>
  <c r="AH33" i="78"/>
  <c r="X53" i="78"/>
  <c r="T35" i="78"/>
  <c r="T33" i="78"/>
  <c r="AI32" i="78"/>
  <c r="AH32" i="78"/>
  <c r="AJ31" i="78"/>
  <c r="AI31" i="78"/>
  <c r="AH31" i="78"/>
  <c r="T31" i="78"/>
  <c r="U31" i="78" s="1"/>
  <c r="V31" i="78" s="1"/>
  <c r="W31" i="78" s="1"/>
  <c r="X31" i="78" s="1"/>
  <c r="X32" i="78" s="1"/>
  <c r="W32" i="78" s="1"/>
  <c r="V32" i="78" s="1"/>
  <c r="U32" i="78" s="1"/>
  <c r="T32" i="78" s="1"/>
  <c r="AA27" i="78"/>
  <c r="Z43" i="78"/>
  <c r="Z19" i="78"/>
  <c r="AD24" i="78"/>
  <c r="AD23" i="78"/>
  <c r="AD22" i="78"/>
  <c r="AD21" i="78"/>
  <c r="Z42" i="78"/>
  <c r="Z41" i="78"/>
  <c r="Z40" i="78"/>
  <c r="Z39" i="78"/>
  <c r="Z38" i="78"/>
  <c r="Z37" i="78"/>
  <c r="Z36" i="78"/>
  <c r="Z35" i="78"/>
  <c r="Z34" i="78"/>
  <c r="Z33" i="78"/>
  <c r="Z32" i="78"/>
  <c r="Z31" i="78"/>
  <c r="Z30" i="78"/>
  <c r="Z29" i="78"/>
  <c r="Z28" i="78"/>
  <c r="Z27" i="78"/>
  <c r="Z26" i="78"/>
  <c r="Z25" i="78"/>
  <c r="Z24" i="78"/>
  <c r="Z23" i="78"/>
  <c r="Z22" i="78"/>
  <c r="Z21" i="78"/>
  <c r="Z20" i="78"/>
  <c r="AB31" i="78"/>
  <c r="T19" i="78"/>
  <c r="Q14" i="78"/>
  <c r="M37" i="78"/>
  <c r="N37" i="78" s="1"/>
  <c r="P37" i="78" s="1"/>
  <c r="Q37" i="78" s="1"/>
  <c r="Q38" i="78" s="1"/>
  <c r="P38" i="78" s="1"/>
  <c r="N38" i="78" s="1"/>
  <c r="M38" i="78" s="1"/>
  <c r="K38" i="78" s="1"/>
  <c r="K39" i="78" s="1"/>
  <c r="M39" i="78" s="1"/>
  <c r="N39" i="78" s="1"/>
  <c r="P39" i="78" s="1"/>
  <c r="Q39" i="78" s="1"/>
  <c r="Q40" i="78" s="1"/>
  <c r="P40" i="78" s="1"/>
  <c r="N40" i="78" s="1"/>
  <c r="M40" i="78" s="1"/>
  <c r="K40" i="78" s="1"/>
  <c r="K41" i="78" s="1"/>
  <c r="M41" i="78" s="1"/>
  <c r="N41" i="78" s="1"/>
  <c r="P41" i="78" s="1"/>
  <c r="Q41" i="78" s="1"/>
  <c r="Q42" i="78" s="1"/>
  <c r="P42" i="78" s="1"/>
  <c r="N42" i="78" s="1"/>
  <c r="M42" i="78" s="1"/>
  <c r="K42" i="78" s="1"/>
  <c r="K43" i="78" s="1"/>
  <c r="M43" i="78" s="1"/>
  <c r="N43" i="78" s="1"/>
  <c r="P43" i="78" s="1"/>
  <c r="Q43" i="78" s="1"/>
  <c r="Q44" i="78" s="1"/>
  <c r="P44" i="78" s="1"/>
  <c r="N44" i="78" s="1"/>
  <c r="M44" i="78" s="1"/>
  <c r="K44" i="78" s="1"/>
  <c r="K45" i="78" s="1"/>
  <c r="M45" i="78" s="1"/>
  <c r="N45" i="78" s="1"/>
  <c r="P45" i="78" s="1"/>
  <c r="Q45" i="78" s="1"/>
  <c r="Q46" i="78" s="1"/>
  <c r="P46" i="78" s="1"/>
  <c r="N46" i="78" s="1"/>
  <c r="M46" i="78" s="1"/>
  <c r="K46" i="78" s="1"/>
  <c r="K47" i="78" s="1"/>
  <c r="M35" i="78"/>
  <c r="N35" i="78" s="1"/>
  <c r="P35" i="78" s="1"/>
  <c r="Q35" i="78" s="1"/>
  <c r="Q36" i="78" s="1"/>
  <c r="P36" i="78" s="1"/>
  <c r="N36" i="78" s="1"/>
  <c r="M36" i="78" s="1"/>
  <c r="K36" i="78" s="1"/>
  <c r="AF36" i="78" s="1"/>
  <c r="M33" i="78"/>
  <c r="N33" i="78" s="1"/>
  <c r="P33" i="78" s="1"/>
  <c r="Q33" i="78" s="1"/>
  <c r="Q34" i="78" s="1"/>
  <c r="P34" i="78" s="1"/>
  <c r="N34" i="78" s="1"/>
  <c r="M34" i="78" s="1"/>
  <c r="K34" i="78" s="1"/>
  <c r="M31" i="78"/>
  <c r="N31" i="78" s="1"/>
  <c r="P31" i="78" s="1"/>
  <c r="Q31" i="78" s="1"/>
  <c r="Q32" i="78" s="1"/>
  <c r="P32" i="78" s="1"/>
  <c r="N32" i="78" s="1"/>
  <c r="M32" i="78" s="1"/>
  <c r="K32" i="78" s="1"/>
  <c r="M29" i="78"/>
  <c r="N29" i="78" s="1"/>
  <c r="P29" i="78" s="1"/>
  <c r="Q29" i="78" s="1"/>
  <c r="Q30" i="78" s="1"/>
  <c r="P30" i="78" s="1"/>
  <c r="N30" i="78" s="1"/>
  <c r="M30" i="78" s="1"/>
  <c r="K30" i="78" s="1"/>
  <c r="M27" i="78"/>
  <c r="N27" i="78" s="1"/>
  <c r="P27" i="78" s="1"/>
  <c r="Q27" i="78" s="1"/>
  <c r="Q28" i="78" s="1"/>
  <c r="P28" i="78" s="1"/>
  <c r="N28" i="78" s="1"/>
  <c r="M28" i="78" s="1"/>
  <c r="K28" i="78" s="1"/>
  <c r="M25" i="78"/>
  <c r="N25" i="78" s="1"/>
  <c r="P25" i="78" s="1"/>
  <c r="Q25" i="78" s="1"/>
  <c r="Q26" i="78" s="1"/>
  <c r="P26" i="78" s="1"/>
  <c r="N26" i="78" s="1"/>
  <c r="M26" i="78" s="1"/>
  <c r="K26" i="78" s="1"/>
  <c r="M23" i="78"/>
  <c r="N23" i="78" s="1"/>
  <c r="P23" i="78" s="1"/>
  <c r="Q23" i="78" s="1"/>
  <c r="Q24" i="78" s="1"/>
  <c r="P24" i="78" s="1"/>
  <c r="N24" i="78" s="1"/>
  <c r="M24" i="78" s="1"/>
  <c r="K24" i="78" s="1"/>
  <c r="M21" i="78"/>
  <c r="N21" i="78" s="1"/>
  <c r="P21" i="78" s="1"/>
  <c r="Q21" i="78" s="1"/>
  <c r="Q22" i="78" s="1"/>
  <c r="P22" i="78" s="1"/>
  <c r="N22" i="78" s="1"/>
  <c r="M22" i="78" s="1"/>
  <c r="K22" i="78" s="1"/>
  <c r="M19" i="78"/>
  <c r="N19" i="78" s="1"/>
  <c r="P19" i="78" s="1"/>
  <c r="Q19" i="78" s="1"/>
  <c r="Q20" i="78" s="1"/>
  <c r="P20" i="78" s="1"/>
  <c r="N20" i="78" s="1"/>
  <c r="M20" i="78" s="1"/>
  <c r="K20" i="78" s="1"/>
  <c r="D43" i="78"/>
  <c r="E43" i="78" s="1"/>
  <c r="G43" i="78" s="1"/>
  <c r="H43" i="78" s="1"/>
  <c r="H44" i="78" s="1"/>
  <c r="G44" i="78" s="1"/>
  <c r="E44" i="78" s="1"/>
  <c r="D44" i="78" s="1"/>
  <c r="B44" i="78" s="1"/>
  <c r="D41" i="78"/>
  <c r="E41" i="78" s="1"/>
  <c r="G41" i="78" s="1"/>
  <c r="H41" i="78" s="1"/>
  <c r="H42" i="78" s="1"/>
  <c r="G42" i="78" s="1"/>
  <c r="E42" i="78" s="1"/>
  <c r="D42" i="78" s="1"/>
  <c r="B42" i="78" s="1"/>
  <c r="D39" i="78"/>
  <c r="E39" i="78" s="1"/>
  <c r="G39" i="78" s="1"/>
  <c r="H39" i="78" s="1"/>
  <c r="H40" i="78" s="1"/>
  <c r="G40" i="78" s="1"/>
  <c r="E40" i="78" s="1"/>
  <c r="D40" i="78" s="1"/>
  <c r="B40" i="78" s="1"/>
  <c r="D37" i="78"/>
  <c r="E37" i="78" s="1"/>
  <c r="G37" i="78" s="1"/>
  <c r="H37" i="78" s="1"/>
  <c r="H38" i="78" s="1"/>
  <c r="G38" i="78" s="1"/>
  <c r="E38" i="78" s="1"/>
  <c r="D38" i="78" s="1"/>
  <c r="B38" i="78" s="1"/>
  <c r="D35" i="78"/>
  <c r="E35" i="78" s="1"/>
  <c r="G35" i="78" s="1"/>
  <c r="H35" i="78" s="1"/>
  <c r="H36" i="78" s="1"/>
  <c r="G36" i="78" s="1"/>
  <c r="E36" i="78" s="1"/>
  <c r="D36" i="78" s="1"/>
  <c r="B36" i="78" s="1"/>
  <c r="D33" i="78"/>
  <c r="E33" i="78" s="1"/>
  <c r="G33" i="78" s="1"/>
  <c r="H33" i="78" s="1"/>
  <c r="H34" i="78" s="1"/>
  <c r="G34" i="78" s="1"/>
  <c r="E34" i="78" s="1"/>
  <c r="D34" i="78" s="1"/>
  <c r="B34" i="78" s="1"/>
  <c r="D31" i="78"/>
  <c r="E31" i="78" s="1"/>
  <c r="G31" i="78" s="1"/>
  <c r="H31" i="78" s="1"/>
  <c r="H32" i="78" s="1"/>
  <c r="G32" i="78" s="1"/>
  <c r="E32" i="78" s="1"/>
  <c r="D32" i="78" s="1"/>
  <c r="B32" i="78" s="1"/>
  <c r="D29" i="78"/>
  <c r="E29" i="78" s="1"/>
  <c r="G29" i="78" s="1"/>
  <c r="H29" i="78" s="1"/>
  <c r="H30" i="78" s="1"/>
  <c r="G30" i="78" s="1"/>
  <c r="E30" i="78" s="1"/>
  <c r="D30" i="78" s="1"/>
  <c r="B30" i="78" s="1"/>
  <c r="D27" i="78"/>
  <c r="E27" i="78" s="1"/>
  <c r="G27" i="78" s="1"/>
  <c r="H27" i="78" s="1"/>
  <c r="H28" i="78" s="1"/>
  <c r="G28" i="78" s="1"/>
  <c r="E28" i="78" s="1"/>
  <c r="D28" i="78" s="1"/>
  <c r="B28" i="78" s="1"/>
  <c r="D25" i="78"/>
  <c r="E25" i="78" s="1"/>
  <c r="G25" i="78" s="1"/>
  <c r="H25" i="78" s="1"/>
  <c r="H26" i="78" s="1"/>
  <c r="G26" i="78" s="1"/>
  <c r="E26" i="78" s="1"/>
  <c r="D26" i="78" s="1"/>
  <c r="B26" i="78" s="1"/>
  <c r="D23" i="78"/>
  <c r="E23" i="78" s="1"/>
  <c r="G23" i="78" s="1"/>
  <c r="H23" i="78" s="1"/>
  <c r="H24" i="78" s="1"/>
  <c r="G24" i="78" s="1"/>
  <c r="E24" i="78" s="1"/>
  <c r="D24" i="78" s="1"/>
  <c r="B24" i="78" s="1"/>
  <c r="D21" i="78"/>
  <c r="E21" i="78" s="1"/>
  <c r="G21" i="78" s="1"/>
  <c r="H21" i="78" s="1"/>
  <c r="H22" i="78" s="1"/>
  <c r="G22" i="78" s="1"/>
  <c r="E22" i="78" s="1"/>
  <c r="D22" i="78" s="1"/>
  <c r="B22" i="78" s="1"/>
  <c r="D19" i="78"/>
  <c r="E19" i="78" s="1"/>
  <c r="G19" i="78" s="1"/>
  <c r="H19" i="78" s="1"/>
  <c r="H20" i="78" s="1"/>
  <c r="G20" i="78" s="1"/>
  <c r="E20" i="78" s="1"/>
  <c r="D20" i="78" s="1"/>
  <c r="B20" i="78" s="1"/>
  <c r="W49" i="87"/>
  <c r="W50" i="87"/>
  <c r="W45" i="87"/>
  <c r="W46" i="87"/>
  <c r="W47" i="87"/>
  <c r="W48" i="87"/>
  <c r="W44" i="87"/>
  <c r="W43" i="87"/>
  <c r="W42" i="87"/>
  <c r="W41" i="87"/>
  <c r="W40" i="87"/>
  <c r="W39" i="87"/>
  <c r="W38" i="87"/>
  <c r="W37" i="87"/>
  <c r="W36" i="87"/>
  <c r="W35" i="87"/>
  <c r="W34" i="87"/>
  <c r="W33" i="87"/>
  <c r="W32" i="87"/>
  <c r="W31" i="87"/>
  <c r="W30" i="87"/>
  <c r="W29" i="87"/>
  <c r="W28" i="87"/>
  <c r="W27" i="87"/>
  <c r="W26" i="87"/>
  <c r="W25" i="87"/>
  <c r="W24" i="87"/>
  <c r="W23" i="87"/>
  <c r="W22" i="87"/>
  <c r="W21" i="87"/>
  <c r="AD50" i="78"/>
  <c r="Z50" i="78"/>
  <c r="AH30" i="78"/>
  <c r="AH29" i="78"/>
  <c r="AH28" i="78"/>
  <c r="AH27" i="78"/>
  <c r="AH26" i="78"/>
  <c r="AH25" i="78"/>
  <c r="AH24" i="78"/>
  <c r="AH23" i="78"/>
  <c r="AH22" i="78"/>
  <c r="AH21" i="78"/>
  <c r="AH20" i="78"/>
  <c r="AH19" i="78"/>
  <c r="U33" i="78" l="1"/>
  <c r="V33" i="78" s="1"/>
  <c r="W33" i="78" s="1"/>
  <c r="X33" i="78" s="1"/>
  <c r="X34" i="78" s="1"/>
  <c r="W34" i="78" s="1"/>
  <c r="V34" i="78" s="1"/>
  <c r="U34" i="78" s="1"/>
  <c r="T34" i="78" s="1"/>
  <c r="AJ32" i="78"/>
  <c r="Q13" i="87"/>
  <c r="W14" i="87" s="1"/>
  <c r="W43" i="82"/>
  <c r="W44" i="82"/>
  <c r="W35" i="82"/>
  <c r="W36" i="82"/>
  <c r="W37" i="82"/>
  <c r="W38" i="82"/>
  <c r="S46" i="82"/>
  <c r="AH31" i="77"/>
  <c r="AH32" i="77"/>
  <c r="AH33" i="77"/>
  <c r="AH34" i="77"/>
  <c r="W39" i="82"/>
  <c r="W40" i="82"/>
  <c r="W41" i="82"/>
  <c r="W42" i="82"/>
  <c r="M19" i="82"/>
  <c r="N19" i="82" s="1"/>
  <c r="P19" i="82" s="1"/>
  <c r="Q19" i="82" s="1"/>
  <c r="Q20" i="82" s="1"/>
  <c r="W34" i="82"/>
  <c r="W33" i="82"/>
  <c r="W32" i="82"/>
  <c r="W31" i="82"/>
  <c r="W30" i="82"/>
  <c r="W29" i="82"/>
  <c r="W28" i="82"/>
  <c r="W27" i="82"/>
  <c r="W26" i="82"/>
  <c r="W25" i="82"/>
  <c r="W24" i="82"/>
  <c r="W23" i="82"/>
  <c r="W22" i="82"/>
  <c r="W21" i="82"/>
  <c r="W20" i="82"/>
  <c r="W19" i="82"/>
  <c r="AH21" i="77"/>
  <c r="AH22" i="77"/>
  <c r="AH23" i="77"/>
  <c r="AH24" i="77"/>
  <c r="AH25" i="77"/>
  <c r="AH26" i="77"/>
  <c r="AH27" i="77"/>
  <c r="AH28" i="77"/>
  <c r="AH29" i="77"/>
  <c r="AH30" i="77"/>
  <c r="AH20" i="77"/>
  <c r="AH19" i="77"/>
  <c r="Z19" i="77"/>
  <c r="Z20" i="77"/>
  <c r="Z36" i="77"/>
  <c r="Z35" i="77"/>
  <c r="AD34" i="77"/>
  <c r="Z34" i="77"/>
  <c r="AD33" i="77"/>
  <c r="Z33" i="77"/>
  <c r="AD32" i="77"/>
  <c r="Z32" i="77"/>
  <c r="AD31" i="77"/>
  <c r="Z31" i="77"/>
  <c r="AD30" i="77"/>
  <c r="Z30" i="77"/>
  <c r="AD29" i="77"/>
  <c r="Z29" i="77"/>
  <c r="AD28" i="77"/>
  <c r="Z28" i="77"/>
  <c r="AD27" i="77"/>
  <c r="Z27" i="77"/>
  <c r="AD26" i="77"/>
  <c r="Z26" i="77"/>
  <c r="AD25" i="77"/>
  <c r="Z25" i="77"/>
  <c r="AD24" i="77"/>
  <c r="Z24" i="77"/>
  <c r="AD23" i="77"/>
  <c r="Z23" i="77"/>
  <c r="AD22" i="77"/>
  <c r="Z22" i="77"/>
  <c r="AD21" i="77"/>
  <c r="Z21" i="77"/>
  <c r="AD20" i="77"/>
  <c r="AD19" i="77"/>
  <c r="D19" i="77"/>
  <c r="E19" i="77" s="1"/>
  <c r="G19" i="77" s="1"/>
  <c r="H19" i="77" s="1"/>
  <c r="H14" i="77"/>
  <c r="H13" i="77" s="1"/>
  <c r="G53" i="78"/>
  <c r="G54" i="78" s="1"/>
  <c r="G55" i="78" s="1"/>
  <c r="AD46" i="78"/>
  <c r="AD45" i="78"/>
  <c r="AD44" i="78"/>
  <c r="Z44" i="78"/>
  <c r="AD43" i="78"/>
  <c r="AD42" i="78"/>
  <c r="AD41" i="78"/>
  <c r="AD40" i="78"/>
  <c r="AD39" i="78"/>
  <c r="AD38" i="78"/>
  <c r="AD37" i="78"/>
  <c r="AD36" i="78"/>
  <c r="AD35" i="78"/>
  <c r="AD34" i="78"/>
  <c r="AD33" i="78"/>
  <c r="AD32" i="78"/>
  <c r="AD31" i="78"/>
  <c r="AD30" i="78"/>
  <c r="AD29" i="78"/>
  <c r="AD28" i="78"/>
  <c r="AD27" i="78"/>
  <c r="AD26" i="78"/>
  <c r="AD25" i="78"/>
  <c r="H14" i="78"/>
  <c r="Q13" i="78"/>
  <c r="Q12" i="78" s="1"/>
  <c r="H13" i="78"/>
  <c r="Q12" i="87" l="1"/>
  <c r="X14" i="87" s="1"/>
  <c r="Z14" i="78"/>
  <c r="AA43" i="78"/>
  <c r="AA41" i="78"/>
  <c r="AA39" i="78"/>
  <c r="AE37" i="78"/>
  <c r="AA37" i="78"/>
  <c r="AE35" i="78"/>
  <c r="AA35" i="78"/>
  <c r="AE33" i="78"/>
  <c r="AA33" i="78"/>
  <c r="AE31" i="78"/>
  <c r="AA31" i="78"/>
  <c r="AE29" i="78"/>
  <c r="AA29" i="78"/>
  <c r="AE27" i="78"/>
  <c r="AB26" i="78"/>
  <c r="AA26" i="78"/>
  <c r="AA25" i="78"/>
  <c r="AB25" i="78"/>
  <c r="AE23" i="78"/>
  <c r="AA23" i="78"/>
  <c r="AE21" i="78"/>
  <c r="AA21" i="78"/>
  <c r="AA19" i="78"/>
  <c r="H12" i="78"/>
  <c r="AD14" i="77"/>
  <c r="H12" i="77"/>
  <c r="AE14" i="77" s="1"/>
  <c r="AA19" i="77"/>
  <c r="H20" i="77"/>
  <c r="Z42" i="77"/>
  <c r="AD42" i="77"/>
  <c r="AE25" i="78"/>
  <c r="AB43" i="78" l="1"/>
  <c r="AB41" i="78"/>
  <c r="AB39" i="78"/>
  <c r="AF37" i="78"/>
  <c r="AB37" i="78"/>
  <c r="AF35" i="78"/>
  <c r="AB35" i="78"/>
  <c r="AF33" i="78"/>
  <c r="AB33" i="78"/>
  <c r="AF31" i="78"/>
  <c r="AF29" i="78"/>
  <c r="AB29" i="78"/>
  <c r="AF27" i="78"/>
  <c r="AB27" i="78"/>
  <c r="AF23" i="78"/>
  <c r="AE24" i="78"/>
  <c r="AB23" i="78"/>
  <c r="AF21" i="78"/>
  <c r="AB21" i="78"/>
  <c r="AB19" i="78"/>
  <c r="AA14" i="78"/>
  <c r="G20" i="77"/>
  <c r="E20" i="77" s="1"/>
  <c r="D20" i="77" s="1"/>
  <c r="B20" i="77" s="1"/>
  <c r="AB19" i="77"/>
  <c r="AF25" i="78"/>
  <c r="AA44" i="78" l="1"/>
  <c r="AB44" i="78"/>
  <c r="AA42" i="78"/>
  <c r="AB42" i="78"/>
  <c r="AA40" i="78"/>
  <c r="AB40" i="78"/>
  <c r="AE38" i="78"/>
  <c r="AA38" i="78"/>
  <c r="AB38" i="78"/>
  <c r="AE36" i="78"/>
  <c r="AA36" i="78"/>
  <c r="AB36" i="78"/>
  <c r="AE34" i="78"/>
  <c r="AF34" i="78"/>
  <c r="AB34" i="78"/>
  <c r="AA34" i="78"/>
  <c r="AE32" i="78"/>
  <c r="AF32" i="78"/>
  <c r="AA32" i="78"/>
  <c r="AB32" i="78"/>
  <c r="AF30" i="78"/>
  <c r="AE30" i="78"/>
  <c r="AA30" i="78"/>
  <c r="AB30" i="78"/>
  <c r="AE28" i="78"/>
  <c r="AF28" i="78"/>
  <c r="AA28" i="78"/>
  <c r="AB28" i="78"/>
  <c r="AF24" i="78"/>
  <c r="AB24" i="78"/>
  <c r="AA24" i="78"/>
  <c r="AE22" i="78"/>
  <c r="AF22" i="78"/>
  <c r="AA22" i="78"/>
  <c r="AB22" i="78"/>
  <c r="AA20" i="78"/>
  <c r="AB20" i="78"/>
  <c r="AA20" i="77"/>
  <c r="B21" i="77"/>
  <c r="AF26" i="78"/>
  <c r="AE26" i="78"/>
  <c r="M21" i="87" l="1"/>
  <c r="N21" i="87" s="1"/>
  <c r="P21" i="87" s="1"/>
  <c r="Q21" i="87" s="1"/>
  <c r="X21" i="87" s="1"/>
  <c r="AF38" i="78"/>
  <c r="AB20" i="77"/>
  <c r="D21" i="77"/>
  <c r="E21" i="77" s="1"/>
  <c r="G21" i="77" s="1"/>
  <c r="H21" i="77" s="1"/>
  <c r="Q22" i="87" l="1"/>
  <c r="AE39" i="78"/>
  <c r="H22" i="77"/>
  <c r="AA21" i="77"/>
  <c r="P22" i="87" l="1"/>
  <c r="N22" i="87" s="1"/>
  <c r="M22" i="87" s="1"/>
  <c r="K22" i="87" s="1"/>
  <c r="Y21" i="87"/>
  <c r="AF39" i="78"/>
  <c r="G22" i="77"/>
  <c r="E22" i="77" s="1"/>
  <c r="D22" i="77" s="1"/>
  <c r="B22" i="77" s="1"/>
  <c r="AB21" i="77"/>
  <c r="X22" i="87" l="1"/>
  <c r="K23" i="87"/>
  <c r="AE40" i="78"/>
  <c r="AA22" i="77"/>
  <c r="B23" i="77"/>
  <c r="M23" i="87" l="1"/>
  <c r="N23" i="87" s="1"/>
  <c r="P23" i="87" s="1"/>
  <c r="Q23" i="87" s="1"/>
  <c r="Y22" i="87"/>
  <c r="AF40" i="78"/>
  <c r="D23" i="77"/>
  <c r="E23" i="77" s="1"/>
  <c r="G23" i="77" s="1"/>
  <c r="H23" i="77" s="1"/>
  <c r="AB22" i="77"/>
  <c r="Q24" i="87" l="1"/>
  <c r="X23" i="87"/>
  <c r="AE41" i="78"/>
  <c r="AA23" i="77"/>
  <c r="H24" i="77"/>
  <c r="Y23" i="87" l="1"/>
  <c r="P24" i="87"/>
  <c r="N24" i="87" s="1"/>
  <c r="M24" i="87" s="1"/>
  <c r="K24" i="87" s="1"/>
  <c r="AF41" i="78"/>
  <c r="AB23" i="77"/>
  <c r="G24" i="77"/>
  <c r="E24" i="77" s="1"/>
  <c r="D24" i="77" s="1"/>
  <c r="B24" i="77" s="1"/>
  <c r="K25" i="87" l="1"/>
  <c r="X24" i="87"/>
  <c r="AE42" i="78"/>
  <c r="AA24" i="77"/>
  <c r="B25" i="77"/>
  <c r="Y24" i="87" l="1"/>
  <c r="M25" i="87"/>
  <c r="N25" i="87" s="1"/>
  <c r="P25" i="87" s="1"/>
  <c r="Q25" i="87" s="1"/>
  <c r="AF42" i="78"/>
  <c r="D25" i="77"/>
  <c r="E25" i="77" s="1"/>
  <c r="G25" i="77" s="1"/>
  <c r="H25" i="77" s="1"/>
  <c r="AB24" i="77"/>
  <c r="X25" i="87" l="1"/>
  <c r="Q26" i="87"/>
  <c r="AE43" i="78"/>
  <c r="AA25" i="77"/>
  <c r="H26" i="77"/>
  <c r="Y25" i="87" l="1"/>
  <c r="P26" i="87"/>
  <c r="N26" i="87" s="1"/>
  <c r="M26" i="87" s="1"/>
  <c r="K26" i="87" s="1"/>
  <c r="AF43" i="78"/>
  <c r="G26" i="77"/>
  <c r="E26" i="77" s="1"/>
  <c r="D26" i="77" s="1"/>
  <c r="B26" i="77" s="1"/>
  <c r="AB25" i="77"/>
  <c r="X26" i="87" l="1"/>
  <c r="K27" i="87"/>
  <c r="AE44" i="78"/>
  <c r="B27" i="77"/>
  <c r="AA26" i="77"/>
  <c r="M27" i="87" l="1"/>
  <c r="N27" i="87" s="1"/>
  <c r="P27" i="87" s="1"/>
  <c r="Q27" i="87" s="1"/>
  <c r="Y26" i="87"/>
  <c r="AF44" i="78"/>
  <c r="D27" i="77"/>
  <c r="E27" i="77" s="1"/>
  <c r="G27" i="77" s="1"/>
  <c r="H27" i="77" s="1"/>
  <c r="AB26" i="77"/>
  <c r="X27" i="87" l="1"/>
  <c r="Q28" i="87"/>
  <c r="AE45" i="78"/>
  <c r="AA27" i="77"/>
  <c r="H28" i="77"/>
  <c r="P28" i="87" l="1"/>
  <c r="N28" i="87" s="1"/>
  <c r="M28" i="87" s="1"/>
  <c r="K28" i="87" s="1"/>
  <c r="AF45" i="78"/>
  <c r="AB27" i="77"/>
  <c r="G28" i="77"/>
  <c r="E28" i="77" s="1"/>
  <c r="D28" i="77" s="1"/>
  <c r="B28" i="77" s="1"/>
  <c r="X28" i="87" l="1"/>
  <c r="K29" i="87"/>
  <c r="AE46" i="78"/>
  <c r="U19" i="78"/>
  <c r="B29" i="77"/>
  <c r="AA28" i="77"/>
  <c r="M29" i="87" l="1"/>
  <c r="N29" i="87" s="1"/>
  <c r="P29" i="87" s="1"/>
  <c r="Q29" i="87" s="1"/>
  <c r="Y28" i="87"/>
  <c r="X14" i="78"/>
  <c r="X13" i="78" s="1"/>
  <c r="X12" i="78" s="1"/>
  <c r="V19" i="78"/>
  <c r="W19" i="78" s="1"/>
  <c r="X19" i="78" s="1"/>
  <c r="X20" i="78" s="1"/>
  <c r="P53" i="78"/>
  <c r="P54" i="78" s="1"/>
  <c r="AF46" i="78"/>
  <c r="D29" i="77"/>
  <c r="E29" i="77" s="1"/>
  <c r="G29" i="77" s="1"/>
  <c r="H29" i="77" s="1"/>
  <c r="AB28" i="77"/>
  <c r="X29" i="87" l="1"/>
  <c r="Q30" i="87"/>
  <c r="AI19" i="78"/>
  <c r="P55" i="78"/>
  <c r="Z55" i="78"/>
  <c r="AA29" i="77"/>
  <c r="H30" i="77"/>
  <c r="Y29" i="87" l="1"/>
  <c r="P30" i="87"/>
  <c r="N30" i="87" s="1"/>
  <c r="M30" i="87" s="1"/>
  <c r="K30" i="87" s="1"/>
  <c r="AJ19" i="78"/>
  <c r="W20" i="78"/>
  <c r="V20" i="78" s="1"/>
  <c r="U20" i="78" s="1"/>
  <c r="T20" i="78" s="1"/>
  <c r="T21" i="78" s="1"/>
  <c r="U21" i="78" s="1"/>
  <c r="V21" i="78" s="1"/>
  <c r="W21" i="78" s="1"/>
  <c r="X21" i="78" s="1"/>
  <c r="X22" i="78" s="1"/>
  <c r="W22" i="78" s="1"/>
  <c r="V22" i="78" s="1"/>
  <c r="U22" i="78" s="1"/>
  <c r="T22" i="78" s="1"/>
  <c r="T23" i="78" s="1"/>
  <c r="U23" i="78" s="1"/>
  <c r="V23" i="78" s="1"/>
  <c r="W23" i="78" s="1"/>
  <c r="X23" i="78" s="1"/>
  <c r="X24" i="78" s="1"/>
  <c r="W24" i="78" s="1"/>
  <c r="V24" i="78" s="1"/>
  <c r="U24" i="78" s="1"/>
  <c r="T24" i="78" s="1"/>
  <c r="T25" i="78" s="1"/>
  <c r="U25" i="78" s="1"/>
  <c r="V25" i="78" s="1"/>
  <c r="W25" i="78" s="1"/>
  <c r="X25" i="78" s="1"/>
  <c r="X26" i="78" s="1"/>
  <c r="W26" i="78" s="1"/>
  <c r="V26" i="78" s="1"/>
  <c r="U26" i="78" s="1"/>
  <c r="T26" i="78" s="1"/>
  <c r="T27" i="78" s="1"/>
  <c r="U27" i="78" s="1"/>
  <c r="V27" i="78" s="1"/>
  <c r="W27" i="78" s="1"/>
  <c r="X27" i="78" s="1"/>
  <c r="X28" i="78" s="1"/>
  <c r="W28" i="78" s="1"/>
  <c r="V28" i="78" s="1"/>
  <c r="U28" i="78" s="1"/>
  <c r="T28" i="78" s="1"/>
  <c r="T29" i="78" s="1"/>
  <c r="U29" i="78" s="1"/>
  <c r="V29" i="78" s="1"/>
  <c r="W29" i="78" s="1"/>
  <c r="X29" i="78" s="1"/>
  <c r="X30" i="78" s="1"/>
  <c r="W30" i="78" s="1"/>
  <c r="V30" i="78" s="1"/>
  <c r="U30" i="78" s="1"/>
  <c r="T30" i="78" s="1"/>
  <c r="AA55" i="78"/>
  <c r="P57" i="78"/>
  <c r="G56" i="78"/>
  <c r="G30" i="77"/>
  <c r="E30" i="77" s="1"/>
  <c r="D30" i="77" s="1"/>
  <c r="B30" i="77" s="1"/>
  <c r="AB29" i="77"/>
  <c r="X30" i="87" l="1"/>
  <c r="K31" i="87"/>
  <c r="AI20" i="78"/>
  <c r="AA30" i="77"/>
  <c r="B31" i="77"/>
  <c r="Y30" i="87" l="1"/>
  <c r="M31" i="87"/>
  <c r="N31" i="87" s="1"/>
  <c r="P31" i="87" s="1"/>
  <c r="Q31" i="87" s="1"/>
  <c r="AJ20" i="78"/>
  <c r="AB30" i="77"/>
  <c r="D31" i="77"/>
  <c r="E31" i="77" s="1"/>
  <c r="G31" i="77" s="1"/>
  <c r="H31" i="77" s="1"/>
  <c r="X31" i="87" l="1"/>
  <c r="Q32" i="87"/>
  <c r="AI21" i="78"/>
  <c r="AA31" i="77"/>
  <c r="H32" i="77"/>
  <c r="Y31" i="87" l="1"/>
  <c r="P32" i="87"/>
  <c r="N32" i="87" s="1"/>
  <c r="M32" i="87" s="1"/>
  <c r="K32" i="87" s="1"/>
  <c r="AJ21" i="78"/>
  <c r="G32" i="77"/>
  <c r="E32" i="77" s="1"/>
  <c r="D32" i="77" s="1"/>
  <c r="B32" i="77" s="1"/>
  <c r="AB31" i="77"/>
  <c r="X32" i="87" l="1"/>
  <c r="K33" i="87"/>
  <c r="AI22" i="78"/>
  <c r="AA32" i="77"/>
  <c r="B33" i="77"/>
  <c r="M33" i="87" l="1"/>
  <c r="N33" i="87" s="1"/>
  <c r="P33" i="87" s="1"/>
  <c r="Q33" i="87" s="1"/>
  <c r="Y32" i="87"/>
  <c r="AJ22" i="78"/>
  <c r="D33" i="77"/>
  <c r="E33" i="77" s="1"/>
  <c r="G33" i="77" s="1"/>
  <c r="H33" i="77" s="1"/>
  <c r="AB32" i="77"/>
  <c r="Q34" i="87" l="1"/>
  <c r="X33" i="87"/>
  <c r="AI23" i="78"/>
  <c r="AA33" i="77"/>
  <c r="H34" i="77"/>
  <c r="Y33" i="87" l="1"/>
  <c r="P34" i="87"/>
  <c r="N34" i="87" s="1"/>
  <c r="M34" i="87" s="1"/>
  <c r="K34" i="87" s="1"/>
  <c r="AJ23" i="78"/>
  <c r="G34" i="77"/>
  <c r="E34" i="77" s="1"/>
  <c r="D34" i="77" s="1"/>
  <c r="B34" i="77" s="1"/>
  <c r="AB33" i="77"/>
  <c r="X34" i="87" l="1"/>
  <c r="K35" i="87"/>
  <c r="AI24" i="78"/>
  <c r="AA34" i="77"/>
  <c r="B35" i="77"/>
  <c r="Y34" i="87" l="1"/>
  <c r="M35" i="87"/>
  <c r="N35" i="87" s="1"/>
  <c r="P35" i="87" s="1"/>
  <c r="Q35" i="87" s="1"/>
  <c r="AJ24" i="78"/>
  <c r="D35" i="77"/>
  <c r="E35" i="77" s="1"/>
  <c r="G35" i="77" s="1"/>
  <c r="H35" i="77" s="1"/>
  <c r="AB34" i="77"/>
  <c r="X35" i="87" l="1"/>
  <c r="Q36" i="87"/>
  <c r="AI25" i="78"/>
  <c r="H36" i="77"/>
  <c r="AA35" i="77"/>
  <c r="P36" i="87" l="1"/>
  <c r="N36" i="87" s="1"/>
  <c r="M36" i="87" s="1"/>
  <c r="K36" i="87" s="1"/>
  <c r="Y35" i="87"/>
  <c r="AJ25" i="78"/>
  <c r="G36" i="77"/>
  <c r="E36" i="77" s="1"/>
  <c r="D36" i="77" s="1"/>
  <c r="B36" i="77" s="1"/>
  <c r="AB35" i="77"/>
  <c r="X36" i="87" l="1"/>
  <c r="K37" i="87"/>
  <c r="Y36" i="87" s="1"/>
  <c r="AI26" i="78"/>
  <c r="AA36" i="77"/>
  <c r="B37" i="77"/>
  <c r="M37" i="87" l="1"/>
  <c r="N37" i="87" s="1"/>
  <c r="P37" i="87" s="1"/>
  <c r="Q37" i="87" s="1"/>
  <c r="AJ26" i="78"/>
  <c r="K19" i="77"/>
  <c r="M19" i="77" s="1"/>
  <c r="G45" i="77"/>
  <c r="G46" i="77" s="1"/>
  <c r="G47" i="77" s="1"/>
  <c r="AB36" i="77"/>
  <c r="X37" i="87" l="1"/>
  <c r="Q38" i="87"/>
  <c r="Y37" i="87" s="1"/>
  <c r="AI27" i="78"/>
  <c r="Q14" i="82"/>
  <c r="Q14" i="77"/>
  <c r="Q13" i="77" s="1"/>
  <c r="Q12" i="77" s="1"/>
  <c r="N19" i="77"/>
  <c r="P19" i="77" s="1"/>
  <c r="Q19" i="77" s="1"/>
  <c r="P38" i="87" l="1"/>
  <c r="N38" i="87" s="1"/>
  <c r="M38" i="87" s="1"/>
  <c r="K38" i="87" s="1"/>
  <c r="AJ27" i="78"/>
  <c r="Q13" i="82"/>
  <c r="W14" i="82" s="1"/>
  <c r="P20" i="82"/>
  <c r="N20" i="82" s="1"/>
  <c r="M20" i="82" s="1"/>
  <c r="K20" i="82" s="1"/>
  <c r="K21" i="82" s="1"/>
  <c r="X19" i="82"/>
  <c r="Q20" i="77"/>
  <c r="AF19" i="77" s="1"/>
  <c r="AE19" i="77"/>
  <c r="X38" i="87" l="1"/>
  <c r="K39" i="87"/>
  <c r="AI28" i="78"/>
  <c r="Q12" i="82"/>
  <c r="X14" i="82" s="1"/>
  <c r="Y19" i="82"/>
  <c r="P20" i="77"/>
  <c r="N20" i="77" s="1"/>
  <c r="M20" i="77" s="1"/>
  <c r="K20" i="77" s="1"/>
  <c r="M39" i="87" l="1"/>
  <c r="N39" i="87" s="1"/>
  <c r="P39" i="87" s="1"/>
  <c r="Q39" i="87" s="1"/>
  <c r="Y38" i="87"/>
  <c r="AJ28" i="78"/>
  <c r="M21" i="82"/>
  <c r="N21" i="82" s="1"/>
  <c r="P21" i="82" s="1"/>
  <c r="Q21" i="82" s="1"/>
  <c r="X21" i="82" s="1"/>
  <c r="X20" i="82"/>
  <c r="AE20" i="77"/>
  <c r="K21" i="77"/>
  <c r="X39" i="87" l="1"/>
  <c r="Q40" i="87"/>
  <c r="AI29" i="78"/>
  <c r="Q22" i="82"/>
  <c r="Y20" i="82"/>
  <c r="AF20" i="77"/>
  <c r="M21" i="77"/>
  <c r="N21" i="77" s="1"/>
  <c r="P21" i="77" s="1"/>
  <c r="Q21" i="77" s="1"/>
  <c r="P22" i="82" l="1"/>
  <c r="N22" i="82" s="1"/>
  <c r="M22" i="82" s="1"/>
  <c r="K22" i="82" s="1"/>
  <c r="Y21" i="82"/>
  <c r="P40" i="87"/>
  <c r="N40" i="87" s="1"/>
  <c r="M40" i="87" s="1"/>
  <c r="K40" i="87" s="1"/>
  <c r="Y39" i="87"/>
  <c r="AJ29" i="78"/>
  <c r="Q22" i="77"/>
  <c r="AE21" i="77"/>
  <c r="K23" i="82" l="1"/>
  <c r="X22" i="82"/>
  <c r="X40" i="87"/>
  <c r="K41" i="87"/>
  <c r="AI30" i="78"/>
  <c r="AF21" i="77"/>
  <c r="P22" i="77"/>
  <c r="N22" i="77" s="1"/>
  <c r="M22" i="77" s="1"/>
  <c r="K22" i="77" s="1"/>
  <c r="Y22" i="82" l="1"/>
  <c r="M23" i="82"/>
  <c r="N23" i="82" s="1"/>
  <c r="P23" i="82" s="1"/>
  <c r="Q23" i="82" s="1"/>
  <c r="Y40" i="87"/>
  <c r="M41" i="87"/>
  <c r="N41" i="87" s="1"/>
  <c r="P41" i="87" s="1"/>
  <c r="Q41" i="87" s="1"/>
  <c r="AJ30" i="78"/>
  <c r="X54" i="78"/>
  <c r="X55" i="78" s="1"/>
  <c r="X57" i="78" s="1"/>
  <c r="K23" i="77"/>
  <c r="AE22" i="77"/>
  <c r="X23" i="82" l="1"/>
  <c r="Q24" i="82"/>
  <c r="Q42" i="87"/>
  <c r="X41" i="87"/>
  <c r="M23" i="77"/>
  <c r="N23" i="77" s="1"/>
  <c r="P23" i="77" s="1"/>
  <c r="Q23" i="77" s="1"/>
  <c r="AF22" i="77"/>
  <c r="Y23" i="82" l="1"/>
  <c r="P24" i="82"/>
  <c r="N24" i="82" s="1"/>
  <c r="M24" i="82" s="1"/>
  <c r="K24" i="82" s="1"/>
  <c r="P42" i="87"/>
  <c r="N42" i="87" s="1"/>
  <c r="M42" i="87" s="1"/>
  <c r="K42" i="87" s="1"/>
  <c r="Y41" i="87"/>
  <c r="Q24" i="77"/>
  <c r="AE23" i="77"/>
  <c r="X24" i="82" l="1"/>
  <c r="K25" i="82"/>
  <c r="X42" i="87"/>
  <c r="K43" i="87"/>
  <c r="AF23" i="77"/>
  <c r="P24" i="77"/>
  <c r="N24" i="77" s="1"/>
  <c r="M24" i="77" s="1"/>
  <c r="K24" i="77" s="1"/>
  <c r="Y24" i="82" l="1"/>
  <c r="M25" i="82"/>
  <c r="N25" i="82" s="1"/>
  <c r="P25" i="82" s="1"/>
  <c r="Q25" i="82" s="1"/>
  <c r="Y42" i="87"/>
  <c r="M43" i="87"/>
  <c r="N43" i="87" s="1"/>
  <c r="P43" i="87" s="1"/>
  <c r="Q43" i="87" s="1"/>
  <c r="K25" i="77"/>
  <c r="AE24" i="77"/>
  <c r="X25" i="82" l="1"/>
  <c r="Q26" i="82"/>
  <c r="X43" i="87"/>
  <c r="Q44" i="87"/>
  <c r="AF24" i="77"/>
  <c r="M25" i="77"/>
  <c r="N25" i="77" s="1"/>
  <c r="P25" i="77" s="1"/>
  <c r="Q25" i="77" s="1"/>
  <c r="Y25" i="82" l="1"/>
  <c r="P26" i="82"/>
  <c r="N26" i="82" s="1"/>
  <c r="M26" i="82" s="1"/>
  <c r="K26" i="82" s="1"/>
  <c r="P44" i="87"/>
  <c r="N44" i="87" s="1"/>
  <c r="M44" i="87" s="1"/>
  <c r="K44" i="87" s="1"/>
  <c r="Y43" i="87"/>
  <c r="Q26" i="77"/>
  <c r="AE25" i="77"/>
  <c r="X26" i="82" l="1"/>
  <c r="K27" i="82"/>
  <c r="K45" i="87"/>
  <c r="X44" i="87"/>
  <c r="AF25" i="77"/>
  <c r="P26" i="77"/>
  <c r="N26" i="77" s="1"/>
  <c r="M26" i="77" s="1"/>
  <c r="K26" i="77" s="1"/>
  <c r="Y26" i="82" l="1"/>
  <c r="M27" i="82"/>
  <c r="N27" i="82" s="1"/>
  <c r="P27" i="82" s="1"/>
  <c r="Q27" i="82" s="1"/>
  <c r="M45" i="87"/>
  <c r="N45" i="87" s="1"/>
  <c r="P45" i="87" s="1"/>
  <c r="Q45" i="87" s="1"/>
  <c r="Y44" i="87"/>
  <c r="AE26" i="77"/>
  <c r="K27" i="77"/>
  <c r="X27" i="82" l="1"/>
  <c r="Q28" i="82"/>
  <c r="X45" i="87"/>
  <c r="Q46" i="87"/>
  <c r="AF26" i="77"/>
  <c r="M27" i="77"/>
  <c r="N27" i="77" s="1"/>
  <c r="P27" i="77" s="1"/>
  <c r="Q27" i="77" s="1"/>
  <c r="Y27" i="82" l="1"/>
  <c r="P28" i="82"/>
  <c r="N28" i="82" s="1"/>
  <c r="M28" i="82" s="1"/>
  <c r="K28" i="82" s="1"/>
  <c r="P46" i="87"/>
  <c r="N46" i="87" s="1"/>
  <c r="M46" i="87" s="1"/>
  <c r="K46" i="87" s="1"/>
  <c r="Y45" i="87"/>
  <c r="Q28" i="77"/>
  <c r="AE27" i="77"/>
  <c r="X28" i="82" l="1"/>
  <c r="Y28" i="82"/>
  <c r="M29" i="82"/>
  <c r="N29" i="82" s="1"/>
  <c r="P29" i="82" s="1"/>
  <c r="Q29" i="82" s="1"/>
  <c r="X46" i="87"/>
  <c r="K47" i="87"/>
  <c r="Y46" i="87" s="1"/>
  <c r="P28" i="77"/>
  <c r="N28" i="77" s="1"/>
  <c r="M28" i="77" s="1"/>
  <c r="K28" i="77" s="1"/>
  <c r="AF27" i="77"/>
  <c r="X29" i="82" l="1"/>
  <c r="Q30" i="82"/>
  <c r="M47" i="87"/>
  <c r="N47" i="87" s="1"/>
  <c r="P47" i="87" s="1"/>
  <c r="Q47" i="87" s="1"/>
  <c r="K29" i="77"/>
  <c r="AE28" i="77"/>
  <c r="Y29" i="82" l="1"/>
  <c r="P30" i="82"/>
  <c r="N30" i="82" s="1"/>
  <c r="M30" i="82" s="1"/>
  <c r="K30" i="82" s="1"/>
  <c r="X47" i="87"/>
  <c r="Q48" i="87"/>
  <c r="AF28" i="77"/>
  <c r="M29" i="77"/>
  <c r="N29" i="77" s="1"/>
  <c r="P29" i="77" s="1"/>
  <c r="Q29" i="77" s="1"/>
  <c r="K31" i="82" l="1"/>
  <c r="Y30" i="82" s="1"/>
  <c r="X30" i="82"/>
  <c r="M31" i="82"/>
  <c r="N31" i="82" s="1"/>
  <c r="P31" i="82" s="1"/>
  <c r="Q31" i="82" s="1"/>
  <c r="P48" i="87"/>
  <c r="N48" i="87" s="1"/>
  <c r="M48" i="87" s="1"/>
  <c r="K48" i="87" s="1"/>
  <c r="K49" i="87" s="1"/>
  <c r="Y47" i="87"/>
  <c r="Q30" i="77"/>
  <c r="AE29" i="77"/>
  <c r="Q32" i="82" l="1"/>
  <c r="X31" i="82"/>
  <c r="M49" i="87"/>
  <c r="N49" i="87" s="1"/>
  <c r="P49" i="87" s="1"/>
  <c r="Q49" i="87" s="1"/>
  <c r="Y48" i="87"/>
  <c r="X48" i="87"/>
  <c r="AF29" i="77"/>
  <c r="P30" i="77"/>
  <c r="N30" i="77" s="1"/>
  <c r="M30" i="77" s="1"/>
  <c r="K30" i="77" s="1"/>
  <c r="Y31" i="82" l="1"/>
  <c r="P32" i="82"/>
  <c r="N32" i="82" s="1"/>
  <c r="M32" i="82" s="1"/>
  <c r="K32" i="82" s="1"/>
  <c r="X49" i="87"/>
  <c r="Q50" i="87"/>
  <c r="AE30" i="77"/>
  <c r="K31" i="77"/>
  <c r="Y49" i="87" l="1"/>
  <c r="P50" i="87"/>
  <c r="N50" i="87" s="1"/>
  <c r="M50" i="87" s="1"/>
  <c r="K50" i="87" s="1"/>
  <c r="X32" i="82"/>
  <c r="K33" i="82"/>
  <c r="AF30" i="77"/>
  <c r="M31" i="77"/>
  <c r="N31" i="77" s="1"/>
  <c r="P31" i="77" s="1"/>
  <c r="Q31" i="77" s="1"/>
  <c r="K51" i="87" l="1"/>
  <c r="M51" i="87" s="1"/>
  <c r="N51" i="87" s="1"/>
  <c r="P51" i="87" s="1"/>
  <c r="Q51" i="87" s="1"/>
  <c r="X50" i="87"/>
  <c r="Y32" i="82"/>
  <c r="M33" i="82"/>
  <c r="N33" i="82" s="1"/>
  <c r="P33" i="82" s="1"/>
  <c r="Q33" i="82" s="1"/>
  <c r="Y50" i="87"/>
  <c r="Q32" i="77"/>
  <c r="AE31" i="77"/>
  <c r="Q52" i="87" l="1"/>
  <c r="X33" i="82"/>
  <c r="Q34" i="82"/>
  <c r="AF31" i="77"/>
  <c r="P32" i="77"/>
  <c r="N32" i="77" s="1"/>
  <c r="M32" i="77" s="1"/>
  <c r="K32" i="77" s="1"/>
  <c r="Y51" i="87" l="1"/>
  <c r="P52" i="87"/>
  <c r="N52" i="87" s="1"/>
  <c r="M52" i="87" s="1"/>
  <c r="K52" i="87" s="1"/>
  <c r="Y33" i="82"/>
  <c r="P34" i="82"/>
  <c r="N34" i="82" s="1"/>
  <c r="M34" i="82" s="1"/>
  <c r="K34" i="82" s="1"/>
  <c r="K33" i="77"/>
  <c r="AE32" i="77"/>
  <c r="K53" i="87" l="1"/>
  <c r="X34" i="82"/>
  <c r="K35" i="82"/>
  <c r="M33" i="77"/>
  <c r="N33" i="77" s="1"/>
  <c r="P33" i="77" s="1"/>
  <c r="Q33" i="77" s="1"/>
  <c r="AF32" i="77"/>
  <c r="P57" i="87" l="1"/>
  <c r="P58" i="87" s="1"/>
  <c r="Y52" i="87"/>
  <c r="Y34" i="82"/>
  <c r="M35" i="82"/>
  <c r="N35" i="82" s="1"/>
  <c r="P35" i="82" s="1"/>
  <c r="Q35" i="82" s="1"/>
  <c r="Q34" i="77"/>
  <c r="AE33" i="77"/>
  <c r="P59" i="87" l="1"/>
  <c r="X35" i="82"/>
  <c r="Q36" i="82"/>
  <c r="AF33" i="77"/>
  <c r="P34" i="77"/>
  <c r="N34" i="77" s="1"/>
  <c r="M34" i="77" s="1"/>
  <c r="K34" i="77" s="1"/>
  <c r="X58" i="87" l="1"/>
  <c r="Y35" i="82"/>
  <c r="P36" i="82"/>
  <c r="N36" i="82" s="1"/>
  <c r="M36" i="82" s="1"/>
  <c r="K36" i="82" s="1"/>
  <c r="X36" i="82" l="1"/>
  <c r="K37" i="82"/>
  <c r="U19" i="77"/>
  <c r="V19" i="77" s="1"/>
  <c r="W19" i="77" s="1"/>
  <c r="X19" i="77" s="1"/>
  <c r="X20" i="77" s="1"/>
  <c r="X14" i="77"/>
  <c r="X13" i="77" s="1"/>
  <c r="X12" i="77" s="1"/>
  <c r="AF34" i="77"/>
  <c r="P46" i="77"/>
  <c r="Y36" i="82" l="1"/>
  <c r="M37" i="82"/>
  <c r="N37" i="82" s="1"/>
  <c r="P37" i="82" s="1"/>
  <c r="Q37" i="82" s="1"/>
  <c r="AI19" i="77"/>
  <c r="P47" i="77"/>
  <c r="AD46" i="77"/>
  <c r="G48" i="77" l="1"/>
  <c r="X37" i="82"/>
  <c r="Q38" i="82"/>
  <c r="AJ19" i="77"/>
  <c r="W20" i="77"/>
  <c r="V20" i="77" s="1"/>
  <c r="U20" i="77" s="1"/>
  <c r="T20" i="77" s="1"/>
  <c r="T21" i="77" s="1"/>
  <c r="AE46" i="77"/>
  <c r="P49" i="77"/>
  <c r="Y37" i="82" l="1"/>
  <c r="P38" i="82"/>
  <c r="N38" i="82" s="1"/>
  <c r="M38" i="82" s="1"/>
  <c r="K38" i="82" s="1"/>
  <c r="AI20" i="77"/>
  <c r="X38" i="82" l="1"/>
  <c r="K39" i="82"/>
  <c r="U21" i="77"/>
  <c r="V21" i="77" s="1"/>
  <c r="W21" i="77" s="1"/>
  <c r="X21" i="77" s="1"/>
  <c r="X22" i="77" s="1"/>
  <c r="AJ20" i="77"/>
  <c r="Y38" i="82" l="1"/>
  <c r="M39" i="82"/>
  <c r="N39" i="82" s="1"/>
  <c r="P39" i="82" s="1"/>
  <c r="Q39" i="82" s="1"/>
  <c r="AI21" i="77"/>
  <c r="X39" i="82" l="1"/>
  <c r="Q40" i="82"/>
  <c r="W22" i="77"/>
  <c r="V22" i="77" s="1"/>
  <c r="U22" i="77" s="1"/>
  <c r="T22" i="77" s="1"/>
  <c r="T23" i="77" s="1"/>
  <c r="U23" i="77" s="1"/>
  <c r="V23" i="77" s="1"/>
  <c r="W23" i="77" s="1"/>
  <c r="X23" i="77" s="1"/>
  <c r="X24" i="77" s="1"/>
  <c r="W24" i="77" s="1"/>
  <c r="V24" i="77" s="1"/>
  <c r="U24" i="77" s="1"/>
  <c r="T24" i="77" s="1"/>
  <c r="T25" i="77" s="1"/>
  <c r="U25" i="77" s="1"/>
  <c r="V25" i="77" s="1"/>
  <c r="W25" i="77" s="1"/>
  <c r="X25" i="77" s="1"/>
  <c r="X26" i="77" s="1"/>
  <c r="W26" i="77" s="1"/>
  <c r="V26" i="77" s="1"/>
  <c r="U26" i="77" s="1"/>
  <c r="T26" i="77" s="1"/>
  <c r="U27" i="77" s="1"/>
  <c r="V27" i="77" s="1"/>
  <c r="W27" i="77" s="1"/>
  <c r="X27" i="77" s="1"/>
  <c r="W28" i="77" s="1"/>
  <c r="V28" i="77" s="1"/>
  <c r="U28" i="77" s="1"/>
  <c r="T28" i="77" s="1"/>
  <c r="U29" i="77" s="1"/>
  <c r="V29" i="77" s="1"/>
  <c r="W29" i="77" s="1"/>
  <c r="X29" i="77" s="1"/>
  <c r="X30" i="77" s="1"/>
  <c r="W30" i="77" s="1"/>
  <c r="V30" i="77" s="1"/>
  <c r="U30" i="77" s="1"/>
  <c r="T30" i="77" s="1"/>
  <c r="T31" i="77" s="1"/>
  <c r="U31" i="77" s="1"/>
  <c r="V31" i="77" s="1"/>
  <c r="W31" i="77" s="1"/>
  <c r="X31" i="77" s="1"/>
  <c r="AJ21" i="77"/>
  <c r="Y39" i="82" l="1"/>
  <c r="P40" i="82"/>
  <c r="N40" i="82" s="1"/>
  <c r="M40" i="82" s="1"/>
  <c r="K40" i="82" s="1"/>
  <c r="AI31" i="77"/>
  <c r="X32" i="77"/>
  <c r="AI22" i="77"/>
  <c r="X40" i="82" l="1"/>
  <c r="K41" i="82"/>
  <c r="AJ31" i="77"/>
  <c r="W32" i="77"/>
  <c r="V32" i="77" s="1"/>
  <c r="U32" i="77" s="1"/>
  <c r="T32" i="77" s="1"/>
  <c r="AJ22" i="77"/>
  <c r="Y40" i="82" l="1"/>
  <c r="M41" i="82"/>
  <c r="N41" i="82" s="1"/>
  <c r="P41" i="82" s="1"/>
  <c r="Q41" i="82" s="1"/>
  <c r="T33" i="77"/>
  <c r="AI32" i="77"/>
  <c r="AI23" i="77"/>
  <c r="X41" i="82" l="1"/>
  <c r="Q42" i="82"/>
  <c r="AJ32" i="77"/>
  <c r="U33" i="77"/>
  <c r="V33" i="77" s="1"/>
  <c r="W33" i="77" s="1"/>
  <c r="X33" i="77" s="1"/>
  <c r="AJ23" i="77"/>
  <c r="Y41" i="82" l="1"/>
  <c r="P42" i="82"/>
  <c r="N42" i="82" s="1"/>
  <c r="M42" i="82" s="1"/>
  <c r="K42" i="82" s="1"/>
  <c r="AI33" i="77"/>
  <c r="X34" i="77"/>
  <c r="AI24" i="77"/>
  <c r="X42" i="82" l="1"/>
  <c r="K43" i="82"/>
  <c r="AJ33" i="77"/>
  <c r="W34" i="77"/>
  <c r="V34" i="77" s="1"/>
  <c r="U34" i="77" s="1"/>
  <c r="T34" i="77" s="1"/>
  <c r="T35" i="77" s="1"/>
  <c r="U35" i="77" s="1"/>
  <c r="V35" i="77" s="1"/>
  <c r="W35" i="77" s="1"/>
  <c r="X35" i="77" s="1"/>
  <c r="AJ24" i="77"/>
  <c r="AI35" i="77" l="1"/>
  <c r="X36" i="77"/>
  <c r="Y42" i="82"/>
  <c r="M43" i="82"/>
  <c r="N43" i="82" s="1"/>
  <c r="P43" i="82" s="1"/>
  <c r="Q43" i="82" s="1"/>
  <c r="AI34" i="77"/>
  <c r="AI25" i="77"/>
  <c r="AJ35" i="77" l="1"/>
  <c r="W36" i="77"/>
  <c r="V36" i="77" s="1"/>
  <c r="U36" i="77" s="1"/>
  <c r="T36" i="77" s="1"/>
  <c r="X43" i="82"/>
  <c r="Q44" i="82"/>
  <c r="AJ34" i="77"/>
  <c r="AJ25" i="77"/>
  <c r="T37" i="77" l="1"/>
  <c r="AI36" i="77"/>
  <c r="Y43" i="82"/>
  <c r="P44" i="82"/>
  <c r="N44" i="82" s="1"/>
  <c r="M44" i="82" s="1"/>
  <c r="K44" i="82" s="1"/>
  <c r="K45" i="82" s="1"/>
  <c r="M45" i="82" s="1"/>
  <c r="N45" i="82" s="1"/>
  <c r="P45" i="82" s="1"/>
  <c r="Q45" i="82" s="1"/>
  <c r="Q46" i="82" s="1"/>
  <c r="P46" i="82" s="1"/>
  <c r="N46" i="82" s="1"/>
  <c r="M46" i="82" s="1"/>
  <c r="K46" i="82" s="1"/>
  <c r="K47" i="82" s="1"/>
  <c r="AI26" i="77"/>
  <c r="AJ36" i="77" l="1"/>
  <c r="U37" i="77"/>
  <c r="V37" i="77" s="1"/>
  <c r="W37" i="77" s="1"/>
  <c r="X37" i="77" s="1"/>
  <c r="X44" i="82"/>
  <c r="AJ26" i="77"/>
  <c r="AI37" i="77" l="1"/>
  <c r="X38" i="77"/>
  <c r="Y44" i="82"/>
  <c r="P54" i="82"/>
  <c r="AI27" i="77"/>
  <c r="AJ37" i="77" l="1"/>
  <c r="W38" i="77"/>
  <c r="V38" i="77" s="1"/>
  <c r="U38" i="77" s="1"/>
  <c r="T38" i="77" s="1"/>
  <c r="P55" i="82"/>
  <c r="W54" i="82"/>
  <c r="AJ27" i="77"/>
  <c r="T39" i="77" l="1"/>
  <c r="AI38" i="77"/>
  <c r="X54" i="82"/>
  <c r="P57" i="82"/>
  <c r="AI28" i="77"/>
  <c r="X45" i="77" l="1"/>
  <c r="AJ38" i="77"/>
  <c r="AJ28" i="77"/>
  <c r="AI29" i="77" l="1"/>
  <c r="AJ29" i="77" l="1"/>
  <c r="AI30" i="77" l="1"/>
  <c r="X48" i="77" s="1"/>
  <c r="X46" i="77" l="1"/>
  <c r="X47" i="77" s="1"/>
  <c r="X49" i="77" s="1"/>
  <c r="AJ30" i="77"/>
</calcChain>
</file>

<file path=xl/sharedStrings.xml><?xml version="1.0" encoding="utf-8"?>
<sst xmlns="http://schemas.openxmlformats.org/spreadsheetml/2006/main" count="316" uniqueCount="67">
  <si>
    <t xml:space="preserve">       F6-P8.1-1</t>
  </si>
  <si>
    <t>Semic A</t>
  </si>
  <si>
    <t>lungime   Bastion - Muzeul Satului - Denya Forest</t>
  </si>
  <si>
    <t>Semic A*</t>
  </si>
  <si>
    <t>lungime   Bastion - Muzeul Satului - Liceul Silvic - Denya Forest</t>
  </si>
  <si>
    <t>Semic B</t>
  </si>
  <si>
    <t>lungime   Denya Forest - Muzeul Satului - Bastion</t>
  </si>
  <si>
    <t>PROGRAM DE MERS</t>
  </si>
  <si>
    <t>LINIA 46 - TRENUL 1</t>
  </si>
  <si>
    <t>00:20</t>
  </si>
  <si>
    <t>00:10</t>
  </si>
  <si>
    <t>0:15</t>
  </si>
  <si>
    <t>00:06</t>
  </si>
  <si>
    <t>SCHIMBUL I</t>
  </si>
  <si>
    <t>SCHIMBUL II</t>
  </si>
  <si>
    <t xml:space="preserve"> - SE PREZINTĂ LA SERVICIU</t>
  </si>
  <si>
    <t>ORA :</t>
  </si>
  <si>
    <t>REGIE INTRARE TRASEU</t>
  </si>
  <si>
    <t xml:space="preserve"> - IESE DIN GARAJ</t>
  </si>
  <si>
    <t>lungime</t>
  </si>
  <si>
    <t>ore circ</t>
  </si>
  <si>
    <t>ore stat/P/I/PM</t>
  </si>
  <si>
    <t xml:space="preserve"> - INTRĂ ÎN TRASEU</t>
  </si>
  <si>
    <t>TURA</t>
  </si>
  <si>
    <t>BASTION</t>
  </si>
  <si>
    <t>BADEA CARŢAN</t>
  </si>
  <si>
    <r>
      <rPr>
        <b/>
        <sz val="10"/>
        <rFont val="Arial Narrow"/>
        <charset val="238"/>
      </rPr>
      <t xml:space="preserve">UMT/ </t>
    </r>
    <r>
      <rPr>
        <b/>
        <u/>
        <sz val="10"/>
        <rFont val="Arial Narrow"/>
        <charset val="238"/>
      </rPr>
      <t>V.ECONOMU*</t>
    </r>
  </si>
  <si>
    <t>MUZEUL SATULUI</t>
  </si>
  <si>
    <t>DENYA FOREST</t>
  </si>
  <si>
    <r>
      <rPr>
        <b/>
        <sz val="10"/>
        <rFont val="Arial Narrow"/>
        <charset val="238"/>
      </rPr>
      <t>UMT/</t>
    </r>
    <r>
      <rPr>
        <b/>
        <u val="double"/>
        <sz val="10"/>
        <rFont val="Arial Narrow"/>
        <charset val="238"/>
      </rPr>
      <t xml:space="preserve"> </t>
    </r>
    <r>
      <rPr>
        <b/>
        <u/>
        <sz val="10"/>
        <rFont val="Arial Narrow"/>
        <charset val="238"/>
      </rPr>
      <t>V.ECONOMU*</t>
    </r>
  </si>
  <si>
    <t>TRASEU    SCHIMBUL  I</t>
  </si>
  <si>
    <t>TRASEU    SCHIMBUL  II</t>
  </si>
  <si>
    <t>l. medie</t>
  </si>
  <si>
    <t xml:space="preserve"> - IESE DIN TRASEU</t>
  </si>
  <si>
    <t>REGIE IESIRE TRASEU</t>
  </si>
  <si>
    <t xml:space="preserve"> - INTRĂ ÎN GARAJ</t>
  </si>
  <si>
    <t xml:space="preserve"> - TERMINĂ SERVICIUL</t>
  </si>
  <si>
    <t xml:space="preserve"> - ORE CIRCULATIE</t>
  </si>
  <si>
    <t xml:space="preserve"> - ORE EXPLOATARE</t>
  </si>
  <si>
    <t xml:space="preserve"> - PAUZA DE MASA</t>
  </si>
  <si>
    <t>Staţii dus:</t>
  </si>
  <si>
    <t>BASTION -  POLITIA JUD.TIMIS - TELEGRAFULUI - GARA DE EST - POLITIA LOCALA - U.M.T-CVARTAL  U.M.T. - MUZEUL SATULUI - DENYA FOREST</t>
  </si>
  <si>
    <t>Staţii întors:</t>
  </si>
  <si>
    <t>DENYA FOREST - MUZEUL SATULUI - CVARTAL  U.M.T. -U.M.T- POLITIA LOCALA- GARA DE EST - BADEA CARTAN - POLITIA JUD. TIMIS - A. POPOVICI - BASTION</t>
  </si>
  <si>
    <t>Respectarea cerintelor legale, a reglementarilor si dispozitiilor interne in vigoare este prioritara in realizarea programelor de mers</t>
  </si>
  <si>
    <t>UMT</t>
  </si>
  <si>
    <t>10:00-10:15</t>
  </si>
  <si>
    <t>18:00-18:15</t>
  </si>
  <si>
    <t>TRASEU    SCHIMBUL  III</t>
  </si>
  <si>
    <t>SCHIMBUL III</t>
  </si>
  <si>
    <t>LINIA 46 - TRENUL 2</t>
  </si>
  <si>
    <t>22:30-22:45</t>
  </si>
  <si>
    <t>-</t>
  </si>
  <si>
    <t>Vineri</t>
  </si>
  <si>
    <t>20:33-20:48</t>
  </si>
  <si>
    <t>Plecări stația Bastion</t>
  </si>
  <si>
    <t>Plecări stația Denya Forest</t>
  </si>
  <si>
    <t xml:space="preserve"> </t>
  </si>
  <si>
    <t>Valabil doar: 28.08.2026</t>
  </si>
  <si>
    <t>Sambata - Duminica</t>
  </si>
  <si>
    <t>Valabil doar: 29 - 30.08.2026</t>
  </si>
  <si>
    <t>09:18-09:33</t>
  </si>
  <si>
    <t>Bastion</t>
  </si>
  <si>
    <t>Denya</t>
  </si>
  <si>
    <t>FESTIVAL CODRU</t>
  </si>
  <si>
    <t>29-30.08.2026</t>
  </si>
  <si>
    <t>Linia Ab 46 - Plecări pentru Festival CODRU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</si>
</sst>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\ h:mm"/>
    <numFmt numFmtId="165" formatCode="0.000"/>
    <numFmt numFmtId="166" formatCode="[h]:mm;@"/>
  </numFmts>
  <fonts count="46">
    <font>
      <sz val="10"/>
      <name val="Arial CE"/>
      <charset val="238"/>
    </font>
    <font>
      <b/>
      <sz val="10"/>
      <name val="Times New Roman CE"/>
      <charset val="238"/>
    </font>
    <font>
      <b/>
      <i/>
      <sz val="10"/>
      <name val="Times New Roman CE"/>
      <charset val="238"/>
    </font>
    <font>
      <b/>
      <sz val="10"/>
      <name val="Times New Roman CE"/>
      <charset val="134"/>
    </font>
    <font>
      <b/>
      <i/>
      <u val="double"/>
      <sz val="24"/>
      <color indexed="10"/>
      <name val="Times New Roman CE"/>
      <charset val="238"/>
    </font>
    <font>
      <b/>
      <i/>
      <sz val="20"/>
      <color indexed="10"/>
      <name val="Times New Roman CE"/>
      <charset val="238"/>
    </font>
    <font>
      <b/>
      <i/>
      <sz val="12"/>
      <color indexed="10"/>
      <name val="Times New Roman CE"/>
      <charset val="238"/>
    </font>
    <font>
      <b/>
      <u/>
      <sz val="10"/>
      <name val="Times New Roman CE"/>
      <charset val="238"/>
    </font>
    <font>
      <b/>
      <sz val="9"/>
      <name val="Times New Roman CE"/>
      <charset val="238"/>
    </font>
    <font>
      <b/>
      <sz val="10"/>
      <color indexed="10"/>
      <name val="Times New Roman CE"/>
      <charset val="238"/>
    </font>
    <font>
      <b/>
      <sz val="10"/>
      <name val="Arial Narrow"/>
      <charset val="238"/>
    </font>
    <font>
      <sz val="10"/>
      <name val="Arial Narrow"/>
      <charset val="238"/>
    </font>
    <font>
      <b/>
      <sz val="9"/>
      <color rgb="FFCC0099"/>
      <name val="Times New Roman CE"/>
      <charset val="238"/>
    </font>
    <font>
      <b/>
      <sz val="10"/>
      <color rgb="FFCC0099"/>
      <name val="Times New Roman CE"/>
      <charset val="238"/>
    </font>
    <font>
      <b/>
      <sz val="9"/>
      <color rgb="FF0000FF"/>
      <name val="Times New Roman CE"/>
      <charset val="238"/>
    </font>
    <font>
      <b/>
      <sz val="10"/>
      <color rgb="FF0000FF"/>
      <name val="Times New Roman CE"/>
      <charset val="238"/>
    </font>
    <font>
      <b/>
      <sz val="9"/>
      <color rgb="FFFF0000"/>
      <name val="Times New Roman CE"/>
      <charset val="238"/>
    </font>
    <font>
      <b/>
      <sz val="10"/>
      <color rgb="FFFF0000"/>
      <name val="Times New Roman CE"/>
      <charset val="238"/>
    </font>
    <font>
      <b/>
      <sz val="9"/>
      <color indexed="10"/>
      <name val="Times New Roman"/>
      <charset val="238"/>
    </font>
    <font>
      <b/>
      <sz val="10"/>
      <name val="Times New Roman"/>
      <charset val="238"/>
    </font>
    <font>
      <b/>
      <sz val="9"/>
      <name val="Arial Narrow"/>
      <charset val="238"/>
    </font>
    <font>
      <b/>
      <sz val="9"/>
      <name val="Times New Roman"/>
      <charset val="238"/>
    </font>
    <font>
      <sz val="11"/>
      <name val="Times New Roman CE"/>
      <charset val="238"/>
    </font>
    <font>
      <sz val="10"/>
      <name val="Times New Roman CE"/>
      <charset val="238"/>
    </font>
    <font>
      <b/>
      <sz val="12"/>
      <name val="Times New Roman CE"/>
      <charset val="238"/>
    </font>
    <font>
      <b/>
      <i/>
      <sz val="10"/>
      <color indexed="10"/>
      <name val="Times New Roman CE"/>
      <charset val="238"/>
    </font>
    <font>
      <b/>
      <sz val="9"/>
      <color rgb="FFCC0099"/>
      <name val="Times New Roman"/>
      <charset val="238"/>
    </font>
    <font>
      <b/>
      <sz val="9"/>
      <color rgb="FF0000FF"/>
      <name val="Times New Roman"/>
      <charset val="238"/>
    </font>
    <font>
      <sz val="12"/>
      <color rgb="FFFF0000"/>
      <name val="Times New Roman CE"/>
      <charset val="238"/>
    </font>
    <font>
      <b/>
      <sz val="12"/>
      <color rgb="FFFF0000"/>
      <name val="Times New Roman CE"/>
      <charset val="238"/>
    </font>
    <font>
      <sz val="12"/>
      <name val="Times New Roman CE"/>
      <charset val="238"/>
    </font>
    <font>
      <b/>
      <sz val="11"/>
      <name val="Times New Roman CE"/>
      <charset val="238"/>
    </font>
    <font>
      <b/>
      <sz val="9"/>
      <color indexed="10"/>
      <name val="Times New Roman"/>
      <charset val="238"/>
    </font>
    <font>
      <b/>
      <sz val="10"/>
      <name val="Times New Roman"/>
      <charset val="238"/>
    </font>
    <font>
      <b/>
      <sz val="9"/>
      <name val="Times New Roman"/>
      <charset val="238"/>
    </font>
    <font>
      <b/>
      <sz val="9"/>
      <color rgb="FFCC0099"/>
      <name val="Times New Roman"/>
      <charset val="238"/>
    </font>
    <font>
      <b/>
      <sz val="9"/>
      <color rgb="FF0000FF"/>
      <name val="Times New Roman"/>
      <charset val="238"/>
    </font>
    <font>
      <sz val="10"/>
      <name val="Arial"/>
      <charset val="238"/>
    </font>
    <font>
      <b/>
      <u/>
      <sz val="10"/>
      <name val="Arial Narrow"/>
      <charset val="238"/>
    </font>
    <font>
      <b/>
      <u val="double"/>
      <sz val="10"/>
      <name val="Arial Narrow"/>
      <charset val="238"/>
    </font>
    <font>
      <sz val="10"/>
      <name val="Arial CE"/>
      <charset val="238"/>
    </font>
    <font>
      <b/>
      <sz val="10"/>
      <name val="Times New Roman"/>
      <family val="1"/>
    </font>
    <font>
      <b/>
      <sz val="14"/>
      <name val="Arial CE"/>
      <charset val="238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double">
        <color indexed="12"/>
      </right>
      <top/>
      <bottom style="thin">
        <color auto="1"/>
      </bottom>
      <diagonal/>
    </border>
    <border>
      <left/>
      <right style="double">
        <color indexed="12"/>
      </right>
      <top/>
      <bottom/>
      <diagonal/>
    </border>
    <border>
      <left/>
      <right style="double">
        <color indexed="12"/>
      </right>
      <top style="thin">
        <color auto="1"/>
      </top>
      <bottom/>
      <diagonal/>
    </border>
    <border>
      <left style="double">
        <color indexed="12"/>
      </left>
      <right/>
      <top style="double">
        <color indexed="12"/>
      </top>
      <bottom/>
      <diagonal/>
    </border>
    <border>
      <left/>
      <right/>
      <top style="double">
        <color indexed="12"/>
      </top>
      <bottom/>
      <diagonal/>
    </border>
    <border>
      <left style="double">
        <color indexed="12"/>
      </left>
      <right/>
      <top/>
      <bottom/>
      <diagonal/>
    </border>
    <border>
      <left style="double">
        <color indexed="12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double">
        <color indexed="12"/>
      </left>
      <right/>
      <top/>
      <bottom style="thin">
        <color auto="1"/>
      </bottom>
      <diagonal/>
    </border>
    <border>
      <left style="double">
        <color indexed="12"/>
      </left>
      <right/>
      <top style="thin">
        <color auto="1"/>
      </top>
      <bottom/>
      <diagonal/>
    </border>
    <border>
      <left style="double">
        <color indexed="12"/>
      </left>
      <right/>
      <top/>
      <bottom style="double">
        <color indexed="12"/>
      </bottom>
      <diagonal/>
    </border>
    <border>
      <left/>
      <right/>
      <top/>
      <bottom style="double">
        <color indexed="12"/>
      </bottom>
      <diagonal/>
    </border>
    <border>
      <left/>
      <right style="double">
        <color indexed="12"/>
      </right>
      <top style="double">
        <color indexed="1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indexed="12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indexed="12"/>
      </right>
      <top/>
      <bottom style="double">
        <color indexed="12"/>
      </bottom>
      <diagonal/>
    </border>
    <border>
      <left/>
      <right style="double">
        <color indexed="12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12"/>
      </left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double">
        <color indexed="12"/>
      </right>
      <top/>
      <bottom style="double">
        <color indexed="64"/>
      </bottom>
      <diagonal/>
    </border>
    <border>
      <left style="double">
        <color indexed="12"/>
      </left>
      <right/>
      <top/>
      <bottom style="double">
        <color auto="1"/>
      </bottom>
      <diagonal/>
    </border>
    <border>
      <left style="double">
        <color indexed="12"/>
      </left>
      <right/>
      <top/>
      <bottom style="double">
        <color indexed="12"/>
      </bottom>
      <diagonal/>
    </border>
    <border>
      <left/>
      <right/>
      <top/>
      <bottom style="double">
        <color indexed="12"/>
      </bottom>
      <diagonal/>
    </border>
    <border>
      <left/>
      <right style="double">
        <color indexed="12"/>
      </right>
      <top/>
      <bottom style="double">
        <color indexed="12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12"/>
      </right>
      <top/>
      <bottom style="double">
        <color indexed="64"/>
      </bottom>
      <diagonal/>
    </border>
    <border>
      <left style="double">
        <color indexed="12"/>
      </left>
      <right/>
      <top/>
      <bottom style="double">
        <color indexed="64"/>
      </bottom>
      <diagonal/>
    </border>
  </borders>
  <cellStyleXfs count="3">
    <xf numFmtId="0" fontId="0" fillId="0" borderId="0"/>
    <xf numFmtId="0" fontId="37" fillId="0" borderId="0"/>
    <xf numFmtId="0" fontId="40" fillId="0" borderId="0"/>
  </cellStyleXfs>
  <cellXfs count="256">
    <xf numFmtId="0" fontId="0" fillId="0" borderId="0" xfId="0"/>
    <xf numFmtId="20" fontId="1" fillId="2" borderId="1" xfId="0" applyNumberFormat="1" applyFont="1" applyFill="1" applyBorder="1" applyAlignment="1">
      <alignment horizontal="center" vertical="center"/>
    </xf>
    <xf numFmtId="20" fontId="1" fillId="3" borderId="3" xfId="0" applyNumberFormat="1" applyFont="1" applyFill="1" applyBorder="1" applyAlignment="1">
      <alignment horizontal="center" vertical="center"/>
    </xf>
    <xf numFmtId="20" fontId="0" fillId="0" borderId="0" xfId="0" applyNumberFormat="1"/>
    <xf numFmtId="20" fontId="1" fillId="0" borderId="0" xfId="0" applyNumberFormat="1" applyFont="1" applyAlignment="1">
      <alignment horizontal="center" vertical="center"/>
    </xf>
    <xf numFmtId="20" fontId="1" fillId="0" borderId="3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20" fontId="1" fillId="3" borderId="1" xfId="0" applyNumberFormat="1" applyFont="1" applyFill="1" applyBorder="1" applyAlignment="1">
      <alignment horizontal="center" vertical="center"/>
    </xf>
    <xf numFmtId="20" fontId="1" fillId="0" borderId="4" xfId="0" applyNumberFormat="1" applyFont="1" applyBorder="1" applyAlignment="1">
      <alignment horizontal="center" vertical="center"/>
    </xf>
    <xf numFmtId="20" fontId="1" fillId="6" borderId="1" xfId="0" applyNumberFormat="1" applyFont="1" applyFill="1" applyBorder="1" applyAlignment="1">
      <alignment horizontal="center" vertical="center"/>
    </xf>
    <xf numFmtId="20" fontId="1" fillId="6" borderId="4" xfId="0" applyNumberFormat="1" applyFont="1" applyFill="1" applyBorder="1" applyAlignment="1">
      <alignment horizontal="center" vertical="center"/>
    </xf>
    <xf numFmtId="20" fontId="1" fillId="6" borderId="3" xfId="0" applyNumberFormat="1" applyFont="1" applyFill="1" applyBorder="1" applyAlignment="1">
      <alignment horizontal="center" vertical="center"/>
    </xf>
    <xf numFmtId="20" fontId="1" fillId="6" borderId="5" xfId="0" applyNumberFormat="1" applyFont="1" applyFill="1" applyBorder="1" applyAlignment="1">
      <alignment horizontal="center" vertical="center"/>
    </xf>
    <xf numFmtId="20" fontId="1" fillId="6" borderId="0" xfId="0" applyNumberFormat="1" applyFont="1" applyFill="1" applyAlignment="1">
      <alignment horizontal="center" vertical="center"/>
    </xf>
    <xf numFmtId="20" fontId="1" fillId="2" borderId="3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0" fontId="1" fillId="6" borderId="6" xfId="0" applyNumberFormat="1" applyFont="1" applyFill="1" applyBorder="1" applyAlignment="1">
      <alignment horizontal="center" vertical="center"/>
    </xf>
    <xf numFmtId="20" fontId="1" fillId="0" borderId="5" xfId="0" applyNumberFormat="1" applyFont="1" applyBorder="1" applyAlignment="1">
      <alignment horizontal="center" vertical="center"/>
    </xf>
    <xf numFmtId="20" fontId="1" fillId="0" borderId="6" xfId="0" applyNumberFormat="1" applyFont="1" applyBorder="1" applyAlignment="1">
      <alignment horizontal="center" vertical="center"/>
    </xf>
    <xf numFmtId="20" fontId="4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 vertical="center"/>
    </xf>
    <xf numFmtId="20" fontId="1" fillId="0" borderId="7" xfId="0" applyNumberFormat="1" applyFont="1" applyBorder="1" applyAlignment="1">
      <alignment horizontal="center" vertical="center"/>
    </xf>
    <xf numFmtId="20" fontId="1" fillId="0" borderId="8" xfId="0" applyNumberFormat="1" applyFont="1" applyBorder="1" applyAlignment="1">
      <alignment horizontal="center" vertical="center"/>
    </xf>
    <xf numFmtId="20" fontId="1" fillId="0" borderId="9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20" fontId="7" fillId="0" borderId="0" xfId="0" applyNumberFormat="1" applyFont="1" applyAlignment="1">
      <alignment horizontal="center" vertical="center"/>
    </xf>
    <xf numFmtId="20" fontId="8" fillId="0" borderId="9" xfId="0" applyNumberFormat="1" applyFont="1" applyBorder="1" applyAlignment="1">
      <alignment horizontal="left" vertical="center"/>
    </xf>
    <xf numFmtId="20" fontId="8" fillId="0" borderId="0" xfId="0" applyNumberFormat="1" applyFont="1" applyAlignment="1">
      <alignment horizontal="left" vertical="center"/>
    </xf>
    <xf numFmtId="20" fontId="1" fillId="0" borderId="0" xfId="0" applyNumberFormat="1" applyFont="1" applyAlignment="1">
      <alignment horizontal="right" vertical="center"/>
    </xf>
    <xf numFmtId="20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20" fontId="9" fillId="0" borderId="0" xfId="0" applyNumberFormat="1" applyFont="1" applyAlignment="1">
      <alignment horizontal="center" vertical="center"/>
    </xf>
    <xf numFmtId="20" fontId="1" fillId="2" borderId="9" xfId="0" applyNumberFormat="1" applyFont="1" applyFill="1" applyBorder="1" applyAlignment="1">
      <alignment horizontal="center" vertical="center"/>
    </xf>
    <xf numFmtId="20" fontId="1" fillId="2" borderId="13" xfId="0" applyNumberFormat="1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20" fontId="1" fillId="0" borderId="12" xfId="0" applyNumberFormat="1" applyFont="1" applyBorder="1" applyAlignment="1">
      <alignment horizontal="center" vertical="center"/>
    </xf>
    <xf numFmtId="20" fontId="12" fillId="0" borderId="9" xfId="0" applyNumberFormat="1" applyFont="1" applyBorder="1" applyAlignment="1">
      <alignment horizontal="left" vertical="center"/>
    </xf>
    <xf numFmtId="20" fontId="12" fillId="0" borderId="0" xfId="0" applyNumberFormat="1" applyFont="1" applyAlignment="1">
      <alignment horizontal="left" vertical="center"/>
    </xf>
    <xf numFmtId="20" fontId="13" fillId="0" borderId="0" xfId="0" applyNumberFormat="1" applyFont="1" applyAlignment="1">
      <alignment horizontal="center" vertical="center"/>
    </xf>
    <xf numFmtId="20" fontId="13" fillId="0" borderId="0" xfId="0" applyNumberFormat="1" applyFont="1" applyAlignment="1">
      <alignment horizontal="right" vertical="center"/>
    </xf>
    <xf numFmtId="20" fontId="13" fillId="0" borderId="0" xfId="0" applyNumberFormat="1" applyFont="1" applyAlignment="1">
      <alignment horizontal="left" vertical="center"/>
    </xf>
    <xf numFmtId="20" fontId="14" fillId="0" borderId="9" xfId="0" applyNumberFormat="1" applyFont="1" applyBorder="1" applyAlignment="1">
      <alignment horizontal="left" vertical="center"/>
    </xf>
    <xf numFmtId="20" fontId="14" fillId="0" borderId="0" xfId="0" applyNumberFormat="1" applyFont="1" applyAlignment="1">
      <alignment horizontal="left" vertical="center"/>
    </xf>
    <xf numFmtId="20" fontId="15" fillId="0" borderId="0" xfId="0" applyNumberFormat="1" applyFont="1" applyAlignment="1">
      <alignment horizontal="center" vertical="center"/>
    </xf>
    <xf numFmtId="20" fontId="15" fillId="0" borderId="0" xfId="0" applyNumberFormat="1" applyFont="1" applyAlignment="1">
      <alignment horizontal="right" vertical="center"/>
    </xf>
    <xf numFmtId="20" fontId="15" fillId="0" borderId="0" xfId="0" applyNumberFormat="1" applyFont="1" applyAlignment="1">
      <alignment horizontal="left" vertical="center"/>
    </xf>
    <xf numFmtId="20" fontId="16" fillId="0" borderId="9" xfId="0" applyNumberFormat="1" applyFont="1" applyBorder="1" applyAlignment="1">
      <alignment horizontal="left" vertical="center"/>
    </xf>
    <xf numFmtId="20" fontId="17" fillId="0" borderId="0" xfId="0" applyNumberFormat="1" applyFont="1" applyAlignment="1">
      <alignment horizontal="center" vertical="center"/>
    </xf>
    <xf numFmtId="49" fontId="18" fillId="0" borderId="9" xfId="0" applyNumberFormat="1" applyFont="1" applyBorder="1" applyAlignment="1">
      <alignment horizontal="left" wrapText="1"/>
    </xf>
    <xf numFmtId="20" fontId="20" fillId="0" borderId="0" xfId="0" applyNumberFormat="1" applyFont="1" applyAlignment="1">
      <alignment horizontal="left" vertical="center"/>
    </xf>
    <xf numFmtId="0" fontId="22" fillId="0" borderId="0" xfId="0" applyFont="1"/>
    <xf numFmtId="0" fontId="9" fillId="0" borderId="0" xfId="0" applyFont="1" applyAlignment="1">
      <alignment horizontal="center"/>
    </xf>
    <xf numFmtId="20" fontId="1" fillId="0" borderId="0" xfId="0" applyNumberFormat="1" applyFont="1" applyAlignment="1">
      <alignment horizontal="center"/>
    </xf>
    <xf numFmtId="20" fontId="23" fillId="0" borderId="0" xfId="0" applyNumberFormat="1" applyFont="1"/>
    <xf numFmtId="0" fontId="23" fillId="0" borderId="0" xfId="0" applyFont="1"/>
    <xf numFmtId="20" fontId="1" fillId="0" borderId="15" xfId="0" applyNumberFormat="1" applyFont="1" applyBorder="1" applyAlignment="1">
      <alignment horizontal="center" vertical="center"/>
    </xf>
    <xf numFmtId="20" fontId="1" fillId="0" borderId="16" xfId="0" applyNumberFormat="1" applyFont="1" applyBorder="1" applyAlignment="1">
      <alignment horizontal="center" vertical="center"/>
    </xf>
    <xf numFmtId="20" fontId="24" fillId="0" borderId="0" xfId="0" applyNumberFormat="1" applyFont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20" fontId="9" fillId="0" borderId="12" xfId="0" applyNumberFormat="1" applyFont="1" applyBorder="1" applyAlignment="1">
      <alignment horizontal="center" vertical="center"/>
    </xf>
    <xf numFmtId="20" fontId="16" fillId="0" borderId="0" xfId="0" applyNumberFormat="1" applyFont="1" applyAlignment="1">
      <alignment horizontal="left" vertical="center"/>
    </xf>
    <xf numFmtId="20" fontId="1" fillId="0" borderId="0" xfId="0" applyNumberFormat="1" applyFont="1"/>
    <xf numFmtId="20" fontId="1" fillId="0" borderId="17" xfId="0" applyNumberFormat="1" applyFont="1" applyBorder="1" applyAlignment="1">
      <alignment horizontal="center" vertical="center"/>
    </xf>
    <xf numFmtId="0" fontId="28" fillId="0" borderId="0" xfId="0" applyFont="1"/>
    <xf numFmtId="165" fontId="29" fillId="0" borderId="18" xfId="2" applyNumberFormat="1" applyFont="1" applyBorder="1" applyAlignment="1">
      <alignment horizontal="center"/>
    </xf>
    <xf numFmtId="165" fontId="29" fillId="4" borderId="18" xfId="2" applyNumberFormat="1" applyFont="1" applyFill="1" applyBorder="1" applyAlignment="1">
      <alignment horizontal="center"/>
    </xf>
    <xf numFmtId="49" fontId="29" fillId="0" borderId="0" xfId="2" applyNumberFormat="1" applyFont="1"/>
    <xf numFmtId="20" fontId="30" fillId="0" borderId="0" xfId="0" applyNumberFormat="1" applyFont="1"/>
    <xf numFmtId="165" fontId="24" fillId="0" borderId="18" xfId="2" applyNumberFormat="1" applyFont="1" applyBorder="1" applyAlignment="1">
      <alignment horizontal="center"/>
    </xf>
    <xf numFmtId="49" fontId="5" fillId="0" borderId="5" xfId="0" applyNumberFormat="1" applyFont="1" applyBorder="1" applyAlignment="1">
      <alignment horizontal="center" vertical="center"/>
    </xf>
    <xf numFmtId="20" fontId="1" fillId="0" borderId="5" xfId="0" applyNumberFormat="1" applyFont="1" applyBorder="1" applyAlignment="1">
      <alignment horizontal="left" vertical="center"/>
    </xf>
    <xf numFmtId="1" fontId="1" fillId="0" borderId="20" xfId="2" applyNumberFormat="1" applyFont="1" applyBorder="1" applyAlignment="1">
      <alignment horizontal="center"/>
    </xf>
    <xf numFmtId="166" fontId="1" fillId="0" borderId="18" xfId="2" applyNumberFormat="1" applyFont="1" applyBorder="1" applyAlignment="1">
      <alignment horizontal="center"/>
    </xf>
    <xf numFmtId="165" fontId="1" fillId="0" borderId="20" xfId="2" applyNumberFormat="1" applyFont="1" applyBorder="1" applyAlignment="1">
      <alignment horizontal="center"/>
    </xf>
    <xf numFmtId="1" fontId="1" fillId="0" borderId="22" xfId="2" applyNumberFormat="1" applyFont="1" applyBorder="1" applyAlignment="1">
      <alignment horizontal="center" vertical="center"/>
    </xf>
    <xf numFmtId="165" fontId="17" fillId="0" borderId="23" xfId="2" applyNumberFormat="1" applyFont="1" applyBorder="1" applyAlignment="1">
      <alignment horizontal="center"/>
    </xf>
    <xf numFmtId="166" fontId="17" fillId="0" borderId="23" xfId="2" applyNumberFormat="1" applyFont="1" applyBorder="1" applyAlignment="1">
      <alignment horizontal="center"/>
    </xf>
    <xf numFmtId="166" fontId="17" fillId="0" borderId="24" xfId="2" applyNumberFormat="1" applyFont="1" applyBorder="1" applyAlignment="1">
      <alignment horizontal="center"/>
    </xf>
    <xf numFmtId="165" fontId="1" fillId="0" borderId="18" xfId="2" applyNumberFormat="1" applyFont="1" applyBorder="1" applyAlignment="1">
      <alignment horizontal="center"/>
    </xf>
    <xf numFmtId="166" fontId="1" fillId="0" borderId="26" xfId="2" applyNumberFormat="1" applyFont="1" applyBorder="1" applyAlignment="1">
      <alignment horizontal="center"/>
    </xf>
    <xf numFmtId="1" fontId="1" fillId="0" borderId="23" xfId="2" applyNumberFormat="1" applyFont="1" applyBorder="1" applyAlignment="1">
      <alignment horizontal="center" vertical="center"/>
    </xf>
    <xf numFmtId="166" fontId="17" fillId="0" borderId="18" xfId="2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165" fontId="1" fillId="0" borderId="0" xfId="2" applyNumberFormat="1" applyFont="1" applyAlignment="1">
      <alignment horizontal="center"/>
    </xf>
    <xf numFmtId="166" fontId="1" fillId="0" borderId="0" xfId="2" applyNumberFormat="1" applyFont="1" applyAlignment="1">
      <alignment horizontal="center"/>
    </xf>
    <xf numFmtId="49" fontId="18" fillId="0" borderId="5" xfId="0" applyNumberFormat="1" applyFont="1" applyBorder="1" applyAlignment="1">
      <alignment horizontal="left" wrapText="1"/>
    </xf>
    <xf numFmtId="49" fontId="21" fillId="0" borderId="5" xfId="0" applyNumberFormat="1" applyFont="1" applyBorder="1" applyAlignment="1">
      <alignment horizontal="left" wrapText="1"/>
    </xf>
    <xf numFmtId="20" fontId="8" fillId="0" borderId="5" xfId="0" applyNumberFormat="1" applyFont="1" applyBorder="1" applyAlignment="1">
      <alignment horizontal="left" vertical="center"/>
    </xf>
    <xf numFmtId="20" fontId="1" fillId="0" borderId="28" xfId="0" applyNumberFormat="1" applyFont="1" applyBorder="1" applyAlignment="1">
      <alignment horizontal="center" vertical="center"/>
    </xf>
    <xf numFmtId="20" fontId="31" fillId="0" borderId="0" xfId="0" applyNumberFormat="1" applyFont="1" applyAlignment="1">
      <alignment horizontal="center" vertical="center"/>
    </xf>
    <xf numFmtId="20" fontId="1" fillId="3" borderId="13" xfId="0" applyNumberFormat="1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32" fillId="0" borderId="9" xfId="0" applyNumberFormat="1" applyFont="1" applyBorder="1" applyAlignment="1">
      <alignment horizontal="left" wrapText="1"/>
    </xf>
    <xf numFmtId="166" fontId="17" fillId="4" borderId="23" xfId="2" applyNumberFormat="1" applyFont="1" applyFill="1" applyBorder="1" applyAlignment="1">
      <alignment horizontal="center"/>
    </xf>
    <xf numFmtId="166" fontId="1" fillId="4" borderId="18" xfId="2" applyNumberFormat="1" applyFont="1" applyFill="1" applyBorder="1" applyAlignment="1">
      <alignment horizontal="center"/>
    </xf>
    <xf numFmtId="166" fontId="1" fillId="4" borderId="26" xfId="2" applyNumberFormat="1" applyFont="1" applyFill="1" applyBorder="1" applyAlignment="1">
      <alignment horizontal="center"/>
    </xf>
    <xf numFmtId="166" fontId="17" fillId="4" borderId="24" xfId="2" applyNumberFormat="1" applyFont="1" applyFill="1" applyBorder="1" applyAlignment="1">
      <alignment horizontal="center"/>
    </xf>
    <xf numFmtId="2" fontId="31" fillId="0" borderId="18" xfId="0" applyNumberFormat="1" applyFont="1" applyBorder="1" applyAlignment="1">
      <alignment horizontal="center" vertical="center"/>
    </xf>
    <xf numFmtId="49" fontId="32" fillId="0" borderId="5" xfId="0" applyNumberFormat="1" applyFont="1" applyBorder="1" applyAlignment="1">
      <alignment horizontal="left" wrapText="1"/>
    </xf>
    <xf numFmtId="49" fontId="34" fillId="0" borderId="5" xfId="0" applyNumberFormat="1" applyFont="1" applyBorder="1" applyAlignment="1">
      <alignment horizontal="left" wrapText="1"/>
    </xf>
    <xf numFmtId="20" fontId="1" fillId="0" borderId="18" xfId="0" applyNumberFormat="1" applyFont="1" applyBorder="1" applyAlignment="1">
      <alignment horizontal="center" vertical="center"/>
    </xf>
    <xf numFmtId="20" fontId="10" fillId="2" borderId="3" xfId="0" applyNumberFormat="1" applyFont="1" applyFill="1" applyBorder="1" applyAlignment="1">
      <alignment vertical="center" wrapText="1"/>
    </xf>
    <xf numFmtId="1" fontId="1" fillId="0" borderId="18" xfId="2" applyNumberFormat="1" applyFont="1" applyBorder="1" applyAlignment="1">
      <alignment horizontal="center"/>
    </xf>
    <xf numFmtId="49" fontId="18" fillId="0" borderId="0" xfId="0" applyNumberFormat="1" applyFont="1" applyAlignment="1">
      <alignment horizontal="left" wrapText="1"/>
    </xf>
    <xf numFmtId="49" fontId="21" fillId="0" borderId="0" xfId="0" applyNumberFormat="1" applyFont="1" applyAlignment="1">
      <alignment horizontal="left" wrapText="1"/>
    </xf>
    <xf numFmtId="49" fontId="25" fillId="0" borderId="0" xfId="0" applyNumberFormat="1" applyFont="1" applyAlignment="1">
      <alignment horizontal="right"/>
    </xf>
    <xf numFmtId="20" fontId="10" fillId="0" borderId="0" xfId="0" applyNumberFormat="1" applyFont="1" applyAlignment="1">
      <alignment horizontal="center" vertical="center" wrapText="1"/>
    </xf>
    <xf numFmtId="20" fontId="10" fillId="2" borderId="0" xfId="0" applyNumberFormat="1" applyFont="1" applyFill="1" applyAlignment="1">
      <alignment vertical="center" wrapText="1"/>
    </xf>
    <xf numFmtId="20" fontId="21" fillId="0" borderId="0" xfId="0" applyNumberFormat="1" applyFont="1" applyAlignment="1">
      <alignment vertical="top" wrapText="1" shrinkToFit="1"/>
    </xf>
    <xf numFmtId="20" fontId="26" fillId="0" borderId="0" xfId="0" applyNumberFormat="1" applyFont="1" applyAlignment="1">
      <alignment vertical="top" wrapText="1" shrinkToFit="1"/>
    </xf>
    <xf numFmtId="20" fontId="27" fillId="0" borderId="0" xfId="0" applyNumberFormat="1" applyFont="1" applyAlignment="1">
      <alignment vertical="top" wrapText="1" shrinkToFit="1"/>
    </xf>
    <xf numFmtId="20" fontId="41" fillId="2" borderId="0" xfId="0" applyNumberFormat="1" applyFont="1" applyFill="1" applyAlignment="1">
      <alignment horizontal="center" vertical="center" wrapText="1"/>
    </xf>
    <xf numFmtId="20" fontId="41" fillId="2" borderId="5" xfId="0" applyNumberFormat="1" applyFont="1" applyFill="1" applyBorder="1" applyAlignment="1">
      <alignment horizontal="center" vertical="center" wrapText="1"/>
    </xf>
    <xf numFmtId="20" fontId="41" fillId="2" borderId="3" xfId="0" applyNumberFormat="1" applyFont="1" applyFill="1" applyBorder="1" applyAlignment="1">
      <alignment horizontal="center" vertical="center" wrapText="1"/>
    </xf>
    <xf numFmtId="20" fontId="41" fillId="2" borderId="4" xfId="0" applyNumberFormat="1" applyFont="1" applyFill="1" applyBorder="1" applyAlignment="1">
      <alignment horizontal="center" vertical="center" wrapText="1"/>
    </xf>
    <xf numFmtId="20" fontId="9" fillId="0" borderId="30" xfId="0" applyNumberFormat="1" applyFont="1" applyBorder="1" applyAlignment="1">
      <alignment horizontal="center" vertical="center"/>
    </xf>
    <xf numFmtId="20" fontId="9" fillId="0" borderId="29" xfId="0" applyNumberFormat="1" applyFont="1" applyBorder="1" applyAlignment="1">
      <alignment horizontal="center" vertical="center"/>
    </xf>
    <xf numFmtId="20" fontId="1" fillId="0" borderId="31" xfId="0" applyNumberFormat="1" applyFont="1" applyBorder="1" applyAlignment="1">
      <alignment horizontal="center" vertical="center"/>
    </xf>
    <xf numFmtId="20" fontId="1" fillId="0" borderId="30" xfId="0" applyNumberFormat="1" applyFont="1" applyBorder="1" applyAlignment="1">
      <alignment horizontal="center" vertical="center"/>
    </xf>
    <xf numFmtId="20" fontId="13" fillId="0" borderId="5" xfId="0" applyNumberFormat="1" applyFont="1" applyBorder="1" applyAlignment="1">
      <alignment horizontal="left" vertical="center"/>
    </xf>
    <xf numFmtId="20" fontId="15" fillId="0" borderId="5" xfId="0" applyNumberFormat="1" applyFont="1" applyBorder="1" applyAlignment="1">
      <alignment horizontal="left" vertical="center"/>
    </xf>
    <xf numFmtId="165" fontId="1" fillId="0" borderId="23" xfId="2" applyNumberFormat="1" applyFont="1" applyBorder="1" applyAlignment="1">
      <alignment horizontal="center"/>
    </xf>
    <xf numFmtId="166" fontId="1" fillId="0" borderId="23" xfId="2" applyNumberFormat="1" applyFont="1" applyBorder="1" applyAlignment="1">
      <alignment horizontal="center"/>
    </xf>
    <xf numFmtId="1" fontId="1" fillId="0" borderId="33" xfId="2" applyNumberFormat="1" applyFont="1" applyBorder="1" applyAlignment="1">
      <alignment horizontal="center" vertical="center"/>
    </xf>
    <xf numFmtId="166" fontId="1" fillId="0" borderId="24" xfId="2" applyNumberFormat="1" applyFont="1" applyBorder="1" applyAlignment="1">
      <alignment horizontal="center"/>
    </xf>
    <xf numFmtId="49" fontId="32" fillId="0" borderId="0" xfId="0" applyNumberFormat="1" applyFont="1" applyAlignment="1">
      <alignment horizontal="left" wrapText="1"/>
    </xf>
    <xf numFmtId="49" fontId="34" fillId="0" borderId="0" xfId="0" applyNumberFormat="1" applyFont="1" applyAlignment="1">
      <alignment horizontal="left" wrapText="1"/>
    </xf>
    <xf numFmtId="20" fontId="2" fillId="0" borderId="0" xfId="0" applyNumberFormat="1" applyFont="1" applyAlignment="1">
      <alignment horizontal="center" vertical="center"/>
    </xf>
    <xf numFmtId="20" fontId="34" fillId="0" borderId="0" xfId="0" applyNumberFormat="1" applyFont="1" applyAlignment="1">
      <alignment vertical="top" wrapText="1" shrinkToFit="1"/>
    </xf>
    <xf numFmtId="20" fontId="35" fillId="0" borderId="0" xfId="0" applyNumberFormat="1" applyFont="1" applyAlignment="1">
      <alignment vertical="top" wrapText="1" shrinkToFit="1"/>
    </xf>
    <xf numFmtId="20" fontId="36" fillId="0" borderId="0" xfId="0" applyNumberFormat="1" applyFont="1" applyAlignment="1">
      <alignment vertical="top" wrapText="1" shrinkToFit="1"/>
    </xf>
    <xf numFmtId="20" fontId="1" fillId="0" borderId="20" xfId="0" applyNumberFormat="1" applyFont="1" applyBorder="1" applyAlignment="1">
      <alignment horizontal="center" vertical="center"/>
    </xf>
    <xf numFmtId="20" fontId="9" fillId="0" borderId="34" xfId="0" applyNumberFormat="1" applyFont="1" applyBorder="1" applyAlignment="1">
      <alignment horizontal="center" vertical="center"/>
    </xf>
    <xf numFmtId="20" fontId="1" fillId="0" borderId="35" xfId="0" applyNumberFormat="1" applyFont="1" applyBorder="1" applyAlignment="1">
      <alignment horizontal="center" vertical="center"/>
    </xf>
    <xf numFmtId="20" fontId="1" fillId="0" borderId="36" xfId="0" applyNumberFormat="1" applyFont="1" applyBorder="1" applyAlignment="1">
      <alignment horizontal="center" vertical="center"/>
    </xf>
    <xf numFmtId="20" fontId="1" fillId="0" borderId="37" xfId="0" applyNumberFormat="1" applyFont="1" applyBorder="1" applyAlignment="1">
      <alignment horizontal="center" vertical="center"/>
    </xf>
    <xf numFmtId="20" fontId="1" fillId="0" borderId="38" xfId="0" applyNumberFormat="1" applyFont="1" applyBorder="1" applyAlignment="1">
      <alignment horizontal="center" vertical="center"/>
    </xf>
    <xf numFmtId="1" fontId="1" fillId="0" borderId="0" xfId="2" applyNumberFormat="1" applyFont="1" applyAlignment="1">
      <alignment horizontal="center" vertical="center"/>
    </xf>
    <xf numFmtId="20" fontId="1" fillId="3" borderId="4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20" fontId="1" fillId="7" borderId="0" xfId="0" applyNumberFormat="1" applyFont="1" applyFill="1" applyAlignment="1">
      <alignment horizontal="center" vertical="center"/>
    </xf>
    <xf numFmtId="166" fontId="15" fillId="5" borderId="23" xfId="2" applyNumberFormat="1" applyFont="1" applyFill="1" applyBorder="1" applyAlignment="1">
      <alignment horizontal="center"/>
    </xf>
    <xf numFmtId="0" fontId="42" fillId="0" borderId="0" xfId="0" applyFont="1" applyAlignment="1">
      <alignment wrapText="1"/>
    </xf>
    <xf numFmtId="14" fontId="44" fillId="8" borderId="18" xfId="0" applyNumberFormat="1" applyFont="1" applyFill="1" applyBorder="1" applyAlignment="1">
      <alignment horizontal="center" vertical="center"/>
    </xf>
    <xf numFmtId="20" fontId="1" fillId="5" borderId="3" xfId="0" applyNumberFormat="1" applyFont="1" applyFill="1" applyBorder="1" applyAlignment="1">
      <alignment horizontal="center" vertical="center"/>
    </xf>
    <xf numFmtId="20" fontId="41" fillId="5" borderId="18" xfId="0" applyNumberFormat="1" applyFont="1" applyFill="1" applyBorder="1" applyAlignment="1">
      <alignment horizontal="center" vertical="center" wrapText="1"/>
    </xf>
    <xf numFmtId="20" fontId="1" fillId="5" borderId="18" xfId="0" applyNumberFormat="1" applyFont="1" applyFill="1" applyBorder="1" applyAlignment="1">
      <alignment horizontal="center" vertical="center"/>
    </xf>
    <xf numFmtId="20" fontId="1" fillId="4" borderId="18" xfId="0" applyNumberFormat="1" applyFont="1" applyFill="1" applyBorder="1" applyAlignment="1">
      <alignment horizontal="center" vertical="center"/>
    </xf>
    <xf numFmtId="20" fontId="41" fillId="4" borderId="18" xfId="0" applyNumberFormat="1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20" fontId="1" fillId="3" borderId="0" xfId="0" applyNumberFormat="1" applyFont="1" applyFill="1" applyAlignment="1">
      <alignment horizontal="center" vertical="center"/>
    </xf>
    <xf numFmtId="20" fontId="1" fillId="3" borderId="5" xfId="0" applyNumberFormat="1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20" fontId="1" fillId="0" borderId="39" xfId="0" applyNumberFormat="1" applyFont="1" applyBorder="1" applyAlignment="1">
      <alignment horizontal="center" vertical="center"/>
    </xf>
    <xf numFmtId="20" fontId="1" fillId="0" borderId="40" xfId="0" applyNumberFormat="1" applyFont="1" applyBorder="1" applyAlignment="1">
      <alignment horizontal="center" vertical="center"/>
    </xf>
    <xf numFmtId="20" fontId="1" fillId="9" borderId="18" xfId="0" applyNumberFormat="1" applyFont="1" applyFill="1" applyBorder="1" applyAlignment="1">
      <alignment horizontal="center" vertical="center"/>
    </xf>
    <xf numFmtId="20" fontId="41" fillId="9" borderId="18" xfId="0" applyNumberFormat="1" applyFont="1" applyFill="1" applyBorder="1" applyAlignment="1">
      <alignment horizontal="center" vertical="center" wrapText="1"/>
    </xf>
    <xf numFmtId="20" fontId="9" fillId="0" borderId="5" xfId="0" applyNumberFormat="1" applyFont="1" applyBorder="1" applyAlignment="1">
      <alignment horizontal="center" vertical="center"/>
    </xf>
    <xf numFmtId="0" fontId="1" fillId="3" borderId="41" xfId="0" applyFont="1" applyFill="1" applyBorder="1" applyAlignment="1">
      <alignment horizontal="center" vertical="center"/>
    </xf>
    <xf numFmtId="20" fontId="1" fillId="3" borderId="12" xfId="0" applyNumberFormat="1" applyFont="1" applyFill="1" applyBorder="1" applyAlignment="1">
      <alignment horizontal="center" vertical="center"/>
    </xf>
    <xf numFmtId="20" fontId="1" fillId="6" borderId="12" xfId="0" applyNumberFormat="1" applyFont="1" applyFill="1" applyBorder="1" applyAlignment="1">
      <alignment horizontal="center" vertical="center"/>
    </xf>
    <xf numFmtId="20" fontId="1" fillId="6" borderId="40" xfId="0" applyNumberFormat="1" applyFont="1" applyFill="1" applyBorder="1" applyAlignment="1">
      <alignment horizontal="center" vertical="center"/>
    </xf>
    <xf numFmtId="20" fontId="1" fillId="3" borderId="6" xfId="0" applyNumberFormat="1" applyFont="1" applyFill="1" applyBorder="1" applyAlignment="1">
      <alignment horizontal="center" vertical="center"/>
    </xf>
    <xf numFmtId="20" fontId="1" fillId="5" borderId="4" xfId="0" applyNumberFormat="1" applyFont="1" applyFill="1" applyBorder="1" applyAlignment="1">
      <alignment horizontal="center" vertical="center"/>
    </xf>
    <xf numFmtId="20" fontId="1" fillId="5" borderId="0" xfId="0" applyNumberFormat="1" applyFont="1" applyFill="1" applyAlignment="1">
      <alignment horizontal="center" vertical="center"/>
    </xf>
    <xf numFmtId="166" fontId="1" fillId="5" borderId="18" xfId="2" applyNumberFormat="1" applyFont="1" applyFill="1" applyBorder="1" applyAlignment="1">
      <alignment horizontal="center"/>
    </xf>
    <xf numFmtId="20" fontId="44" fillId="0" borderId="18" xfId="0" applyNumberFormat="1" applyFont="1" applyBorder="1" applyAlignment="1">
      <alignment horizontal="center" vertical="center"/>
    </xf>
    <xf numFmtId="20" fontId="44" fillId="0" borderId="18" xfId="0" applyNumberFormat="1" applyFont="1" applyBorder="1" applyAlignment="1">
      <alignment horizontal="center" vertical="center" wrapText="1"/>
    </xf>
    <xf numFmtId="0" fontId="45" fillId="0" borderId="18" xfId="0" applyFont="1" applyBorder="1"/>
    <xf numFmtId="0" fontId="0" fillId="0" borderId="18" xfId="0" applyBorder="1"/>
    <xf numFmtId="0" fontId="44" fillId="10" borderId="18" xfId="0" applyFont="1" applyFill="1" applyBorder="1" applyAlignment="1">
      <alignment horizontal="center" vertical="center"/>
    </xf>
    <xf numFmtId="0" fontId="43" fillId="10" borderId="18" xfId="0" applyFont="1" applyFill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/>
    </xf>
    <xf numFmtId="1" fontId="1" fillId="0" borderId="22" xfId="2" applyNumberFormat="1" applyFont="1" applyBorder="1" applyAlignment="1">
      <alignment horizontal="center" vertical="center"/>
    </xf>
    <xf numFmtId="1" fontId="1" fillId="0" borderId="23" xfId="2" applyNumberFormat="1" applyFont="1" applyBorder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0" fontId="1" fillId="0" borderId="3" xfId="0" applyNumberFormat="1" applyFont="1" applyBorder="1" applyAlignment="1">
      <alignment horizontal="center" vertical="center"/>
    </xf>
    <xf numFmtId="20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0" fontId="1" fillId="6" borderId="1" xfId="0" applyNumberFormat="1" applyFont="1" applyFill="1" applyBorder="1" applyAlignment="1">
      <alignment horizontal="center" vertical="center"/>
    </xf>
    <xf numFmtId="20" fontId="1" fillId="3" borderId="3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0" fontId="1" fillId="0" borderId="12" xfId="0" applyNumberFormat="1" applyFont="1" applyBorder="1" applyAlignment="1">
      <alignment horizontal="center" vertical="center"/>
    </xf>
    <xf numFmtId="1" fontId="1" fillId="0" borderId="27" xfId="2" applyNumberFormat="1" applyFont="1" applyBorder="1" applyAlignment="1">
      <alignment horizontal="center"/>
    </xf>
    <xf numFmtId="1" fontId="1" fillId="0" borderId="20" xfId="2" applyNumberFormat="1" applyFont="1" applyBorder="1" applyAlignment="1">
      <alignment horizontal="center"/>
    </xf>
    <xf numFmtId="49" fontId="33" fillId="0" borderId="0" xfId="0" applyNumberFormat="1" applyFont="1" applyAlignment="1">
      <alignment horizontal="center" vertical="center" wrapText="1"/>
    </xf>
    <xf numFmtId="20" fontId="1" fillId="0" borderId="0" xfId="0" applyNumberFormat="1" applyFont="1" applyAlignment="1">
      <alignment horizontal="left" vertical="center"/>
    </xf>
    <xf numFmtId="20" fontId="10" fillId="2" borderId="10" xfId="0" applyNumberFormat="1" applyFont="1" applyFill="1" applyBorder="1" applyAlignment="1">
      <alignment horizontal="center" vertical="center"/>
    </xf>
    <xf numFmtId="20" fontId="10" fillId="2" borderId="35" xfId="0" applyNumberFormat="1" applyFont="1" applyFill="1" applyBorder="1" applyAlignment="1">
      <alignment horizontal="center" vertical="center"/>
    </xf>
    <xf numFmtId="20" fontId="10" fillId="2" borderId="11" xfId="0" applyNumberFormat="1" applyFont="1" applyFill="1" applyBorder="1" applyAlignment="1">
      <alignment horizontal="center" vertical="center" wrapText="1"/>
    </xf>
    <xf numFmtId="20" fontId="10" fillId="2" borderId="12" xfId="0" applyNumberFormat="1" applyFont="1" applyFill="1" applyBorder="1" applyAlignment="1">
      <alignment horizontal="center" vertical="center" wrapText="1"/>
    </xf>
    <xf numFmtId="20" fontId="10" fillId="2" borderId="11" xfId="0" applyNumberFormat="1" applyFont="1" applyFill="1" applyBorder="1" applyAlignment="1">
      <alignment horizontal="center" vertical="center"/>
    </xf>
    <xf numFmtId="20" fontId="10" fillId="2" borderId="12" xfId="0" applyNumberFormat="1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1" fontId="1" fillId="0" borderId="2" xfId="2" applyNumberFormat="1" applyFont="1" applyBorder="1" applyAlignment="1">
      <alignment horizontal="center" vertical="center"/>
    </xf>
    <xf numFmtId="1" fontId="1" fillId="0" borderId="25" xfId="2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0" fontId="1" fillId="6" borderId="3" xfId="0" applyNumberFormat="1" applyFont="1" applyFill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0" fontId="1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0" fontId="1" fillId="6" borderId="0" xfId="0" applyNumberFormat="1" applyFont="1" applyFill="1" applyAlignment="1">
      <alignment horizontal="center" vertical="center"/>
    </xf>
    <xf numFmtId="49" fontId="29" fillId="0" borderId="0" xfId="2" applyNumberFormat="1" applyFont="1" applyAlignment="1">
      <alignment horizontal="left"/>
    </xf>
    <xf numFmtId="49" fontId="24" fillId="0" borderId="19" xfId="2" applyNumberFormat="1" applyFont="1" applyBorder="1" applyAlignment="1">
      <alignment horizontal="left"/>
    </xf>
    <xf numFmtId="49" fontId="24" fillId="0" borderId="0" xfId="2" applyNumberFormat="1" applyFont="1" applyAlignment="1">
      <alignment horizontal="left"/>
    </xf>
    <xf numFmtId="49" fontId="1" fillId="0" borderId="20" xfId="2" applyNumberFormat="1" applyFont="1" applyBorder="1" applyAlignment="1">
      <alignment horizontal="center"/>
    </xf>
    <xf numFmtId="49" fontId="1" fillId="0" borderId="18" xfId="2" applyNumberFormat="1" applyFont="1" applyBorder="1" applyAlignment="1">
      <alignment horizontal="center"/>
    </xf>
    <xf numFmtId="49" fontId="25" fillId="0" borderId="12" xfId="0" applyNumberFormat="1" applyFont="1" applyBorder="1" applyAlignment="1">
      <alignment horizontal="right"/>
    </xf>
    <xf numFmtId="1" fontId="1" fillId="0" borderId="18" xfId="2" applyNumberFormat="1" applyFont="1" applyBorder="1" applyAlignment="1">
      <alignment horizontal="center" vertical="center"/>
    </xf>
    <xf numFmtId="0" fontId="11" fillId="0" borderId="11" xfId="0" applyFont="1" applyBorder="1"/>
    <xf numFmtId="0" fontId="11" fillId="0" borderId="12" xfId="0" applyFont="1" applyBorder="1"/>
    <xf numFmtId="49" fontId="25" fillId="0" borderId="34" xfId="0" applyNumberFormat="1" applyFont="1" applyBorder="1" applyAlignment="1">
      <alignment horizontal="right"/>
    </xf>
    <xf numFmtId="20" fontId="10" fillId="2" borderId="21" xfId="0" applyNumberFormat="1" applyFont="1" applyFill="1" applyBorder="1" applyAlignment="1">
      <alignment horizontal="center" vertical="center" wrapText="1"/>
    </xf>
    <xf numFmtId="20" fontId="10" fillId="2" borderId="34" xfId="0" applyNumberFormat="1" applyFont="1" applyFill="1" applyBorder="1" applyAlignment="1">
      <alignment horizontal="center" vertical="center" wrapText="1"/>
    </xf>
    <xf numFmtId="20" fontId="4" fillId="0" borderId="9" xfId="0" applyNumberFormat="1" applyFont="1" applyBorder="1" applyAlignment="1">
      <alignment horizontal="center"/>
    </xf>
    <xf numFmtId="20" fontId="4" fillId="0" borderId="0" xfId="0" applyNumberFormat="1" applyFont="1" applyAlignment="1">
      <alignment horizontal="center"/>
    </xf>
    <xf numFmtId="20" fontId="4" fillId="0" borderId="5" xfId="0" applyNumberFormat="1" applyFont="1" applyBorder="1" applyAlignment="1">
      <alignment horizontal="center"/>
    </xf>
    <xf numFmtId="20" fontId="5" fillId="0" borderId="9" xfId="0" applyNumberFormat="1" applyFont="1" applyBorder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20" fontId="5" fillId="0" borderId="5" xfId="0" applyNumberFormat="1" applyFont="1" applyBorder="1" applyAlignment="1">
      <alignment horizontal="center" vertical="center"/>
    </xf>
    <xf numFmtId="20" fontId="17" fillId="0" borderId="0" xfId="0" applyNumberFormat="1" applyFont="1" applyAlignment="1">
      <alignment horizontal="center" vertical="center"/>
    </xf>
    <xf numFmtId="20" fontId="17" fillId="0" borderId="5" xfId="0" applyNumberFormat="1" applyFont="1" applyBorder="1" applyAlignment="1">
      <alignment horizontal="center" vertical="center"/>
    </xf>
    <xf numFmtId="49" fontId="25" fillId="0" borderId="29" xfId="0" applyNumberFormat="1" applyFont="1" applyBorder="1" applyAlignment="1">
      <alignment horizontal="right"/>
    </xf>
    <xf numFmtId="20" fontId="10" fillId="2" borderId="31" xfId="0" applyNumberFormat="1" applyFont="1" applyFill="1" applyBorder="1" applyAlignment="1">
      <alignment horizontal="center" vertical="center"/>
    </xf>
    <xf numFmtId="20" fontId="10" fillId="2" borderId="29" xfId="0" applyNumberFormat="1" applyFont="1" applyFill="1" applyBorder="1" applyAlignment="1">
      <alignment horizontal="center" vertical="center" wrapText="1"/>
    </xf>
    <xf numFmtId="1" fontId="1" fillId="0" borderId="32" xfId="2" applyNumberFormat="1" applyFont="1" applyBorder="1" applyAlignment="1">
      <alignment horizontal="center" vertical="center"/>
    </xf>
    <xf numFmtId="1" fontId="1" fillId="0" borderId="20" xfId="2" applyNumberFormat="1" applyFont="1" applyBorder="1" applyAlignment="1">
      <alignment horizontal="center" vertical="center"/>
    </xf>
    <xf numFmtId="1" fontId="1" fillId="0" borderId="18" xfId="2" applyNumberFormat="1" applyFont="1" applyBorder="1" applyAlignment="1">
      <alignment horizontal="center"/>
    </xf>
    <xf numFmtId="49" fontId="19" fillId="0" borderId="9" xfId="0" applyNumberFormat="1" applyFont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 wrapText="1"/>
    </xf>
    <xf numFmtId="20" fontId="1" fillId="0" borderId="9" xfId="0" applyNumberFormat="1" applyFont="1" applyBorder="1" applyAlignment="1">
      <alignment horizontal="left" vertical="center"/>
    </xf>
    <xf numFmtId="20" fontId="1" fillId="0" borderId="30" xfId="0" applyNumberFormat="1" applyFont="1" applyBorder="1" applyAlignment="1">
      <alignment horizontal="center" vertical="center"/>
    </xf>
    <xf numFmtId="20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1" fillId="0" borderId="30" xfId="0" applyFont="1" applyBorder="1"/>
    <xf numFmtId="20" fontId="10" fillId="2" borderId="30" xfId="0" applyNumberFormat="1" applyFont="1" applyFill="1" applyBorder="1" applyAlignment="1">
      <alignment horizontal="center" vertical="center"/>
    </xf>
    <xf numFmtId="49" fontId="25" fillId="0" borderId="30" xfId="0" applyNumberFormat="1" applyFont="1" applyBorder="1" applyAlignment="1">
      <alignment horizontal="right"/>
    </xf>
    <xf numFmtId="20" fontId="10" fillId="2" borderId="30" xfId="0" applyNumberFormat="1" applyFont="1" applyFill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20" fontId="1" fillId="3" borderId="12" xfId="0" applyNumberFormat="1" applyFont="1" applyFill="1" applyBorder="1" applyAlignment="1">
      <alignment horizontal="center" vertical="center"/>
    </xf>
    <xf numFmtId="20" fontId="1" fillId="6" borderId="1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Normal" xfId="0" builtinId="0"/>
    <cellStyle name="Normal 2" xfId="1" xr:uid="{00000000-0005-0000-0000-000031000000}"/>
    <cellStyle name="Normal_Sheet1" xfId="2" xr:uid="{00000000-0005-0000-0000-000032000000}"/>
  </cellStyles>
  <dxfs count="0"/>
  <tableStyles count="0" defaultTableStyle="TableStyleMedium9" defaultPivotStyle="PivotStyleLight16"/>
  <colors>
    <mruColors>
      <color rgb="FFFF0000"/>
      <color rgb="FFFFFF00"/>
      <color rgb="FF0000FF"/>
      <color rgb="FFD9D9D9"/>
      <color rgb="FFCC0099"/>
      <color rgb="FFC0C0C0"/>
      <color rgb="FFBFBFBF"/>
      <color rgb="FF000000"/>
      <color rgb="FFFFFF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65405</xdr:colOff>
      <xdr:row>53</xdr:row>
      <xdr:rowOff>314325</xdr:rowOff>
    </xdr:from>
    <xdr:to>
      <xdr:col>14</xdr:col>
      <xdr:colOff>269240</xdr:colOff>
      <xdr:row>53</xdr:row>
      <xdr:rowOff>485140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81015" y="9766935"/>
          <a:ext cx="203835" cy="0"/>
        </a:xfrm>
        <a:prstGeom prst="rect">
          <a:avLst/>
        </a:prstGeom>
        <a:noFill/>
        <a:ln w="0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542925</xdr:colOff>
          <xdr:row>3</xdr:row>
          <xdr:rowOff>133350</xdr:rowOff>
        </xdr:from>
        <xdr:to>
          <xdr:col>23</xdr:col>
          <xdr:colOff>314325</xdr:colOff>
          <xdr:row>7</xdr:row>
          <xdr:rowOff>9525</xdr:rowOff>
        </xdr:to>
        <xdr:sp macro="" textlink="">
          <xdr:nvSpPr>
            <xdr:cNvPr id="107521" name="Object 1" hidden="1">
              <a:extLst>
                <a:ext uri="{63B3BB69-23CF-44E3-9099-C40C66FF867C}">
                  <a14:compatExt spid="_x0000_s107521"/>
                </a:ext>
                <a:ext uri="{FF2B5EF4-FFF2-40B4-BE49-F238E27FC236}">
                  <a16:creationId xmlns:a16="http://schemas.microsoft.com/office/drawing/2014/main" id="{00000000-0008-0000-0000-000001A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22</xdr:col>
      <xdr:colOff>65405</xdr:colOff>
      <xdr:row>53</xdr:row>
      <xdr:rowOff>314325</xdr:rowOff>
    </xdr:from>
    <xdr:to>
      <xdr:col>22</xdr:col>
      <xdr:colOff>269240</xdr:colOff>
      <xdr:row>53</xdr:row>
      <xdr:rowOff>485140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AAE82F-A6F6-4876-8FA1-11FD376CC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66780" y="8305800"/>
          <a:ext cx="203835" cy="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65405</xdr:colOff>
      <xdr:row>57</xdr:row>
      <xdr:rowOff>314325</xdr:rowOff>
    </xdr:from>
    <xdr:to>
      <xdr:col>14</xdr:col>
      <xdr:colOff>269240</xdr:colOff>
      <xdr:row>57</xdr:row>
      <xdr:rowOff>485140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6E7FAE-7FB4-44BA-858C-63525EE08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04280" y="8991600"/>
          <a:ext cx="203835" cy="0"/>
        </a:xfrm>
        <a:prstGeom prst="rect">
          <a:avLst/>
        </a:prstGeom>
        <a:noFill/>
        <a:ln w="0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323850</xdr:colOff>
          <xdr:row>1</xdr:row>
          <xdr:rowOff>133350</xdr:rowOff>
        </xdr:from>
        <xdr:to>
          <xdr:col>16</xdr:col>
          <xdr:colOff>400050</xdr:colOff>
          <xdr:row>5</xdr:row>
          <xdr:rowOff>38100</xdr:rowOff>
        </xdr:to>
        <xdr:sp macro="" textlink="">
          <xdr:nvSpPr>
            <xdr:cNvPr id="120833" name="Object 1" hidden="1">
              <a:extLst>
                <a:ext uri="{63B3BB69-23CF-44E3-9099-C40C66FF867C}">
                  <a14:compatExt spid="_x0000_s120833"/>
                </a:ext>
                <a:ext uri="{FF2B5EF4-FFF2-40B4-BE49-F238E27FC236}">
                  <a16:creationId xmlns:a16="http://schemas.microsoft.com/office/drawing/2014/main" id="{00000000-0008-0000-0100-000001D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65405</xdr:colOff>
      <xdr:row>45</xdr:row>
      <xdr:rowOff>314325</xdr:rowOff>
    </xdr:from>
    <xdr:to>
      <xdr:col>14</xdr:col>
      <xdr:colOff>269240</xdr:colOff>
      <xdr:row>45</xdr:row>
      <xdr:rowOff>485140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08295" y="8364855"/>
          <a:ext cx="203835" cy="0"/>
        </a:xfrm>
        <a:prstGeom prst="rect">
          <a:avLst/>
        </a:prstGeom>
        <a:noFill/>
        <a:ln w="0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190500</xdr:colOff>
          <xdr:row>1</xdr:row>
          <xdr:rowOff>114300</xdr:rowOff>
        </xdr:from>
        <xdr:to>
          <xdr:col>23</xdr:col>
          <xdr:colOff>438150</xdr:colOff>
          <xdr:row>5</xdr:row>
          <xdr:rowOff>152400</xdr:rowOff>
        </xdr:to>
        <xdr:sp macro="" textlink="">
          <xdr:nvSpPr>
            <xdr:cNvPr id="106497" name="Object 1" hidden="1">
              <a:extLst>
                <a:ext uri="{63B3BB69-23CF-44E3-9099-C40C66FF867C}">
                  <a14:compatExt spid="_x0000_s106497"/>
                </a:ext>
                <a:ext uri="{FF2B5EF4-FFF2-40B4-BE49-F238E27FC236}">
                  <a16:creationId xmlns:a16="http://schemas.microsoft.com/office/drawing/2014/main" id="{00000000-0008-0000-0200-000001A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22</xdr:col>
      <xdr:colOff>65405</xdr:colOff>
      <xdr:row>45</xdr:row>
      <xdr:rowOff>314325</xdr:rowOff>
    </xdr:from>
    <xdr:to>
      <xdr:col>22</xdr:col>
      <xdr:colOff>269240</xdr:colOff>
      <xdr:row>45</xdr:row>
      <xdr:rowOff>485140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5F452F-085F-43F0-BAC0-9A6DC17C6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73464" y="8180294"/>
          <a:ext cx="203835" cy="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65405</xdr:colOff>
      <xdr:row>53</xdr:row>
      <xdr:rowOff>314325</xdr:rowOff>
    </xdr:from>
    <xdr:to>
      <xdr:col>14</xdr:col>
      <xdr:colOff>269240</xdr:colOff>
      <xdr:row>53</xdr:row>
      <xdr:rowOff>485140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35A6E5-68CD-4B68-BCB5-7BF0CB503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04280" y="8305800"/>
          <a:ext cx="203835" cy="0"/>
        </a:xfrm>
        <a:prstGeom prst="rect">
          <a:avLst/>
        </a:prstGeom>
        <a:noFill/>
        <a:ln w="0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323850</xdr:colOff>
          <xdr:row>1</xdr:row>
          <xdr:rowOff>133350</xdr:rowOff>
        </xdr:from>
        <xdr:to>
          <xdr:col>16</xdr:col>
          <xdr:colOff>400050</xdr:colOff>
          <xdr:row>5</xdr:row>
          <xdr:rowOff>38100</xdr:rowOff>
        </xdr:to>
        <xdr:sp macro="" textlink="">
          <xdr:nvSpPr>
            <xdr:cNvPr id="112641" name="Object 1" hidden="1">
              <a:extLst>
                <a:ext uri="{63B3BB69-23CF-44E3-9099-C40C66FF867C}">
                  <a14:compatExt spid="_x0000_s112641"/>
                </a:ext>
                <a:ext uri="{FF2B5EF4-FFF2-40B4-BE49-F238E27FC236}">
                  <a16:creationId xmlns:a16="http://schemas.microsoft.com/office/drawing/2014/main" id="{00000000-0008-0000-0300-000001B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7"/>
  <sheetViews>
    <sheetView tabSelected="1" zoomScale="70" zoomScaleNormal="70" workbookViewId="0">
      <selection activeCell="AG53" sqref="AG53"/>
    </sheetView>
  </sheetViews>
  <sheetFormatPr defaultColWidth="9.140625" defaultRowHeight="12.75"/>
  <cols>
    <col min="1" max="2" width="5.7109375" style="4" customWidth="1"/>
    <col min="3" max="3" width="5.42578125" style="4" customWidth="1"/>
    <col min="4" max="4" width="9.42578125" style="4" customWidth="1"/>
    <col min="5" max="5" width="6.42578125" style="4" customWidth="1"/>
    <col min="6" max="6" width="6.28515625" style="4" customWidth="1"/>
    <col min="7" max="8" width="9.42578125" style="4" customWidth="1"/>
    <col min="9" max="9" width="6.42578125" style="4" customWidth="1"/>
    <col min="10" max="10" width="5.7109375" style="4" customWidth="1"/>
    <col min="11" max="11" width="5.42578125" style="4" customWidth="1"/>
    <col min="12" max="12" width="5.7109375" style="4" customWidth="1"/>
    <col min="13" max="13" width="9.42578125" style="4" customWidth="1"/>
    <col min="14" max="15" width="6" style="4" customWidth="1"/>
    <col min="16" max="24" width="9.42578125" style="4" customWidth="1"/>
    <col min="25" max="25" width="10" style="4" customWidth="1"/>
    <col min="26" max="27" width="9.140625" style="4"/>
    <col min="28" max="28" width="7" style="4" customWidth="1"/>
    <col min="29" max="29" width="7.7109375" style="4" customWidth="1"/>
    <col min="30" max="31" width="9.140625" style="4"/>
    <col min="32" max="32" width="13.42578125" style="4" customWidth="1"/>
    <col min="33" max="34" width="9.140625" style="4"/>
    <col min="35" max="35" width="11" style="4" customWidth="1"/>
    <col min="36" max="16384" width="9.140625" style="4"/>
  </cols>
  <sheetData>
    <row r="1" spans="1:34" ht="4.5" customHeight="1" thickBot="1"/>
    <row r="2" spans="1:34" ht="17.45" customHeight="1" thickTop="1">
      <c r="A2" s="22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69"/>
      <c r="AH2" s="96"/>
    </row>
    <row r="3" spans="1:34" ht="15.75">
      <c r="A3" s="24"/>
      <c r="X3" s="18"/>
      <c r="Y3" s="70" t="s">
        <v>1</v>
      </c>
      <c r="Z3" s="71">
        <v>5.44</v>
      </c>
      <c r="AA3" s="216" t="s">
        <v>2</v>
      </c>
      <c r="AB3" s="216"/>
      <c r="AC3" s="216"/>
      <c r="AD3" s="216"/>
      <c r="AE3" s="216"/>
      <c r="AF3" s="216"/>
    </row>
    <row r="4" spans="1:34" ht="15.75">
      <c r="A4" s="24"/>
      <c r="X4" s="18"/>
      <c r="Y4" s="70"/>
      <c r="Z4" s="70"/>
      <c r="AA4" s="70"/>
      <c r="AB4" s="73"/>
      <c r="AC4" s="73"/>
      <c r="AD4" s="73"/>
      <c r="AE4" s="73"/>
      <c r="AF4" s="73"/>
    </row>
    <row r="5" spans="1:34" ht="15.75">
      <c r="A5" s="24"/>
      <c r="X5" s="18"/>
      <c r="Y5" s="74" t="s">
        <v>5</v>
      </c>
      <c r="Z5" s="75">
        <v>5.7649999999999997</v>
      </c>
      <c r="AA5" s="217" t="s">
        <v>6</v>
      </c>
      <c r="AB5" s="218"/>
      <c r="AC5" s="218"/>
      <c r="AD5" s="218"/>
      <c r="AE5" s="218"/>
      <c r="AF5" s="218"/>
      <c r="AG5" s="218"/>
    </row>
    <row r="6" spans="1:34" s="20" customFormat="1" ht="30">
      <c r="A6" s="228" t="s">
        <v>7</v>
      </c>
      <c r="B6" s="229"/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29"/>
      <c r="R6" s="229"/>
      <c r="S6" s="229"/>
      <c r="T6" s="229"/>
      <c r="U6" s="229"/>
      <c r="V6" s="229"/>
      <c r="W6" s="229"/>
      <c r="X6" s="230"/>
    </row>
    <row r="7" spans="1:34" s="21" customFormat="1" ht="20.25" customHeight="1">
      <c r="A7" s="231" t="s">
        <v>8</v>
      </c>
      <c r="B7" s="232"/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32"/>
      <c r="P7" s="232"/>
      <c r="Q7" s="232"/>
      <c r="R7" s="232"/>
      <c r="S7" s="232"/>
      <c r="T7" s="232"/>
      <c r="U7" s="232"/>
      <c r="V7" s="232"/>
      <c r="W7" s="232"/>
      <c r="X7" s="233"/>
    </row>
    <row r="8" spans="1:34" s="21" customFormat="1" ht="20.25" customHeight="1">
      <c r="A8" s="231" t="s">
        <v>53</v>
      </c>
      <c r="B8" s="232"/>
      <c r="C8" s="232"/>
      <c r="D8" s="232"/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2"/>
      <c r="P8" s="232"/>
      <c r="Q8" s="232"/>
      <c r="R8" s="232"/>
      <c r="S8" s="232"/>
      <c r="T8" s="232"/>
      <c r="U8" s="232"/>
      <c r="V8" s="232"/>
      <c r="W8" s="232"/>
      <c r="X8" s="233"/>
    </row>
    <row r="9" spans="1:34" s="21" customFormat="1" ht="15" hidden="1" customHeight="1">
      <c r="A9" s="25"/>
      <c r="B9" s="26"/>
      <c r="C9" s="26"/>
      <c r="D9" s="27" t="s">
        <v>9</v>
      </c>
      <c r="E9" s="27" t="s">
        <v>10</v>
      </c>
      <c r="F9" s="27" t="s">
        <v>11</v>
      </c>
      <c r="G9" s="27"/>
      <c r="H9" s="27" t="s">
        <v>12</v>
      </c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76"/>
    </row>
    <row r="10" spans="1:34" ht="15.75" customHeight="1">
      <c r="A10" s="24"/>
      <c r="F10" s="232" t="s">
        <v>64</v>
      </c>
      <c r="G10" s="232"/>
      <c r="H10" s="232"/>
      <c r="I10" s="232"/>
      <c r="J10" s="232"/>
      <c r="K10" s="232"/>
      <c r="L10" s="232"/>
      <c r="M10" s="232"/>
      <c r="N10" s="232"/>
      <c r="O10" s="232"/>
      <c r="P10" s="232"/>
      <c r="Q10" s="232"/>
      <c r="R10" s="232"/>
      <c r="S10" s="232"/>
      <c r="T10" s="232"/>
      <c r="X10" s="18"/>
    </row>
    <row r="11" spans="1:34" ht="16.5" customHeight="1">
      <c r="A11" s="24"/>
      <c r="E11" s="28" t="s">
        <v>13</v>
      </c>
      <c r="I11" s="63"/>
      <c r="N11" s="28" t="s">
        <v>14</v>
      </c>
      <c r="U11" s="28" t="s">
        <v>49</v>
      </c>
      <c r="X11" s="18"/>
      <c r="AA11" s="28"/>
    </row>
    <row r="12" spans="1:34" ht="15.75" customHeight="1">
      <c r="A12" s="29" t="s">
        <v>15</v>
      </c>
      <c r="B12" s="30"/>
      <c r="C12" s="30"/>
      <c r="F12" s="31" t="s">
        <v>16</v>
      </c>
      <c r="G12" s="31"/>
      <c r="H12" s="32">
        <f>H13-$F$9</f>
        <v>0.18055555555555589</v>
      </c>
      <c r="I12" s="63"/>
      <c r="J12" s="30" t="s">
        <v>15</v>
      </c>
      <c r="K12" s="30"/>
      <c r="L12" s="30"/>
      <c r="O12" s="31" t="s">
        <v>16</v>
      </c>
      <c r="P12" s="31"/>
      <c r="Q12" s="32">
        <f>Q13-$F$9</f>
        <v>0.5625</v>
      </c>
      <c r="R12" s="32"/>
      <c r="S12" s="30" t="s">
        <v>15</v>
      </c>
      <c r="T12" s="32"/>
      <c r="U12" s="32"/>
      <c r="V12" s="31" t="s">
        <v>16</v>
      </c>
      <c r="W12" s="32"/>
      <c r="X12" s="77">
        <f>X13-$F$9</f>
        <v>0.97222222222222232</v>
      </c>
      <c r="Y12" s="219" t="s">
        <v>17</v>
      </c>
      <c r="Z12" s="220"/>
      <c r="AA12" s="220"/>
      <c r="AB12" s="31"/>
      <c r="AC12" s="32"/>
    </row>
    <row r="13" spans="1:34" ht="15.75">
      <c r="A13" s="29" t="s">
        <v>18</v>
      </c>
      <c r="B13" s="30"/>
      <c r="C13" s="30"/>
      <c r="F13" s="31" t="s">
        <v>16</v>
      </c>
      <c r="G13" s="33"/>
      <c r="H13" s="32">
        <f>H14-$E$9</f>
        <v>0.19097222222222254</v>
      </c>
      <c r="I13" s="63"/>
      <c r="J13" s="30" t="s">
        <v>18</v>
      </c>
      <c r="K13" s="30"/>
      <c r="L13" s="30"/>
      <c r="O13" s="31" t="s">
        <v>16</v>
      </c>
      <c r="P13" s="31"/>
      <c r="Q13" s="32">
        <f>Q14-$E$9</f>
        <v>0.57291666666666663</v>
      </c>
      <c r="R13" s="32"/>
      <c r="S13" s="30" t="s">
        <v>18</v>
      </c>
      <c r="T13" s="32"/>
      <c r="U13" s="32"/>
      <c r="V13" s="31" t="s">
        <v>16</v>
      </c>
      <c r="W13" s="32"/>
      <c r="X13" s="77">
        <f>X14-$E$9</f>
        <v>0.98263888888888895</v>
      </c>
      <c r="Y13" s="78" t="s">
        <v>19</v>
      </c>
      <c r="Z13" s="79" t="s">
        <v>20</v>
      </c>
      <c r="AA13" s="79" t="s">
        <v>21</v>
      </c>
      <c r="AB13" s="31"/>
      <c r="AC13" s="32"/>
    </row>
    <row r="14" spans="1:34" ht="15.75">
      <c r="A14" s="29" t="s">
        <v>22</v>
      </c>
      <c r="B14" s="30"/>
      <c r="C14" s="30"/>
      <c r="F14" s="31" t="s">
        <v>16</v>
      </c>
      <c r="G14" s="31"/>
      <c r="H14" s="32">
        <f>B19</f>
        <v>0.19791666666666699</v>
      </c>
      <c r="I14" s="63"/>
      <c r="J14" s="30" t="s">
        <v>22</v>
      </c>
      <c r="K14" s="30"/>
      <c r="L14" s="30"/>
      <c r="O14" s="31" t="s">
        <v>16</v>
      </c>
      <c r="P14" s="31"/>
      <c r="Q14" s="32">
        <f>K19</f>
        <v>0.57986111111111105</v>
      </c>
      <c r="R14" s="32"/>
      <c r="S14" s="30" t="s">
        <v>22</v>
      </c>
      <c r="T14" s="32"/>
      <c r="U14" s="32"/>
      <c r="V14" s="31" t="s">
        <v>16</v>
      </c>
      <c r="W14" s="32"/>
      <c r="X14" s="77">
        <f>T19</f>
        <v>0.98958333333333337</v>
      </c>
      <c r="Y14" s="80">
        <v>3.161</v>
      </c>
      <c r="Z14" s="79">
        <f>H14-H13</f>
        <v>6.9444444444444475E-3</v>
      </c>
      <c r="AA14" s="79">
        <f>H13-H12</f>
        <v>1.0416666666666657E-2</v>
      </c>
      <c r="AB14" s="31"/>
      <c r="AC14" s="32"/>
    </row>
    <row r="15" spans="1:34" hidden="1">
      <c r="A15" s="24">
        <v>5.5555555555555601E-3</v>
      </c>
      <c r="B15" s="4">
        <v>3.4722222222222199E-3</v>
      </c>
      <c r="C15" s="4">
        <v>6.9444444444444404E-4</v>
      </c>
      <c r="D15" s="34">
        <v>4.8611111111111103E-3</v>
      </c>
      <c r="E15" s="34">
        <v>2.0833333333333298E-3</v>
      </c>
      <c r="F15" s="34">
        <v>1.0416666666666701E-2</v>
      </c>
      <c r="G15" s="34"/>
      <c r="H15" s="34">
        <v>2.7777777777777801E-3</v>
      </c>
      <c r="I15" s="34">
        <v>4.8611111111111103E-3</v>
      </c>
      <c r="J15" s="34">
        <v>1.38888888888889E-3</v>
      </c>
      <c r="K15" s="34">
        <v>6.9444444444444397E-3</v>
      </c>
      <c r="L15" s="34">
        <v>6.2500000000000003E-3</v>
      </c>
      <c r="M15" s="34">
        <v>2.7777777777777801E-3</v>
      </c>
      <c r="N15" s="34">
        <v>7.6388888888888904E-3</v>
      </c>
      <c r="O15" s="34">
        <v>2.5694444444444402E-2</v>
      </c>
      <c r="P15" s="34"/>
      <c r="Q15" s="4">
        <v>1.38888888888889E-2</v>
      </c>
      <c r="X15" s="18"/>
      <c r="Y15" s="4">
        <v>2.2222222222222199E-2</v>
      </c>
      <c r="Z15" s="4">
        <v>1.8749999999999999E-2</v>
      </c>
      <c r="AA15" s="4">
        <v>2.1527777777777798E-2</v>
      </c>
      <c r="AB15" s="4">
        <v>1.8055555555555599E-2</v>
      </c>
      <c r="AC15" s="4">
        <v>2.1527777777777798E-2</v>
      </c>
      <c r="AD15" s="4">
        <v>3.4722222222222199E-3</v>
      </c>
      <c r="AE15" s="4">
        <v>4.1666666666666701E-3</v>
      </c>
    </row>
    <row r="16" spans="1:34" ht="14.25" thickBot="1">
      <c r="A16" s="24"/>
      <c r="M16" s="221"/>
      <c r="N16" s="221"/>
      <c r="O16" s="221"/>
      <c r="P16" s="221"/>
      <c r="Q16" s="221"/>
      <c r="R16" s="114"/>
      <c r="S16" s="114"/>
      <c r="T16" s="114"/>
      <c r="U16" s="221" t="s">
        <v>58</v>
      </c>
      <c r="V16" s="221"/>
      <c r="W16" s="221"/>
      <c r="X16" s="225"/>
    </row>
    <row r="17" spans="1:36" ht="12" customHeight="1" thickTop="1">
      <c r="A17" s="198" t="s">
        <v>23</v>
      </c>
      <c r="B17" s="202" t="s">
        <v>24</v>
      </c>
      <c r="C17" s="202"/>
      <c r="D17" s="200" t="s">
        <v>25</v>
      </c>
      <c r="E17" s="200" t="s">
        <v>26</v>
      </c>
      <c r="F17" s="223"/>
      <c r="G17" s="200" t="s">
        <v>27</v>
      </c>
      <c r="H17" s="200" t="s">
        <v>28</v>
      </c>
      <c r="J17" s="202" t="s">
        <v>23</v>
      </c>
      <c r="K17" s="202" t="s">
        <v>24</v>
      </c>
      <c r="L17" s="202"/>
      <c r="M17" s="200" t="s">
        <v>25</v>
      </c>
      <c r="N17" s="200" t="s">
        <v>29</v>
      </c>
      <c r="O17" s="223"/>
      <c r="P17" s="200" t="s">
        <v>27</v>
      </c>
      <c r="Q17" s="200" t="s">
        <v>28</v>
      </c>
      <c r="R17" s="115"/>
      <c r="S17" s="200" t="s">
        <v>23</v>
      </c>
      <c r="T17" s="200" t="s">
        <v>24</v>
      </c>
      <c r="U17" s="200" t="s">
        <v>25</v>
      </c>
      <c r="V17" s="200" t="s">
        <v>45</v>
      </c>
      <c r="W17" s="200" t="s">
        <v>27</v>
      </c>
      <c r="X17" s="226" t="s">
        <v>28</v>
      </c>
    </row>
    <row r="18" spans="1:36" ht="28.5" customHeight="1" thickBot="1">
      <c r="A18" s="199"/>
      <c r="B18" s="203"/>
      <c r="C18" s="203"/>
      <c r="D18" s="201"/>
      <c r="E18" s="224"/>
      <c r="F18" s="224"/>
      <c r="G18" s="201"/>
      <c r="H18" s="201"/>
      <c r="J18" s="203"/>
      <c r="K18" s="203"/>
      <c r="L18" s="203"/>
      <c r="M18" s="204"/>
      <c r="N18" s="224"/>
      <c r="O18" s="224"/>
      <c r="P18" s="201"/>
      <c r="Q18" s="201"/>
      <c r="R18" s="115"/>
      <c r="S18" s="201"/>
      <c r="T18" s="201"/>
      <c r="U18" s="201"/>
      <c r="V18" s="201"/>
      <c r="W18" s="201"/>
      <c r="X18" s="227"/>
      <c r="Y18" s="205" t="s">
        <v>30</v>
      </c>
      <c r="Z18" s="222"/>
      <c r="AA18" s="222"/>
      <c r="AB18" s="222"/>
      <c r="AC18" s="183" t="s">
        <v>31</v>
      </c>
      <c r="AD18" s="222"/>
      <c r="AE18" s="222"/>
      <c r="AF18" s="222"/>
      <c r="AG18" s="183" t="s">
        <v>48</v>
      </c>
      <c r="AH18" s="222"/>
      <c r="AI18" s="222"/>
      <c r="AJ18" s="222"/>
    </row>
    <row r="19" spans="1:36" ht="12.75" customHeight="1" thickTop="1">
      <c r="A19" s="35"/>
      <c r="B19" s="211">
        <v>0.19791666666666699</v>
      </c>
      <c r="C19" s="212"/>
      <c r="D19" s="1">
        <f>B19+$E$15</f>
        <v>0.20000000000000032</v>
      </c>
      <c r="E19" s="211">
        <f>D19+$H$15</f>
        <v>0.20277777777777808</v>
      </c>
      <c r="F19" s="211"/>
      <c r="G19" s="1">
        <f>E19+$M$15</f>
        <v>0.20555555555555585</v>
      </c>
      <c r="H19" s="1">
        <f>G19+$H$15</f>
        <v>0.20833333333333362</v>
      </c>
      <c r="J19" s="13"/>
      <c r="K19" s="215">
        <v>0.57986111111111105</v>
      </c>
      <c r="L19" s="215"/>
      <c r="M19" s="13">
        <f>K19+$H$15</f>
        <v>0.58263888888888882</v>
      </c>
      <c r="N19" s="215">
        <f>M19+$B$15</f>
        <v>0.58611111111111103</v>
      </c>
      <c r="O19" s="215"/>
      <c r="P19" s="13">
        <f>N19+$M$15</f>
        <v>0.5888888888888888</v>
      </c>
      <c r="Q19" s="13">
        <f>P19+$B$15</f>
        <v>0.59236111111111101</v>
      </c>
      <c r="S19" s="116"/>
      <c r="T19" s="120">
        <f>K47</f>
        <v>0.98958333333333337</v>
      </c>
      <c r="U19" s="120">
        <f>T19+TIME(0,4,0)</f>
        <v>0.99236111111111114</v>
      </c>
      <c r="V19" s="120">
        <f>U19+TIME(0,4,0)</f>
        <v>0.99513888888888891</v>
      </c>
      <c r="W19" s="120">
        <f>V19+TIME(0,4,0)</f>
        <v>0.99791666666666667</v>
      </c>
      <c r="X19" s="121">
        <f>W19+TIME(0,3,0)</f>
        <v>1</v>
      </c>
      <c r="Y19" s="205">
        <v>1</v>
      </c>
      <c r="Z19" s="82">
        <f>Z$3</f>
        <v>5.44</v>
      </c>
      <c r="AA19" s="83">
        <f>H19-B19</f>
        <v>1.041666666666663E-2</v>
      </c>
      <c r="AB19" s="84">
        <f>H20-H19</f>
        <v>1.388888888888884E-3</v>
      </c>
      <c r="AC19" s="183">
        <v>1</v>
      </c>
      <c r="AD19" s="82">
        <f t="shared" ref="AD19:AD21" si="0">Z$3</f>
        <v>5.44</v>
      </c>
      <c r="AE19" s="83">
        <f>Q19-K19</f>
        <v>1.2499999999999956E-2</v>
      </c>
      <c r="AF19" s="83">
        <f>Q20-Q19</f>
        <v>1.388888888888884E-3</v>
      </c>
      <c r="AG19" s="81">
        <v>1</v>
      </c>
      <c r="AH19" s="82">
        <f>$Z$3</f>
        <v>5.44</v>
      </c>
      <c r="AI19" s="83">
        <f>X19-T19</f>
        <v>1.041666666666663E-2</v>
      </c>
      <c r="AJ19" s="83">
        <f>X20-X19</f>
        <v>3.4722222222223209E-3</v>
      </c>
    </row>
    <row r="20" spans="1:36" ht="12" customHeight="1">
      <c r="A20" s="36"/>
      <c r="B20" s="213">
        <f>D20+$E$15</f>
        <v>0.22013888888888913</v>
      </c>
      <c r="C20" s="214"/>
      <c r="D20" s="14">
        <f>E20+$H$15</f>
        <v>0.21805555555555581</v>
      </c>
      <c r="E20" s="213">
        <f t="shared" ref="E20" si="1">G20+$M$15</f>
        <v>0.21527777777777804</v>
      </c>
      <c r="F20" s="213"/>
      <c r="G20" s="2">
        <f>H20+$H$15</f>
        <v>0.21250000000000027</v>
      </c>
      <c r="H20" s="2">
        <f>H19+TIME(0,2,0)</f>
        <v>0.2097222222222225</v>
      </c>
      <c r="J20" s="11"/>
      <c r="K20" s="208">
        <f t="shared" ref="K20" si="2">M20+$H$15</f>
        <v>0.60624999999999984</v>
      </c>
      <c r="L20" s="208"/>
      <c r="M20" s="11">
        <f>N20+$B$15</f>
        <v>0.60347222222222208</v>
      </c>
      <c r="N20" s="208">
        <f t="shared" ref="N20" si="3">P20+$M$15</f>
        <v>0.59999999999999987</v>
      </c>
      <c r="O20" s="208"/>
      <c r="P20" s="11">
        <f>Q20+$B$15</f>
        <v>0.5972222222222221</v>
      </c>
      <c r="Q20" s="11">
        <f>Q19+TIME(0,2,0)</f>
        <v>0.59374999999999989</v>
      </c>
      <c r="S20" s="110"/>
      <c r="T20" s="122">
        <f>U20+TIME(0,4,0)</f>
        <v>1.0138888888888891</v>
      </c>
      <c r="U20" s="122">
        <f>V20+TIME(0,4,0)</f>
        <v>1.0111111111111113</v>
      </c>
      <c r="V20" s="122">
        <f>W20+TIME(0,4,0)</f>
        <v>1.0083333333333335</v>
      </c>
      <c r="W20" s="122">
        <f>X20+TIME(0,3,0)</f>
        <v>1.0055555555555558</v>
      </c>
      <c r="X20" s="123">
        <f>X19+TIME(0,5,0)</f>
        <v>1.0034722222222223</v>
      </c>
      <c r="Y20" s="206"/>
      <c r="Z20" s="85">
        <f t="shared" ref="Z20:Z42" si="4">Z$5</f>
        <v>5.7649999999999997</v>
      </c>
      <c r="AA20" s="79">
        <f>B20-H20</f>
        <v>1.041666666666663E-2</v>
      </c>
      <c r="AB20" s="86">
        <f>B21-B20</f>
        <v>2.0833333333328541E-3</v>
      </c>
      <c r="AC20" s="184"/>
      <c r="AD20" s="85">
        <f t="shared" ref="AD20:AD22" si="5">Z$5</f>
        <v>5.7649999999999997</v>
      </c>
      <c r="AE20" s="79">
        <f>K20-Q20</f>
        <v>1.2499999999999956E-2</v>
      </c>
      <c r="AF20" s="79">
        <f>K21-K20</f>
        <v>1.388888888889106E-3</v>
      </c>
      <c r="AG20" s="87"/>
      <c r="AH20" s="85">
        <f>$Z$5</f>
        <v>5.7649999999999997</v>
      </c>
      <c r="AI20" s="79">
        <f>T20-X20</f>
        <v>1.0416666666666741E-2</v>
      </c>
      <c r="AJ20" s="79">
        <f>T21-T20</f>
        <v>3.4722222222223209E-3</v>
      </c>
    </row>
    <row r="21" spans="1:36" ht="14.1" customHeight="1">
      <c r="A21" s="37">
        <v>1</v>
      </c>
      <c r="B21" s="185">
        <v>0.22222222222222199</v>
      </c>
      <c r="C21" s="185"/>
      <c r="D21" s="4">
        <f>B21+$E$15</f>
        <v>0.22430555555555531</v>
      </c>
      <c r="E21" s="185">
        <f>D21+$H$15</f>
        <v>0.22708333333333308</v>
      </c>
      <c r="F21" s="185"/>
      <c r="G21" s="4">
        <f>E21+$M$15</f>
        <v>0.22986111111111085</v>
      </c>
      <c r="H21" s="4">
        <f>G21+$H$15</f>
        <v>0.23263888888888862</v>
      </c>
      <c r="J21" s="16">
        <v>1</v>
      </c>
      <c r="K21" s="185">
        <v>0.60763888888888895</v>
      </c>
      <c r="L21" s="185"/>
      <c r="M21" s="4">
        <f>K21+$W$15</f>
        <v>0.60763888888888895</v>
      </c>
      <c r="N21" s="185">
        <f>M21+$B$15</f>
        <v>0.61111111111111116</v>
      </c>
      <c r="O21" s="185"/>
      <c r="P21" s="4">
        <f>N21+$W$15</f>
        <v>0.61111111111111116</v>
      </c>
      <c r="Q21" s="4">
        <f>P21+$W$15</f>
        <v>0.61111111111111116</v>
      </c>
      <c r="R21" s="136"/>
      <c r="S21" s="15">
        <v>1</v>
      </c>
      <c r="T21" s="6">
        <f>T20+TIME(0,5,0)</f>
        <v>1.0173611111111114</v>
      </c>
      <c r="U21" s="6">
        <f>T21+TIME(0,4,0)</f>
        <v>1.0201388888888892</v>
      </c>
      <c r="V21" s="6">
        <f>U21+TIME(0,4,0)</f>
        <v>1.0229166666666669</v>
      </c>
      <c r="W21" s="6">
        <f>V21+TIME(0,4,0)</f>
        <v>1.0256944444444447</v>
      </c>
      <c r="X21" s="19">
        <f>W21+TIME(0,3,0)</f>
        <v>1.0277777777777781</v>
      </c>
      <c r="Y21" s="205">
        <v>2</v>
      </c>
      <c r="Z21" s="82">
        <f t="shared" ref="Z21:Z41" si="6">Z$3</f>
        <v>5.44</v>
      </c>
      <c r="AA21" s="83">
        <f>H21-B21</f>
        <v>1.041666666666663E-2</v>
      </c>
      <c r="AB21" s="84">
        <f>H22-H21</f>
        <v>3.4722222222222099E-3</v>
      </c>
      <c r="AC21" s="183">
        <v>2</v>
      </c>
      <c r="AD21" s="82">
        <f t="shared" si="0"/>
        <v>5.44</v>
      </c>
      <c r="AE21" s="102">
        <f>Q21-K21</f>
        <v>3.4722222222222099E-3</v>
      </c>
      <c r="AF21" s="102">
        <f>Q22-Q21</f>
        <v>6.9444444444444198E-4</v>
      </c>
      <c r="AG21" s="81">
        <v>2</v>
      </c>
      <c r="AH21" s="82">
        <f t="shared" ref="AH21" si="7">$Z$3</f>
        <v>5.44</v>
      </c>
      <c r="AI21" s="83">
        <f t="shared" ref="AI21" si="8">X21-T21</f>
        <v>1.0416666666666741E-2</v>
      </c>
      <c r="AJ21" s="83">
        <f t="shared" ref="AJ21" si="9">X22-X21</f>
        <v>3.4722222222223209E-3</v>
      </c>
    </row>
    <row r="22" spans="1:36" ht="14.1" customHeight="1">
      <c r="A22" s="24"/>
      <c r="B22" s="187">
        <f>D22+$E$15</f>
        <v>0.24652777777777746</v>
      </c>
      <c r="C22" s="187"/>
      <c r="D22" s="4">
        <f>E22+$H$15</f>
        <v>0.24444444444444413</v>
      </c>
      <c r="E22" s="185">
        <f t="shared" ref="E22" si="10">G22+$M$15</f>
        <v>0.24166666666666636</v>
      </c>
      <c r="F22" s="185"/>
      <c r="G22" s="5">
        <f>H22+$H$15</f>
        <v>0.2388888888888886</v>
      </c>
      <c r="H22" s="5">
        <f>H21+TIME(0,5,0)</f>
        <v>0.23611111111111083</v>
      </c>
      <c r="J22" s="100"/>
      <c r="K22" s="187">
        <f t="shared" ref="K22" si="11">M22+$H$15</f>
        <v>0.62430555555555556</v>
      </c>
      <c r="L22" s="187"/>
      <c r="M22" s="5">
        <f>N22+$B$15</f>
        <v>0.62152777777777779</v>
      </c>
      <c r="N22" s="187">
        <f t="shared" ref="N22" si="12">P22+$M$15</f>
        <v>0.61805555555555558</v>
      </c>
      <c r="O22" s="187"/>
      <c r="P22" s="5">
        <f>Q22+$B$15</f>
        <v>0.61527777777777781</v>
      </c>
      <c r="Q22" s="5">
        <f>Q21+TIME(0,1,0)</f>
        <v>0.6118055555555556</v>
      </c>
      <c r="S22" s="5"/>
      <c r="T22" s="5">
        <f>U22+TIME(0,4,0)</f>
        <v>1.0416666666666672</v>
      </c>
      <c r="U22" s="5">
        <f>V22+TIME(0,4,0)</f>
        <v>1.0388888888888894</v>
      </c>
      <c r="V22" s="5">
        <f>W22+TIME(0,4,0)</f>
        <v>1.0361111111111116</v>
      </c>
      <c r="W22" s="5">
        <f>X22+TIME(0,3,0)</f>
        <v>1.0333333333333339</v>
      </c>
      <c r="X22" s="8">
        <f>X21+TIME(0,5,0)</f>
        <v>1.0312500000000004</v>
      </c>
      <c r="Y22" s="206"/>
      <c r="Z22" s="85">
        <f t="shared" si="4"/>
        <v>5.7649999999999997</v>
      </c>
      <c r="AA22" s="79">
        <f>B22-H22</f>
        <v>1.041666666666663E-2</v>
      </c>
      <c r="AB22" s="86">
        <f>B23-B22</f>
        <v>3.472222222222543E-3</v>
      </c>
      <c r="AC22" s="184"/>
      <c r="AD22" s="85">
        <f t="shared" si="5"/>
        <v>5.7649999999999997</v>
      </c>
      <c r="AE22" s="103">
        <f>K22-Q22</f>
        <v>1.2499999999999956E-2</v>
      </c>
      <c r="AF22" s="103">
        <f>K23-K22</f>
        <v>2.1527777777777479E-2</v>
      </c>
      <c r="AG22" s="87"/>
      <c r="AH22" s="85">
        <f t="shared" ref="AH22" si="13">$Z$5</f>
        <v>5.7649999999999997</v>
      </c>
      <c r="AI22" s="79">
        <f t="shared" ref="AI22" si="14">T22-X22</f>
        <v>1.0416666666666741E-2</v>
      </c>
      <c r="AJ22" s="79">
        <f t="shared" ref="AJ22" si="15">T23-T22</f>
        <v>3.4722222222223209E-3</v>
      </c>
    </row>
    <row r="23" spans="1:36" ht="14.1" customHeight="1">
      <c r="A23" s="38">
        <v>2</v>
      </c>
      <c r="B23" s="211">
        <v>0.25</v>
      </c>
      <c r="C23" s="212"/>
      <c r="D23" s="1">
        <f>B23+$E$15</f>
        <v>0.25208333333333333</v>
      </c>
      <c r="E23" s="211">
        <f>D23+$H$15</f>
        <v>0.25486111111111109</v>
      </c>
      <c r="F23" s="211"/>
      <c r="G23" s="1">
        <f>E23+$M$15</f>
        <v>0.25763888888888886</v>
      </c>
      <c r="H23" s="1">
        <f>G23+$H$15</f>
        <v>0.26041666666666663</v>
      </c>
      <c r="J23" s="64">
        <v>2</v>
      </c>
      <c r="K23" s="190">
        <v>0.64583333333333304</v>
      </c>
      <c r="L23" s="190"/>
      <c r="M23" s="9">
        <f>K23+$B$15</f>
        <v>0.64930555555555525</v>
      </c>
      <c r="N23" s="190">
        <f>M23+$B$15</f>
        <v>0.65277777777777746</v>
      </c>
      <c r="O23" s="190"/>
      <c r="P23" s="9">
        <f>N23+$B$15</f>
        <v>0.65624999999999967</v>
      </c>
      <c r="Q23" s="9">
        <f>P23+$B$15</f>
        <v>0.65972222222222188</v>
      </c>
      <c r="R23" s="136"/>
      <c r="S23" s="64">
        <v>2</v>
      </c>
      <c r="T23" s="9">
        <f t="shared" ref="T23" si="16">T22+TIME(0,5,0)</f>
        <v>1.0451388888888895</v>
      </c>
      <c r="U23" s="9">
        <f t="shared" ref="U23:W23" si="17">T23+TIME(0,4,0)</f>
        <v>1.0479166666666673</v>
      </c>
      <c r="V23" s="9">
        <f t="shared" si="17"/>
        <v>1.050694444444445</v>
      </c>
      <c r="W23" s="9">
        <f t="shared" si="17"/>
        <v>1.0534722222222228</v>
      </c>
      <c r="X23" s="17">
        <f t="shared" ref="X23" si="18">W23+TIME(0,3,0)</f>
        <v>1.0555555555555562</v>
      </c>
      <c r="Y23" s="205">
        <v>3</v>
      </c>
      <c r="Z23" s="82">
        <f t="shared" si="6"/>
        <v>5.44</v>
      </c>
      <c r="AA23" s="83">
        <f>H23-B23</f>
        <v>1.041666666666663E-2</v>
      </c>
      <c r="AB23" s="84">
        <f>H24-H23</f>
        <v>3.4722222222222099E-3</v>
      </c>
      <c r="AC23" s="183">
        <v>3</v>
      </c>
      <c r="AD23" s="82">
        <f t="shared" ref="AD23" si="19">Z$3</f>
        <v>5.44</v>
      </c>
      <c r="AE23" s="102">
        <f>Q23-K23</f>
        <v>1.388888888888884E-2</v>
      </c>
      <c r="AF23" s="102">
        <f>Q24-Q23</f>
        <v>6.9444444444444198E-4</v>
      </c>
      <c r="AG23" s="81">
        <v>3</v>
      </c>
      <c r="AH23" s="82">
        <f t="shared" ref="AH23" si="20">$Z$3</f>
        <v>5.44</v>
      </c>
      <c r="AI23" s="83">
        <f t="shared" ref="AI23" si="21">X23-T23</f>
        <v>1.0416666666666741E-2</v>
      </c>
      <c r="AJ23" s="83">
        <f t="shared" ref="AJ23" si="22">X24-X23</f>
        <v>3.4722222222223209E-3</v>
      </c>
    </row>
    <row r="24" spans="1:36" ht="14.1" customHeight="1">
      <c r="A24" s="39"/>
      <c r="B24" s="213">
        <f>D24+$E$15</f>
        <v>0.27430555555555547</v>
      </c>
      <c r="C24" s="214"/>
      <c r="D24" s="14">
        <f>E24+$H$15</f>
        <v>0.27222222222222214</v>
      </c>
      <c r="E24" s="213">
        <f t="shared" ref="E24" si="23">G24+$M$15</f>
        <v>0.26944444444444438</v>
      </c>
      <c r="F24" s="213"/>
      <c r="G24" s="2">
        <f>H24+$H$15</f>
        <v>0.26666666666666661</v>
      </c>
      <c r="H24" s="2">
        <f>H23+TIME(0,5,0)</f>
        <v>0.26388888888888884</v>
      </c>
      <c r="J24" s="65"/>
      <c r="K24" s="208">
        <f t="shared" ref="K24" si="24">M24+$H$15</f>
        <v>0.67291666666666627</v>
      </c>
      <c r="L24" s="208"/>
      <c r="M24" s="11">
        <f>N24+$B$15</f>
        <v>0.67013888888888851</v>
      </c>
      <c r="N24" s="208">
        <f t="shared" ref="N24" si="25">P24+$M$15</f>
        <v>0.6666666666666663</v>
      </c>
      <c r="O24" s="208"/>
      <c r="P24" s="11">
        <f>Q24+$B$15</f>
        <v>0.66388888888888853</v>
      </c>
      <c r="Q24" s="11">
        <f>Q23+TIME(0,1,0)</f>
        <v>0.66041666666666632</v>
      </c>
      <c r="S24" s="11"/>
      <c r="T24" s="11">
        <f t="shared" ref="T24:V24" si="26">U24+TIME(0,4,0)</f>
        <v>1.0694444444444453</v>
      </c>
      <c r="U24" s="11">
        <f t="shared" si="26"/>
        <v>1.0666666666666675</v>
      </c>
      <c r="V24" s="11">
        <f t="shared" si="26"/>
        <v>1.0638888888888898</v>
      </c>
      <c r="W24" s="11">
        <f t="shared" ref="W24" si="27">X24+TIME(0,3,0)</f>
        <v>1.061111111111112</v>
      </c>
      <c r="X24" s="10">
        <f t="shared" ref="X24" si="28">X23+TIME(0,5,0)</f>
        <v>1.0590277777777786</v>
      </c>
      <c r="Y24" s="206"/>
      <c r="Z24" s="85">
        <f t="shared" si="4"/>
        <v>5.7649999999999997</v>
      </c>
      <c r="AA24" s="79">
        <f>B24-H24</f>
        <v>1.041666666666663E-2</v>
      </c>
      <c r="AB24" s="86">
        <f>B25-B24</f>
        <v>3.472222222222543E-3</v>
      </c>
      <c r="AC24" s="184"/>
      <c r="AD24" s="85">
        <f t="shared" ref="AD24" si="29">Z$5</f>
        <v>5.7649999999999997</v>
      </c>
      <c r="AE24" s="103">
        <f>K24-Q24</f>
        <v>1.2499999999999956E-2</v>
      </c>
      <c r="AF24" s="103">
        <f>K25-K24</f>
        <v>4.1666666666667629E-3</v>
      </c>
      <c r="AG24" s="87"/>
      <c r="AH24" s="85">
        <f t="shared" ref="AH24" si="30">$Z$5</f>
        <v>5.7649999999999997</v>
      </c>
      <c r="AI24" s="79">
        <f t="shared" ref="AI24" si="31">T24-X24</f>
        <v>1.0416666666666741E-2</v>
      </c>
      <c r="AJ24" s="79">
        <f t="shared" ref="AJ24" si="32">T25-T24</f>
        <v>3.4722222222223209E-3</v>
      </c>
    </row>
    <row r="25" spans="1:36" ht="14.1" customHeight="1">
      <c r="A25" s="37">
        <v>3</v>
      </c>
      <c r="B25" s="209">
        <v>0.27777777777777801</v>
      </c>
      <c r="C25" s="210"/>
      <c r="D25" s="6">
        <f>B25+$E$15</f>
        <v>0.27986111111111134</v>
      </c>
      <c r="E25" s="185">
        <f>D25+$H$15</f>
        <v>0.28263888888888911</v>
      </c>
      <c r="F25" s="185"/>
      <c r="G25" s="4">
        <f>E25+$M$15</f>
        <v>0.28541666666666687</v>
      </c>
      <c r="H25" s="4">
        <f>G25+$H$15</f>
        <v>0.28819444444444464</v>
      </c>
      <c r="J25" s="16">
        <v>3</v>
      </c>
      <c r="K25" s="209">
        <v>0.67708333333333304</v>
      </c>
      <c r="L25" s="209"/>
      <c r="M25" s="4">
        <f>K25+$H$15</f>
        <v>0.67986111111111081</v>
      </c>
      <c r="N25" s="209">
        <f>M25+$B$15</f>
        <v>0.68333333333333302</v>
      </c>
      <c r="O25" s="209"/>
      <c r="P25" s="4">
        <f>N25+$M$15</f>
        <v>0.68611111111111078</v>
      </c>
      <c r="Q25" s="4">
        <f>P25+$B$15</f>
        <v>0.68958333333333299</v>
      </c>
      <c r="S25" s="15">
        <v>3</v>
      </c>
      <c r="T25" s="4">
        <f t="shared" ref="T25" si="33">T24+TIME(0,5,0)</f>
        <v>1.0729166666666676</v>
      </c>
      <c r="U25" s="4">
        <f t="shared" ref="U25:W25" si="34">T25+TIME(0,4,0)</f>
        <v>1.0756944444444454</v>
      </c>
      <c r="V25" s="4">
        <f t="shared" si="34"/>
        <v>1.0784722222222232</v>
      </c>
      <c r="W25" s="4">
        <f t="shared" si="34"/>
        <v>1.0812500000000009</v>
      </c>
      <c r="X25" s="18">
        <f t="shared" ref="X25" si="35">W25+TIME(0,3,0)</f>
        <v>1.0833333333333344</v>
      </c>
      <c r="Y25" s="205">
        <v>4</v>
      </c>
      <c r="Z25" s="82">
        <f t="shared" si="6"/>
        <v>5.44</v>
      </c>
      <c r="AA25" s="83">
        <f>H25-B25</f>
        <v>1.041666666666663E-2</v>
      </c>
      <c r="AB25" s="84">
        <f>H26-H25</f>
        <v>3.4722222222222099E-3</v>
      </c>
      <c r="AC25" s="183">
        <v>4</v>
      </c>
      <c r="AD25" s="82">
        <f>Z$3</f>
        <v>5.44</v>
      </c>
      <c r="AE25" s="102">
        <f>Q25-K25</f>
        <v>1.2499999999999956E-2</v>
      </c>
      <c r="AF25" s="102">
        <f>Q26-Q25</f>
        <v>1.388888888888884E-3</v>
      </c>
      <c r="AG25" s="183">
        <v>4</v>
      </c>
      <c r="AH25" s="82">
        <f t="shared" ref="AH25" si="36">$Z$3</f>
        <v>5.44</v>
      </c>
      <c r="AI25" s="83">
        <f t="shared" ref="AI25" si="37">X25-T25</f>
        <v>1.0416666666666741E-2</v>
      </c>
      <c r="AJ25" s="83">
        <f t="shared" ref="AJ25" si="38">X26-X25</f>
        <v>3.4722222222223209E-3</v>
      </c>
    </row>
    <row r="26" spans="1:36" ht="14.1" customHeight="1">
      <c r="A26" s="37"/>
      <c r="B26" s="187">
        <f>D26+$W$15</f>
        <v>0.29722222222222239</v>
      </c>
      <c r="C26" s="187"/>
      <c r="D26" s="4">
        <f>E26+$M$15</f>
        <v>0.29722222222222239</v>
      </c>
      <c r="E26" s="185">
        <f>G26+$H$15</f>
        <v>0.29444444444444462</v>
      </c>
      <c r="F26" s="185"/>
      <c r="G26" s="5">
        <f>H26+$W$15</f>
        <v>0.29166666666666685</v>
      </c>
      <c r="H26" s="5">
        <f>H25+TIME(0,5,0)</f>
        <v>0.29166666666666685</v>
      </c>
      <c r="J26" s="100"/>
      <c r="K26" s="187">
        <f>M26+$H$15</f>
        <v>0.70347222222222183</v>
      </c>
      <c r="L26" s="187"/>
      <c r="M26" s="5">
        <f>N26+$B$15</f>
        <v>0.70069444444444406</v>
      </c>
      <c r="N26" s="187">
        <f t="shared" ref="N26" si="39">P26+$M$15</f>
        <v>0.69722222222222185</v>
      </c>
      <c r="O26" s="187"/>
      <c r="P26" s="5">
        <f>Q26+$B$15</f>
        <v>0.69444444444444409</v>
      </c>
      <c r="Q26" s="5">
        <f>Q25+TIME(0,2,0)</f>
        <v>0.69097222222222188</v>
      </c>
      <c r="S26" s="5"/>
      <c r="T26" s="5">
        <f t="shared" ref="T26:V26" si="40">U26+TIME(0,4,0)</f>
        <v>1.0972222222222234</v>
      </c>
      <c r="U26" s="5">
        <f t="shared" si="40"/>
        <v>1.0944444444444457</v>
      </c>
      <c r="V26" s="5">
        <f t="shared" si="40"/>
        <v>1.0916666666666679</v>
      </c>
      <c r="W26" s="5">
        <f t="shared" ref="W26" si="41">X26+TIME(0,3,0)</f>
        <v>1.0888888888888901</v>
      </c>
      <c r="X26" s="8">
        <f t="shared" ref="X26" si="42">X25+TIME(0,5,0)</f>
        <v>1.0868055555555567</v>
      </c>
      <c r="Y26" s="206"/>
      <c r="Z26" s="85">
        <f t="shared" si="4"/>
        <v>5.7649999999999997</v>
      </c>
      <c r="AA26" s="103">
        <f>B26-H26</f>
        <v>5.5555555555555358E-3</v>
      </c>
      <c r="AB26" s="104">
        <f>B27-B26</f>
        <v>1.1805555555555625E-2</v>
      </c>
      <c r="AC26" s="184"/>
      <c r="AD26" s="85">
        <f>Z$5</f>
        <v>5.7649999999999997</v>
      </c>
      <c r="AE26" s="103">
        <f>K26-Q26</f>
        <v>1.2499999999999956E-2</v>
      </c>
      <c r="AF26" s="103">
        <f>K27-K26</f>
        <v>4.8611111111112049E-3</v>
      </c>
      <c r="AG26" s="184"/>
      <c r="AH26" s="85">
        <f t="shared" ref="AH26" si="43">$Z$5</f>
        <v>5.7649999999999997</v>
      </c>
      <c r="AI26" s="79">
        <f t="shared" ref="AI26" si="44">T26-X26</f>
        <v>1.0416666666666741E-2</v>
      </c>
      <c r="AJ26" s="79">
        <f t="shared" ref="AJ26" si="45">T27-T26</f>
        <v>3.4722222222223209E-3</v>
      </c>
    </row>
    <row r="27" spans="1:36" ht="14.1" customHeight="1">
      <c r="A27" s="38">
        <v>4</v>
      </c>
      <c r="B27" s="211">
        <v>0.30902777777777801</v>
      </c>
      <c r="C27" s="212"/>
      <c r="D27" s="1">
        <f>B27+$B$15</f>
        <v>0.31250000000000022</v>
      </c>
      <c r="E27" s="211">
        <f>D27+$B$15</f>
        <v>0.31597222222222243</v>
      </c>
      <c r="F27" s="211"/>
      <c r="G27" s="1">
        <f>E27+$B$15</f>
        <v>0.31944444444444464</v>
      </c>
      <c r="H27" s="1">
        <f>G27+$B$15</f>
        <v>0.32291666666666685</v>
      </c>
      <c r="J27" s="64">
        <v>4</v>
      </c>
      <c r="K27" s="190">
        <v>0.70833333333333304</v>
      </c>
      <c r="L27" s="190"/>
      <c r="M27" s="9">
        <f>K27+$H$15</f>
        <v>0.71111111111111081</v>
      </c>
      <c r="N27" s="190">
        <f>M27+$B$15</f>
        <v>0.71458333333333302</v>
      </c>
      <c r="O27" s="190"/>
      <c r="P27" s="9">
        <f>N27+$M$15</f>
        <v>0.71736111111111078</v>
      </c>
      <c r="Q27" s="9">
        <f>P27+$B$15</f>
        <v>0.72083333333333299</v>
      </c>
      <c r="S27" s="64">
        <v>4</v>
      </c>
      <c r="T27" s="9">
        <f t="shared" ref="T27" si="46">T26+TIME(0,5,0)</f>
        <v>1.1006944444444458</v>
      </c>
      <c r="U27" s="9">
        <f t="shared" ref="U27:W27" si="47">T27+TIME(0,4,0)</f>
        <v>1.1034722222222235</v>
      </c>
      <c r="V27" s="9">
        <f t="shared" si="47"/>
        <v>1.1062500000000013</v>
      </c>
      <c r="W27" s="9">
        <f t="shared" si="47"/>
        <v>1.1090277777777791</v>
      </c>
      <c r="X27" s="17">
        <f t="shared" ref="X27" si="48">W27+TIME(0,3,0)</f>
        <v>1.1111111111111125</v>
      </c>
      <c r="Y27" s="205">
        <v>5</v>
      </c>
      <c r="Z27" s="82">
        <f t="shared" si="6"/>
        <v>5.44</v>
      </c>
      <c r="AA27" s="102">
        <f>H27-B27</f>
        <v>1.388888888888884E-2</v>
      </c>
      <c r="AB27" s="105">
        <f>H28-H27</f>
        <v>3.4722222222222099E-3</v>
      </c>
      <c r="AC27" s="183">
        <v>5</v>
      </c>
      <c r="AD27" s="82">
        <f t="shared" ref="AD27" si="49">Z$3</f>
        <v>5.44</v>
      </c>
      <c r="AE27" s="102">
        <f>Q27-K27</f>
        <v>1.2499999999999956E-2</v>
      </c>
      <c r="AF27" s="102">
        <f>Q28-Q27</f>
        <v>1.388888888888884E-3</v>
      </c>
      <c r="AG27" s="183">
        <v>5</v>
      </c>
      <c r="AH27" s="82">
        <f t="shared" ref="AH27" si="50">$Z$3</f>
        <v>5.44</v>
      </c>
      <c r="AI27" s="83">
        <f t="shared" ref="AI27" si="51">X27-T27</f>
        <v>1.0416666666666741E-2</v>
      </c>
      <c r="AJ27" s="83">
        <f t="shared" ref="AJ27" si="52">X28-X27</f>
        <v>3.4722222222223209E-3</v>
      </c>
    </row>
    <row r="28" spans="1:36" ht="14.1" customHeight="1">
      <c r="A28" s="97"/>
      <c r="B28" s="191">
        <f t="shared" ref="B28" si="53">D28+$H$15</f>
        <v>0.33541666666666681</v>
      </c>
      <c r="C28" s="191"/>
      <c r="D28" s="2">
        <f>E28+$B$15</f>
        <v>0.33263888888888904</v>
      </c>
      <c r="E28" s="191">
        <f t="shared" ref="E28" si="54">G28+$M$15</f>
        <v>0.32916666666666683</v>
      </c>
      <c r="F28" s="191"/>
      <c r="G28" s="2">
        <f>H28+$W$15</f>
        <v>0.32638888888888906</v>
      </c>
      <c r="H28" s="2">
        <f>H27+TIME(0,5,0)</f>
        <v>0.32638888888888906</v>
      </c>
      <c r="J28" s="65"/>
      <c r="K28" s="208">
        <f>M28+$H$15</f>
        <v>0.73472222222222183</v>
      </c>
      <c r="L28" s="208"/>
      <c r="M28" s="11">
        <f>N28+$B$15</f>
        <v>0.73194444444444406</v>
      </c>
      <c r="N28" s="208">
        <f t="shared" ref="N28" si="55">P28+$M$15</f>
        <v>0.72847222222222185</v>
      </c>
      <c r="O28" s="208"/>
      <c r="P28" s="11">
        <f>Q28+$B$15</f>
        <v>0.72569444444444409</v>
      </c>
      <c r="Q28" s="11">
        <f>Q27+TIME(0,2,0)</f>
        <v>0.72222222222222188</v>
      </c>
      <c r="S28" s="11"/>
      <c r="T28" s="11">
        <f t="shared" ref="T28:V28" si="56">U28+TIME(0,4,0)</f>
        <v>1.1250000000000016</v>
      </c>
      <c r="U28" s="11">
        <f t="shared" si="56"/>
        <v>1.1222222222222238</v>
      </c>
      <c r="V28" s="11">
        <f t="shared" si="56"/>
        <v>1.119444444444446</v>
      </c>
      <c r="W28" s="11">
        <f t="shared" ref="W28" si="57">X28+TIME(0,3,0)</f>
        <v>1.1166666666666683</v>
      </c>
      <c r="X28" s="10">
        <f t="shared" ref="X28" si="58">X27+TIME(0,5,0)</f>
        <v>1.1145833333333348</v>
      </c>
      <c r="Y28" s="206"/>
      <c r="Z28" s="85">
        <f t="shared" si="4"/>
        <v>5.7649999999999997</v>
      </c>
      <c r="AA28" s="103">
        <f>B28-H28</f>
        <v>9.0277777777777457E-3</v>
      </c>
      <c r="AB28" s="104">
        <f>B29-B28</f>
        <v>1.1805555555555181E-2</v>
      </c>
      <c r="AC28" s="184"/>
      <c r="AD28" s="85">
        <f t="shared" ref="AD28" si="59">Z$5</f>
        <v>5.7649999999999997</v>
      </c>
      <c r="AE28" s="103">
        <f>K28-Q28</f>
        <v>1.2499999999999956E-2</v>
      </c>
      <c r="AF28" s="103">
        <f>K29-K28</f>
        <v>1.388888888889217E-3</v>
      </c>
      <c r="AG28" s="184"/>
      <c r="AH28" s="85">
        <f t="shared" ref="AH28" si="60">$Z$5</f>
        <v>5.7649999999999997</v>
      </c>
      <c r="AI28" s="79">
        <f t="shared" ref="AI28" si="61">T28-X28</f>
        <v>1.0416666666666741E-2</v>
      </c>
      <c r="AJ28" s="79">
        <f>T29-T28</f>
        <v>3.4722222222223209E-3</v>
      </c>
    </row>
    <row r="29" spans="1:36" ht="14.1" customHeight="1">
      <c r="A29" s="37">
        <v>5</v>
      </c>
      <c r="B29" s="209">
        <v>0.34722222222222199</v>
      </c>
      <c r="C29" s="210"/>
      <c r="D29" s="4">
        <f>B29+$B$15</f>
        <v>0.3506944444444442</v>
      </c>
      <c r="E29" s="185">
        <f>D29+$B$15</f>
        <v>0.35416666666666641</v>
      </c>
      <c r="F29" s="185"/>
      <c r="G29" s="4">
        <f>E29+$B$15</f>
        <v>0.35763888888888862</v>
      </c>
      <c r="H29" s="4">
        <f>G29+$B$15</f>
        <v>0.36111111111111083</v>
      </c>
      <c r="J29" s="16">
        <v>5</v>
      </c>
      <c r="K29" s="209">
        <v>0.73611111111111105</v>
      </c>
      <c r="L29" s="209"/>
      <c r="M29" s="4">
        <f>K29+$H$15</f>
        <v>0.73888888888888882</v>
      </c>
      <c r="N29" s="209">
        <f>M29+$B$15</f>
        <v>0.74236111111111103</v>
      </c>
      <c r="O29" s="209"/>
      <c r="P29" s="4">
        <f>N29+$M$15</f>
        <v>0.7451388888888888</v>
      </c>
      <c r="Q29" s="4">
        <f>P29+$B$15</f>
        <v>0.74861111111111101</v>
      </c>
      <c r="S29" s="15">
        <v>5</v>
      </c>
      <c r="T29" s="4">
        <f t="shared" ref="T29:T33" si="62">T28+TIME(0,5,0)</f>
        <v>1.1284722222222239</v>
      </c>
      <c r="U29" s="4">
        <f t="shared" ref="U29:W29" si="63">T29+TIME(0,4,0)</f>
        <v>1.1312500000000016</v>
      </c>
      <c r="V29" s="4">
        <f t="shared" si="63"/>
        <v>1.1340277777777794</v>
      </c>
      <c r="W29" s="4">
        <f t="shared" si="63"/>
        <v>1.1368055555555572</v>
      </c>
      <c r="X29" s="18">
        <f t="shared" ref="X29" si="64">W29+TIME(0,3,0)</f>
        <v>1.1388888888888906</v>
      </c>
      <c r="Y29" s="205">
        <v>6</v>
      </c>
      <c r="Z29" s="82">
        <f t="shared" si="6"/>
        <v>5.44</v>
      </c>
      <c r="AA29" s="102">
        <f>H29-B29</f>
        <v>1.388888888888884E-2</v>
      </c>
      <c r="AB29" s="105">
        <f>H30-H29</f>
        <v>0</v>
      </c>
      <c r="AC29" s="183">
        <v>6</v>
      </c>
      <c r="AD29" s="82">
        <f t="shared" ref="AD29" si="65">Z$3</f>
        <v>5.44</v>
      </c>
      <c r="AE29" s="102">
        <f>Q29-K29</f>
        <v>1.2499999999999956E-2</v>
      </c>
      <c r="AF29" s="102">
        <f>Q30-Q29</f>
        <v>1.2499999999999956E-2</v>
      </c>
      <c r="AG29" s="183">
        <v>6</v>
      </c>
      <c r="AH29" s="82">
        <f t="shared" ref="AH29:AH33" si="66">$Z$3</f>
        <v>5.44</v>
      </c>
      <c r="AI29" s="83">
        <f t="shared" ref="AI29" si="67">X29-T29</f>
        <v>1.0416666666666741E-2</v>
      </c>
      <c r="AJ29" s="83">
        <f>X30-X29</f>
        <v>3.4722222222223209E-3</v>
      </c>
    </row>
    <row r="30" spans="1:36" ht="14.1" customHeight="1">
      <c r="A30" s="37"/>
      <c r="B30" s="185">
        <f t="shared" ref="B30" si="68">D30+$H$15</f>
        <v>0.37361111111111078</v>
      </c>
      <c r="C30" s="185"/>
      <c r="D30" s="4">
        <f>E30+$B$15</f>
        <v>0.37083333333333302</v>
      </c>
      <c r="E30" s="185">
        <f t="shared" ref="E30" si="69">G30+$M$15</f>
        <v>0.36736111111111081</v>
      </c>
      <c r="F30" s="185"/>
      <c r="G30" s="4">
        <f>H30+$B$15</f>
        <v>0.36458333333333304</v>
      </c>
      <c r="H30" s="4">
        <f>H29+TIME(0,0,0)</f>
        <v>0.36111111111111083</v>
      </c>
      <c r="J30" s="16"/>
      <c r="K30" s="187">
        <f>M30+$H$15</f>
        <v>0.77361111111111092</v>
      </c>
      <c r="L30" s="187"/>
      <c r="M30" s="4">
        <f>N30+$B$15</f>
        <v>0.77083333333333315</v>
      </c>
      <c r="N30" s="187">
        <f t="shared" ref="N30" si="70">P30+$M$15</f>
        <v>0.76736111111111094</v>
      </c>
      <c r="O30" s="187"/>
      <c r="P30" s="5">
        <f>Q30+$B$15</f>
        <v>0.76458333333333317</v>
      </c>
      <c r="Q30" s="154">
        <f>Q29+TIME(0,18,0)</f>
        <v>0.76111111111111096</v>
      </c>
      <c r="S30" s="5"/>
      <c r="T30" s="5">
        <f t="shared" ref="T30:V30" si="71">U30+TIME(0,4,0)</f>
        <v>1.1527777777777797</v>
      </c>
      <c r="U30" s="5">
        <f t="shared" si="71"/>
        <v>1.1500000000000019</v>
      </c>
      <c r="V30" s="5">
        <f t="shared" si="71"/>
        <v>1.1472222222222241</v>
      </c>
      <c r="W30" s="5">
        <f t="shared" ref="W30" si="72">X30+TIME(0,3,0)</f>
        <v>1.1444444444444464</v>
      </c>
      <c r="X30" s="8">
        <f t="shared" ref="X30:X34" si="73">X29+TIME(0,5,0)</f>
        <v>1.1423611111111129</v>
      </c>
      <c r="Y30" s="206"/>
      <c r="Z30" s="85">
        <f t="shared" si="4"/>
        <v>5.7649999999999997</v>
      </c>
      <c r="AA30" s="103">
        <f>B30-H30</f>
        <v>1.2499999999999956E-2</v>
      </c>
      <c r="AB30" s="104">
        <f>B31-B30</f>
        <v>1.388888888889217E-3</v>
      </c>
      <c r="AC30" s="184"/>
      <c r="AD30" s="85">
        <f t="shared" ref="AD30" si="74">Z$5</f>
        <v>5.7649999999999997</v>
      </c>
      <c r="AE30" s="79">
        <f>K30-Q30</f>
        <v>1.2499999999999956E-2</v>
      </c>
      <c r="AF30" s="79">
        <f>K31-K30</f>
        <v>4.166666666667096E-3</v>
      </c>
      <c r="AG30" s="184"/>
      <c r="AH30" s="85">
        <f t="shared" ref="AH30:AH34" si="75">$Z$5</f>
        <v>5.7649999999999997</v>
      </c>
      <c r="AI30" s="79">
        <f t="shared" ref="AI30" si="76">T30-X30</f>
        <v>1.0416666666666741E-2</v>
      </c>
      <c r="AJ30" s="79">
        <f>T31-T30</f>
        <v>3.4722222222223209E-3</v>
      </c>
    </row>
    <row r="31" spans="1:36" ht="14.1" customHeight="1">
      <c r="A31" s="98">
        <v>6</v>
      </c>
      <c r="B31" s="188">
        <v>0.375</v>
      </c>
      <c r="C31" s="189"/>
      <c r="D31" s="7">
        <f>B31+$H$15</f>
        <v>0.37777777777777777</v>
      </c>
      <c r="E31" s="188">
        <f>D31+$B$15</f>
        <v>0.38124999999999998</v>
      </c>
      <c r="F31" s="188"/>
      <c r="G31" s="7">
        <f>E31+$M$15</f>
        <v>0.38402777777777775</v>
      </c>
      <c r="H31" s="7">
        <f>G31+$B$15</f>
        <v>0.38749999999999996</v>
      </c>
      <c r="J31" s="64">
        <v>6</v>
      </c>
      <c r="K31" s="190">
        <v>0.77777777777777801</v>
      </c>
      <c r="L31" s="190"/>
      <c r="M31" s="9">
        <f>K31+$H$15</f>
        <v>0.78055555555555578</v>
      </c>
      <c r="N31" s="190">
        <f>M31+$B$15</f>
        <v>0.78402777777777799</v>
      </c>
      <c r="O31" s="190"/>
      <c r="P31" s="9">
        <f>N31+$M$15</f>
        <v>0.78680555555555576</v>
      </c>
      <c r="Q31" s="9">
        <f>P31+$B$15</f>
        <v>0.79027777777777797</v>
      </c>
      <c r="S31" s="64">
        <v>6</v>
      </c>
      <c r="T31" s="9">
        <f t="shared" si="62"/>
        <v>1.156250000000002</v>
      </c>
      <c r="U31" s="9">
        <f t="shared" ref="U31" si="77">T31+TIME(0,4,0)</f>
        <v>1.1590277777777798</v>
      </c>
      <c r="V31" s="9">
        <f t="shared" ref="V31" si="78">U31+TIME(0,4,0)</f>
        <v>1.1618055555555575</v>
      </c>
      <c r="W31" s="9">
        <f t="shared" ref="W31" si="79">V31+TIME(0,4,0)</f>
        <v>1.1645833333333353</v>
      </c>
      <c r="X31" s="17">
        <f t="shared" ref="X31" si="80">W31+TIME(0,3,0)</f>
        <v>1.1666666666666687</v>
      </c>
      <c r="Y31" s="205">
        <v>7</v>
      </c>
      <c r="Z31" s="82">
        <f t="shared" si="6"/>
        <v>5.44</v>
      </c>
      <c r="AA31" s="83">
        <f>H31-B31</f>
        <v>1.2499999999999956E-2</v>
      </c>
      <c r="AB31" s="84">
        <f>H32-H31</f>
        <v>1.0416666666666685E-2</v>
      </c>
      <c r="AC31" s="183">
        <v>7</v>
      </c>
      <c r="AD31" s="82">
        <f t="shared" ref="AD31" si="81">Z$3</f>
        <v>5.44</v>
      </c>
      <c r="AE31" s="83">
        <f>Q31-K31</f>
        <v>1.2499999999999956E-2</v>
      </c>
      <c r="AF31" s="83">
        <f>Q32-Q31</f>
        <v>1.388888888888884E-3</v>
      </c>
      <c r="AG31" s="183">
        <v>7</v>
      </c>
      <c r="AH31" s="82">
        <f t="shared" si="66"/>
        <v>5.44</v>
      </c>
      <c r="AI31" s="83">
        <f t="shared" ref="AI31" si="82">X31-T31</f>
        <v>1.0416666666666741E-2</v>
      </c>
      <c r="AJ31" s="83">
        <f>X32-X31</f>
        <v>3.4722222222223209E-3</v>
      </c>
    </row>
    <row r="32" spans="1:36" ht="14.1" customHeight="1">
      <c r="A32" s="97"/>
      <c r="B32" s="191">
        <f t="shared" ref="B32" si="83">D32+$H$15</f>
        <v>0.4104166666666666</v>
      </c>
      <c r="C32" s="191"/>
      <c r="D32" s="2">
        <f>E32+$B$15</f>
        <v>0.40763888888888883</v>
      </c>
      <c r="E32" s="191">
        <f t="shared" ref="E32" si="84">G32+$M$15</f>
        <v>0.40416666666666662</v>
      </c>
      <c r="F32" s="191"/>
      <c r="G32" s="2">
        <f>H32+$B$15</f>
        <v>0.40138888888888885</v>
      </c>
      <c r="H32" s="154">
        <f>H31+TIME(0,15,0)</f>
        <v>0.39791666666666664</v>
      </c>
      <c r="J32" s="65"/>
      <c r="K32" s="208">
        <f>M32+$B$15</f>
        <v>0.80416666666666681</v>
      </c>
      <c r="L32" s="208"/>
      <c r="M32" s="11">
        <f>N32+$B$15</f>
        <v>0.8006944444444446</v>
      </c>
      <c r="N32" s="208">
        <f t="shared" ref="N32" si="85">P32+$M$15</f>
        <v>0.79722222222222239</v>
      </c>
      <c r="O32" s="208"/>
      <c r="P32" s="11">
        <f>Q32+$H$15</f>
        <v>0.79444444444444462</v>
      </c>
      <c r="Q32" s="11">
        <f>Q31+TIME(0,2,0)</f>
        <v>0.79166666666666685</v>
      </c>
      <c r="S32" s="11"/>
      <c r="T32" s="11">
        <f t="shared" ref="T32" si="86">U32+TIME(0,4,0)</f>
        <v>1.1805555555555578</v>
      </c>
      <c r="U32" s="11">
        <f t="shared" ref="U32" si="87">V32+TIME(0,4,0)</f>
        <v>1.17777777777778</v>
      </c>
      <c r="V32" s="11">
        <f t="shared" ref="V32" si="88">W32+TIME(0,4,0)</f>
        <v>1.1750000000000023</v>
      </c>
      <c r="W32" s="11">
        <f t="shared" ref="W32" si="89">X32+TIME(0,3,0)</f>
        <v>1.1722222222222245</v>
      </c>
      <c r="X32" s="10">
        <f t="shared" si="73"/>
        <v>1.1701388888888911</v>
      </c>
      <c r="Y32" s="206"/>
      <c r="Z32" s="85">
        <f t="shared" si="4"/>
        <v>5.7649999999999997</v>
      </c>
      <c r="AA32" s="79">
        <f>B32-H32</f>
        <v>1.2499999999999956E-2</v>
      </c>
      <c r="AB32" s="86">
        <f>B33-B32</f>
        <v>2.7777777777773793E-3</v>
      </c>
      <c r="AC32" s="184"/>
      <c r="AD32" s="85">
        <f t="shared" ref="AD32" si="90">Z$5</f>
        <v>5.7649999999999997</v>
      </c>
      <c r="AE32" s="79">
        <f>K32-Q32</f>
        <v>1.2499999999999956E-2</v>
      </c>
      <c r="AF32" s="79">
        <f>K33-K32</f>
        <v>1.388888888889217E-3</v>
      </c>
      <c r="AG32" s="184"/>
      <c r="AH32" s="85">
        <f t="shared" si="75"/>
        <v>5.7649999999999997</v>
      </c>
      <c r="AI32" s="79">
        <f t="shared" ref="AI32" si="91">T32-X32</f>
        <v>1.0416666666666741E-2</v>
      </c>
      <c r="AJ32" s="79">
        <f>T33-T32</f>
        <v>3.4722222222223209E-3</v>
      </c>
    </row>
    <row r="33" spans="1:36" ht="14.1" customHeight="1">
      <c r="A33" s="37">
        <v>7</v>
      </c>
      <c r="B33" s="209">
        <v>0.41319444444444398</v>
      </c>
      <c r="C33" s="210"/>
      <c r="D33" s="4">
        <f>B33+$H$15</f>
        <v>0.41597222222222174</v>
      </c>
      <c r="E33" s="185">
        <f>D33+$B$15</f>
        <v>0.41944444444444395</v>
      </c>
      <c r="F33" s="185"/>
      <c r="G33" s="4">
        <f>E33+$M$15</f>
        <v>0.42222222222222172</v>
      </c>
      <c r="H33" s="4">
        <f>G33+$B$15</f>
        <v>0.42569444444444393</v>
      </c>
      <c r="J33" s="16">
        <v>7</v>
      </c>
      <c r="K33" s="209">
        <v>0.80555555555555602</v>
      </c>
      <c r="L33" s="209"/>
      <c r="M33" s="4">
        <f>K33+$H$15</f>
        <v>0.80833333333333379</v>
      </c>
      <c r="N33" s="209">
        <f>M33+$B$15</f>
        <v>0.811805555555556</v>
      </c>
      <c r="O33" s="209"/>
      <c r="P33" s="4">
        <f>N33+$M$15</f>
        <v>0.81458333333333377</v>
      </c>
      <c r="Q33" s="4">
        <f>P33+$B$15</f>
        <v>0.81805555555555598</v>
      </c>
      <c r="S33" s="15">
        <v>7</v>
      </c>
      <c r="T33" s="4">
        <f t="shared" si="62"/>
        <v>1.1840277777777801</v>
      </c>
      <c r="U33" s="4">
        <f t="shared" ref="U33" si="92">T33+TIME(0,4,0)</f>
        <v>1.1868055555555579</v>
      </c>
      <c r="V33" s="4">
        <f t="shared" ref="V33" si="93">U33+TIME(0,4,0)</f>
        <v>1.1895833333333357</v>
      </c>
      <c r="W33" s="4">
        <f t="shared" ref="W33" si="94">V33+TIME(0,4,0)</f>
        <v>1.1923611111111134</v>
      </c>
      <c r="X33" s="18">
        <f t="shared" ref="X33" si="95">W33+TIME(0,3,0)</f>
        <v>1.1944444444444469</v>
      </c>
      <c r="Y33" s="205">
        <v>8</v>
      </c>
      <c r="Z33" s="82">
        <f t="shared" si="6"/>
        <v>5.44</v>
      </c>
      <c r="AA33" s="83">
        <f>H33-B33</f>
        <v>1.2499999999999956E-2</v>
      </c>
      <c r="AB33" s="84">
        <f>H34-H33</f>
        <v>1.388888888888884E-3</v>
      </c>
      <c r="AC33" s="183">
        <v>8</v>
      </c>
      <c r="AD33" s="82">
        <f t="shared" ref="AD33" si="96">Z$3</f>
        <v>5.44</v>
      </c>
      <c r="AE33" s="83">
        <f>Q33-K33</f>
        <v>1.2499999999999956E-2</v>
      </c>
      <c r="AF33" s="83">
        <f>Q34-Q33</f>
        <v>1.388888888888884E-3</v>
      </c>
      <c r="AG33" s="183">
        <v>8</v>
      </c>
      <c r="AH33" s="82">
        <f t="shared" si="66"/>
        <v>5.44</v>
      </c>
      <c r="AI33" s="83">
        <f t="shared" ref="AI33" si="97">X33-T33</f>
        <v>1.0416666666666741E-2</v>
      </c>
      <c r="AJ33" s="83">
        <f>X34-X33</f>
        <v>3.4722222222223209E-3</v>
      </c>
    </row>
    <row r="34" spans="1:36" ht="14.1" customHeight="1">
      <c r="A34" s="37"/>
      <c r="B34" s="185">
        <f t="shared" ref="B34" si="98">D34+$H$15</f>
        <v>0.43958333333333277</v>
      </c>
      <c r="C34" s="186"/>
      <c r="D34" s="4">
        <f>E34+$B$15</f>
        <v>0.436805555555555</v>
      </c>
      <c r="E34" s="185">
        <f t="shared" ref="E34" si="99">G34+$M$15</f>
        <v>0.43333333333333279</v>
      </c>
      <c r="F34" s="185"/>
      <c r="G34" s="5">
        <f>H34+$B$15</f>
        <v>0.43055555555555503</v>
      </c>
      <c r="H34" s="5">
        <f>H33+TIME(0,2,0)</f>
        <v>0.42708333333333282</v>
      </c>
      <c r="J34" s="16"/>
      <c r="K34" s="187">
        <f>M34+$H$15</f>
        <v>0.83194444444444482</v>
      </c>
      <c r="L34" s="187"/>
      <c r="M34" s="4">
        <f>N34+$B$15</f>
        <v>0.82916666666666705</v>
      </c>
      <c r="N34" s="187">
        <f t="shared" ref="N34" si="100">P34+$M$15</f>
        <v>0.82569444444444484</v>
      </c>
      <c r="O34" s="187"/>
      <c r="P34" s="5">
        <f>Q34+$B$15</f>
        <v>0.82291666666666707</v>
      </c>
      <c r="Q34" s="5">
        <f>Q33+TIME(0,2,0)</f>
        <v>0.81944444444444486</v>
      </c>
      <c r="S34" s="5"/>
      <c r="T34" s="5">
        <f t="shared" ref="T34" si="101">U34+TIME(0,4,0)</f>
        <v>1.2083333333333359</v>
      </c>
      <c r="U34" s="5">
        <f t="shared" ref="U34" si="102">V34+TIME(0,4,0)</f>
        <v>1.2055555555555582</v>
      </c>
      <c r="V34" s="5">
        <f t="shared" ref="V34" si="103">W34+TIME(0,4,0)</f>
        <v>1.2027777777777804</v>
      </c>
      <c r="W34" s="5">
        <f t="shared" ref="W34" si="104">X34+TIME(0,3,0)</f>
        <v>1.2000000000000026</v>
      </c>
      <c r="X34" s="8">
        <f t="shared" si="73"/>
        <v>1.1979166666666692</v>
      </c>
      <c r="Y34" s="206"/>
      <c r="Z34" s="85">
        <f t="shared" si="4"/>
        <v>5.7649999999999997</v>
      </c>
      <c r="AA34" s="79">
        <f>B34-H34</f>
        <v>1.2499999999999956E-2</v>
      </c>
      <c r="AB34" s="86">
        <f>B35-B34</f>
        <v>1.388888888889217E-3</v>
      </c>
      <c r="AC34" s="184"/>
      <c r="AD34" s="85">
        <f t="shared" ref="AD34" si="105">Z$5</f>
        <v>5.7649999999999997</v>
      </c>
      <c r="AE34" s="79">
        <f>K34-Q34</f>
        <v>1.2499999999999956E-2</v>
      </c>
      <c r="AF34" s="79">
        <f>K35-K34</f>
        <v>1.3888888888882178E-3</v>
      </c>
      <c r="AG34" s="184"/>
      <c r="AH34" s="85">
        <f t="shared" si="75"/>
        <v>5.7649999999999997</v>
      </c>
      <c r="AI34" s="79">
        <f>T34-X34</f>
        <v>1.0416666666666741E-2</v>
      </c>
      <c r="AJ34" s="79">
        <f>T35-T34</f>
        <v>0</v>
      </c>
    </row>
    <row r="35" spans="1:36" ht="14.1" customHeight="1">
      <c r="A35" s="99">
        <v>8</v>
      </c>
      <c r="B35" s="188">
        <v>0.44097222222222199</v>
      </c>
      <c r="C35" s="189"/>
      <c r="D35" s="7">
        <f>B35+$H$15</f>
        <v>0.44374999999999976</v>
      </c>
      <c r="E35" s="188">
        <f>D35+$B$15</f>
        <v>0.44722222222222197</v>
      </c>
      <c r="F35" s="188"/>
      <c r="G35" s="7">
        <f>E35+$M$15</f>
        <v>0.44999999999999973</v>
      </c>
      <c r="H35" s="7">
        <f>G35+$B$15</f>
        <v>0.45347222222222194</v>
      </c>
      <c r="J35" s="64">
        <v>8</v>
      </c>
      <c r="K35" s="190">
        <v>0.83333333333333304</v>
      </c>
      <c r="L35" s="190"/>
      <c r="M35" s="9">
        <f>K35+$H$15</f>
        <v>0.83611111111111081</v>
      </c>
      <c r="N35" s="190">
        <f>M35+$B$15</f>
        <v>0.83958333333333302</v>
      </c>
      <c r="O35" s="190"/>
      <c r="P35" s="9">
        <f>N35+$M$15</f>
        <v>0.84236111111111078</v>
      </c>
      <c r="Q35" s="9">
        <f>P35+$B$15</f>
        <v>0.84583333333333299</v>
      </c>
      <c r="S35" s="64">
        <v>8</v>
      </c>
      <c r="T35" s="9">
        <f>T34</f>
        <v>1.2083333333333359</v>
      </c>
      <c r="U35" s="9"/>
      <c r="V35" s="9"/>
      <c r="W35" s="9"/>
      <c r="X35" s="17"/>
      <c r="Y35" s="205">
        <v>9</v>
      </c>
      <c r="Z35" s="82">
        <f t="shared" si="6"/>
        <v>5.44</v>
      </c>
      <c r="AA35" s="83">
        <f>H35-B35</f>
        <v>1.2499999999999956E-2</v>
      </c>
      <c r="AB35" s="84">
        <f>H36-H35</f>
        <v>1.388888888888884E-3</v>
      </c>
      <c r="AC35" s="183">
        <v>9</v>
      </c>
      <c r="AD35" s="82">
        <f t="shared" ref="AD35" si="106">Z$3</f>
        <v>5.44</v>
      </c>
      <c r="AE35" s="83">
        <f>Q35-K35</f>
        <v>1.2499999999999956E-2</v>
      </c>
      <c r="AF35" s="83">
        <f>Q36-Q35</f>
        <v>1.388888888888884E-3</v>
      </c>
      <c r="AG35" s="183"/>
      <c r="AH35" s="82"/>
      <c r="AI35" s="83"/>
      <c r="AJ35" s="83"/>
    </row>
    <row r="36" spans="1:36" ht="14.1" customHeight="1">
      <c r="A36" s="97"/>
      <c r="B36" s="191">
        <f t="shared" ref="B36" si="107">D36+$H$15</f>
        <v>0.46736111111111078</v>
      </c>
      <c r="C36" s="191"/>
      <c r="D36" s="2">
        <f>E36+$B$15</f>
        <v>0.46458333333333302</v>
      </c>
      <c r="E36" s="191">
        <f t="shared" ref="E36" si="108">G36+$M$15</f>
        <v>0.46111111111111081</v>
      </c>
      <c r="F36" s="191"/>
      <c r="G36" s="2">
        <f>H36+$B$15</f>
        <v>0.45833333333333304</v>
      </c>
      <c r="H36" s="2">
        <f>H35+TIME(0,2,0)</f>
        <v>0.45486111111111083</v>
      </c>
      <c r="J36" s="65"/>
      <c r="K36" s="208">
        <f>M36+$H$15</f>
        <v>0.85972222222222183</v>
      </c>
      <c r="L36" s="208"/>
      <c r="M36" s="11">
        <f>N36+$B$15</f>
        <v>0.85694444444444406</v>
      </c>
      <c r="N36" s="208">
        <f>P36+$M$15</f>
        <v>0.85347222222222185</v>
      </c>
      <c r="O36" s="208"/>
      <c r="P36" s="11">
        <f>Q36+$B$15</f>
        <v>0.85069444444444409</v>
      </c>
      <c r="Q36" s="11">
        <f>Q35+TIME(0,2,0)</f>
        <v>0.84722222222222188</v>
      </c>
      <c r="S36" s="11"/>
      <c r="T36" s="11"/>
      <c r="U36" s="11"/>
      <c r="V36" s="11"/>
      <c r="W36" s="11"/>
      <c r="X36" s="10"/>
      <c r="Y36" s="206"/>
      <c r="Z36" s="85">
        <f t="shared" si="4"/>
        <v>5.7649999999999997</v>
      </c>
      <c r="AA36" s="79">
        <f>B36-H36</f>
        <v>1.2499999999999956E-2</v>
      </c>
      <c r="AB36" s="86">
        <f>B37-B36</f>
        <v>1.388888888889217E-3</v>
      </c>
      <c r="AC36" s="184"/>
      <c r="AD36" s="85">
        <f t="shared" ref="AD36" si="109">Z$5</f>
        <v>5.7649999999999997</v>
      </c>
      <c r="AE36" s="79">
        <f>K36-Q36</f>
        <v>1.2499999999999956E-2</v>
      </c>
      <c r="AF36" s="79">
        <f>K37-K36</f>
        <v>8.3333333333341919E-3</v>
      </c>
      <c r="AG36" s="184"/>
      <c r="AH36" s="85"/>
      <c r="AI36" s="79"/>
      <c r="AJ36" s="79"/>
    </row>
    <row r="37" spans="1:36" ht="14.1" customHeight="1">
      <c r="A37" s="37">
        <v>9</v>
      </c>
      <c r="B37" s="185">
        <v>0.46875</v>
      </c>
      <c r="C37" s="186"/>
      <c r="D37" s="4">
        <f>B37+$H$15</f>
        <v>0.47152777777777777</v>
      </c>
      <c r="E37" s="185">
        <f>D37+$B$15</f>
        <v>0.47499999999999998</v>
      </c>
      <c r="F37" s="185"/>
      <c r="G37" s="4">
        <f>E37+$M$15</f>
        <v>0.47777777777777775</v>
      </c>
      <c r="H37" s="4">
        <f>G37+$B$15</f>
        <v>0.48124999999999996</v>
      </c>
      <c r="J37" s="16">
        <v>9</v>
      </c>
      <c r="K37" s="209">
        <v>0.86805555555555602</v>
      </c>
      <c r="L37" s="209"/>
      <c r="M37" s="4">
        <f>K37+$H$15</f>
        <v>0.87083333333333379</v>
      </c>
      <c r="N37" s="209">
        <f>M37+$B$15</f>
        <v>0.874305555555556</v>
      </c>
      <c r="O37" s="209"/>
      <c r="P37" s="4">
        <f>N37+$M$15</f>
        <v>0.87708333333333377</v>
      </c>
      <c r="Q37" s="4">
        <f>P37+$E$15</f>
        <v>0.8791666666666671</v>
      </c>
      <c r="S37" s="15"/>
      <c r="X37" s="18"/>
      <c r="Y37" s="205">
        <v>10</v>
      </c>
      <c r="Z37" s="82">
        <f t="shared" si="6"/>
        <v>5.44</v>
      </c>
      <c r="AA37" s="83">
        <f>H37-B37</f>
        <v>1.2499999999999956E-2</v>
      </c>
      <c r="AB37" s="84">
        <f>H38-H37</f>
        <v>1.388888888888884E-3</v>
      </c>
      <c r="AC37" s="183">
        <v>10</v>
      </c>
      <c r="AD37" s="82">
        <f t="shared" ref="AD37" si="110">Z$3</f>
        <v>5.44</v>
      </c>
      <c r="AE37" s="83">
        <f>Q37-K37</f>
        <v>1.1111111111111072E-2</v>
      </c>
      <c r="AF37" s="83">
        <f>Q38-Q37</f>
        <v>1.388888888888884E-3</v>
      </c>
      <c r="AG37" s="183"/>
      <c r="AH37" s="82"/>
      <c r="AI37" s="83"/>
      <c r="AJ37" s="83"/>
    </row>
    <row r="38" spans="1:36" ht="14.1" customHeight="1">
      <c r="A38" s="37"/>
      <c r="B38" s="185">
        <f t="shared" ref="B38" si="111">D38+$H$15</f>
        <v>0.4951388888888888</v>
      </c>
      <c r="C38" s="186"/>
      <c r="D38" s="4">
        <f>E38+$B$15</f>
        <v>0.49236111111111103</v>
      </c>
      <c r="E38" s="187">
        <f t="shared" ref="E38" si="112">G38+$M$15</f>
        <v>0.48888888888888882</v>
      </c>
      <c r="F38" s="187"/>
      <c r="G38" s="5">
        <f>H38+$B$15</f>
        <v>0.48611111111111105</v>
      </c>
      <c r="H38" s="5">
        <f>H37+TIME(0,2,0)</f>
        <v>0.48263888888888884</v>
      </c>
      <c r="J38" s="16"/>
      <c r="K38" s="187">
        <f t="shared" ref="K38" si="113">M38+$H$15</f>
        <v>0.89166666666666705</v>
      </c>
      <c r="L38" s="187"/>
      <c r="M38" s="4">
        <f>N38+$B$15</f>
        <v>0.88888888888888928</v>
      </c>
      <c r="N38" s="187">
        <f t="shared" ref="N38" si="114">P38+$M$15</f>
        <v>0.88541666666666707</v>
      </c>
      <c r="O38" s="187"/>
      <c r="P38" s="5">
        <f>Q38+$E$15</f>
        <v>0.88263888888888931</v>
      </c>
      <c r="Q38" s="5">
        <f>Q37+TIME(0,2,0)</f>
        <v>0.88055555555555598</v>
      </c>
      <c r="S38" s="5"/>
      <c r="T38" s="5"/>
      <c r="U38" s="5"/>
      <c r="V38" s="5"/>
      <c r="W38" s="5"/>
      <c r="X38" s="8"/>
      <c r="Y38" s="206"/>
      <c r="Z38" s="85">
        <f t="shared" si="4"/>
        <v>5.7649999999999997</v>
      </c>
      <c r="AA38" s="79">
        <f>B38-H38</f>
        <v>1.2499999999999956E-2</v>
      </c>
      <c r="AB38" s="86">
        <f>B39-B38</f>
        <v>1.388888888889217E-3</v>
      </c>
      <c r="AC38" s="184"/>
      <c r="AD38" s="85">
        <f t="shared" ref="AD38" si="115">Z$5</f>
        <v>5.7649999999999997</v>
      </c>
      <c r="AE38" s="79">
        <f>K38-Q38</f>
        <v>1.1111111111111072E-2</v>
      </c>
      <c r="AF38" s="79">
        <f>K39-K38</f>
        <v>6.9444444444444198E-4</v>
      </c>
      <c r="AG38" s="184"/>
      <c r="AH38" s="85"/>
      <c r="AI38" s="79"/>
      <c r="AJ38" s="79"/>
    </row>
    <row r="39" spans="1:36" ht="14.1" customHeight="1">
      <c r="A39" s="99">
        <v>10</v>
      </c>
      <c r="B39" s="188">
        <v>0.49652777777777801</v>
      </c>
      <c r="C39" s="189"/>
      <c r="D39" s="7">
        <f>B39+$H$15</f>
        <v>0.49930555555555578</v>
      </c>
      <c r="E39" s="188">
        <f>D39+$B$15</f>
        <v>0.50277777777777799</v>
      </c>
      <c r="F39" s="188"/>
      <c r="G39" s="7">
        <f>E39+$M$15</f>
        <v>0.50555555555555576</v>
      </c>
      <c r="H39" s="7">
        <f>G39+$B$15</f>
        <v>0.50902777777777797</v>
      </c>
      <c r="J39" s="64">
        <v>10</v>
      </c>
      <c r="K39" s="190">
        <f>K38+TIME(0,1,0)</f>
        <v>0.89236111111111149</v>
      </c>
      <c r="L39" s="190"/>
      <c r="M39" s="9">
        <f>K39+$H$15</f>
        <v>0.89513888888888926</v>
      </c>
      <c r="N39" s="190">
        <f>M39+$B$15</f>
        <v>0.89861111111111147</v>
      </c>
      <c r="O39" s="190"/>
      <c r="P39" s="9">
        <f>N39+$M$15</f>
        <v>0.90138888888888924</v>
      </c>
      <c r="Q39" s="9">
        <f>P39+$E$15</f>
        <v>0.90347222222222257</v>
      </c>
      <c r="S39" s="64"/>
      <c r="T39" s="9"/>
      <c r="U39" s="9"/>
      <c r="V39" s="9"/>
      <c r="W39" s="9"/>
      <c r="X39" s="17"/>
      <c r="Y39" s="205">
        <v>11</v>
      </c>
      <c r="Z39" s="82">
        <f t="shared" si="6"/>
        <v>5.44</v>
      </c>
      <c r="AA39" s="83">
        <f>H39-B39</f>
        <v>1.2499999999999956E-2</v>
      </c>
      <c r="AB39" s="84">
        <f>H40-H39</f>
        <v>1.388888888888884E-3</v>
      </c>
      <c r="AC39" s="183">
        <v>11</v>
      </c>
      <c r="AD39" s="82">
        <f t="shared" ref="AD39" si="116">Z$3</f>
        <v>5.44</v>
      </c>
      <c r="AE39" s="83">
        <f>Q39-K39</f>
        <v>1.1111111111111072E-2</v>
      </c>
      <c r="AF39" s="83">
        <f>Q40-Q39</f>
        <v>1.388888888888884E-3</v>
      </c>
      <c r="AG39" s="183"/>
      <c r="AH39" s="82"/>
      <c r="AI39" s="82"/>
      <c r="AJ39" s="82"/>
    </row>
    <row r="40" spans="1:36" ht="14.1" customHeight="1">
      <c r="A40" s="40"/>
      <c r="B40" s="191">
        <f t="shared" ref="B40" si="117">D40+$H$15</f>
        <v>0.52291666666666681</v>
      </c>
      <c r="C40" s="192"/>
      <c r="D40" s="2">
        <f>E40+$B$15</f>
        <v>0.52013888888888904</v>
      </c>
      <c r="E40" s="191">
        <f t="shared" ref="E40" si="118">G40+$M$15</f>
        <v>0.51666666666666683</v>
      </c>
      <c r="F40" s="191"/>
      <c r="G40" s="2">
        <f>H40+$B$15</f>
        <v>0.51388888888888906</v>
      </c>
      <c r="H40" s="2">
        <f>H39+TIME(0,2,0)</f>
        <v>0.51041666666666685</v>
      </c>
      <c r="J40" s="65"/>
      <c r="K40" s="208">
        <f t="shared" ref="K40" si="119">M40+$H$15</f>
        <v>0.91597222222222252</v>
      </c>
      <c r="L40" s="208"/>
      <c r="M40" s="11">
        <f>N40+$B$15</f>
        <v>0.91319444444444475</v>
      </c>
      <c r="N40" s="208">
        <f t="shared" ref="N40" si="120">P40+$M$15</f>
        <v>0.90972222222222254</v>
      </c>
      <c r="O40" s="208"/>
      <c r="P40" s="11">
        <f>Q40+$E$15</f>
        <v>0.90694444444444478</v>
      </c>
      <c r="Q40" s="11">
        <f>Q39+TIME(0,2,0)</f>
        <v>0.90486111111111145</v>
      </c>
      <c r="S40" s="11"/>
      <c r="T40" s="11"/>
      <c r="U40" s="11"/>
      <c r="V40" s="11"/>
      <c r="W40" s="11"/>
      <c r="X40" s="10"/>
      <c r="Y40" s="206"/>
      <c r="Z40" s="85">
        <f t="shared" si="4"/>
        <v>5.7649999999999997</v>
      </c>
      <c r="AA40" s="79">
        <f>B40-H40</f>
        <v>1.2499999999999956E-2</v>
      </c>
      <c r="AB40" s="86">
        <f>B41-B40</f>
        <v>1.388888888889217E-3</v>
      </c>
      <c r="AC40" s="184"/>
      <c r="AD40" s="85">
        <f t="shared" ref="AD40" si="121">Z$5</f>
        <v>5.7649999999999997</v>
      </c>
      <c r="AE40" s="79">
        <f>K40-Q40</f>
        <v>1.1111111111111072E-2</v>
      </c>
      <c r="AF40" s="79">
        <f>K41-K40</f>
        <v>6.9444444444444198E-4</v>
      </c>
      <c r="AG40" s="184"/>
      <c r="AH40" s="85"/>
      <c r="AI40" s="85"/>
      <c r="AJ40" s="85"/>
    </row>
    <row r="41" spans="1:36" ht="14.1" customHeight="1">
      <c r="A41" s="37">
        <v>11</v>
      </c>
      <c r="B41" s="185">
        <v>0.52430555555555602</v>
      </c>
      <c r="C41" s="186"/>
      <c r="D41" s="4">
        <f>B41+$H$15</f>
        <v>0.52708333333333379</v>
      </c>
      <c r="E41" s="185">
        <f>D41+$B$15</f>
        <v>0.530555555555556</v>
      </c>
      <c r="F41" s="185"/>
      <c r="G41" s="4">
        <f>E41+$M$15</f>
        <v>0.53333333333333377</v>
      </c>
      <c r="H41" s="4">
        <f>G41+$B$15</f>
        <v>0.53680555555555598</v>
      </c>
      <c r="J41" s="16">
        <v>11</v>
      </c>
      <c r="K41" s="209">
        <f>K40+TIME(0,1,0)</f>
        <v>0.91666666666666696</v>
      </c>
      <c r="L41" s="209"/>
      <c r="M41" s="4">
        <f>K41+$H$15</f>
        <v>0.91944444444444473</v>
      </c>
      <c r="N41" s="209">
        <f>M41+$B$15</f>
        <v>0.92291666666666694</v>
      </c>
      <c r="O41" s="209"/>
      <c r="P41" s="4">
        <f>N41+$M$15</f>
        <v>0.92569444444444471</v>
      </c>
      <c r="Q41" s="4">
        <f>P41+$E$15</f>
        <v>0.92777777777777803</v>
      </c>
      <c r="S41" s="15"/>
      <c r="X41" s="18"/>
      <c r="Y41" s="205">
        <v>12</v>
      </c>
      <c r="Z41" s="82">
        <f t="shared" si="6"/>
        <v>5.44</v>
      </c>
      <c r="AA41" s="83">
        <f>H41-B41</f>
        <v>1.2499999999999956E-2</v>
      </c>
      <c r="AB41" s="88">
        <f>H42-H41</f>
        <v>1.388888888888884E-3</v>
      </c>
      <c r="AC41" s="183">
        <v>12</v>
      </c>
      <c r="AD41" s="82">
        <f t="shared" ref="AD41" si="122">Z$3</f>
        <v>5.44</v>
      </c>
      <c r="AE41" s="83">
        <f>Q41-K41</f>
        <v>1.1111111111111072E-2</v>
      </c>
      <c r="AF41" s="83">
        <f>Q42-Q41</f>
        <v>2.0833333333333259E-3</v>
      </c>
    </row>
    <row r="42" spans="1:36" ht="14.1" customHeight="1">
      <c r="A42" s="24"/>
      <c r="B42" s="185">
        <f t="shared" ref="B42" si="123">D42+$H$15</f>
        <v>0.55069444444444482</v>
      </c>
      <c r="C42" s="186"/>
      <c r="D42" s="4">
        <f>E42+$B$15</f>
        <v>0.54791666666666705</v>
      </c>
      <c r="E42" s="187">
        <f t="shared" ref="E42" si="124">G42+$M$15</f>
        <v>0.54444444444444484</v>
      </c>
      <c r="F42" s="187"/>
      <c r="G42" s="5">
        <f>H42+$B$15</f>
        <v>0.54166666666666707</v>
      </c>
      <c r="H42" s="5">
        <f>H41+TIME(0,2,0)</f>
        <v>0.53819444444444486</v>
      </c>
      <c r="J42" s="16"/>
      <c r="K42" s="187">
        <f t="shared" ref="K42" si="125">M42+$H$15</f>
        <v>0.94097222222222243</v>
      </c>
      <c r="L42" s="187"/>
      <c r="M42" s="4">
        <f>N42+$B$15</f>
        <v>0.93819444444444466</v>
      </c>
      <c r="N42" s="187">
        <f t="shared" ref="N42" si="126">P42+$M$15</f>
        <v>0.93472222222222245</v>
      </c>
      <c r="O42" s="187"/>
      <c r="P42" s="5">
        <f>Q42+$E$15</f>
        <v>0.93194444444444469</v>
      </c>
      <c r="Q42" s="5">
        <f>Q41+TIME(0,3,0)</f>
        <v>0.92986111111111136</v>
      </c>
      <c r="S42" s="5"/>
      <c r="T42" s="5"/>
      <c r="U42" s="5"/>
      <c r="V42" s="5"/>
      <c r="W42" s="5"/>
      <c r="X42" s="8"/>
      <c r="Y42" s="206"/>
      <c r="Z42" s="85">
        <f t="shared" si="4"/>
        <v>5.7649999999999997</v>
      </c>
      <c r="AA42" s="79">
        <f>B42-H42</f>
        <v>1.2499999999999956E-2</v>
      </c>
      <c r="AB42" s="79">
        <f>B43-B42</f>
        <v>1.3888888888882178E-3</v>
      </c>
      <c r="AC42" s="184"/>
      <c r="AD42" s="85">
        <f t="shared" ref="AD42" si="127">Z$5</f>
        <v>5.7649999999999997</v>
      </c>
      <c r="AE42" s="79">
        <f>K42-Q42</f>
        <v>1.1111111111111072E-2</v>
      </c>
      <c r="AF42" s="79">
        <f>K43-K42</f>
        <v>3.4722222222222099E-3</v>
      </c>
    </row>
    <row r="43" spans="1:36" ht="13.5" customHeight="1">
      <c r="A43" s="99">
        <v>12</v>
      </c>
      <c r="B43" s="188">
        <v>0.55208333333333304</v>
      </c>
      <c r="C43" s="189"/>
      <c r="D43" s="7">
        <f>B43+$H$15</f>
        <v>0.55486111111111081</v>
      </c>
      <c r="E43" s="188">
        <f>D43+$B$15</f>
        <v>0.55833333333333302</v>
      </c>
      <c r="F43" s="188"/>
      <c r="G43" s="7">
        <f>E43+$M$15</f>
        <v>0.56111111111111078</v>
      </c>
      <c r="H43" s="7">
        <f>G43+$B$15</f>
        <v>0.56458333333333299</v>
      </c>
      <c r="J43" s="64">
        <v>12</v>
      </c>
      <c r="K43" s="190">
        <f>K42+TIME(0,5,0)</f>
        <v>0.94444444444444464</v>
      </c>
      <c r="L43" s="190"/>
      <c r="M43" s="9">
        <f>K43+$H$15</f>
        <v>0.94722222222222241</v>
      </c>
      <c r="N43" s="190">
        <f>M43+$H$15</f>
        <v>0.95000000000000018</v>
      </c>
      <c r="O43" s="190"/>
      <c r="P43" s="9">
        <f>N43+$M$15</f>
        <v>0.95277777777777795</v>
      </c>
      <c r="Q43" s="9">
        <f>P43+$E$15</f>
        <v>0.95486111111111127</v>
      </c>
      <c r="S43" s="64"/>
      <c r="T43" s="9"/>
      <c r="U43" s="9"/>
      <c r="V43" s="9"/>
      <c r="W43" s="9"/>
      <c r="X43" s="17"/>
      <c r="Y43" s="205">
        <v>13</v>
      </c>
      <c r="Z43" s="82">
        <f>Z$3</f>
        <v>5.44</v>
      </c>
      <c r="AA43" s="83">
        <f>H43-B43</f>
        <v>1.2499999999999956E-2</v>
      </c>
      <c r="AB43" s="88">
        <f>H44-H43</f>
        <v>1.388888888888884E-3</v>
      </c>
      <c r="AC43" s="183">
        <v>13</v>
      </c>
      <c r="AD43" s="82">
        <f t="shared" ref="AD43" si="128">Z$3</f>
        <v>5.44</v>
      </c>
      <c r="AE43" s="83">
        <f>Q43-K43</f>
        <v>1.041666666666663E-2</v>
      </c>
      <c r="AF43" s="83">
        <f>Q44-Q43</f>
        <v>0</v>
      </c>
    </row>
    <row r="44" spans="1:36" ht="13.5" customHeight="1">
      <c r="A44" s="40"/>
      <c r="B44" s="191">
        <f t="shared" ref="B44" si="129">D44+$H$15</f>
        <v>0.57847222222222183</v>
      </c>
      <c r="C44" s="192"/>
      <c r="D44" s="2">
        <f>E44+$B$15</f>
        <v>0.57569444444444406</v>
      </c>
      <c r="E44" s="191">
        <f t="shared" ref="E44" si="130">G44+$M$15</f>
        <v>0.57222222222222185</v>
      </c>
      <c r="F44" s="191"/>
      <c r="G44" s="2">
        <f>H44+$B$15</f>
        <v>0.56944444444444409</v>
      </c>
      <c r="H44" s="2">
        <f>H43+TIME(0,2,0)</f>
        <v>0.56597222222222188</v>
      </c>
      <c r="J44" s="65"/>
      <c r="K44" s="208">
        <f t="shared" ref="K44" si="131">M44+$H$15</f>
        <v>0.9652777777777779</v>
      </c>
      <c r="L44" s="208"/>
      <c r="M44" s="11">
        <f>N44+$H$15</f>
        <v>0.96250000000000013</v>
      </c>
      <c r="N44" s="208">
        <f t="shared" ref="N44" si="132">P44+$M$15</f>
        <v>0.95972222222222237</v>
      </c>
      <c r="O44" s="208"/>
      <c r="P44" s="11">
        <f>Q44+$E$15</f>
        <v>0.9569444444444446</v>
      </c>
      <c r="Q44" s="11">
        <f>Q43+TIME(0,0,0)</f>
        <v>0.95486111111111127</v>
      </c>
      <c r="S44" s="11"/>
      <c r="T44" s="11"/>
      <c r="U44" s="11"/>
      <c r="V44" s="11"/>
      <c r="W44" s="11"/>
      <c r="X44" s="10"/>
      <c r="Y44" s="206"/>
      <c r="Z44" s="85">
        <f t="shared" ref="Z44" si="133">Z$5</f>
        <v>5.7649999999999997</v>
      </c>
      <c r="AA44" s="79">
        <f>B44-H44</f>
        <v>1.2499999999999956E-2</v>
      </c>
      <c r="AB44" s="79">
        <f>B45-B44</f>
        <v>6.9444444444521913E-4</v>
      </c>
      <c r="AC44" s="184"/>
      <c r="AD44" s="85">
        <f t="shared" ref="AD44" si="134">Z$5</f>
        <v>5.7649999999999997</v>
      </c>
      <c r="AE44" s="79">
        <f>K44-Q44</f>
        <v>1.041666666666663E-2</v>
      </c>
      <c r="AF44" s="79">
        <f>K45-K44</f>
        <v>3.4722222222222099E-3</v>
      </c>
    </row>
    <row r="45" spans="1:36" ht="13.5" customHeight="1">
      <c r="A45" s="37">
        <v>13</v>
      </c>
      <c r="B45" s="185">
        <v>0.57916666666666705</v>
      </c>
      <c r="C45" s="186"/>
      <c r="E45" s="185"/>
      <c r="F45" s="185"/>
      <c r="J45" s="16">
        <v>13</v>
      </c>
      <c r="K45" s="209">
        <f>K44+TIME(0,5,0)</f>
        <v>0.96875000000000011</v>
      </c>
      <c r="L45" s="209"/>
      <c r="M45" s="4">
        <f>K45+$H$15</f>
        <v>0.97152777777777788</v>
      </c>
      <c r="N45" s="209">
        <f>M45+$H$15</f>
        <v>0.97430555555555565</v>
      </c>
      <c r="O45" s="209"/>
      <c r="P45" s="4">
        <f>N45+$M$15</f>
        <v>0.97708333333333341</v>
      </c>
      <c r="Q45" s="4">
        <f>P45+$E$15</f>
        <v>0.97916666666666674</v>
      </c>
      <c r="X45" s="18"/>
      <c r="Y45" s="205"/>
      <c r="Z45" s="82"/>
      <c r="AA45" s="83"/>
      <c r="AB45" s="88"/>
      <c r="AC45" s="183">
        <v>14</v>
      </c>
      <c r="AD45" s="82">
        <f t="shared" ref="AD45" si="135">Z$3</f>
        <v>5.44</v>
      </c>
      <c r="AE45" s="83">
        <f>Q45-K45</f>
        <v>1.041666666666663E-2</v>
      </c>
      <c r="AF45" s="83">
        <f>Q46-Q45</f>
        <v>0</v>
      </c>
    </row>
    <row r="46" spans="1:36" ht="13.5" customHeight="1">
      <c r="A46" s="24"/>
      <c r="B46" s="187"/>
      <c r="C46" s="207"/>
      <c r="D46" s="5"/>
      <c r="E46" s="187"/>
      <c r="F46" s="187"/>
      <c r="G46" s="5"/>
      <c r="H46" s="5"/>
      <c r="J46" s="16"/>
      <c r="K46" s="187">
        <f t="shared" ref="K46" si="136">M46+$H$15</f>
        <v>0.98958333333333337</v>
      </c>
      <c r="L46" s="187"/>
      <c r="M46" s="4">
        <f>N46+$H$15</f>
        <v>0.9868055555555556</v>
      </c>
      <c r="N46" s="187">
        <f t="shared" ref="N46" si="137">P46+$M$15</f>
        <v>0.98402777777777783</v>
      </c>
      <c r="O46" s="187"/>
      <c r="P46" s="5">
        <f>Q46+$E$15</f>
        <v>0.98125000000000007</v>
      </c>
      <c r="Q46" s="5">
        <f>Q45+TIME(0,0,0)</f>
        <v>0.97916666666666674</v>
      </c>
      <c r="X46" s="18"/>
      <c r="Y46" s="206"/>
      <c r="Z46" s="85"/>
      <c r="AA46" s="79"/>
      <c r="AB46" s="79"/>
      <c r="AC46" s="184"/>
      <c r="AD46" s="85">
        <f t="shared" ref="AD46" si="138">Z$5</f>
        <v>5.7649999999999997</v>
      </c>
      <c r="AE46" s="79">
        <f>K46-Q46</f>
        <v>1.041666666666663E-2</v>
      </c>
      <c r="AF46" s="79">
        <f>K47-K46</f>
        <v>0</v>
      </c>
    </row>
    <row r="47" spans="1:36" ht="13.5" customHeight="1">
      <c r="A47" s="99"/>
      <c r="B47" s="188"/>
      <c r="C47" s="189"/>
      <c r="D47" s="7"/>
      <c r="E47" s="188"/>
      <c r="F47" s="188"/>
      <c r="G47" s="7"/>
      <c r="H47" s="7"/>
      <c r="J47" s="64">
        <v>14</v>
      </c>
      <c r="K47" s="188">
        <f>K46</f>
        <v>0.98958333333333337</v>
      </c>
      <c r="L47" s="188"/>
      <c r="M47" s="9"/>
      <c r="N47" s="190"/>
      <c r="O47" s="190"/>
      <c r="P47" s="9"/>
      <c r="Q47" s="9"/>
      <c r="S47" s="9"/>
      <c r="T47" s="9"/>
      <c r="U47" s="9"/>
      <c r="V47" s="9"/>
      <c r="W47" s="9"/>
      <c r="X47" s="17"/>
      <c r="Y47" s="205"/>
      <c r="Z47" s="82"/>
      <c r="AA47" s="83"/>
      <c r="AB47" s="88"/>
      <c r="AC47" s="183"/>
      <c r="AD47" s="82"/>
      <c r="AE47" s="82"/>
      <c r="AF47" s="82"/>
    </row>
    <row r="48" spans="1:36" ht="13.5" customHeight="1">
      <c r="A48" s="40"/>
      <c r="B48" s="191"/>
      <c r="C48" s="192"/>
      <c r="D48" s="2"/>
      <c r="E48" s="191"/>
      <c r="F48" s="191"/>
      <c r="G48" s="2"/>
      <c r="H48" s="2"/>
      <c r="J48" s="11"/>
      <c r="K48" s="11"/>
      <c r="L48" s="11"/>
      <c r="M48" s="11"/>
      <c r="N48" s="11"/>
      <c r="O48" s="11"/>
      <c r="P48" s="11"/>
      <c r="Q48" s="11"/>
      <c r="S48" s="11"/>
      <c r="T48" s="11"/>
      <c r="U48" s="11"/>
      <c r="V48" s="11"/>
      <c r="W48" s="11"/>
      <c r="X48" s="10"/>
      <c r="Y48" s="206"/>
      <c r="Z48" s="85"/>
      <c r="AA48" s="79"/>
      <c r="AB48" s="79"/>
      <c r="AC48" s="184"/>
      <c r="AD48" s="85"/>
      <c r="AE48" s="85"/>
      <c r="AF48" s="85"/>
    </row>
    <row r="49" spans="1:38" ht="13.5" customHeight="1">
      <c r="A49" s="37"/>
      <c r="B49" s="185"/>
      <c r="C49" s="186"/>
      <c r="X49" s="18"/>
    </row>
    <row r="50" spans="1:38" ht="13.5" customHeight="1" thickBot="1">
      <c r="A50" s="142"/>
      <c r="B50" s="41"/>
      <c r="C50" s="41"/>
      <c r="D50" s="41"/>
      <c r="E50" s="41"/>
      <c r="F50" s="41"/>
      <c r="G50" s="41"/>
      <c r="H50" s="41"/>
      <c r="J50" s="41"/>
      <c r="K50" s="193"/>
      <c r="L50" s="193"/>
      <c r="M50" s="41"/>
      <c r="N50" s="193"/>
      <c r="O50" s="193"/>
      <c r="P50" s="66"/>
      <c r="Q50" s="66"/>
      <c r="R50" s="34"/>
      <c r="S50" s="66"/>
      <c r="T50" s="66"/>
      <c r="U50" s="66"/>
      <c r="V50" s="66"/>
      <c r="W50" s="66"/>
      <c r="X50" s="141"/>
      <c r="Y50" s="140" t="s">
        <v>32</v>
      </c>
      <c r="Z50" s="106">
        <f>SUM(Z19:Z44)/26</f>
        <v>5.6024999999999983</v>
      </c>
      <c r="AC50" s="109" t="s">
        <v>32</v>
      </c>
      <c r="AD50" s="106">
        <f>SUM(AD21:AD46)/26</f>
        <v>5.6024999999999983</v>
      </c>
    </row>
    <row r="51" spans="1:38" ht="11.45" customHeight="1" thickTop="1">
      <c r="A51" s="24"/>
      <c r="N51" s="185"/>
      <c r="O51" s="185"/>
      <c r="X51" s="18"/>
    </row>
    <row r="52" spans="1:38" ht="11.45" customHeight="1">
      <c r="A52" s="24"/>
      <c r="J52" s="30"/>
      <c r="K52" s="30"/>
      <c r="L52" s="30"/>
      <c r="O52" s="31"/>
      <c r="P52" s="31"/>
      <c r="Q52" s="32"/>
      <c r="R52" s="32"/>
      <c r="S52" s="32"/>
      <c r="T52" s="32"/>
      <c r="U52" s="32"/>
      <c r="V52" s="32"/>
      <c r="W52" s="32"/>
      <c r="X52" s="77"/>
    </row>
    <row r="53" spans="1:38" ht="15" customHeight="1">
      <c r="A53" s="29" t="s">
        <v>33</v>
      </c>
      <c r="B53" s="30"/>
      <c r="C53" s="30"/>
      <c r="F53" s="31" t="s">
        <v>16</v>
      </c>
      <c r="G53" s="32">
        <f>B45</f>
        <v>0.57916666666666705</v>
      </c>
      <c r="J53" s="30" t="s">
        <v>33</v>
      </c>
      <c r="K53" s="30"/>
      <c r="L53" s="30"/>
      <c r="O53" s="31" t="s">
        <v>16</v>
      </c>
      <c r="P53" s="32">
        <f>K47</f>
        <v>0.98958333333333337</v>
      </c>
      <c r="S53" s="30" t="s">
        <v>33</v>
      </c>
      <c r="W53" s="31" t="s">
        <v>16</v>
      </c>
      <c r="X53" s="77">
        <f>T35</f>
        <v>1.2083333333333359</v>
      </c>
      <c r="Y53" s="194" t="s">
        <v>34</v>
      </c>
      <c r="Z53" s="194"/>
      <c r="AA53" s="195"/>
    </row>
    <row r="54" spans="1:38" ht="15" customHeight="1">
      <c r="A54" s="29" t="s">
        <v>35</v>
      </c>
      <c r="B54" s="30"/>
      <c r="C54" s="30"/>
      <c r="F54" s="31" t="s">
        <v>16</v>
      </c>
      <c r="G54" s="32">
        <f>G53+$E$9</f>
        <v>0.58611111111111147</v>
      </c>
      <c r="I54" s="3"/>
      <c r="J54" s="30" t="s">
        <v>35</v>
      </c>
      <c r="K54" s="30"/>
      <c r="L54" s="30"/>
      <c r="O54" s="31" t="s">
        <v>16</v>
      </c>
      <c r="P54" s="32">
        <f>P53+$E$9</f>
        <v>0.99652777777777779</v>
      </c>
      <c r="S54" s="30" t="s">
        <v>35</v>
      </c>
      <c r="W54" s="31" t="s">
        <v>16</v>
      </c>
      <c r="X54" s="77">
        <f>X53+$E$9</f>
        <v>1.2152777777777803</v>
      </c>
      <c r="Y54" s="78" t="s">
        <v>19</v>
      </c>
      <c r="Z54" s="79" t="s">
        <v>20</v>
      </c>
      <c r="AA54" s="79" t="s">
        <v>21</v>
      </c>
    </row>
    <row r="55" spans="1:38" ht="15" customHeight="1">
      <c r="A55" s="29" t="s">
        <v>36</v>
      </c>
      <c r="B55" s="30"/>
      <c r="C55" s="30"/>
      <c r="F55" s="31" t="s">
        <v>16</v>
      </c>
      <c r="G55" s="32">
        <f>G54+$H$9</f>
        <v>0.59027777777777812</v>
      </c>
      <c r="I55" s="137"/>
      <c r="J55" s="30" t="s">
        <v>36</v>
      </c>
      <c r="K55" s="30"/>
      <c r="L55" s="30"/>
      <c r="O55" s="31" t="s">
        <v>16</v>
      </c>
      <c r="P55" s="32">
        <f>P54+$H$9</f>
        <v>1.0006944444444446</v>
      </c>
      <c r="S55" s="30" t="s">
        <v>36</v>
      </c>
      <c r="W55" s="31" t="s">
        <v>16</v>
      </c>
      <c r="X55" s="77">
        <f>X54+$H$9</f>
        <v>1.219444444444447</v>
      </c>
      <c r="Y55" s="80">
        <v>3.464</v>
      </c>
      <c r="Z55" s="79">
        <f>P54-P53</f>
        <v>6.9444444444444198E-3</v>
      </c>
      <c r="AA55" s="79">
        <f>P55-P54</f>
        <v>4.1666666666667629E-3</v>
      </c>
    </row>
    <row r="56" spans="1:38" ht="12.75" customHeight="1">
      <c r="A56" s="42" t="s">
        <v>37</v>
      </c>
      <c r="B56" s="43"/>
      <c r="C56" s="43"/>
      <c r="D56" s="44"/>
      <c r="E56" s="44"/>
      <c r="F56" s="45"/>
      <c r="G56" s="46">
        <f>SUM(Z14,AA19:AA48,Z55)</f>
        <v>0.31666666666666554</v>
      </c>
      <c r="I56" s="138"/>
      <c r="J56" s="43" t="s">
        <v>37</v>
      </c>
      <c r="K56" s="43"/>
      <c r="L56" s="43"/>
      <c r="M56" s="44"/>
      <c r="N56" s="44"/>
      <c r="O56" s="45"/>
      <c r="P56" s="46">
        <f>SUM(Z14,AE19:AE46,Z55)</f>
        <v>0.33958333333333213</v>
      </c>
      <c r="S56" s="43" t="s">
        <v>37</v>
      </c>
      <c r="X56" s="128">
        <f>SUM(Z14,AI19:AI34,Z55)</f>
        <v>0.18055555555555661</v>
      </c>
      <c r="Y56" s="90"/>
      <c r="Z56" s="91"/>
      <c r="AA56" s="91"/>
    </row>
    <row r="57" spans="1:38" ht="12.75" customHeight="1">
      <c r="A57" s="47" t="s">
        <v>38</v>
      </c>
      <c r="B57" s="48"/>
      <c r="C57" s="48"/>
      <c r="D57" s="49"/>
      <c r="E57" s="49"/>
      <c r="F57" s="50"/>
      <c r="G57" s="51">
        <f>G55-H12</f>
        <v>0.40972222222222221</v>
      </c>
      <c r="I57" s="139"/>
      <c r="J57" s="48" t="s">
        <v>38</v>
      </c>
      <c r="K57" s="48"/>
      <c r="L57" s="48"/>
      <c r="M57" s="49"/>
      <c r="N57" s="49"/>
      <c r="O57" s="50"/>
      <c r="P57" s="51">
        <f>P55-Q12</f>
        <v>0.43819444444444455</v>
      </c>
      <c r="S57" s="48" t="s">
        <v>38</v>
      </c>
      <c r="X57" s="129">
        <f>X55-X12</f>
        <v>0.24722222222222467</v>
      </c>
      <c r="Y57" s="90"/>
      <c r="Z57" s="91"/>
      <c r="AA57" s="91"/>
    </row>
    <row r="58" spans="1:38" ht="12.75" customHeight="1">
      <c r="A58" s="52" t="s">
        <v>39</v>
      </c>
      <c r="B58" s="30"/>
      <c r="C58" s="30"/>
      <c r="F58" s="31"/>
      <c r="G58" s="53" t="s">
        <v>61</v>
      </c>
      <c r="I58" s="137"/>
      <c r="J58" s="67" t="s">
        <v>39</v>
      </c>
      <c r="K58" s="30"/>
      <c r="L58" s="30"/>
      <c r="O58" s="31"/>
      <c r="P58" s="53" t="s">
        <v>47</v>
      </c>
      <c r="S58" s="67" t="s">
        <v>39</v>
      </c>
      <c r="W58" s="234" t="s">
        <v>52</v>
      </c>
      <c r="X58" s="235"/>
      <c r="AL58" s="4" t="s">
        <v>57</v>
      </c>
    </row>
    <row r="59" spans="1:38" ht="15.75" customHeight="1">
      <c r="A59" s="29"/>
      <c r="B59" s="30"/>
      <c r="C59" s="30"/>
      <c r="F59" s="31"/>
      <c r="G59" s="31"/>
      <c r="H59" s="32"/>
      <c r="I59" s="137"/>
      <c r="J59" s="30"/>
      <c r="K59" s="30"/>
      <c r="L59" s="30"/>
      <c r="O59" s="31"/>
      <c r="P59" s="31"/>
      <c r="Q59" s="32"/>
      <c r="R59" s="32"/>
      <c r="S59" s="32"/>
      <c r="T59" s="32"/>
      <c r="U59" s="32"/>
      <c r="V59" s="32"/>
      <c r="W59" s="32"/>
      <c r="X59" s="77"/>
    </row>
    <row r="60" spans="1:38">
      <c r="A60" s="101"/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07"/>
    </row>
    <row r="61" spans="1:38" ht="12.75" customHeight="1">
      <c r="A61" s="196" t="s">
        <v>40</v>
      </c>
      <c r="B61" s="196"/>
      <c r="C61" s="55" t="s">
        <v>41</v>
      </c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08"/>
    </row>
    <row r="62" spans="1:38" ht="12.75" customHeight="1">
      <c r="A62" s="196"/>
      <c r="B62" s="196"/>
      <c r="C62" s="5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08"/>
    </row>
    <row r="63" spans="1:38" ht="13.5">
      <c r="A63" s="197" t="s">
        <v>42</v>
      </c>
      <c r="B63" s="197"/>
      <c r="C63" s="55" t="s">
        <v>43</v>
      </c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94"/>
    </row>
    <row r="64" spans="1:38">
      <c r="A64" s="24"/>
      <c r="X64" s="18"/>
    </row>
    <row r="65" spans="1:24" ht="15">
      <c r="A65" s="24"/>
      <c r="B65" s="56" t="s">
        <v>44</v>
      </c>
      <c r="C65" s="57"/>
      <c r="D65" s="58"/>
      <c r="E65" s="59"/>
      <c r="F65" s="60"/>
      <c r="G65" s="60"/>
      <c r="H65" s="60"/>
      <c r="I65" s="60"/>
      <c r="J65" s="60"/>
      <c r="K65" s="60"/>
      <c r="L65" s="60"/>
      <c r="M65" s="68"/>
      <c r="X65" s="18"/>
    </row>
    <row r="66" spans="1:24" ht="4.5" customHeight="1" thickBot="1">
      <c r="A66" s="143"/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5"/>
    </row>
    <row r="67" spans="1:24" ht="13.5" thickTop="1"/>
  </sheetData>
  <mergeCells count="195">
    <mergeCell ref="W58:X58"/>
    <mergeCell ref="AG18:AJ18"/>
    <mergeCell ref="AG25:AG26"/>
    <mergeCell ref="AG27:AG28"/>
    <mergeCell ref="AG29:AG30"/>
    <mergeCell ref="AG31:AG32"/>
    <mergeCell ref="AG33:AG34"/>
    <mergeCell ref="AG35:AG36"/>
    <mergeCell ref="AG37:AG38"/>
    <mergeCell ref="AG39:AG40"/>
    <mergeCell ref="Y35:Y36"/>
    <mergeCell ref="Y37:Y38"/>
    <mergeCell ref="Y39:Y40"/>
    <mergeCell ref="Y41:Y42"/>
    <mergeCell ref="Y43:Y44"/>
    <mergeCell ref="Y45:Y46"/>
    <mergeCell ref="Y47:Y48"/>
    <mergeCell ref="AC19:AC20"/>
    <mergeCell ref="AC21:AC22"/>
    <mergeCell ref="AC23:AC24"/>
    <mergeCell ref="AC25:AC26"/>
    <mergeCell ref="AC27:AC28"/>
    <mergeCell ref="AC29:AC30"/>
    <mergeCell ref="AC31:AC32"/>
    <mergeCell ref="AA3:AF3"/>
    <mergeCell ref="AA5:AG5"/>
    <mergeCell ref="Y12:AA12"/>
    <mergeCell ref="M16:Q16"/>
    <mergeCell ref="Y18:AB18"/>
    <mergeCell ref="AC18:AF18"/>
    <mergeCell ref="B17:C18"/>
    <mergeCell ref="N17:O18"/>
    <mergeCell ref="E17:F18"/>
    <mergeCell ref="K17:L18"/>
    <mergeCell ref="U16:X16"/>
    <mergeCell ref="S17:S18"/>
    <mergeCell ref="T17:T18"/>
    <mergeCell ref="U17:U18"/>
    <mergeCell ref="V17:V18"/>
    <mergeCell ref="W17:W18"/>
    <mergeCell ref="X17:X18"/>
    <mergeCell ref="A6:X6"/>
    <mergeCell ref="A7:X7"/>
    <mergeCell ref="A8:X8"/>
    <mergeCell ref="F10:T10"/>
    <mergeCell ref="B19:C19"/>
    <mergeCell ref="E19:F19"/>
    <mergeCell ref="K19:L19"/>
    <mergeCell ref="N19:O19"/>
    <mergeCell ref="B20:C20"/>
    <mergeCell ref="E20:F20"/>
    <mergeCell ref="K20:L20"/>
    <mergeCell ref="N20:O20"/>
    <mergeCell ref="B21:C21"/>
    <mergeCell ref="E21:F21"/>
    <mergeCell ref="K21:L21"/>
    <mergeCell ref="N21:O21"/>
    <mergeCell ref="B22:C22"/>
    <mergeCell ref="E22:F22"/>
    <mergeCell ref="K22:L22"/>
    <mergeCell ref="N22:O22"/>
    <mergeCell ref="B23:C23"/>
    <mergeCell ref="E23:F23"/>
    <mergeCell ref="K23:L23"/>
    <mergeCell ref="N23:O23"/>
    <mergeCell ref="B24:C24"/>
    <mergeCell ref="E24:F24"/>
    <mergeCell ref="K24:L24"/>
    <mergeCell ref="N24:O24"/>
    <mergeCell ref="B25:C25"/>
    <mergeCell ref="E25:F25"/>
    <mergeCell ref="K25:L25"/>
    <mergeCell ref="N25:O25"/>
    <mergeCell ref="B26:C26"/>
    <mergeCell ref="E26:F26"/>
    <mergeCell ref="K26:L26"/>
    <mergeCell ref="N26:O26"/>
    <mergeCell ref="B27:C27"/>
    <mergeCell ref="E27:F27"/>
    <mergeCell ref="K27:L27"/>
    <mergeCell ref="N27:O27"/>
    <mergeCell ref="B28:C28"/>
    <mergeCell ref="E28:F28"/>
    <mergeCell ref="K28:L28"/>
    <mergeCell ref="N28:O28"/>
    <mergeCell ref="B29:C29"/>
    <mergeCell ref="E29:F29"/>
    <mergeCell ref="K29:L29"/>
    <mergeCell ref="N29:O29"/>
    <mergeCell ref="B30:C30"/>
    <mergeCell ref="E30:F30"/>
    <mergeCell ref="K30:L30"/>
    <mergeCell ref="N30:O30"/>
    <mergeCell ref="B31:C31"/>
    <mergeCell ref="E31:F31"/>
    <mergeCell ref="K31:L31"/>
    <mergeCell ref="N31:O31"/>
    <mergeCell ref="B32:C32"/>
    <mergeCell ref="E32:F32"/>
    <mergeCell ref="K32:L32"/>
    <mergeCell ref="N32:O32"/>
    <mergeCell ref="B33:C33"/>
    <mergeCell ref="E33:F33"/>
    <mergeCell ref="K33:L33"/>
    <mergeCell ref="N33:O33"/>
    <mergeCell ref="B34:C34"/>
    <mergeCell ref="E34:F34"/>
    <mergeCell ref="K34:L34"/>
    <mergeCell ref="N34:O34"/>
    <mergeCell ref="B35:C35"/>
    <mergeCell ref="E35:F35"/>
    <mergeCell ref="K35:L35"/>
    <mergeCell ref="N35:O35"/>
    <mergeCell ref="B36:C36"/>
    <mergeCell ref="E36:F36"/>
    <mergeCell ref="K36:L36"/>
    <mergeCell ref="N36:O36"/>
    <mergeCell ref="B37:C37"/>
    <mergeCell ref="E37:F37"/>
    <mergeCell ref="K37:L37"/>
    <mergeCell ref="N37:O37"/>
    <mergeCell ref="B38:C38"/>
    <mergeCell ref="E38:F38"/>
    <mergeCell ref="K38:L38"/>
    <mergeCell ref="N38:O38"/>
    <mergeCell ref="B39:C39"/>
    <mergeCell ref="E39:F39"/>
    <mergeCell ref="K39:L39"/>
    <mergeCell ref="N39:O39"/>
    <mergeCell ref="K44:L44"/>
    <mergeCell ref="N44:O44"/>
    <mergeCell ref="B45:C45"/>
    <mergeCell ref="E45:F45"/>
    <mergeCell ref="K45:L45"/>
    <mergeCell ref="N45:O45"/>
    <mergeCell ref="B40:C40"/>
    <mergeCell ref="E40:F40"/>
    <mergeCell ref="K40:L40"/>
    <mergeCell ref="N40:O40"/>
    <mergeCell ref="B41:C41"/>
    <mergeCell ref="E41:F41"/>
    <mergeCell ref="K41:L41"/>
    <mergeCell ref="N41:O41"/>
    <mergeCell ref="B42:C42"/>
    <mergeCell ref="E42:F42"/>
    <mergeCell ref="K42:L42"/>
    <mergeCell ref="N42:O42"/>
    <mergeCell ref="K50:L50"/>
    <mergeCell ref="N50:O50"/>
    <mergeCell ref="N51:O51"/>
    <mergeCell ref="Y53:AA53"/>
    <mergeCell ref="A61:B61"/>
    <mergeCell ref="A62:B62"/>
    <mergeCell ref="A63:B63"/>
    <mergeCell ref="A17:A18"/>
    <mergeCell ref="D17:D18"/>
    <mergeCell ref="G17:G18"/>
    <mergeCell ref="H17:H18"/>
    <mergeCell ref="J17:J18"/>
    <mergeCell ref="M17:M18"/>
    <mergeCell ref="P17:P18"/>
    <mergeCell ref="Q17:Q18"/>
    <mergeCell ref="Y19:Y20"/>
    <mergeCell ref="Y21:Y22"/>
    <mergeCell ref="Y23:Y24"/>
    <mergeCell ref="Y25:Y26"/>
    <mergeCell ref="Y27:Y28"/>
    <mergeCell ref="Y29:Y30"/>
    <mergeCell ref="Y31:Y32"/>
    <mergeCell ref="Y33:Y34"/>
    <mergeCell ref="B46:C46"/>
    <mergeCell ref="AC33:AC34"/>
    <mergeCell ref="AC35:AC36"/>
    <mergeCell ref="AC37:AC38"/>
    <mergeCell ref="AC39:AC40"/>
    <mergeCell ref="AC41:AC42"/>
    <mergeCell ref="AC43:AC44"/>
    <mergeCell ref="AC45:AC46"/>
    <mergeCell ref="AC47:AC48"/>
    <mergeCell ref="B49:C49"/>
    <mergeCell ref="E46:F46"/>
    <mergeCell ref="K46:L46"/>
    <mergeCell ref="N46:O46"/>
    <mergeCell ref="B47:C47"/>
    <mergeCell ref="E47:F47"/>
    <mergeCell ref="K47:L47"/>
    <mergeCell ref="N47:O47"/>
    <mergeCell ref="B48:C48"/>
    <mergeCell ref="E48:F48"/>
    <mergeCell ref="B43:C43"/>
    <mergeCell ref="E43:F43"/>
    <mergeCell ref="K43:L43"/>
    <mergeCell ref="N43:O43"/>
    <mergeCell ref="B44:C44"/>
    <mergeCell ref="E44:F44"/>
  </mergeCells>
  <printOptions horizontalCentered="1" verticalCentered="1"/>
  <pageMargins left="0" right="0" top="0" bottom="0" header="0" footer="0"/>
  <pageSetup paperSize="9" scale="64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DRAW.Graphic.10" shapeId="107521" r:id="rId4">
          <objectPr defaultSize="0" autoPict="0" altText="" r:id="rId5">
            <anchor moveWithCells="1" sizeWithCells="1">
              <from>
                <xdr:col>19</xdr:col>
                <xdr:colOff>542925</xdr:colOff>
                <xdr:row>3</xdr:row>
                <xdr:rowOff>133350</xdr:rowOff>
              </from>
              <to>
                <xdr:col>23</xdr:col>
                <xdr:colOff>314325</xdr:colOff>
                <xdr:row>7</xdr:row>
                <xdr:rowOff>9525</xdr:rowOff>
              </to>
            </anchor>
          </objectPr>
        </oleObject>
      </mc:Choice>
      <mc:Fallback>
        <oleObject progId="CorelDRAW.Graphic.10" shapeId="107521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97F27-E110-4218-AC33-D3C1DA9DF995}">
  <dimension ref="A1:AC70"/>
  <sheetViews>
    <sheetView zoomScale="70" zoomScaleNormal="70" workbookViewId="0">
      <selection activeCell="AF44" sqref="AF44"/>
    </sheetView>
  </sheetViews>
  <sheetFormatPr defaultColWidth="9.140625" defaultRowHeight="12.75"/>
  <cols>
    <col min="1" max="1" width="5.7109375" style="4" customWidth="1"/>
    <col min="2" max="3" width="5.42578125" style="4" customWidth="1"/>
    <col min="4" max="4" width="9.42578125" style="4" customWidth="1"/>
    <col min="5" max="6" width="5.42578125" style="4" customWidth="1"/>
    <col min="7" max="8" width="9.42578125" style="4" customWidth="1"/>
    <col min="9" max="9" width="6.42578125" style="4" customWidth="1"/>
    <col min="10" max="10" width="5.7109375" style="4" customWidth="1"/>
    <col min="11" max="12" width="5.42578125" style="4" customWidth="1"/>
    <col min="13" max="13" width="9.42578125" style="4" customWidth="1"/>
    <col min="14" max="15" width="5.42578125" style="4" customWidth="1"/>
    <col min="16" max="17" width="9.42578125" style="4" customWidth="1"/>
    <col min="18" max="20" width="9.140625" style="4"/>
    <col min="21" max="21" width="7" style="4" customWidth="1"/>
    <col min="22" max="22" width="8.5703125" style="4" bestFit="1" customWidth="1"/>
    <col min="23" max="23" width="7.7109375" style="4" bestFit="1" customWidth="1"/>
    <col min="24" max="24" width="14.140625" style="4" bestFit="1" customWidth="1"/>
    <col min="25" max="27" width="9.140625" style="4"/>
    <col min="28" max="28" width="11" style="4" customWidth="1"/>
    <col min="29" max="16384" width="9.140625" style="4"/>
  </cols>
  <sheetData>
    <row r="1" spans="1:27" ht="4.5" customHeight="1" thickBot="1"/>
    <row r="2" spans="1:27" ht="17.45" customHeight="1" thickTop="1">
      <c r="A2" s="22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69"/>
      <c r="AA2" s="96"/>
    </row>
    <row r="3" spans="1:27" ht="15.75">
      <c r="A3" s="24"/>
      <c r="Q3" s="18"/>
      <c r="R3" s="70" t="s">
        <v>1</v>
      </c>
      <c r="S3" s="71">
        <v>5.44</v>
      </c>
      <c r="T3" s="216" t="s">
        <v>2</v>
      </c>
      <c r="U3" s="216"/>
      <c r="V3" s="216"/>
      <c r="W3" s="216"/>
      <c r="X3" s="216"/>
      <c r="Y3" s="216"/>
    </row>
    <row r="4" spans="1:27" ht="15.75">
      <c r="A4" s="24"/>
      <c r="Q4" s="18"/>
      <c r="R4" s="70" t="s">
        <v>3</v>
      </c>
      <c r="S4" s="72">
        <v>5.87</v>
      </c>
      <c r="T4" s="73" t="s">
        <v>4</v>
      </c>
      <c r="U4" s="73"/>
      <c r="V4" s="73"/>
      <c r="W4" s="73"/>
      <c r="X4" s="73"/>
      <c r="Y4" s="73"/>
    </row>
    <row r="5" spans="1:27" ht="15.75">
      <c r="A5" s="24"/>
      <c r="Q5" s="18"/>
      <c r="R5" s="74" t="s">
        <v>5</v>
      </c>
      <c r="S5" s="75">
        <v>5.7649999999999997</v>
      </c>
      <c r="T5" s="217" t="s">
        <v>6</v>
      </c>
      <c r="U5" s="218"/>
      <c r="V5" s="218"/>
      <c r="W5" s="218"/>
      <c r="X5" s="218"/>
      <c r="Y5" s="218"/>
      <c r="Z5" s="218"/>
    </row>
    <row r="6" spans="1:27" s="20" customFormat="1" ht="30">
      <c r="A6" s="228" t="s">
        <v>7</v>
      </c>
      <c r="B6" s="229"/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30"/>
    </row>
    <row r="7" spans="1:27" s="21" customFormat="1" ht="20.25" customHeight="1">
      <c r="A7" s="231" t="s">
        <v>50</v>
      </c>
      <c r="B7" s="232"/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32"/>
      <c r="P7" s="232"/>
      <c r="Q7" s="233"/>
    </row>
    <row r="8" spans="1:27" s="21" customFormat="1" ht="20.25" customHeight="1">
      <c r="A8" s="231" t="s">
        <v>53</v>
      </c>
      <c r="B8" s="232"/>
      <c r="C8" s="232"/>
      <c r="D8" s="232"/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2"/>
      <c r="P8" s="232"/>
      <c r="Q8" s="233"/>
    </row>
    <row r="9" spans="1:27" s="21" customFormat="1" ht="15" hidden="1" customHeight="1">
      <c r="A9" s="25"/>
      <c r="B9" s="26"/>
      <c r="C9" s="26"/>
      <c r="D9" s="27" t="s">
        <v>9</v>
      </c>
      <c r="E9" s="27" t="s">
        <v>10</v>
      </c>
      <c r="F9" s="27" t="s">
        <v>11</v>
      </c>
      <c r="G9" s="27"/>
      <c r="H9" s="27" t="s">
        <v>12</v>
      </c>
      <c r="I9" s="26"/>
      <c r="J9" s="26"/>
      <c r="K9" s="26"/>
      <c r="L9" s="26"/>
      <c r="M9" s="26"/>
      <c r="N9" s="26"/>
      <c r="O9" s="26"/>
      <c r="P9" s="26"/>
      <c r="Q9" s="76"/>
    </row>
    <row r="10" spans="1:27" ht="21.75" customHeight="1">
      <c r="A10" s="231" t="s">
        <v>64</v>
      </c>
      <c r="B10" s="232"/>
      <c r="C10" s="232"/>
      <c r="D10" s="232"/>
      <c r="E10" s="232"/>
      <c r="F10" s="232"/>
      <c r="G10" s="232"/>
      <c r="H10" s="232"/>
      <c r="I10" s="232"/>
      <c r="J10" s="232"/>
      <c r="K10" s="232"/>
      <c r="L10" s="232"/>
      <c r="M10" s="232"/>
      <c r="N10" s="232"/>
      <c r="O10" s="232"/>
      <c r="P10" s="232"/>
      <c r="Q10" s="233"/>
    </row>
    <row r="11" spans="1:27" ht="16.5" customHeight="1">
      <c r="A11" s="24"/>
      <c r="E11" s="28"/>
      <c r="I11" s="63"/>
      <c r="N11" s="28" t="s">
        <v>14</v>
      </c>
      <c r="Q11" s="18"/>
      <c r="T11" s="28"/>
    </row>
    <row r="12" spans="1:27" ht="15.75" customHeight="1">
      <c r="A12" s="29"/>
      <c r="B12" s="30"/>
      <c r="C12" s="30"/>
      <c r="F12" s="31"/>
      <c r="G12" s="31"/>
      <c r="H12" s="32"/>
      <c r="I12" s="63"/>
      <c r="J12" s="30" t="s">
        <v>15</v>
      </c>
      <c r="K12" s="30"/>
      <c r="L12" s="30"/>
      <c r="O12" s="31" t="s">
        <v>16</v>
      </c>
      <c r="P12" s="31"/>
      <c r="Q12" s="77">
        <f>Q13-$F$9</f>
        <v>0.74652777777777779</v>
      </c>
      <c r="U12" s="31"/>
      <c r="V12" s="220" t="s">
        <v>17</v>
      </c>
      <c r="W12" s="220"/>
      <c r="X12" s="220"/>
    </row>
    <row r="13" spans="1:27" ht="15.75">
      <c r="A13" s="29"/>
      <c r="B13" s="30"/>
      <c r="C13" s="30"/>
      <c r="F13" s="31"/>
      <c r="G13" s="33"/>
      <c r="H13" s="32"/>
      <c r="I13" s="63"/>
      <c r="J13" s="30" t="s">
        <v>18</v>
      </c>
      <c r="K13" s="30"/>
      <c r="L13" s="30"/>
      <c r="O13" s="31" t="s">
        <v>16</v>
      </c>
      <c r="P13" s="31"/>
      <c r="Q13" s="77">
        <f>Q14-$E$9</f>
        <v>0.75694444444444442</v>
      </c>
      <c r="U13" s="31"/>
      <c r="V13" s="111" t="s">
        <v>19</v>
      </c>
      <c r="W13" s="79" t="s">
        <v>20</v>
      </c>
      <c r="X13" s="79" t="s">
        <v>21</v>
      </c>
    </row>
    <row r="14" spans="1:27" ht="15.75">
      <c r="A14" s="29"/>
      <c r="B14" s="30"/>
      <c r="C14" s="30"/>
      <c r="F14" s="31"/>
      <c r="G14" s="31"/>
      <c r="H14" s="32"/>
      <c r="I14" s="63"/>
      <c r="J14" s="30" t="s">
        <v>22</v>
      </c>
      <c r="K14" s="30"/>
      <c r="L14" s="30"/>
      <c r="O14" s="31" t="s">
        <v>16</v>
      </c>
      <c r="P14" s="31"/>
      <c r="Q14" s="77">
        <f>K21</f>
        <v>0.76388888888888884</v>
      </c>
      <c r="U14" s="31"/>
      <c r="V14" s="85">
        <v>3.161</v>
      </c>
      <c r="W14" s="79">
        <f>Q14-Q13</f>
        <v>6.9444444444444198E-3</v>
      </c>
      <c r="X14" s="79">
        <f>Q13-Q12</f>
        <v>1.041666666666663E-2</v>
      </c>
    </row>
    <row r="15" spans="1:27" hidden="1">
      <c r="A15" s="24"/>
      <c r="D15" s="34"/>
      <c r="E15" s="34"/>
      <c r="F15" s="34"/>
      <c r="G15" s="34"/>
      <c r="H15" s="34"/>
      <c r="I15" s="34">
        <v>4.8611111111111103E-3</v>
      </c>
      <c r="J15" s="34">
        <v>1.38888888888889E-3</v>
      </c>
      <c r="K15" s="34">
        <v>6.9444444444444397E-3</v>
      </c>
      <c r="L15" s="34">
        <v>6.2500000000000003E-3</v>
      </c>
      <c r="M15" s="34">
        <v>2.7777777777777801E-3</v>
      </c>
      <c r="N15" s="34">
        <v>7.6388888888888904E-3</v>
      </c>
      <c r="O15" s="34">
        <v>2.5694444444444402E-2</v>
      </c>
      <c r="P15" s="34"/>
      <c r="Q15" s="18">
        <v>1.38888888888889E-2</v>
      </c>
      <c r="R15" s="4">
        <v>2.2222222222222199E-2</v>
      </c>
      <c r="S15" s="4">
        <v>1.8749999999999999E-2</v>
      </c>
      <c r="T15" s="4">
        <v>2.1527777777777798E-2</v>
      </c>
      <c r="U15" s="4">
        <v>1.8055555555555599E-2</v>
      </c>
      <c r="V15" s="4">
        <v>2.1527777777777798E-2</v>
      </c>
      <c r="W15" s="4">
        <v>3.4722222222222199E-3</v>
      </c>
      <c r="X15" s="4">
        <v>4.1666666666666701E-3</v>
      </c>
    </row>
    <row r="16" spans="1:27" ht="14.25" thickBot="1">
      <c r="A16" s="24"/>
      <c r="M16" s="221" t="s">
        <v>58</v>
      </c>
      <c r="N16" s="221"/>
      <c r="O16" s="221"/>
      <c r="P16" s="221"/>
      <c r="Q16" s="236"/>
    </row>
    <row r="17" spans="1:29" ht="12" customHeight="1" thickTop="1">
      <c r="A17" s="198"/>
      <c r="B17" s="202"/>
      <c r="C17" s="202"/>
      <c r="D17" s="200"/>
      <c r="E17" s="200"/>
      <c r="F17" s="223"/>
      <c r="G17" s="200"/>
      <c r="H17" s="200"/>
      <c r="J17" s="202" t="s">
        <v>23</v>
      </c>
      <c r="K17" s="202" t="s">
        <v>24</v>
      </c>
      <c r="L17" s="202"/>
      <c r="M17" s="200" t="s">
        <v>25</v>
      </c>
      <c r="N17" s="200" t="s">
        <v>45</v>
      </c>
      <c r="O17" s="223"/>
      <c r="P17" s="200" t="s">
        <v>27</v>
      </c>
      <c r="Q17" s="226" t="s">
        <v>28</v>
      </c>
    </row>
    <row r="18" spans="1:29" ht="28.5" customHeight="1" thickBot="1">
      <c r="A18" s="237"/>
      <c r="B18" s="203"/>
      <c r="C18" s="203"/>
      <c r="D18" s="201"/>
      <c r="E18" s="224"/>
      <c r="F18" s="224"/>
      <c r="G18" s="201"/>
      <c r="H18" s="201"/>
      <c r="J18" s="203"/>
      <c r="K18" s="203"/>
      <c r="L18" s="203"/>
      <c r="M18" s="204"/>
      <c r="N18" s="224"/>
      <c r="O18" s="224"/>
      <c r="P18" s="201"/>
      <c r="Q18" s="238"/>
      <c r="R18" s="205" t="s">
        <v>30</v>
      </c>
      <c r="S18" s="222"/>
      <c r="T18" s="222"/>
      <c r="U18" s="222"/>
      <c r="V18" s="183" t="s">
        <v>31</v>
      </c>
      <c r="W18" s="222"/>
      <c r="X18" s="222"/>
      <c r="Y18" s="222"/>
      <c r="Z18" s="183"/>
      <c r="AA18" s="222"/>
      <c r="AB18" s="222"/>
      <c r="AC18" s="222"/>
    </row>
    <row r="19" spans="1:29" ht="12.75" customHeight="1" thickTop="1">
      <c r="A19" s="35"/>
      <c r="B19" s="211"/>
      <c r="C19" s="212"/>
      <c r="D19" s="1"/>
      <c r="E19" s="211"/>
      <c r="F19" s="211"/>
      <c r="G19" s="1"/>
      <c r="H19" s="1"/>
      <c r="J19" s="13"/>
      <c r="K19" s="215"/>
      <c r="L19" s="215"/>
      <c r="M19" s="13"/>
      <c r="N19" s="215"/>
      <c r="O19" s="215"/>
      <c r="P19" s="13"/>
      <c r="Q19" s="12"/>
      <c r="R19" s="205"/>
      <c r="S19" s="82"/>
      <c r="T19" s="83"/>
      <c r="U19" s="84"/>
      <c r="V19" s="183"/>
      <c r="W19" s="82"/>
      <c r="X19" s="83"/>
      <c r="Y19" s="83"/>
      <c r="Z19" s="81"/>
      <c r="AA19" s="82"/>
      <c r="AB19" s="83"/>
      <c r="AC19" s="83"/>
    </row>
    <row r="20" spans="1:29" ht="12" customHeight="1">
      <c r="A20" s="36"/>
      <c r="B20" s="213"/>
      <c r="C20" s="214"/>
      <c r="D20" s="14"/>
      <c r="E20" s="213"/>
      <c r="F20" s="213"/>
      <c r="G20" s="2"/>
      <c r="H20" s="2"/>
      <c r="J20" s="11"/>
      <c r="K20" s="208"/>
      <c r="L20" s="208"/>
      <c r="M20" s="11"/>
      <c r="N20" s="208"/>
      <c r="O20" s="208"/>
      <c r="P20" s="11"/>
      <c r="Q20" s="147"/>
      <c r="R20" s="206"/>
      <c r="S20" s="85"/>
      <c r="T20" s="79"/>
      <c r="U20" s="86"/>
      <c r="V20" s="184"/>
      <c r="W20" s="85"/>
      <c r="X20" s="79"/>
      <c r="Y20" s="79"/>
      <c r="Z20" s="87"/>
      <c r="AA20" s="85"/>
      <c r="AB20" s="79"/>
      <c r="AC20" s="79"/>
    </row>
    <row r="21" spans="1:29" ht="14.1" customHeight="1">
      <c r="A21" s="37"/>
      <c r="B21" s="185"/>
      <c r="C21" s="185"/>
      <c r="E21" s="185"/>
      <c r="F21" s="185"/>
      <c r="J21" s="15"/>
      <c r="K21" s="209">
        <v>0.76388888888888884</v>
      </c>
      <c r="L21" s="209"/>
      <c r="M21" s="6">
        <f t="shared" ref="M21" si="0">K21+TIME(0,3,0)</f>
        <v>0.76597222222222217</v>
      </c>
      <c r="N21" s="209">
        <f t="shared" ref="N21" si="1">M21+TIME(0,4,0)</f>
        <v>0.76874999999999993</v>
      </c>
      <c r="O21" s="209"/>
      <c r="P21" s="6">
        <f t="shared" ref="P21" si="2">N21+TIME(0,4,0)</f>
        <v>0.7715277777777777</v>
      </c>
      <c r="Q21" s="19">
        <f t="shared" ref="Q21" si="3">P21+TIME(0,3,0)</f>
        <v>0.77361111111111103</v>
      </c>
      <c r="R21" s="205"/>
      <c r="S21" s="82"/>
      <c r="T21" s="83"/>
      <c r="U21" s="84"/>
      <c r="V21" s="183">
        <v>1</v>
      </c>
      <c r="W21" s="82">
        <f t="shared" ref="W21" si="4">$S$3</f>
        <v>5.44</v>
      </c>
      <c r="X21" s="83">
        <f t="shared" ref="X21" si="5">Q21-K21</f>
        <v>9.7222222222221877E-3</v>
      </c>
      <c r="Y21" s="83">
        <f t="shared" ref="Y21" si="6">Q22-Q21</f>
        <v>4.1666666666666519E-3</v>
      </c>
      <c r="Z21" s="81"/>
      <c r="AA21" s="82"/>
      <c r="AB21" s="83"/>
      <c r="AC21" s="83"/>
    </row>
    <row r="22" spans="1:29" ht="14.1" customHeight="1">
      <c r="A22" s="24"/>
      <c r="B22" s="187"/>
      <c r="C22" s="187"/>
      <c r="E22" s="185"/>
      <c r="F22" s="185"/>
      <c r="G22" s="5"/>
      <c r="H22" s="5"/>
      <c r="J22" s="16"/>
      <c r="K22" s="187">
        <f t="shared" ref="K22" si="7">M22+TIME(0,3,0)</f>
        <v>0.78749999999999987</v>
      </c>
      <c r="L22" s="187"/>
      <c r="M22" s="4">
        <f t="shared" ref="M22" si="8">N22+TIME(0,4,0)</f>
        <v>0.78541666666666654</v>
      </c>
      <c r="N22" s="187">
        <f t="shared" ref="N22" si="9">P22+TIME(0,4,0)</f>
        <v>0.78263888888888877</v>
      </c>
      <c r="O22" s="187"/>
      <c r="P22" s="5">
        <f t="shared" ref="P22" si="10">Q22+TIME(0,3,0)</f>
        <v>0.77986111111111101</v>
      </c>
      <c r="Q22" s="8">
        <f t="shared" ref="Q22:Q52" si="11">Q21+TIME(0,6,0)</f>
        <v>0.77777777777777768</v>
      </c>
      <c r="R22" s="206"/>
      <c r="S22" s="85"/>
      <c r="T22" s="79"/>
      <c r="U22" s="86"/>
      <c r="V22" s="184"/>
      <c r="W22" s="85">
        <f t="shared" ref="W22" si="12">$S$5</f>
        <v>5.7649999999999997</v>
      </c>
      <c r="X22" s="79">
        <f t="shared" ref="X22" si="13">K22-Q22</f>
        <v>9.7222222222221877E-3</v>
      </c>
      <c r="Y22" s="79">
        <f t="shared" ref="Y22" si="14">K23-K22</f>
        <v>4.1666666666666519E-3</v>
      </c>
      <c r="Z22" s="87"/>
      <c r="AA22" s="85"/>
      <c r="AB22" s="79"/>
      <c r="AC22" s="79"/>
    </row>
    <row r="23" spans="1:29" ht="14.1" customHeight="1">
      <c r="A23" s="38"/>
      <c r="B23" s="211"/>
      <c r="C23" s="212"/>
      <c r="D23" s="1"/>
      <c r="E23" s="211"/>
      <c r="F23" s="211"/>
      <c r="G23" s="1"/>
      <c r="H23" s="1"/>
      <c r="J23" s="64">
        <v>1</v>
      </c>
      <c r="K23" s="190">
        <f t="shared" ref="K23:K51" si="15">K22+TIME(0,6,0)</f>
        <v>0.79166666666666652</v>
      </c>
      <c r="L23" s="190"/>
      <c r="M23" s="9">
        <f t="shared" ref="M23" si="16">K23+TIME(0,3,0)</f>
        <v>0.79374999999999984</v>
      </c>
      <c r="N23" s="190">
        <f t="shared" ref="N23" si="17">M23+TIME(0,4,0)</f>
        <v>0.79652777777777761</v>
      </c>
      <c r="O23" s="190"/>
      <c r="P23" s="9">
        <f t="shared" ref="P23" si="18">N23+TIME(0,4,0)</f>
        <v>0.79930555555555538</v>
      </c>
      <c r="Q23" s="17">
        <f t="shared" ref="Q23" si="19">P23+TIME(0,3,0)</f>
        <v>0.80138888888888871</v>
      </c>
      <c r="R23" s="205"/>
      <c r="S23" s="82"/>
      <c r="T23" s="83"/>
      <c r="U23" s="84"/>
      <c r="V23" s="183">
        <v>2</v>
      </c>
      <c r="W23" s="82">
        <f t="shared" ref="W23" si="20">$S$3</f>
        <v>5.44</v>
      </c>
      <c r="X23" s="83">
        <f t="shared" ref="X23" si="21">Q23-K23</f>
        <v>9.7222222222221877E-3</v>
      </c>
      <c r="Y23" s="83">
        <f t="shared" ref="Y23" si="22">Q24-Q23</f>
        <v>4.1666666666666519E-3</v>
      </c>
      <c r="Z23" s="81"/>
      <c r="AA23" s="82"/>
      <c r="AB23" s="83"/>
      <c r="AC23" s="83"/>
    </row>
    <row r="24" spans="1:29" ht="14.1" customHeight="1">
      <c r="A24" s="39"/>
      <c r="B24" s="213"/>
      <c r="C24" s="214"/>
      <c r="D24" s="14"/>
      <c r="E24" s="213"/>
      <c r="F24" s="213"/>
      <c r="G24" s="2"/>
      <c r="H24" s="2"/>
      <c r="J24" s="65"/>
      <c r="K24" s="208">
        <f t="shared" ref="K24" si="23">M24+TIME(0,3,0)</f>
        <v>0.81527777777777755</v>
      </c>
      <c r="L24" s="208"/>
      <c r="M24" s="11">
        <f t="shared" ref="M24" si="24">N24+TIME(0,4,0)</f>
        <v>0.81319444444444422</v>
      </c>
      <c r="N24" s="208">
        <f t="shared" ref="N24" si="25">P24+TIME(0,4,0)</f>
        <v>0.81041666666666645</v>
      </c>
      <c r="O24" s="208"/>
      <c r="P24" s="11">
        <f t="shared" ref="P24" si="26">Q24+TIME(0,3,0)</f>
        <v>0.80763888888888868</v>
      </c>
      <c r="Q24" s="147">
        <f t="shared" si="11"/>
        <v>0.80555555555555536</v>
      </c>
      <c r="R24" s="206"/>
      <c r="S24" s="85"/>
      <c r="T24" s="79"/>
      <c r="U24" s="86"/>
      <c r="V24" s="184"/>
      <c r="W24" s="85">
        <f t="shared" ref="W24" si="27">$S$5</f>
        <v>5.7649999999999997</v>
      </c>
      <c r="X24" s="79">
        <f t="shared" ref="X24" si="28">K24-Q24</f>
        <v>9.7222222222221877E-3</v>
      </c>
      <c r="Y24" s="79">
        <f t="shared" ref="Y24" si="29">K25-K24</f>
        <v>4.1666666666666519E-3</v>
      </c>
      <c r="Z24" s="87"/>
      <c r="AA24" s="85"/>
      <c r="AB24" s="79"/>
      <c r="AC24" s="79"/>
    </row>
    <row r="25" spans="1:29" ht="14.1" customHeight="1">
      <c r="A25" s="37"/>
      <c r="B25" s="209"/>
      <c r="C25" s="210"/>
      <c r="D25" s="6"/>
      <c r="E25" s="185"/>
      <c r="F25" s="185"/>
      <c r="J25" s="15">
        <v>2</v>
      </c>
      <c r="K25" s="209">
        <f t="shared" si="15"/>
        <v>0.8194444444444442</v>
      </c>
      <c r="L25" s="209"/>
      <c r="M25" s="4">
        <f t="shared" ref="M25" si="30">K25+TIME(0,3,0)</f>
        <v>0.82152777777777752</v>
      </c>
      <c r="N25" s="209">
        <f t="shared" ref="N25" si="31">M25+TIME(0,4,0)</f>
        <v>0.82430555555555529</v>
      </c>
      <c r="O25" s="209"/>
      <c r="P25" s="4">
        <f t="shared" ref="P25" si="32">N25+TIME(0,4,0)</f>
        <v>0.82708333333333306</v>
      </c>
      <c r="Q25" s="18">
        <f t="shared" ref="Q25" si="33">P25+TIME(0,3,0)</f>
        <v>0.82916666666666639</v>
      </c>
      <c r="R25" s="205"/>
      <c r="S25" s="82"/>
      <c r="T25" s="83"/>
      <c r="U25" s="84"/>
      <c r="V25" s="183">
        <v>3</v>
      </c>
      <c r="W25" s="82">
        <f t="shared" ref="W25" si="34">$S$3</f>
        <v>5.44</v>
      </c>
      <c r="X25" s="83">
        <f t="shared" ref="X25" si="35">Q25-K25</f>
        <v>9.7222222222221877E-3</v>
      </c>
      <c r="Y25" s="83">
        <f t="shared" ref="Y25" si="36">Q26-Q25</f>
        <v>4.1666666666666519E-3</v>
      </c>
      <c r="Z25" s="183"/>
      <c r="AA25" s="82"/>
      <c r="AB25" s="83"/>
      <c r="AC25" s="83"/>
    </row>
    <row r="26" spans="1:29" ht="14.1" customHeight="1">
      <c r="A26" s="37"/>
      <c r="B26" s="187"/>
      <c r="C26" s="187"/>
      <c r="E26" s="185"/>
      <c r="F26" s="185"/>
      <c r="G26" s="5"/>
      <c r="H26" s="5"/>
      <c r="J26" s="16"/>
      <c r="K26" s="187">
        <f t="shared" ref="K26" si="37">M26+TIME(0,3,0)</f>
        <v>0.84305555555555522</v>
      </c>
      <c r="L26" s="187"/>
      <c r="M26" s="4">
        <f t="shared" ref="M26" si="38">N26+TIME(0,4,0)</f>
        <v>0.8409722222222219</v>
      </c>
      <c r="N26" s="187">
        <f t="shared" ref="N26" si="39">P26+TIME(0,4,0)</f>
        <v>0.83819444444444413</v>
      </c>
      <c r="O26" s="187"/>
      <c r="P26" s="5">
        <f t="shared" ref="P26" si="40">Q26+TIME(0,3,0)</f>
        <v>0.83541666666666636</v>
      </c>
      <c r="Q26" s="8">
        <f t="shared" si="11"/>
        <v>0.83333333333333304</v>
      </c>
      <c r="R26" s="206"/>
      <c r="S26" s="85"/>
      <c r="T26" s="79"/>
      <c r="U26" s="86"/>
      <c r="V26" s="184"/>
      <c r="W26" s="85">
        <f t="shared" ref="W26" si="41">$S$5</f>
        <v>5.7649999999999997</v>
      </c>
      <c r="X26" s="79">
        <f t="shared" ref="X26" si="42">K26-Q26</f>
        <v>9.7222222222221877E-3</v>
      </c>
      <c r="Y26" s="79">
        <f t="shared" ref="Y26" si="43">K27-K26</f>
        <v>3.4722222222222099E-3</v>
      </c>
      <c r="Z26" s="184"/>
      <c r="AA26" s="85"/>
      <c r="AB26" s="79"/>
      <c r="AC26" s="79"/>
    </row>
    <row r="27" spans="1:29" ht="14.1" customHeight="1">
      <c r="A27" s="38"/>
      <c r="B27" s="211"/>
      <c r="C27" s="212"/>
      <c r="D27" s="7"/>
      <c r="E27" s="188"/>
      <c r="F27" s="188"/>
      <c r="G27" s="7"/>
      <c r="H27" s="1"/>
      <c r="J27" s="64">
        <v>3</v>
      </c>
      <c r="K27" s="190">
        <f>K26+TIME(0,5,0)</f>
        <v>0.84652777777777743</v>
      </c>
      <c r="L27" s="190"/>
      <c r="M27" s="9">
        <f t="shared" ref="M27" si="44">K27+TIME(0,3,0)</f>
        <v>0.84861111111111076</v>
      </c>
      <c r="N27" s="190">
        <f t="shared" ref="N27" si="45">M27+TIME(0,4,0)</f>
        <v>0.85138888888888853</v>
      </c>
      <c r="O27" s="190"/>
      <c r="P27" s="9">
        <f t="shared" ref="P27" si="46">N27+TIME(0,4,0)</f>
        <v>0.8541666666666663</v>
      </c>
      <c r="Q27" s="172">
        <f t="shared" ref="Q27" si="47">P27+TIME(0,3,0)</f>
        <v>0.85624999999999962</v>
      </c>
      <c r="R27" s="205"/>
      <c r="S27" s="82"/>
      <c r="T27" s="83"/>
      <c r="U27" s="84"/>
      <c r="V27" s="183">
        <v>4</v>
      </c>
      <c r="W27" s="82">
        <f t="shared" ref="W27" si="48">$S$3</f>
        <v>5.44</v>
      </c>
      <c r="X27" s="83">
        <f t="shared" ref="X27" si="49">Q27-K27</f>
        <v>9.7222222222221877E-3</v>
      </c>
      <c r="Y27" s="151">
        <f>Q28-Q27</f>
        <v>1.041666666666663E-2</v>
      </c>
      <c r="Z27" s="183"/>
      <c r="AA27" s="82"/>
      <c r="AB27" s="83"/>
      <c r="AC27" s="83"/>
    </row>
    <row r="28" spans="1:29" ht="14.1" customHeight="1">
      <c r="A28" s="39"/>
      <c r="B28" s="213"/>
      <c r="C28" s="214"/>
      <c r="D28" s="2"/>
      <c r="E28" s="191"/>
      <c r="F28" s="191"/>
      <c r="G28" s="2"/>
      <c r="H28" s="2"/>
      <c r="J28" s="65"/>
      <c r="K28" s="191">
        <f t="shared" ref="K28" si="50">M28+TIME(0,3,0)</f>
        <v>0.87638888888888844</v>
      </c>
      <c r="L28" s="191"/>
      <c r="M28" s="11">
        <f t="shared" ref="M28" si="51">N28+TIME(0,4,0)</f>
        <v>0.87430555555555511</v>
      </c>
      <c r="N28" s="208">
        <f t="shared" ref="N28" si="52">P28+TIME(0,4,0)</f>
        <v>0.87152777777777735</v>
      </c>
      <c r="O28" s="208"/>
      <c r="P28" s="11">
        <f t="shared" ref="P28" si="53">Q28+TIME(0,3,0)</f>
        <v>0.86874999999999958</v>
      </c>
      <c r="Q28" s="173">
        <f>Q27+TIME(0,15,0)</f>
        <v>0.86666666666666625</v>
      </c>
      <c r="R28" s="206"/>
      <c r="S28" s="85"/>
      <c r="T28" s="79"/>
      <c r="U28" s="86"/>
      <c r="V28" s="184"/>
      <c r="W28" s="85">
        <f t="shared" ref="W28" si="54">$S$5</f>
        <v>5.7649999999999997</v>
      </c>
      <c r="X28" s="79">
        <f t="shared" ref="X28" si="55">K28-Q28</f>
        <v>9.7222222222221877E-3</v>
      </c>
      <c r="Y28" s="79">
        <f t="shared" ref="Y28" si="56">K29-K28</f>
        <v>2.7777777777777679E-3</v>
      </c>
      <c r="Z28" s="184"/>
      <c r="AA28" s="85"/>
      <c r="AB28" s="79"/>
      <c r="AC28" s="79"/>
    </row>
    <row r="29" spans="1:29" ht="14.1" customHeight="1">
      <c r="A29" s="37"/>
      <c r="B29" s="209"/>
      <c r="C29" s="210"/>
      <c r="D29" s="6"/>
      <c r="E29" s="209"/>
      <c r="F29" s="209"/>
      <c r="G29" s="6"/>
      <c r="J29" s="15">
        <v>4</v>
      </c>
      <c r="K29" s="209">
        <f>K28+TIME(0,4,0)</f>
        <v>0.87916666666666621</v>
      </c>
      <c r="L29" s="209"/>
      <c r="M29" s="4">
        <f t="shared" ref="M29" si="57">K29+TIME(0,3,0)</f>
        <v>0.88124999999999953</v>
      </c>
      <c r="N29" s="209">
        <f t="shared" ref="N29" si="58">M29+TIME(0,4,0)</f>
        <v>0.8840277777777773</v>
      </c>
      <c r="O29" s="209"/>
      <c r="P29" s="4">
        <f t="shared" ref="P29" si="59">N29+TIME(0,4,0)</f>
        <v>0.88680555555555507</v>
      </c>
      <c r="Q29" s="18">
        <f t="shared" ref="Q29" si="60">P29+TIME(0,3,0)</f>
        <v>0.8888888888888884</v>
      </c>
      <c r="R29" s="205"/>
      <c r="S29" s="82"/>
      <c r="T29" s="83"/>
      <c r="U29" s="84"/>
      <c r="V29" s="183">
        <v>5</v>
      </c>
      <c r="W29" s="82">
        <f t="shared" ref="W29" si="61">$S$3</f>
        <v>5.44</v>
      </c>
      <c r="X29" s="83">
        <f t="shared" ref="X29" si="62">Q29-K29</f>
        <v>9.7222222222221877E-3</v>
      </c>
      <c r="Y29" s="83">
        <f t="shared" ref="Y29" si="63">Q30-Q29</f>
        <v>2.7777777777777679E-3</v>
      </c>
      <c r="Z29" s="183"/>
      <c r="AA29" s="82"/>
      <c r="AB29" s="83"/>
      <c r="AC29" s="83"/>
    </row>
    <row r="30" spans="1:29" ht="14.1" customHeight="1">
      <c r="A30" s="37"/>
      <c r="B30" s="187"/>
      <c r="C30" s="187"/>
      <c r="E30" s="185"/>
      <c r="F30" s="185"/>
      <c r="G30" s="5"/>
      <c r="H30" s="5"/>
      <c r="J30" s="16"/>
      <c r="K30" s="187">
        <f t="shared" ref="K30" si="64">M30+TIME(0,3,0)</f>
        <v>0.90138888888888835</v>
      </c>
      <c r="L30" s="187"/>
      <c r="M30" s="4">
        <f t="shared" ref="M30" si="65">N30+TIME(0,4,0)</f>
        <v>0.89930555555555503</v>
      </c>
      <c r="N30" s="187">
        <f t="shared" ref="N30" si="66">P30+TIME(0,4,0)</f>
        <v>0.89652777777777726</v>
      </c>
      <c r="O30" s="187"/>
      <c r="P30" s="5">
        <f t="shared" ref="P30" si="67">Q30+TIME(0,3,0)</f>
        <v>0.89374999999999949</v>
      </c>
      <c r="Q30" s="8">
        <f>Q29+TIME(0,4,0)</f>
        <v>0.89166666666666616</v>
      </c>
      <c r="R30" s="206"/>
      <c r="S30" s="85"/>
      <c r="T30" s="79"/>
      <c r="U30" s="86"/>
      <c r="V30" s="184"/>
      <c r="W30" s="85">
        <f t="shared" ref="W30" si="68">$S$5</f>
        <v>5.7649999999999997</v>
      </c>
      <c r="X30" s="79">
        <f t="shared" ref="X30" si="69">K30-Q30</f>
        <v>9.7222222222221877E-3</v>
      </c>
      <c r="Y30" s="79">
        <f t="shared" ref="Y30" si="70">K31-K30</f>
        <v>2.7777777777777679E-3</v>
      </c>
      <c r="Z30" s="184"/>
      <c r="AA30" s="85"/>
      <c r="AB30" s="79"/>
      <c r="AC30" s="79"/>
    </row>
    <row r="31" spans="1:29" ht="14.1" customHeight="1">
      <c r="A31" s="38"/>
      <c r="B31" s="211"/>
      <c r="C31" s="212"/>
      <c r="D31" s="7"/>
      <c r="E31" s="188"/>
      <c r="F31" s="188"/>
      <c r="G31" s="7"/>
      <c r="H31" s="1"/>
      <c r="J31" s="64">
        <v>5</v>
      </c>
      <c r="K31" s="190">
        <f>K30+TIME(0,4,0)</f>
        <v>0.90416666666666612</v>
      </c>
      <c r="L31" s="190"/>
      <c r="M31" s="9">
        <f t="shared" ref="M31" si="71">K31+TIME(0,3,0)</f>
        <v>0.90624999999999944</v>
      </c>
      <c r="N31" s="190">
        <f t="shared" ref="N31" si="72">M31+TIME(0,4,0)</f>
        <v>0.90902777777777721</v>
      </c>
      <c r="O31" s="190"/>
      <c r="P31" s="9">
        <f t="shared" ref="P31" si="73">N31+TIME(0,4,0)</f>
        <v>0.91180555555555498</v>
      </c>
      <c r="Q31" s="17">
        <f t="shared" ref="Q31" si="74">P31+TIME(0,3,0)</f>
        <v>0.91388888888888831</v>
      </c>
      <c r="R31" s="205"/>
      <c r="S31" s="82"/>
      <c r="T31" s="83"/>
      <c r="U31" s="84"/>
      <c r="V31" s="183">
        <v>6</v>
      </c>
      <c r="W31" s="82">
        <f t="shared" ref="W31" si="75">$S$3</f>
        <v>5.44</v>
      </c>
      <c r="X31" s="83">
        <f t="shared" ref="X31" si="76">Q31-K31</f>
        <v>9.7222222222221877E-3</v>
      </c>
      <c r="Y31" s="83">
        <f t="shared" ref="Y31" si="77">Q32-Q31</f>
        <v>2.7777777777777679E-3</v>
      </c>
      <c r="Z31" s="183"/>
      <c r="AA31" s="82"/>
      <c r="AB31" s="83"/>
      <c r="AC31" s="83"/>
    </row>
    <row r="32" spans="1:29" ht="14.1" customHeight="1">
      <c r="A32" s="39"/>
      <c r="B32" s="213"/>
      <c r="C32" s="214"/>
      <c r="D32" s="2"/>
      <c r="E32" s="191"/>
      <c r="F32" s="191"/>
      <c r="G32" s="2"/>
      <c r="H32" s="2"/>
      <c r="J32" s="65"/>
      <c r="K32" s="191">
        <f t="shared" ref="K32" si="78">M32+TIME(0,3,0)</f>
        <v>0.92638888888888826</v>
      </c>
      <c r="L32" s="191"/>
      <c r="M32" s="11">
        <f t="shared" ref="M32" si="79">N32+TIME(0,4,0)</f>
        <v>0.92430555555555494</v>
      </c>
      <c r="N32" s="208">
        <f t="shared" ref="N32" si="80">P32+TIME(0,4,0)</f>
        <v>0.92152777777777717</v>
      </c>
      <c r="O32" s="208"/>
      <c r="P32" s="11">
        <f t="shared" ref="P32" si="81">Q32+TIME(0,3,0)</f>
        <v>0.9187499999999994</v>
      </c>
      <c r="Q32" s="147">
        <f>Q31+TIME(0,4,0)</f>
        <v>0.91666666666666607</v>
      </c>
      <c r="R32" s="206"/>
      <c r="S32" s="85"/>
      <c r="T32" s="79"/>
      <c r="U32" s="86"/>
      <c r="V32" s="184"/>
      <c r="W32" s="85">
        <f t="shared" ref="W32" si="82">$S$5</f>
        <v>5.7649999999999997</v>
      </c>
      <c r="X32" s="79">
        <f t="shared" ref="X32" si="83">K32-Q32</f>
        <v>9.7222222222221877E-3</v>
      </c>
      <c r="Y32" s="79">
        <f>K33-K32</f>
        <v>2.7777777777777679E-3</v>
      </c>
      <c r="Z32" s="184"/>
      <c r="AA32" s="85"/>
      <c r="AB32" s="79"/>
      <c r="AC32" s="79"/>
    </row>
    <row r="33" spans="1:29" ht="14.1" customHeight="1">
      <c r="A33" s="37"/>
      <c r="B33" s="209"/>
      <c r="C33" s="210"/>
      <c r="E33" s="185"/>
      <c r="F33" s="185"/>
      <c r="J33" s="15">
        <v>6</v>
      </c>
      <c r="K33" s="209">
        <f>K32+TIME(0,4,0)</f>
        <v>0.92916666666666603</v>
      </c>
      <c r="L33" s="209"/>
      <c r="M33" s="4">
        <f t="shared" ref="M33" si="84">K33+TIME(0,3,0)</f>
        <v>0.93124999999999936</v>
      </c>
      <c r="N33" s="209">
        <f t="shared" ref="N33" si="85">M33+TIME(0,4,0)</f>
        <v>0.93402777777777712</v>
      </c>
      <c r="O33" s="209"/>
      <c r="P33" s="4">
        <f t="shared" ref="P33" si="86">N33+TIME(0,4,0)</f>
        <v>0.93680555555555489</v>
      </c>
      <c r="Q33" s="18">
        <f t="shared" ref="Q33" si="87">P33+TIME(0,3,0)</f>
        <v>0.93888888888888822</v>
      </c>
      <c r="R33" s="205"/>
      <c r="S33" s="82"/>
      <c r="T33" s="83"/>
      <c r="U33" s="84"/>
      <c r="V33" s="183">
        <v>7</v>
      </c>
      <c r="W33" s="82">
        <f t="shared" ref="W33:W51" si="88">$S$3</f>
        <v>5.44</v>
      </c>
      <c r="X33" s="83">
        <f t="shared" ref="X33" si="89">Q33-K33</f>
        <v>9.7222222222221877E-3</v>
      </c>
      <c r="Y33" s="83">
        <f t="shared" ref="Y33" si="90">Q34-Q33</f>
        <v>2.7777777777777679E-3</v>
      </c>
      <c r="Z33" s="183"/>
      <c r="AA33" s="82"/>
      <c r="AB33" s="83"/>
      <c r="AC33" s="83"/>
    </row>
    <row r="34" spans="1:29" ht="14.1" customHeight="1">
      <c r="A34" s="37"/>
      <c r="B34" s="187"/>
      <c r="C34" s="187"/>
      <c r="E34" s="187"/>
      <c r="F34" s="187"/>
      <c r="G34" s="5"/>
      <c r="H34" s="5"/>
      <c r="J34" s="16"/>
      <c r="K34" s="187">
        <f t="shared" ref="K34" si="91">M34+TIME(0,3,0)</f>
        <v>0.95138888888888817</v>
      </c>
      <c r="L34" s="187"/>
      <c r="M34" s="4">
        <f t="shared" ref="M34" si="92">N34+TIME(0,4,0)</f>
        <v>0.94930555555555485</v>
      </c>
      <c r="N34" s="187">
        <f t="shared" ref="N34" si="93">P34+TIME(0,4,0)</f>
        <v>0.94652777777777708</v>
      </c>
      <c r="O34" s="187"/>
      <c r="P34" s="5">
        <f t="shared" ref="P34" si="94">Q34+TIME(0,3,0)</f>
        <v>0.94374999999999931</v>
      </c>
      <c r="Q34" s="8">
        <f>Q33+TIME(0,4,0)</f>
        <v>0.94166666666666599</v>
      </c>
      <c r="R34" s="206"/>
      <c r="S34" s="85"/>
      <c r="T34" s="79"/>
      <c r="U34" s="86"/>
      <c r="V34" s="184"/>
      <c r="W34" s="85">
        <f t="shared" ref="W34:W52" si="95">$S$5</f>
        <v>5.7649999999999997</v>
      </c>
      <c r="X34" s="79">
        <f t="shared" ref="X34" si="96">K34-Q34</f>
        <v>9.7222222222221877E-3</v>
      </c>
      <c r="Y34" s="79">
        <f t="shared" ref="Y34" si="97">K35-K34</f>
        <v>2.7777777777777679E-3</v>
      </c>
      <c r="Z34" s="184"/>
      <c r="AA34" s="85"/>
      <c r="AB34" s="79"/>
      <c r="AC34" s="79"/>
    </row>
    <row r="35" spans="1:29" ht="14.1" customHeight="1">
      <c r="A35" s="38"/>
      <c r="B35" s="211"/>
      <c r="C35" s="212"/>
      <c r="D35" s="7"/>
      <c r="E35" s="188"/>
      <c r="F35" s="188"/>
      <c r="G35" s="7"/>
      <c r="H35" s="1"/>
      <c r="J35" s="64">
        <v>7</v>
      </c>
      <c r="K35" s="190">
        <f>K34+TIME(0,4,0)</f>
        <v>0.95416666666666594</v>
      </c>
      <c r="L35" s="190"/>
      <c r="M35" s="9">
        <f t="shared" ref="M35" si="98">K35+TIME(0,3,0)</f>
        <v>0.95624999999999927</v>
      </c>
      <c r="N35" s="190">
        <f t="shared" ref="N35" si="99">M35+TIME(0,4,0)</f>
        <v>0.95902777777777704</v>
      </c>
      <c r="O35" s="190"/>
      <c r="P35" s="9">
        <f t="shared" ref="P35" si="100">N35+TIME(0,4,0)</f>
        <v>0.9618055555555548</v>
      </c>
      <c r="Q35" s="17">
        <f t="shared" ref="Q35" si="101">P35+TIME(0,3,0)</f>
        <v>0.96388888888888813</v>
      </c>
      <c r="R35" s="240"/>
      <c r="S35" s="130"/>
      <c r="T35" s="131"/>
      <c r="U35" s="133"/>
      <c r="V35" s="183">
        <v>8</v>
      </c>
      <c r="W35" s="82">
        <f t="shared" si="88"/>
        <v>5.44</v>
      </c>
      <c r="X35" s="83">
        <f t="shared" ref="X35" si="102">Q35-K35</f>
        <v>9.7222222222221877E-3</v>
      </c>
      <c r="Y35" s="83">
        <f t="shared" ref="Y35" si="103">Q36-Q35</f>
        <v>2.7777777777777679E-3</v>
      </c>
      <c r="Z35" s="132"/>
      <c r="AA35" s="130"/>
      <c r="AB35" s="131"/>
      <c r="AC35" s="131"/>
    </row>
    <row r="36" spans="1:29" ht="14.1" customHeight="1">
      <c r="A36" s="39"/>
      <c r="B36" s="213"/>
      <c r="C36" s="214"/>
      <c r="D36" s="2"/>
      <c r="E36" s="191"/>
      <c r="F36" s="191"/>
      <c r="G36" s="2"/>
      <c r="H36" s="2"/>
      <c r="J36" s="65"/>
      <c r="K36" s="208">
        <f t="shared" ref="K36" si="104">M36+TIME(0,3,0)</f>
        <v>0.97638888888888808</v>
      </c>
      <c r="L36" s="208"/>
      <c r="M36" s="11">
        <f t="shared" ref="M36" si="105">N36+TIME(0,4,0)</f>
        <v>0.97430555555555476</v>
      </c>
      <c r="N36" s="208">
        <f t="shared" ref="N36" si="106">P36+TIME(0,4,0)</f>
        <v>0.97152777777777699</v>
      </c>
      <c r="O36" s="208"/>
      <c r="P36" s="11">
        <f t="shared" ref="P36" si="107">Q36+TIME(0,3,0)</f>
        <v>0.96874999999999922</v>
      </c>
      <c r="Q36" s="147">
        <f>Q35+TIME(0,4,0)</f>
        <v>0.9666666666666659</v>
      </c>
      <c r="R36" s="240"/>
      <c r="S36" s="130"/>
      <c r="T36" s="131"/>
      <c r="U36" s="133"/>
      <c r="V36" s="184"/>
      <c r="W36" s="85">
        <f t="shared" si="95"/>
        <v>5.7649999999999997</v>
      </c>
      <c r="X36" s="79">
        <f t="shared" ref="X36" si="108">K36-Q36</f>
        <v>9.7222222222221877E-3</v>
      </c>
      <c r="Y36" s="79">
        <f>K37-K36</f>
        <v>1.388888888888884E-3</v>
      </c>
      <c r="Z36" s="132"/>
      <c r="AA36" s="130"/>
      <c r="AB36" s="131"/>
      <c r="AC36" s="131"/>
    </row>
    <row r="37" spans="1:29" ht="14.1" customHeight="1">
      <c r="A37" s="37"/>
      <c r="J37" s="16">
        <v>8</v>
      </c>
      <c r="K37" s="209">
        <f>K36+TIME(0,2,0)</f>
        <v>0.97777777777777697</v>
      </c>
      <c r="L37" s="209"/>
      <c r="M37" s="4">
        <f t="shared" ref="M37" si="109">K37+TIME(0,3,0)</f>
        <v>0.97986111111111029</v>
      </c>
      <c r="N37" s="209">
        <f t="shared" ref="N37" si="110">M37+TIME(0,4,0)</f>
        <v>0.98263888888888806</v>
      </c>
      <c r="O37" s="209"/>
      <c r="P37" s="4">
        <f t="shared" ref="P37" si="111">N37+TIME(0,4,0)</f>
        <v>0.98541666666666583</v>
      </c>
      <c r="Q37" s="18">
        <f t="shared" ref="Q37" si="112">P37+TIME(0,3,0)</f>
        <v>0.98749999999999916</v>
      </c>
      <c r="R37" s="239"/>
      <c r="S37" s="130"/>
      <c r="T37" s="131"/>
      <c r="U37" s="133"/>
      <c r="V37" s="183">
        <v>9</v>
      </c>
      <c r="W37" s="82">
        <f t="shared" si="88"/>
        <v>5.44</v>
      </c>
      <c r="X37" s="83">
        <f t="shared" ref="X37" si="113">Q37-K37</f>
        <v>9.7222222222221877E-3</v>
      </c>
      <c r="Y37" s="83">
        <f>Q38-Q37</f>
        <v>2.7777777777777679E-3</v>
      </c>
      <c r="Z37" s="132"/>
      <c r="AA37" s="130"/>
      <c r="AB37" s="131"/>
      <c r="AC37" s="131"/>
    </row>
    <row r="38" spans="1:29" ht="14.1" customHeight="1">
      <c r="A38" s="37"/>
      <c r="J38" s="16"/>
      <c r="K38" s="187">
        <f t="shared" ref="K38" si="114">M38+TIME(0,3,0)</f>
        <v>0.99999999999999911</v>
      </c>
      <c r="L38" s="187"/>
      <c r="M38" s="4">
        <f t="shared" ref="M38" si="115">N38+TIME(0,4,0)</f>
        <v>0.99791666666666579</v>
      </c>
      <c r="N38" s="187">
        <f t="shared" ref="N38" si="116">P38+TIME(0,4,0)</f>
        <v>0.99513888888888802</v>
      </c>
      <c r="O38" s="187"/>
      <c r="P38" s="5">
        <f t="shared" ref="P38" si="117">Q38+TIME(0,3,0)</f>
        <v>0.99236111111111025</v>
      </c>
      <c r="Q38" s="8">
        <f>Q37+TIME(0,4,0)</f>
        <v>0.99027777777777692</v>
      </c>
      <c r="R38" s="206"/>
      <c r="S38" s="130"/>
      <c r="T38" s="131"/>
      <c r="U38" s="133"/>
      <c r="V38" s="184"/>
      <c r="W38" s="85">
        <f t="shared" si="95"/>
        <v>5.7649999999999997</v>
      </c>
      <c r="X38" s="79">
        <f t="shared" ref="X38" si="118">K38-Q38</f>
        <v>9.7222222222221877E-3</v>
      </c>
      <c r="Y38" s="79">
        <f t="shared" ref="Y38" si="119">K39-K38</f>
        <v>4.1666666666666519E-3</v>
      </c>
      <c r="Z38" s="132"/>
      <c r="AA38" s="130"/>
      <c r="AB38" s="131"/>
      <c r="AC38" s="131"/>
    </row>
    <row r="39" spans="1:29" ht="14.1" customHeight="1">
      <c r="A39" s="38"/>
      <c r="B39" s="211"/>
      <c r="C39" s="212"/>
      <c r="D39" s="7"/>
      <c r="E39" s="188"/>
      <c r="F39" s="188"/>
      <c r="G39" s="7"/>
      <c r="H39" s="1"/>
      <c r="J39" s="64">
        <v>9</v>
      </c>
      <c r="K39" s="190">
        <f t="shared" si="15"/>
        <v>1.0041666666666658</v>
      </c>
      <c r="L39" s="190"/>
      <c r="M39" s="9">
        <f t="shared" ref="M39" si="120">K39+TIME(0,3,0)</f>
        <v>1.0062499999999992</v>
      </c>
      <c r="N39" s="190">
        <f t="shared" ref="N39" si="121">M39+TIME(0,4,0)</f>
        <v>1.009027777777777</v>
      </c>
      <c r="O39" s="190"/>
      <c r="P39" s="9">
        <f t="shared" ref="P39" si="122">N39+TIME(0,4,0)</f>
        <v>1.0118055555555547</v>
      </c>
      <c r="Q39" s="17">
        <f t="shared" ref="Q39" si="123">P39+TIME(0,3,0)</f>
        <v>1.0138888888888882</v>
      </c>
      <c r="R39" s="205"/>
      <c r="S39" s="82"/>
      <c r="T39" s="83"/>
      <c r="U39" s="84"/>
      <c r="V39" s="183">
        <v>10</v>
      </c>
      <c r="W39" s="82">
        <f t="shared" si="88"/>
        <v>5.44</v>
      </c>
      <c r="X39" s="83">
        <f t="shared" ref="X39" si="124">Q39-K39</f>
        <v>9.7222222222224097E-3</v>
      </c>
      <c r="Y39" s="83">
        <f t="shared" ref="Y39" si="125">Q40-Q39</f>
        <v>3.4722222222223209E-3</v>
      </c>
      <c r="Z39" s="183"/>
      <c r="AA39" s="82"/>
      <c r="AB39" s="83"/>
      <c r="AC39" s="83"/>
    </row>
    <row r="40" spans="1:29" ht="14.1" customHeight="1">
      <c r="A40" s="39"/>
      <c r="B40" s="213"/>
      <c r="C40" s="214"/>
      <c r="D40" s="2"/>
      <c r="E40" s="191"/>
      <c r="F40" s="191"/>
      <c r="G40" s="2"/>
      <c r="H40" s="2"/>
      <c r="J40" s="65"/>
      <c r="K40" s="208">
        <f t="shared" ref="K40" si="126">M40+TIME(0,3,0)</f>
        <v>1.0270833333333329</v>
      </c>
      <c r="L40" s="208"/>
      <c r="M40" s="11">
        <f t="shared" ref="M40" si="127">N40+TIME(0,4,0)</f>
        <v>1.0249999999999995</v>
      </c>
      <c r="N40" s="208">
        <f t="shared" ref="N40" si="128">P40+TIME(0,4,0)</f>
        <v>1.0222222222222217</v>
      </c>
      <c r="O40" s="208"/>
      <c r="P40" s="11">
        <f t="shared" ref="P40" si="129">Q40+TIME(0,3,0)</f>
        <v>1.0194444444444439</v>
      </c>
      <c r="Q40" s="147">
        <f>Q39+TIME(0,5,0)</f>
        <v>1.0173611111111105</v>
      </c>
      <c r="R40" s="206"/>
      <c r="S40" s="85"/>
      <c r="T40" s="79"/>
      <c r="U40" s="86"/>
      <c r="V40" s="184"/>
      <c r="W40" s="85">
        <f t="shared" si="95"/>
        <v>5.7649999999999997</v>
      </c>
      <c r="X40" s="79">
        <f t="shared" ref="X40" si="130">K40-Q40</f>
        <v>9.7222222222224097E-3</v>
      </c>
      <c r="Y40" s="79">
        <f t="shared" ref="Y40" si="131">K41-K40</f>
        <v>4.1666666666666519E-3</v>
      </c>
      <c r="Z40" s="184"/>
      <c r="AA40" s="85"/>
      <c r="AB40" s="79"/>
      <c r="AC40" s="79"/>
    </row>
    <row r="41" spans="1:29" ht="14.1" customHeight="1">
      <c r="A41" s="37"/>
      <c r="B41" s="209"/>
      <c r="C41" s="210"/>
      <c r="E41" s="185"/>
      <c r="F41" s="185"/>
      <c r="J41" s="16">
        <v>10</v>
      </c>
      <c r="K41" s="209">
        <f t="shared" si="15"/>
        <v>1.0312499999999996</v>
      </c>
      <c r="L41" s="209"/>
      <c r="M41" s="4">
        <f t="shared" ref="M41" si="132">K41+TIME(0,3,0)</f>
        <v>1.033333333333333</v>
      </c>
      <c r="N41" s="209">
        <f t="shared" ref="N41" si="133">M41+TIME(0,4,0)</f>
        <v>1.0361111111111108</v>
      </c>
      <c r="O41" s="209"/>
      <c r="P41" s="4">
        <f t="shared" ref="P41" si="134">N41+TIME(0,4,0)</f>
        <v>1.0388888888888885</v>
      </c>
      <c r="Q41" s="18">
        <f t="shared" ref="Q41" si="135">P41+TIME(0,3,0)</f>
        <v>1.040972222222222</v>
      </c>
      <c r="R41" s="205"/>
      <c r="S41" s="82"/>
      <c r="T41" s="83"/>
      <c r="U41" s="88"/>
      <c r="V41" s="183">
        <v>11</v>
      </c>
      <c r="W41" s="82">
        <f t="shared" si="88"/>
        <v>5.44</v>
      </c>
      <c r="X41" s="83">
        <f t="shared" ref="X41" si="136">Q41-K41</f>
        <v>9.7222222222224097E-3</v>
      </c>
      <c r="Y41" s="83">
        <f t="shared" ref="Y41" si="137">Q42-Q41</f>
        <v>4.1666666666666519E-3</v>
      </c>
      <c r="Z41" s="183"/>
      <c r="AA41" s="82"/>
      <c r="AB41" s="83"/>
      <c r="AC41" s="83"/>
    </row>
    <row r="42" spans="1:29" ht="14.1" customHeight="1">
      <c r="A42" s="37"/>
      <c r="B42" s="187"/>
      <c r="C42" s="187"/>
      <c r="E42" s="187"/>
      <c r="F42" s="187"/>
      <c r="G42" s="5"/>
      <c r="H42" s="5"/>
      <c r="J42" s="16"/>
      <c r="K42" s="187">
        <f t="shared" ref="K42" si="138">M42+TIME(0,3,0)</f>
        <v>1.054861111111111</v>
      </c>
      <c r="L42" s="187"/>
      <c r="M42" s="4">
        <f t="shared" ref="M42" si="139">N42+TIME(0,4,0)</f>
        <v>1.0527777777777776</v>
      </c>
      <c r="N42" s="187">
        <f t="shared" ref="N42" si="140">P42+TIME(0,4,0)</f>
        <v>1.0499999999999998</v>
      </c>
      <c r="O42" s="187"/>
      <c r="P42" s="5">
        <f t="shared" ref="P42" si="141">Q42+TIME(0,3,0)</f>
        <v>1.0472222222222221</v>
      </c>
      <c r="Q42" s="8">
        <f t="shared" si="11"/>
        <v>1.0451388888888886</v>
      </c>
      <c r="R42" s="206"/>
      <c r="S42" s="85"/>
      <c r="T42" s="79"/>
      <c r="U42" s="79"/>
      <c r="V42" s="184"/>
      <c r="W42" s="85">
        <f t="shared" si="95"/>
        <v>5.7649999999999997</v>
      </c>
      <c r="X42" s="79">
        <f t="shared" ref="X42" si="142">K42-Q42</f>
        <v>9.7222222222224097E-3</v>
      </c>
      <c r="Y42" s="79">
        <f t="shared" ref="Y42" si="143">K43-K42</f>
        <v>4.1666666666666519E-3</v>
      </c>
      <c r="Z42" s="184"/>
      <c r="AA42" s="85"/>
      <c r="AB42" s="79"/>
      <c r="AC42" s="79"/>
    </row>
    <row r="43" spans="1:29" ht="13.5" customHeight="1">
      <c r="A43" s="38"/>
      <c r="B43" s="211"/>
      <c r="C43" s="211"/>
      <c r="D43" s="7"/>
      <c r="E43" s="188"/>
      <c r="F43" s="188"/>
      <c r="G43" s="7"/>
      <c r="H43" s="1"/>
      <c r="J43" s="64">
        <v>11</v>
      </c>
      <c r="K43" s="190">
        <f t="shared" si="15"/>
        <v>1.0590277777777777</v>
      </c>
      <c r="L43" s="190"/>
      <c r="M43" s="9">
        <f t="shared" ref="M43" si="144">K43+TIME(0,3,0)</f>
        <v>1.0611111111111111</v>
      </c>
      <c r="N43" s="190">
        <f t="shared" ref="N43" si="145">M43+TIME(0,4,0)</f>
        <v>1.0638888888888889</v>
      </c>
      <c r="O43" s="190"/>
      <c r="P43" s="9">
        <f t="shared" ref="P43" si="146">N43+TIME(0,4,0)</f>
        <v>1.0666666666666667</v>
      </c>
      <c r="Q43" s="17">
        <f t="shared" ref="Q43" si="147">P43+TIME(0,3,0)</f>
        <v>1.0687500000000001</v>
      </c>
      <c r="R43" s="205"/>
      <c r="S43" s="82"/>
      <c r="T43" s="83"/>
      <c r="U43" s="88"/>
      <c r="V43" s="183">
        <v>12</v>
      </c>
      <c r="W43" s="82">
        <f t="shared" si="88"/>
        <v>5.44</v>
      </c>
      <c r="X43" s="83">
        <f t="shared" ref="X43" si="148">Q43-K43</f>
        <v>9.7222222222224097E-3</v>
      </c>
      <c r="Y43" s="83">
        <f t="shared" ref="Y43" si="149">Q44-Q43</f>
        <v>4.1666666666666519E-3</v>
      </c>
      <c r="Z43" s="183"/>
      <c r="AA43" s="82"/>
      <c r="AB43" s="82"/>
      <c r="AC43" s="82"/>
    </row>
    <row r="44" spans="1:29" ht="13.5" customHeight="1">
      <c r="A44" s="40"/>
      <c r="B44" s="191"/>
      <c r="C44" s="191"/>
      <c r="D44" s="2"/>
      <c r="E44" s="191"/>
      <c r="F44" s="191"/>
      <c r="G44" s="2"/>
      <c r="H44" s="2"/>
      <c r="J44" s="65"/>
      <c r="K44" s="208">
        <f t="shared" ref="K44" si="150">M44+TIME(0,3,0)</f>
        <v>1.0826388888888892</v>
      </c>
      <c r="L44" s="208"/>
      <c r="M44" s="11">
        <f t="shared" ref="M44" si="151">N44+TIME(0,4,0)</f>
        <v>1.0805555555555557</v>
      </c>
      <c r="N44" s="208">
        <f t="shared" ref="N44" si="152">P44+TIME(0,4,0)</f>
        <v>1.0777777777777779</v>
      </c>
      <c r="O44" s="208"/>
      <c r="P44" s="11">
        <f t="shared" ref="P44" si="153">Q44+TIME(0,3,0)</f>
        <v>1.0750000000000002</v>
      </c>
      <c r="Q44" s="147">
        <f t="shared" si="11"/>
        <v>1.0729166666666667</v>
      </c>
      <c r="R44" s="206"/>
      <c r="S44" s="85"/>
      <c r="T44" s="79"/>
      <c r="U44" s="79"/>
      <c r="V44" s="184"/>
      <c r="W44" s="85">
        <f t="shared" si="95"/>
        <v>5.7649999999999997</v>
      </c>
      <c r="X44" s="79">
        <f t="shared" ref="X44" si="154">K44-Q44</f>
        <v>9.7222222222224097E-3</v>
      </c>
      <c r="Y44" s="79">
        <f t="shared" ref="Y44" si="155">K45-K44</f>
        <v>4.1666666666666519E-3</v>
      </c>
      <c r="Z44" s="184"/>
      <c r="AA44" s="85"/>
      <c r="AB44" s="85"/>
      <c r="AC44" s="85"/>
    </row>
    <row r="45" spans="1:29" ht="13.5" customHeight="1">
      <c r="A45" s="149"/>
      <c r="B45" s="150"/>
      <c r="C45" s="150"/>
      <c r="D45" s="150"/>
      <c r="E45" s="150"/>
      <c r="F45" s="150"/>
      <c r="G45" s="150"/>
      <c r="H45" s="150"/>
      <c r="J45" s="16">
        <v>12</v>
      </c>
      <c r="K45" s="209">
        <f t="shared" si="15"/>
        <v>1.0868055555555558</v>
      </c>
      <c r="L45" s="209"/>
      <c r="M45" s="4">
        <f t="shared" ref="M45" si="156">K45+TIME(0,3,0)</f>
        <v>1.0888888888888892</v>
      </c>
      <c r="N45" s="209">
        <f t="shared" ref="N45" si="157">M45+TIME(0,4,0)</f>
        <v>1.091666666666667</v>
      </c>
      <c r="O45" s="209"/>
      <c r="P45" s="4">
        <f t="shared" ref="P45" si="158">N45+TIME(0,4,0)</f>
        <v>1.0944444444444448</v>
      </c>
      <c r="Q45" s="18">
        <f t="shared" ref="Q45" si="159">P45+TIME(0,3,0)</f>
        <v>1.0965277777777782</v>
      </c>
      <c r="R45" s="146"/>
      <c r="S45" s="90"/>
      <c r="T45" s="91"/>
      <c r="U45" s="91"/>
      <c r="V45" s="183">
        <v>13</v>
      </c>
      <c r="W45" s="82">
        <f t="shared" si="88"/>
        <v>5.44</v>
      </c>
      <c r="X45" s="83">
        <f t="shared" ref="X45" si="160">Q45-K45</f>
        <v>9.7222222222224097E-3</v>
      </c>
      <c r="Y45" s="83">
        <f t="shared" ref="Y45" si="161">Q46-Q45</f>
        <v>4.1666666666666519E-3</v>
      </c>
      <c r="Z45" s="146"/>
      <c r="AA45" s="90"/>
      <c r="AB45" s="90"/>
      <c r="AC45" s="90"/>
    </row>
    <row r="46" spans="1:29" ht="13.5" customHeight="1">
      <c r="A46" s="149"/>
      <c r="B46" s="150"/>
      <c r="C46" s="150"/>
      <c r="D46" s="150"/>
      <c r="E46" s="150"/>
      <c r="F46" s="150"/>
      <c r="G46" s="150"/>
      <c r="H46" s="150"/>
      <c r="J46" s="16"/>
      <c r="K46" s="187">
        <f t="shared" ref="K46" si="162">M46+TIME(0,3,0)</f>
        <v>1.1104166666666673</v>
      </c>
      <c r="L46" s="187"/>
      <c r="M46" s="4">
        <f t="shared" ref="M46" si="163">N46+TIME(0,4,0)</f>
        <v>1.1083333333333338</v>
      </c>
      <c r="N46" s="187">
        <f t="shared" ref="N46" si="164">P46+TIME(0,4,0)</f>
        <v>1.1055555555555561</v>
      </c>
      <c r="O46" s="187"/>
      <c r="P46" s="5">
        <f t="shared" ref="P46" si="165">Q46+TIME(0,3,0)</f>
        <v>1.1027777777777783</v>
      </c>
      <c r="Q46" s="8">
        <f t="shared" si="11"/>
        <v>1.1006944444444449</v>
      </c>
      <c r="R46" s="146"/>
      <c r="S46" s="90"/>
      <c r="T46" s="91"/>
      <c r="U46" s="91"/>
      <c r="V46" s="184"/>
      <c r="W46" s="85">
        <f t="shared" si="95"/>
        <v>5.7649999999999997</v>
      </c>
      <c r="X46" s="79">
        <f t="shared" ref="X46" si="166">K46-Q46</f>
        <v>9.7222222222224097E-3</v>
      </c>
      <c r="Y46" s="79">
        <f>K47-K46</f>
        <v>4.1666666666666519E-3</v>
      </c>
      <c r="Z46" s="146"/>
      <c r="AA46" s="90"/>
      <c r="AB46" s="90"/>
      <c r="AC46" s="90"/>
    </row>
    <row r="47" spans="1:29" ht="13.5" customHeight="1">
      <c r="A47" s="38"/>
      <c r="B47" s="211"/>
      <c r="C47" s="211"/>
      <c r="D47" s="7"/>
      <c r="E47" s="188"/>
      <c r="F47" s="188"/>
      <c r="G47" s="7"/>
      <c r="H47" s="1"/>
      <c r="J47" s="64">
        <v>13</v>
      </c>
      <c r="K47" s="190">
        <f t="shared" si="15"/>
        <v>1.1145833333333339</v>
      </c>
      <c r="L47" s="190"/>
      <c r="M47" s="9">
        <f t="shared" ref="M47" si="167">K47+TIME(0,3,0)</f>
        <v>1.1166666666666674</v>
      </c>
      <c r="N47" s="190">
        <f t="shared" ref="N47" si="168">M47+TIME(0,4,0)</f>
        <v>1.1194444444444451</v>
      </c>
      <c r="O47" s="190"/>
      <c r="P47" s="9">
        <f t="shared" ref="P47" si="169">N47+TIME(0,4,0)</f>
        <v>1.1222222222222229</v>
      </c>
      <c r="Q47" s="17">
        <f t="shared" ref="Q47" si="170">P47+TIME(0,3,0)</f>
        <v>1.1243055555555563</v>
      </c>
      <c r="R47" s="146"/>
      <c r="S47" s="90"/>
      <c r="T47" s="91"/>
      <c r="U47" s="91"/>
      <c r="V47" s="183">
        <v>14</v>
      </c>
      <c r="W47" s="82">
        <f t="shared" si="88"/>
        <v>5.44</v>
      </c>
      <c r="X47" s="83">
        <f t="shared" ref="X47" si="171">Q47-K47</f>
        <v>9.7222222222224097E-3</v>
      </c>
      <c r="Y47" s="83">
        <f t="shared" ref="Y47" si="172">Q48-Q47</f>
        <v>4.1666666666666519E-3</v>
      </c>
      <c r="Z47" s="146"/>
      <c r="AA47" s="90"/>
      <c r="AB47" s="90"/>
      <c r="AC47" s="90"/>
    </row>
    <row r="48" spans="1:29" ht="13.5" customHeight="1">
      <c r="A48" s="40"/>
      <c r="B48" s="191"/>
      <c r="C48" s="191"/>
      <c r="D48" s="2"/>
      <c r="E48" s="191"/>
      <c r="F48" s="191"/>
      <c r="G48" s="2"/>
      <c r="H48" s="2"/>
      <c r="J48" s="65"/>
      <c r="K48" s="208">
        <f t="shared" ref="K48" si="173">M48+TIME(0,3,0)</f>
        <v>1.1381944444444454</v>
      </c>
      <c r="L48" s="208"/>
      <c r="M48" s="11">
        <f t="shared" ref="M48" si="174">N48+TIME(0,4,0)</f>
        <v>1.136111111111112</v>
      </c>
      <c r="N48" s="208">
        <f t="shared" ref="N48" si="175">P48+TIME(0,4,0)</f>
        <v>1.1333333333333342</v>
      </c>
      <c r="O48" s="208"/>
      <c r="P48" s="11">
        <f t="shared" ref="P48" si="176">Q48+TIME(0,3,0)</f>
        <v>1.1305555555555564</v>
      </c>
      <c r="Q48" s="147">
        <f t="shared" si="11"/>
        <v>1.128472222222223</v>
      </c>
      <c r="R48" s="146"/>
      <c r="S48" s="90"/>
      <c r="T48" s="91"/>
      <c r="U48" s="91"/>
      <c r="V48" s="184"/>
      <c r="W48" s="85">
        <f t="shared" si="95"/>
        <v>5.7649999999999997</v>
      </c>
      <c r="X48" s="79">
        <f t="shared" ref="X48" si="177">K48-Q48</f>
        <v>9.7222222222224097E-3</v>
      </c>
      <c r="Y48" s="79">
        <f>K49-K48</f>
        <v>4.1666666666666519E-3</v>
      </c>
      <c r="Z48" s="146"/>
      <c r="AA48" s="90"/>
      <c r="AB48" s="90"/>
      <c r="AC48" s="90"/>
    </row>
    <row r="49" spans="1:29" ht="13.5" customHeight="1">
      <c r="A49" s="149"/>
      <c r="B49" s="150"/>
      <c r="C49" s="150"/>
      <c r="D49" s="150"/>
      <c r="E49" s="150"/>
      <c r="F49" s="150"/>
      <c r="G49" s="150"/>
      <c r="H49" s="150"/>
      <c r="J49" s="148">
        <v>14</v>
      </c>
      <c r="K49" s="209">
        <f t="shared" si="15"/>
        <v>1.142361111111112</v>
      </c>
      <c r="L49" s="209"/>
      <c r="M49" s="4">
        <f t="shared" ref="M49" si="178">K49+TIME(0,3,0)</f>
        <v>1.1444444444444455</v>
      </c>
      <c r="N49" s="209">
        <f t="shared" ref="N49" si="179">M49+TIME(0,4,0)</f>
        <v>1.1472222222222233</v>
      </c>
      <c r="O49" s="209"/>
      <c r="P49" s="4">
        <f t="shared" ref="P49" si="180">N49+TIME(0,4,0)</f>
        <v>1.150000000000001</v>
      </c>
      <c r="Q49" s="18">
        <f t="shared" ref="Q49" si="181">P49+TIME(0,3,0)</f>
        <v>1.1520833333333345</v>
      </c>
      <c r="R49" s="146"/>
      <c r="S49" s="90"/>
      <c r="T49" s="91"/>
      <c r="U49" s="91"/>
      <c r="V49" s="183">
        <v>15</v>
      </c>
      <c r="W49" s="82">
        <f t="shared" si="88"/>
        <v>5.44</v>
      </c>
      <c r="X49" s="83">
        <f>Q49-K49</f>
        <v>9.7222222222224097E-3</v>
      </c>
      <c r="Y49" s="83">
        <f t="shared" ref="Y49" si="182">Q50-Q49</f>
        <v>4.1666666666666519E-3</v>
      </c>
      <c r="Z49" s="146"/>
      <c r="AA49" s="90"/>
      <c r="AB49" s="90"/>
      <c r="AC49" s="90"/>
    </row>
    <row r="50" spans="1:29" ht="13.5" customHeight="1">
      <c r="A50" s="149"/>
      <c r="B50" s="150"/>
      <c r="C50" s="150"/>
      <c r="D50" s="150"/>
      <c r="E50" s="150"/>
      <c r="F50" s="150"/>
      <c r="G50" s="150"/>
      <c r="H50" s="150"/>
      <c r="J50" s="148"/>
      <c r="K50" s="187">
        <f t="shared" ref="K50" si="183">M50+TIME(0,3,0)</f>
        <v>1.1659722222222235</v>
      </c>
      <c r="L50" s="187"/>
      <c r="M50" s="4">
        <f t="shared" ref="M50" si="184">N50+TIME(0,4,0)</f>
        <v>1.1638888888888901</v>
      </c>
      <c r="N50" s="187">
        <f t="shared" ref="N50" si="185">P50+TIME(0,4,0)</f>
        <v>1.1611111111111123</v>
      </c>
      <c r="O50" s="187"/>
      <c r="P50" s="5">
        <f t="shared" ref="P50" si="186">Q50+TIME(0,3,0)</f>
        <v>1.1583333333333345</v>
      </c>
      <c r="Q50" s="8">
        <f t="shared" si="11"/>
        <v>1.1562500000000011</v>
      </c>
      <c r="R50" s="146"/>
      <c r="S50" s="90"/>
      <c r="T50" s="91"/>
      <c r="U50" s="91"/>
      <c r="V50" s="184"/>
      <c r="W50" s="85">
        <f t="shared" si="95"/>
        <v>5.7649999999999997</v>
      </c>
      <c r="X50" s="79">
        <f t="shared" ref="X50" si="187">K50-Q50</f>
        <v>9.7222222222224097E-3</v>
      </c>
      <c r="Y50" s="79">
        <f>K51-K50</f>
        <v>4.1666666666666519E-3</v>
      </c>
      <c r="Z50" s="146"/>
      <c r="AA50" s="90"/>
      <c r="AB50" s="90"/>
      <c r="AC50" s="90"/>
    </row>
    <row r="51" spans="1:29" ht="13.5" customHeight="1">
      <c r="A51" s="64"/>
      <c r="B51" s="190"/>
      <c r="C51" s="190"/>
      <c r="D51" s="9"/>
      <c r="E51" s="190"/>
      <c r="F51" s="190"/>
      <c r="G51" s="9"/>
      <c r="H51" s="1"/>
      <c r="J51" s="64">
        <v>15</v>
      </c>
      <c r="K51" s="190">
        <f t="shared" si="15"/>
        <v>1.1701388888888902</v>
      </c>
      <c r="L51" s="190"/>
      <c r="M51" s="9">
        <f t="shared" ref="M51" si="188">K51+TIME(0,3,0)</f>
        <v>1.1722222222222236</v>
      </c>
      <c r="N51" s="190">
        <f t="shared" ref="N51" si="189">M51+TIME(0,4,0)</f>
        <v>1.1750000000000014</v>
      </c>
      <c r="O51" s="190"/>
      <c r="P51" s="9">
        <f t="shared" ref="P51" si="190">N51+TIME(0,4,0)</f>
        <v>1.1777777777777791</v>
      </c>
      <c r="Q51" s="17">
        <f t="shared" ref="Q51" si="191">P51+TIME(0,3,0)</f>
        <v>1.1798611111111126</v>
      </c>
      <c r="V51" s="183">
        <v>16</v>
      </c>
      <c r="W51" s="82">
        <f t="shared" si="88"/>
        <v>5.44</v>
      </c>
      <c r="X51" s="83">
        <f>Q51-K51</f>
        <v>9.7222222222224097E-3</v>
      </c>
      <c r="Y51" s="83">
        <f t="shared" ref="Y51" si="192">Q52-Q51</f>
        <v>4.1666666666666519E-3</v>
      </c>
    </row>
    <row r="52" spans="1:29" ht="13.5" customHeight="1">
      <c r="A52" s="159"/>
      <c r="B52" s="215"/>
      <c r="C52" s="215"/>
      <c r="D52" s="13"/>
      <c r="E52" s="215"/>
      <c r="F52" s="215"/>
      <c r="G52" s="13"/>
      <c r="H52" s="160"/>
      <c r="J52" s="159"/>
      <c r="K52" s="215">
        <f t="shared" ref="K52" si="193">M52+TIME(0,3,0)</f>
        <v>1.1937500000000016</v>
      </c>
      <c r="L52" s="215"/>
      <c r="M52" s="13">
        <f t="shared" ref="M52" si="194">N52+TIME(0,4,0)</f>
        <v>1.1916666666666682</v>
      </c>
      <c r="N52" s="215">
        <f t="shared" ref="N52" si="195">P52+TIME(0,4,0)</f>
        <v>1.1888888888888904</v>
      </c>
      <c r="O52" s="215"/>
      <c r="P52" s="13">
        <f t="shared" ref="P52" si="196">Q52+TIME(0,3,0)</f>
        <v>1.1861111111111127</v>
      </c>
      <c r="Q52" s="161">
        <f t="shared" si="11"/>
        <v>1.1840277777777792</v>
      </c>
      <c r="S52" s="89"/>
      <c r="V52" s="184"/>
      <c r="W52" s="85">
        <f t="shared" si="95"/>
        <v>5.7649999999999997</v>
      </c>
      <c r="X52" s="79">
        <f>K52-Q52</f>
        <v>9.7222222222224097E-3</v>
      </c>
      <c r="Y52" s="79">
        <f>K53-K52</f>
        <v>0</v>
      </c>
    </row>
    <row r="53" spans="1:29" ht="13.5" customHeight="1">
      <c r="A53" s="15"/>
      <c r="B53" s="6"/>
      <c r="C53" s="6"/>
      <c r="D53" s="6"/>
      <c r="E53" s="6"/>
      <c r="F53" s="6"/>
      <c r="G53" s="6"/>
      <c r="H53" s="6"/>
      <c r="J53" s="15">
        <v>16</v>
      </c>
      <c r="K53" s="209">
        <f>K52</f>
        <v>1.1937500000000016</v>
      </c>
      <c r="L53" s="209"/>
      <c r="M53" s="6"/>
      <c r="N53" s="6"/>
      <c r="O53" s="6"/>
      <c r="P53" s="6"/>
      <c r="Q53" s="19"/>
      <c r="S53" s="89"/>
      <c r="W53" s="89"/>
    </row>
    <row r="54" spans="1:29" ht="13.5" customHeight="1" thickBot="1">
      <c r="A54" s="162"/>
      <c r="B54" s="163"/>
      <c r="C54" s="163"/>
      <c r="D54" s="163"/>
      <c r="E54" s="163"/>
      <c r="F54" s="163"/>
      <c r="G54" s="163"/>
      <c r="H54" s="163"/>
      <c r="I54" s="163"/>
      <c r="J54" s="162"/>
      <c r="K54" s="163"/>
      <c r="L54" s="163"/>
      <c r="M54" s="163"/>
      <c r="N54" s="163"/>
      <c r="O54" s="163"/>
      <c r="P54" s="163"/>
      <c r="Q54" s="164"/>
      <c r="S54" s="89"/>
      <c r="W54" s="89">
        <f>SUM(W19:W52)/32</f>
        <v>5.6024999999999974</v>
      </c>
    </row>
    <row r="55" spans="1:29" ht="11.45" customHeight="1" thickTop="1">
      <c r="A55" s="24"/>
      <c r="N55" s="185"/>
      <c r="O55" s="185"/>
      <c r="Q55" s="18"/>
    </row>
    <row r="56" spans="1:29" ht="11.45" customHeight="1">
      <c r="A56" s="24"/>
      <c r="J56" s="30"/>
      <c r="K56" s="30"/>
      <c r="L56" s="30"/>
      <c r="O56" s="31"/>
      <c r="P56" s="31"/>
      <c r="Q56" s="77"/>
      <c r="V56" s="241" t="s">
        <v>34</v>
      </c>
      <c r="W56" s="241"/>
      <c r="X56" s="241"/>
    </row>
    <row r="57" spans="1:29" ht="15" customHeight="1">
      <c r="A57" s="29"/>
      <c r="B57" s="30"/>
      <c r="C57" s="30"/>
      <c r="F57" s="31"/>
      <c r="G57" s="32"/>
      <c r="J57" s="30" t="s">
        <v>33</v>
      </c>
      <c r="K57" s="30"/>
      <c r="L57" s="30"/>
      <c r="O57" s="31" t="s">
        <v>16</v>
      </c>
      <c r="P57" s="32">
        <f>K53</f>
        <v>1.1937500000000016</v>
      </c>
      <c r="Q57" s="18"/>
      <c r="V57" s="111" t="s">
        <v>19</v>
      </c>
      <c r="W57" s="79" t="s">
        <v>20</v>
      </c>
      <c r="X57" s="79" t="s">
        <v>21</v>
      </c>
    </row>
    <row r="58" spans="1:29" ht="15" customHeight="1">
      <c r="A58" s="29"/>
      <c r="B58" s="30"/>
      <c r="C58" s="30"/>
      <c r="F58" s="31"/>
      <c r="G58" s="32"/>
      <c r="I58" s="3"/>
      <c r="J58" s="30" t="s">
        <v>35</v>
      </c>
      <c r="K58" s="30"/>
      <c r="L58" s="30"/>
      <c r="O58" s="31" t="s">
        <v>16</v>
      </c>
      <c r="P58" s="32">
        <f>P57+$E$9</f>
        <v>1.2006944444444461</v>
      </c>
      <c r="Q58" s="18"/>
      <c r="V58" s="85">
        <v>3.464</v>
      </c>
      <c r="W58" s="79">
        <f>P58-P57</f>
        <v>6.9444444444444198E-3</v>
      </c>
      <c r="X58" s="79">
        <f>P59-P58</f>
        <v>4.1666666666666519E-3</v>
      </c>
    </row>
    <row r="59" spans="1:29" ht="15" customHeight="1">
      <c r="A59" s="29"/>
      <c r="B59" s="30"/>
      <c r="C59" s="30"/>
      <c r="F59" s="31"/>
      <c r="G59" s="32"/>
      <c r="I59" s="117"/>
      <c r="J59" s="30" t="s">
        <v>36</v>
      </c>
      <c r="K59" s="30"/>
      <c r="L59" s="30"/>
      <c r="O59" s="31" t="s">
        <v>16</v>
      </c>
      <c r="P59" s="32">
        <f>P58+$H$9</f>
        <v>1.2048611111111127</v>
      </c>
      <c r="Q59" s="18"/>
    </row>
    <row r="60" spans="1:29" ht="12.75" customHeight="1">
      <c r="A60" s="42"/>
      <c r="B60" s="43"/>
      <c r="C60" s="43"/>
      <c r="D60" s="44"/>
      <c r="E60" s="44"/>
      <c r="F60" s="45"/>
      <c r="G60" s="46"/>
      <c r="I60" s="118"/>
      <c r="J60" s="43" t="s">
        <v>37</v>
      </c>
      <c r="K60" s="43"/>
      <c r="L60" s="43"/>
      <c r="M60" s="44"/>
      <c r="N60" s="44"/>
      <c r="O60" s="45"/>
      <c r="P60" s="46">
        <f>SUM(W14,X21:X52,W58)</f>
        <v>0.32500000000000195</v>
      </c>
      <c r="Q60" s="18"/>
      <c r="R60" s="90"/>
      <c r="S60" s="91"/>
      <c r="T60" s="91"/>
    </row>
    <row r="61" spans="1:29" ht="12.75" customHeight="1">
      <c r="A61" s="47"/>
      <c r="B61" s="48"/>
      <c r="C61" s="48"/>
      <c r="D61" s="49"/>
      <c r="E61" s="49"/>
      <c r="F61" s="50"/>
      <c r="G61" s="51"/>
      <c r="I61" s="119"/>
      <c r="J61" s="48" t="s">
        <v>38</v>
      </c>
      <c r="K61" s="48"/>
      <c r="L61" s="48"/>
      <c r="M61" s="49"/>
      <c r="N61" s="49"/>
      <c r="O61" s="50"/>
      <c r="P61" s="51">
        <f>P59-Q12</f>
        <v>0.45833333333333492</v>
      </c>
      <c r="Q61" s="18"/>
      <c r="R61" s="90"/>
      <c r="S61" s="91"/>
      <c r="T61" s="91"/>
    </row>
    <row r="62" spans="1:29" ht="12.75" customHeight="1">
      <c r="A62" s="52"/>
      <c r="B62" s="30"/>
      <c r="C62" s="30"/>
      <c r="F62" s="31"/>
      <c r="G62" s="53"/>
      <c r="I62" s="117"/>
      <c r="J62" s="67" t="s">
        <v>39</v>
      </c>
      <c r="K62" s="30"/>
      <c r="L62" s="30"/>
      <c r="O62" s="31"/>
      <c r="P62" s="53" t="s">
        <v>54</v>
      </c>
      <c r="Q62" s="18"/>
    </row>
    <row r="63" spans="1:29" ht="15.75" customHeight="1">
      <c r="A63" s="29"/>
      <c r="B63" s="30"/>
      <c r="C63" s="30"/>
      <c r="F63" s="31"/>
      <c r="G63" s="31"/>
      <c r="H63" s="32"/>
      <c r="I63" s="117"/>
      <c r="J63" s="30"/>
      <c r="K63" s="30"/>
      <c r="L63" s="30"/>
      <c r="O63" s="31"/>
      <c r="P63" s="31"/>
      <c r="Q63" s="77"/>
    </row>
    <row r="64" spans="1:29">
      <c r="A64" s="54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92"/>
    </row>
    <row r="65" spans="1:17" ht="12.75" customHeight="1">
      <c r="A65" s="242" t="s">
        <v>40</v>
      </c>
      <c r="B65" s="243"/>
      <c r="C65" s="55" t="s">
        <v>41</v>
      </c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93"/>
    </row>
    <row r="66" spans="1:17" ht="13.5">
      <c r="A66" s="244" t="s">
        <v>42</v>
      </c>
      <c r="B66" s="197"/>
      <c r="C66" s="55" t="s">
        <v>43</v>
      </c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94"/>
    </row>
    <row r="67" spans="1:17">
      <c r="A67" s="24"/>
      <c r="Q67" s="18"/>
    </row>
    <row r="68" spans="1:17" ht="15">
      <c r="A68" s="24"/>
      <c r="B68" s="56" t="s">
        <v>44</v>
      </c>
      <c r="C68" s="57"/>
      <c r="D68" s="58"/>
      <c r="E68" s="59"/>
      <c r="F68" s="60"/>
      <c r="G68" s="60"/>
      <c r="H68" s="60"/>
      <c r="I68" s="60"/>
      <c r="J68" s="60"/>
      <c r="K68" s="60"/>
      <c r="L68" s="60"/>
      <c r="M68" s="68"/>
      <c r="Q68" s="18"/>
    </row>
    <row r="69" spans="1:17" ht="4.5" customHeight="1" thickBot="1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95"/>
    </row>
    <row r="70" spans="1:17" ht="13.5" thickTop="1"/>
  </sheetData>
  <mergeCells count="190">
    <mergeCell ref="K52:L52"/>
    <mergeCell ref="N52:O52"/>
    <mergeCell ref="K49:L49"/>
    <mergeCell ref="N49:O49"/>
    <mergeCell ref="K50:L50"/>
    <mergeCell ref="N50:O50"/>
    <mergeCell ref="V49:V50"/>
    <mergeCell ref="N51:O51"/>
    <mergeCell ref="N55:O55"/>
    <mergeCell ref="K53:L53"/>
    <mergeCell ref="V51:V52"/>
    <mergeCell ref="V56:X56"/>
    <mergeCell ref="A65:B65"/>
    <mergeCell ref="A66:B66"/>
    <mergeCell ref="Z43:Z44"/>
    <mergeCell ref="B44:C44"/>
    <mergeCell ref="E44:F44"/>
    <mergeCell ref="K44:L44"/>
    <mergeCell ref="N44:O44"/>
    <mergeCell ref="B51:C51"/>
    <mergeCell ref="K51:L51"/>
    <mergeCell ref="K45:L45"/>
    <mergeCell ref="N45:O45"/>
    <mergeCell ref="K46:L46"/>
    <mergeCell ref="B43:C43"/>
    <mergeCell ref="E43:F43"/>
    <mergeCell ref="K43:L43"/>
    <mergeCell ref="N43:O43"/>
    <mergeCell ref="R43:R44"/>
    <mergeCell ref="V43:V44"/>
    <mergeCell ref="V45:V46"/>
    <mergeCell ref="V47:V48"/>
    <mergeCell ref="N46:O46"/>
    <mergeCell ref="K47:L47"/>
    <mergeCell ref="N47:O47"/>
    <mergeCell ref="V41:V42"/>
    <mergeCell ref="Z41:Z42"/>
    <mergeCell ref="B42:C42"/>
    <mergeCell ref="E42:F42"/>
    <mergeCell ref="K42:L42"/>
    <mergeCell ref="N42:O42"/>
    <mergeCell ref="K48:L48"/>
    <mergeCell ref="N48:O48"/>
    <mergeCell ref="Z39:Z40"/>
    <mergeCell ref="B40:C40"/>
    <mergeCell ref="E40:F40"/>
    <mergeCell ref="K40:L40"/>
    <mergeCell ref="N40:O40"/>
    <mergeCell ref="B41:C41"/>
    <mergeCell ref="E41:F41"/>
    <mergeCell ref="K41:L41"/>
    <mergeCell ref="N41:O41"/>
    <mergeCell ref="R41:R42"/>
    <mergeCell ref="B39:C39"/>
    <mergeCell ref="E39:F39"/>
    <mergeCell ref="K39:L39"/>
    <mergeCell ref="N39:O39"/>
    <mergeCell ref="R39:R40"/>
    <mergeCell ref="V39:V40"/>
    <mergeCell ref="K37:L37"/>
    <mergeCell ref="N37:O37"/>
    <mergeCell ref="R37:R38"/>
    <mergeCell ref="V37:V38"/>
    <mergeCell ref="K38:L38"/>
    <mergeCell ref="N38:O38"/>
    <mergeCell ref="B35:C35"/>
    <mergeCell ref="E35:F35"/>
    <mergeCell ref="K35:L35"/>
    <mergeCell ref="N35:O35"/>
    <mergeCell ref="R35:R36"/>
    <mergeCell ref="V35:V36"/>
    <mergeCell ref="B36:C36"/>
    <mergeCell ref="E36:F36"/>
    <mergeCell ref="K36:L36"/>
    <mergeCell ref="N36:O36"/>
    <mergeCell ref="V33:V34"/>
    <mergeCell ref="Z33:Z34"/>
    <mergeCell ref="B34:C34"/>
    <mergeCell ref="E34:F34"/>
    <mergeCell ref="K34:L34"/>
    <mergeCell ref="N34:O34"/>
    <mergeCell ref="Z31:Z32"/>
    <mergeCell ref="B32:C32"/>
    <mergeCell ref="E32:F32"/>
    <mergeCell ref="K32:L32"/>
    <mergeCell ref="N32:O32"/>
    <mergeCell ref="B33:C33"/>
    <mergeCell ref="E33:F33"/>
    <mergeCell ref="K33:L33"/>
    <mergeCell ref="N33:O33"/>
    <mergeCell ref="R33:R34"/>
    <mergeCell ref="B31:C31"/>
    <mergeCell ref="E31:F31"/>
    <mergeCell ref="K31:L31"/>
    <mergeCell ref="N31:O31"/>
    <mergeCell ref="R31:R32"/>
    <mergeCell ref="V31:V32"/>
    <mergeCell ref="V29:V30"/>
    <mergeCell ref="Z29:Z30"/>
    <mergeCell ref="B30:C30"/>
    <mergeCell ref="E30:F30"/>
    <mergeCell ref="K30:L30"/>
    <mergeCell ref="N30:O30"/>
    <mergeCell ref="Z27:Z28"/>
    <mergeCell ref="B28:C28"/>
    <mergeCell ref="E28:F28"/>
    <mergeCell ref="K28:L28"/>
    <mergeCell ref="N28:O28"/>
    <mergeCell ref="B29:C29"/>
    <mergeCell ref="E29:F29"/>
    <mergeCell ref="K29:L29"/>
    <mergeCell ref="N29:O29"/>
    <mergeCell ref="R29:R30"/>
    <mergeCell ref="B27:C27"/>
    <mergeCell ref="E27:F27"/>
    <mergeCell ref="K27:L27"/>
    <mergeCell ref="N27:O27"/>
    <mergeCell ref="R27:R28"/>
    <mergeCell ref="V27:V28"/>
    <mergeCell ref="K22:L22"/>
    <mergeCell ref="N22:O22"/>
    <mergeCell ref="B23:C23"/>
    <mergeCell ref="E23:F23"/>
    <mergeCell ref="K23:L23"/>
    <mergeCell ref="N23:O23"/>
    <mergeCell ref="R23:R24"/>
    <mergeCell ref="V25:V26"/>
    <mergeCell ref="Z25:Z26"/>
    <mergeCell ref="B26:C26"/>
    <mergeCell ref="E26:F26"/>
    <mergeCell ref="K26:L26"/>
    <mergeCell ref="N26:O26"/>
    <mergeCell ref="V23:V24"/>
    <mergeCell ref="B24:C24"/>
    <mergeCell ref="E24:F24"/>
    <mergeCell ref="K24:L24"/>
    <mergeCell ref="N24:O24"/>
    <mergeCell ref="B25:C25"/>
    <mergeCell ref="E25:F25"/>
    <mergeCell ref="K25:L25"/>
    <mergeCell ref="N25:O25"/>
    <mergeCell ref="R25:R26"/>
    <mergeCell ref="B21:C21"/>
    <mergeCell ref="E21:F21"/>
    <mergeCell ref="K21:L21"/>
    <mergeCell ref="N21:O21"/>
    <mergeCell ref="R21:R22"/>
    <mergeCell ref="Z18:AC18"/>
    <mergeCell ref="B19:C19"/>
    <mergeCell ref="E19:F19"/>
    <mergeCell ref="K19:L19"/>
    <mergeCell ref="N19:O19"/>
    <mergeCell ref="R19:R20"/>
    <mergeCell ref="V19:V20"/>
    <mergeCell ref="B20:C20"/>
    <mergeCell ref="E20:F20"/>
    <mergeCell ref="K20:L20"/>
    <mergeCell ref="M17:M18"/>
    <mergeCell ref="N17:O18"/>
    <mergeCell ref="P17:P18"/>
    <mergeCell ref="Q17:Q18"/>
    <mergeCell ref="R18:U18"/>
    <mergeCell ref="V18:Y18"/>
    <mergeCell ref="V21:V22"/>
    <mergeCell ref="B22:C22"/>
    <mergeCell ref="E22:F22"/>
    <mergeCell ref="B47:C47"/>
    <mergeCell ref="E47:F47"/>
    <mergeCell ref="B48:C48"/>
    <mergeCell ref="E48:F48"/>
    <mergeCell ref="E51:F51"/>
    <mergeCell ref="B52:C52"/>
    <mergeCell ref="E52:F52"/>
    <mergeCell ref="T3:Y3"/>
    <mergeCell ref="T5:Z5"/>
    <mergeCell ref="A6:Q6"/>
    <mergeCell ref="A7:Q7"/>
    <mergeCell ref="A8:Q8"/>
    <mergeCell ref="A10:Q10"/>
    <mergeCell ref="V12:X12"/>
    <mergeCell ref="M16:Q16"/>
    <mergeCell ref="A17:A18"/>
    <mergeCell ref="B17:C18"/>
    <mergeCell ref="D17:D18"/>
    <mergeCell ref="E17:F18"/>
    <mergeCell ref="G17:G18"/>
    <mergeCell ref="H17:H18"/>
    <mergeCell ref="J17:J18"/>
    <mergeCell ref="K17:L18"/>
    <mergeCell ref="N20:O20"/>
  </mergeCells>
  <printOptions horizontalCentered="1" verticalCentered="1"/>
  <pageMargins left="0" right="0" top="0" bottom="0" header="0" footer="0"/>
  <pageSetup paperSize="9" scale="80" orientation="portrait" r:id="rId1"/>
  <headerFooter alignWithMargins="0"/>
  <colBreaks count="1" manualBreakCount="1">
    <brk id="17" max="57" man="1"/>
  </colBreaks>
  <drawing r:id="rId2"/>
  <legacyDrawing r:id="rId3"/>
  <oleObjects>
    <mc:AlternateContent xmlns:mc="http://schemas.openxmlformats.org/markup-compatibility/2006">
      <mc:Choice Requires="x14">
        <oleObject progId="CorelDRAW.Graphic.10" shapeId="120833" r:id="rId4">
          <objectPr defaultSize="0" autoPict="0" altText="" r:id="rId5">
            <anchor moveWithCells="1" sizeWithCells="1">
              <from>
                <xdr:col>12</xdr:col>
                <xdr:colOff>323850</xdr:colOff>
                <xdr:row>1</xdr:row>
                <xdr:rowOff>133350</xdr:rowOff>
              </from>
              <to>
                <xdr:col>16</xdr:col>
                <xdr:colOff>400050</xdr:colOff>
                <xdr:row>5</xdr:row>
                <xdr:rowOff>38100</xdr:rowOff>
              </to>
            </anchor>
          </objectPr>
        </oleObject>
      </mc:Choice>
      <mc:Fallback>
        <oleObject progId="CorelDRAW.Graphic.10" shapeId="120833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J58"/>
  <sheetViews>
    <sheetView view="pageBreakPreview" zoomScale="70" zoomScaleNormal="80" zoomScaleSheetLayoutView="70" workbookViewId="0">
      <selection activeCell="Y50" sqref="Y50"/>
    </sheetView>
  </sheetViews>
  <sheetFormatPr defaultColWidth="9.140625" defaultRowHeight="12.75"/>
  <cols>
    <col min="1" max="1" width="5.7109375" style="4" customWidth="1"/>
    <col min="2" max="3" width="5.42578125" style="4" customWidth="1"/>
    <col min="4" max="4" width="9.42578125" style="4" customWidth="1"/>
    <col min="5" max="6" width="5.42578125" style="4" customWidth="1"/>
    <col min="7" max="8" width="9.42578125" style="4" customWidth="1"/>
    <col min="9" max="9" width="6.42578125" style="4" customWidth="1"/>
    <col min="10" max="10" width="5.7109375" style="4" customWidth="1"/>
    <col min="11" max="12" width="5.42578125" style="4" customWidth="1"/>
    <col min="13" max="13" width="9.42578125" style="4" customWidth="1"/>
    <col min="14" max="15" width="5.42578125" style="4" customWidth="1"/>
    <col min="16" max="24" width="9.42578125" style="4" customWidth="1"/>
    <col min="25" max="27" width="9.140625" style="4"/>
    <col min="28" max="28" width="7" style="4" customWidth="1"/>
    <col min="29" max="29" width="8.5703125" style="4" bestFit="1" customWidth="1"/>
    <col min="30" max="30" width="7.7109375" style="4" bestFit="1" customWidth="1"/>
    <col min="31" max="31" width="14.140625" style="4" bestFit="1" customWidth="1"/>
    <col min="32" max="34" width="9.140625" style="4"/>
    <col min="35" max="35" width="11" style="4" customWidth="1"/>
    <col min="36" max="16384" width="9.140625" style="4"/>
  </cols>
  <sheetData>
    <row r="1" spans="1:34" ht="4.5" customHeight="1" thickBot="1"/>
    <row r="2" spans="1:34" ht="17.45" customHeight="1" thickTop="1">
      <c r="A2" s="22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69"/>
      <c r="AH2" s="96"/>
    </row>
    <row r="3" spans="1:34" ht="15.75">
      <c r="A3" s="24"/>
      <c r="X3" s="18"/>
      <c r="Y3" s="70" t="s">
        <v>1</v>
      </c>
      <c r="Z3" s="71">
        <v>5.44</v>
      </c>
      <c r="AA3" s="216" t="s">
        <v>2</v>
      </c>
      <c r="AB3" s="216"/>
      <c r="AC3" s="216"/>
      <c r="AD3" s="216"/>
      <c r="AE3" s="216"/>
      <c r="AF3" s="216"/>
    </row>
    <row r="4" spans="1:34">
      <c r="A4" s="24"/>
      <c r="X4" s="18"/>
    </row>
    <row r="5" spans="1:34" ht="15.75">
      <c r="A5" s="24"/>
      <c r="X5" s="18"/>
      <c r="Y5" s="74" t="s">
        <v>5</v>
      </c>
      <c r="Z5" s="75">
        <v>5.7649999999999997</v>
      </c>
      <c r="AA5" s="217" t="s">
        <v>6</v>
      </c>
      <c r="AB5" s="218"/>
      <c r="AC5" s="218"/>
      <c r="AD5" s="218"/>
      <c r="AE5" s="218"/>
      <c r="AF5" s="218"/>
      <c r="AG5" s="218"/>
    </row>
    <row r="6" spans="1:34" s="20" customFormat="1" ht="30">
      <c r="A6" s="228" t="s">
        <v>7</v>
      </c>
      <c r="B6" s="229"/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29"/>
      <c r="R6" s="229"/>
      <c r="S6" s="229"/>
      <c r="T6" s="229"/>
      <c r="U6" s="229"/>
      <c r="V6" s="229"/>
      <c r="W6" s="229"/>
      <c r="X6" s="230"/>
    </row>
    <row r="7" spans="1:34" s="21" customFormat="1" ht="20.25" customHeight="1">
      <c r="A7" s="231" t="s">
        <v>8</v>
      </c>
      <c r="B7" s="232"/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32"/>
      <c r="P7" s="232"/>
      <c r="Q7" s="232"/>
      <c r="R7" s="232"/>
      <c r="S7" s="232"/>
      <c r="T7" s="232"/>
      <c r="U7" s="232"/>
      <c r="V7" s="232"/>
      <c r="W7" s="232"/>
      <c r="X7" s="233"/>
    </row>
    <row r="8" spans="1:34" s="21" customFormat="1" ht="20.25" customHeight="1">
      <c r="A8" s="231" t="s">
        <v>59</v>
      </c>
      <c r="B8" s="232"/>
      <c r="C8" s="232"/>
      <c r="D8" s="232"/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2"/>
      <c r="P8" s="232"/>
      <c r="Q8" s="232"/>
      <c r="R8" s="232"/>
      <c r="S8" s="232"/>
      <c r="T8" s="232"/>
      <c r="U8" s="232"/>
      <c r="V8" s="232"/>
      <c r="W8" s="232"/>
      <c r="X8" s="233"/>
    </row>
    <row r="9" spans="1:34" s="21" customFormat="1" ht="15" hidden="1" customHeight="1">
      <c r="A9" s="25"/>
      <c r="B9" s="26"/>
      <c r="C9" s="26"/>
      <c r="D9" s="27" t="s">
        <v>9</v>
      </c>
      <c r="E9" s="27" t="s">
        <v>10</v>
      </c>
      <c r="F9" s="27" t="s">
        <v>11</v>
      </c>
      <c r="G9" s="27"/>
      <c r="H9" s="27" t="s">
        <v>12</v>
      </c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76"/>
    </row>
    <row r="10" spans="1:34" ht="21.75" customHeight="1">
      <c r="A10" s="231" t="s">
        <v>64</v>
      </c>
      <c r="B10" s="232"/>
      <c r="C10" s="232"/>
      <c r="D10" s="232"/>
      <c r="E10" s="232"/>
      <c r="F10" s="232"/>
      <c r="G10" s="232"/>
      <c r="H10" s="232"/>
      <c r="I10" s="232"/>
      <c r="J10" s="232"/>
      <c r="K10" s="232"/>
      <c r="L10" s="232"/>
      <c r="M10" s="232"/>
      <c r="N10" s="232"/>
      <c r="O10" s="232"/>
      <c r="P10" s="232"/>
      <c r="Q10" s="232"/>
      <c r="R10" s="232"/>
      <c r="S10" s="232"/>
      <c r="T10" s="232"/>
      <c r="U10" s="232"/>
      <c r="V10" s="232"/>
      <c r="W10" s="232"/>
      <c r="X10" s="233"/>
    </row>
    <row r="11" spans="1:34" ht="16.5" customHeight="1">
      <c r="A11" s="24"/>
      <c r="E11" s="28" t="s">
        <v>13</v>
      </c>
      <c r="I11" s="63"/>
      <c r="N11" s="28" t="s">
        <v>14</v>
      </c>
      <c r="U11" s="28" t="s">
        <v>49</v>
      </c>
      <c r="X11" s="18"/>
      <c r="AA11" s="28"/>
    </row>
    <row r="12" spans="1:34" ht="15.75" customHeight="1">
      <c r="A12" s="29" t="s">
        <v>15</v>
      </c>
      <c r="B12" s="30"/>
      <c r="C12" s="30"/>
      <c r="F12" s="31" t="s">
        <v>16</v>
      </c>
      <c r="G12" s="31"/>
      <c r="H12" s="32">
        <f>H13-$F$9</f>
        <v>0.2326388888888889</v>
      </c>
      <c r="I12" s="63"/>
      <c r="J12" s="30" t="s">
        <v>15</v>
      </c>
      <c r="K12" s="30"/>
      <c r="L12" s="30"/>
      <c r="O12" s="31" t="s">
        <v>16</v>
      </c>
      <c r="P12" s="31"/>
      <c r="Q12" s="32">
        <f>Q13-$F$9</f>
        <v>0.58472222222222159</v>
      </c>
      <c r="R12" s="32"/>
      <c r="S12" s="30" t="s">
        <v>15</v>
      </c>
      <c r="T12" s="32"/>
      <c r="U12" s="32"/>
      <c r="V12" s="31" t="s">
        <v>16</v>
      </c>
      <c r="W12" s="32"/>
      <c r="X12" s="77">
        <f>X13-$F$9</f>
        <v>0.91805555555555463</v>
      </c>
      <c r="AB12" s="31"/>
      <c r="AC12" s="220" t="s">
        <v>17</v>
      </c>
      <c r="AD12" s="220"/>
      <c r="AE12" s="220"/>
    </row>
    <row r="13" spans="1:34" ht="15.75">
      <c r="A13" s="29" t="s">
        <v>18</v>
      </c>
      <c r="B13" s="30"/>
      <c r="C13" s="30"/>
      <c r="F13" s="31" t="s">
        <v>16</v>
      </c>
      <c r="G13" s="33"/>
      <c r="H13" s="32">
        <f>H14-$E$9</f>
        <v>0.24305555555555555</v>
      </c>
      <c r="I13" s="63"/>
      <c r="J13" s="30" t="s">
        <v>18</v>
      </c>
      <c r="K13" s="30"/>
      <c r="L13" s="30"/>
      <c r="O13" s="31" t="s">
        <v>16</v>
      </c>
      <c r="P13" s="31"/>
      <c r="Q13" s="32">
        <f>Q14-$E$9</f>
        <v>0.59513888888888822</v>
      </c>
      <c r="R13" s="32"/>
      <c r="S13" s="30" t="s">
        <v>18</v>
      </c>
      <c r="T13" s="32"/>
      <c r="U13" s="32"/>
      <c r="V13" s="31" t="s">
        <v>16</v>
      </c>
      <c r="W13" s="32"/>
      <c r="X13" s="77">
        <f>X14-$E$9</f>
        <v>0.92847222222222126</v>
      </c>
      <c r="AB13" s="31"/>
      <c r="AC13" s="111" t="s">
        <v>19</v>
      </c>
      <c r="AD13" s="79" t="s">
        <v>20</v>
      </c>
      <c r="AE13" s="79" t="s">
        <v>21</v>
      </c>
    </row>
    <row r="14" spans="1:34" ht="15.75">
      <c r="A14" s="29" t="s">
        <v>22</v>
      </c>
      <c r="B14" s="30"/>
      <c r="C14" s="30"/>
      <c r="F14" s="31" t="s">
        <v>16</v>
      </c>
      <c r="G14" s="31"/>
      <c r="H14" s="32">
        <f>B19</f>
        <v>0.25</v>
      </c>
      <c r="I14" s="63"/>
      <c r="J14" s="30" t="s">
        <v>22</v>
      </c>
      <c r="K14" s="30"/>
      <c r="L14" s="30"/>
      <c r="O14" s="31" t="s">
        <v>16</v>
      </c>
      <c r="P14" s="31"/>
      <c r="Q14" s="32">
        <f>K19</f>
        <v>0.60208333333333264</v>
      </c>
      <c r="R14" s="32"/>
      <c r="S14" s="30" t="s">
        <v>22</v>
      </c>
      <c r="T14" s="32"/>
      <c r="U14" s="32"/>
      <c r="V14" s="31" t="s">
        <v>16</v>
      </c>
      <c r="W14" s="32"/>
      <c r="X14" s="77">
        <f>T19</f>
        <v>0.93541666666666567</v>
      </c>
      <c r="AB14" s="31"/>
      <c r="AC14" s="85">
        <v>3.161</v>
      </c>
      <c r="AD14" s="79">
        <f>H14-H13</f>
        <v>6.9444444444444475E-3</v>
      </c>
      <c r="AE14" s="79">
        <f>H13-H12</f>
        <v>1.0416666666666657E-2</v>
      </c>
    </row>
    <row r="15" spans="1:34" hidden="1">
      <c r="A15" s="24">
        <v>5.5555555555555601E-3</v>
      </c>
      <c r="B15" s="4">
        <v>3.4722222222222199E-3</v>
      </c>
      <c r="C15" s="4">
        <v>6.9444444444444404E-4</v>
      </c>
      <c r="D15" s="34">
        <v>4.8611111111111103E-3</v>
      </c>
      <c r="E15" s="34">
        <v>2.0833333333333298E-3</v>
      </c>
      <c r="F15" s="34">
        <v>1.0416666666666701E-2</v>
      </c>
      <c r="G15" s="34"/>
      <c r="H15" s="34">
        <v>2.7777777777777801E-3</v>
      </c>
      <c r="I15" s="34">
        <v>4.8611111111111103E-3</v>
      </c>
      <c r="J15" s="34">
        <v>1.38888888888889E-3</v>
      </c>
      <c r="K15" s="34">
        <v>6.9444444444444397E-3</v>
      </c>
      <c r="L15" s="34">
        <v>6.2500000000000003E-3</v>
      </c>
      <c r="M15" s="34">
        <v>2.7777777777777801E-3</v>
      </c>
      <c r="N15" s="34">
        <v>7.6388888888888904E-3</v>
      </c>
      <c r="O15" s="34">
        <v>2.5694444444444402E-2</v>
      </c>
      <c r="P15" s="34"/>
      <c r="Q15" s="4">
        <v>1.38888888888889E-2</v>
      </c>
      <c r="X15" s="18"/>
      <c r="Y15" s="4">
        <v>2.2222222222222199E-2</v>
      </c>
      <c r="Z15" s="4">
        <v>1.8749999999999999E-2</v>
      </c>
      <c r="AA15" s="4">
        <v>2.1527777777777798E-2</v>
      </c>
      <c r="AB15" s="4">
        <v>1.8055555555555599E-2</v>
      </c>
      <c r="AC15" s="4">
        <v>2.1527777777777798E-2</v>
      </c>
      <c r="AD15" s="4">
        <v>3.4722222222222199E-3</v>
      </c>
      <c r="AE15" s="4">
        <v>4.1666666666666701E-3</v>
      </c>
    </row>
    <row r="16" spans="1:34" ht="14.25" thickBot="1">
      <c r="A16" s="24"/>
      <c r="M16" s="250"/>
      <c r="N16" s="250"/>
      <c r="O16" s="250"/>
      <c r="P16" s="250"/>
      <c r="Q16" s="250"/>
      <c r="R16" s="114"/>
      <c r="S16" s="114"/>
      <c r="T16" s="114"/>
      <c r="U16" s="250" t="s">
        <v>60</v>
      </c>
      <c r="V16" s="250"/>
      <c r="W16" s="250"/>
      <c r="X16" s="236"/>
    </row>
    <row r="17" spans="1:36" ht="12" customHeight="1" thickTop="1">
      <c r="A17" s="198" t="s">
        <v>23</v>
      </c>
      <c r="B17" s="202" t="s">
        <v>24</v>
      </c>
      <c r="C17" s="202"/>
      <c r="D17" s="200" t="s">
        <v>25</v>
      </c>
      <c r="E17" s="200" t="s">
        <v>45</v>
      </c>
      <c r="F17" s="223"/>
      <c r="G17" s="200" t="s">
        <v>27</v>
      </c>
      <c r="H17" s="200" t="s">
        <v>28</v>
      </c>
      <c r="J17" s="202" t="s">
        <v>23</v>
      </c>
      <c r="K17" s="202" t="s">
        <v>24</v>
      </c>
      <c r="L17" s="202"/>
      <c r="M17" s="200" t="s">
        <v>25</v>
      </c>
      <c r="N17" s="200" t="s">
        <v>45</v>
      </c>
      <c r="O17" s="223"/>
      <c r="P17" s="200" t="s">
        <v>27</v>
      </c>
      <c r="Q17" s="200" t="s">
        <v>28</v>
      </c>
      <c r="R17" s="115"/>
      <c r="S17" s="200" t="s">
        <v>23</v>
      </c>
      <c r="T17" s="200" t="s">
        <v>24</v>
      </c>
      <c r="U17" s="200" t="s">
        <v>25</v>
      </c>
      <c r="V17" s="200" t="s">
        <v>45</v>
      </c>
      <c r="W17" s="200" t="s">
        <v>27</v>
      </c>
      <c r="X17" s="226" t="s">
        <v>28</v>
      </c>
    </row>
    <row r="18" spans="1:36" ht="28.5" customHeight="1" thickBot="1">
      <c r="A18" s="237"/>
      <c r="B18" s="249"/>
      <c r="C18" s="249"/>
      <c r="D18" s="251"/>
      <c r="E18" s="248"/>
      <c r="F18" s="248"/>
      <c r="G18" s="251"/>
      <c r="H18" s="251"/>
      <c r="J18" s="249"/>
      <c r="K18" s="249"/>
      <c r="L18" s="249"/>
      <c r="M18" s="252"/>
      <c r="N18" s="248"/>
      <c r="O18" s="248"/>
      <c r="P18" s="251"/>
      <c r="Q18" s="251"/>
      <c r="R18" s="115"/>
      <c r="S18" s="251"/>
      <c r="T18" s="251"/>
      <c r="U18" s="251"/>
      <c r="V18" s="251"/>
      <c r="W18" s="251"/>
      <c r="X18" s="238"/>
      <c r="Y18" s="205" t="s">
        <v>30</v>
      </c>
      <c r="Z18" s="222"/>
      <c r="AA18" s="222"/>
      <c r="AB18" s="222"/>
      <c r="AC18" s="183" t="s">
        <v>31</v>
      </c>
      <c r="AD18" s="222"/>
      <c r="AE18" s="222"/>
      <c r="AF18" s="222"/>
      <c r="AG18" s="183" t="s">
        <v>48</v>
      </c>
      <c r="AH18" s="222"/>
      <c r="AI18" s="222"/>
      <c r="AJ18" s="222"/>
    </row>
    <row r="19" spans="1:36" ht="12.75" customHeight="1" thickTop="1">
      <c r="A19" s="35"/>
      <c r="B19" s="211">
        <v>0.25</v>
      </c>
      <c r="C19" s="212"/>
      <c r="D19" s="1">
        <f>B19+$E$15</f>
        <v>0.25208333333333333</v>
      </c>
      <c r="E19" s="211">
        <f>D19+$H$15</f>
        <v>0.25486111111111109</v>
      </c>
      <c r="F19" s="211"/>
      <c r="G19" s="1">
        <f>E19+$M$15</f>
        <v>0.25763888888888886</v>
      </c>
      <c r="H19" s="1">
        <f>G19+$E$15</f>
        <v>0.25972222222222219</v>
      </c>
      <c r="J19" s="13"/>
      <c r="K19" s="215">
        <f t="shared" ref="K19" si="0">B37</f>
        <v>0.60208333333333264</v>
      </c>
      <c r="L19" s="215"/>
      <c r="M19" s="13">
        <f>K19+$E$15</f>
        <v>0.60416666666666596</v>
      </c>
      <c r="N19" s="215">
        <f t="shared" ref="N19" si="1">M19+$H$15</f>
        <v>0.60694444444444373</v>
      </c>
      <c r="O19" s="215"/>
      <c r="P19" s="13">
        <f t="shared" ref="P19" si="2">N19+$M$15</f>
        <v>0.6097222222222215</v>
      </c>
      <c r="Q19" s="13">
        <f t="shared" ref="Q19" si="3">P19+$E$15</f>
        <v>0.61180555555555483</v>
      </c>
      <c r="S19" s="116"/>
      <c r="T19" s="120">
        <f>K35</f>
        <v>0.93541666666666567</v>
      </c>
      <c r="U19" s="120">
        <f>T19+TIME(0,3,0)</f>
        <v>0.937499999999999</v>
      </c>
      <c r="V19" s="120">
        <f>U19+TIME(0,4,0)</f>
        <v>0.94027777777777677</v>
      </c>
      <c r="W19" s="120">
        <f>V19+TIME(0,4,0)</f>
        <v>0.94305555555555454</v>
      </c>
      <c r="X19" s="121">
        <f>W19+TIME(0,3,0)</f>
        <v>0.94513888888888786</v>
      </c>
      <c r="Y19" s="205">
        <v>1</v>
      </c>
      <c r="Z19" s="82">
        <f>$Z$3</f>
        <v>5.44</v>
      </c>
      <c r="AA19" s="83">
        <f>H19-B19</f>
        <v>9.7222222222221877E-3</v>
      </c>
      <c r="AB19" s="84">
        <f>H20-H19</f>
        <v>6.9444444444444198E-4</v>
      </c>
      <c r="AC19" s="81">
        <v>1</v>
      </c>
      <c r="AD19" s="82">
        <f>$Z$3</f>
        <v>5.44</v>
      </c>
      <c r="AE19" s="83">
        <f>Q19-K19</f>
        <v>9.7222222222221877E-3</v>
      </c>
      <c r="AF19" s="83">
        <f>Q20-Q19</f>
        <v>3.4722222222222099E-3</v>
      </c>
      <c r="AG19" s="81">
        <v>1</v>
      </c>
      <c r="AH19" s="82">
        <f>$Z$3</f>
        <v>5.44</v>
      </c>
      <c r="AI19" s="83">
        <f>X19-T19</f>
        <v>9.7222222222221877E-3</v>
      </c>
      <c r="AJ19" s="83">
        <f>X20-X19</f>
        <v>4.1666666666666519E-3</v>
      </c>
    </row>
    <row r="20" spans="1:36" ht="12" customHeight="1">
      <c r="A20" s="36"/>
      <c r="B20" s="213">
        <f>D20+$E$15</f>
        <v>0.27013888888888882</v>
      </c>
      <c r="C20" s="214"/>
      <c r="D20" s="14">
        <f>E20+$H$15</f>
        <v>0.26805555555555549</v>
      </c>
      <c r="E20" s="213">
        <f t="shared" ref="E20" si="4">G20+$M$15</f>
        <v>0.26527777777777772</v>
      </c>
      <c r="F20" s="213"/>
      <c r="G20" s="2">
        <f>H20+$E$15</f>
        <v>0.26249999999999996</v>
      </c>
      <c r="H20" s="2">
        <f>H19+TIME(0,1,0)</f>
        <v>0.26041666666666663</v>
      </c>
      <c r="J20" s="11"/>
      <c r="K20" s="208">
        <f t="shared" ref="K20" si="5">M20+$E$15</f>
        <v>0.62499999999999922</v>
      </c>
      <c r="L20" s="208"/>
      <c r="M20" s="11">
        <f t="shared" ref="M20" si="6">N20+$H$15</f>
        <v>0.6229166666666659</v>
      </c>
      <c r="N20" s="208">
        <f t="shared" ref="N20" si="7">P20+$M$15</f>
        <v>0.62013888888888813</v>
      </c>
      <c r="O20" s="208"/>
      <c r="P20" s="11">
        <f t="shared" ref="P20" si="8">Q20+$E$15</f>
        <v>0.61736111111111036</v>
      </c>
      <c r="Q20" s="11">
        <f t="shared" ref="Q20:Q34" si="9">Q19+TIME(0,5,0)</f>
        <v>0.61527777777777704</v>
      </c>
      <c r="R20" s="5"/>
      <c r="S20" s="110"/>
      <c r="T20" s="122">
        <f>U20+TIME(0,3,0)</f>
        <v>0.9590277777777767</v>
      </c>
      <c r="U20" s="122">
        <f>V20+TIME(0,4,0)</f>
        <v>0.95694444444444338</v>
      </c>
      <c r="V20" s="122">
        <f>W20+TIME(0,4,0)</f>
        <v>0.95416666666666561</v>
      </c>
      <c r="W20" s="122">
        <f>X20+TIME(0,3,0)</f>
        <v>0.95138888888888784</v>
      </c>
      <c r="X20" s="123">
        <f>X19+TIME(0,6,0)</f>
        <v>0.94930555555555451</v>
      </c>
      <c r="Y20" s="206"/>
      <c r="Z20" s="85">
        <f>$Z$5</f>
        <v>5.7649999999999997</v>
      </c>
      <c r="AA20" s="79">
        <f>B20-H20</f>
        <v>9.7222222222221877E-3</v>
      </c>
      <c r="AB20" s="86">
        <f>B21-B20</f>
        <v>0</v>
      </c>
      <c r="AC20" s="87"/>
      <c r="AD20" s="85">
        <f>$Z$5</f>
        <v>5.7649999999999997</v>
      </c>
      <c r="AE20" s="79">
        <f>K20-Q20</f>
        <v>9.7222222222221877E-3</v>
      </c>
      <c r="AF20" s="79">
        <f>K21-K20</f>
        <v>1.8750000000000044E-2</v>
      </c>
      <c r="AG20" s="87"/>
      <c r="AH20" s="85">
        <f>$Z$5</f>
        <v>5.7649999999999997</v>
      </c>
      <c r="AI20" s="79">
        <f>T20-X20</f>
        <v>9.7222222222221877E-3</v>
      </c>
      <c r="AJ20" s="79">
        <f>T21-T20</f>
        <v>4.1666666666666519E-3</v>
      </c>
    </row>
    <row r="21" spans="1:36" ht="14.1" customHeight="1">
      <c r="A21" s="37">
        <v>1</v>
      </c>
      <c r="B21" s="185">
        <f t="shared" ref="B21" si="10">B20+TIME(0,0,0)</f>
        <v>0.27013888888888882</v>
      </c>
      <c r="C21" s="185"/>
      <c r="D21" s="4">
        <f>B21+$E$15</f>
        <v>0.27222222222222214</v>
      </c>
      <c r="E21" s="185">
        <f>D21+$H$15</f>
        <v>0.27499999999999991</v>
      </c>
      <c r="F21" s="185"/>
      <c r="G21" s="4">
        <f>E21+$M$15</f>
        <v>0.27777777777777768</v>
      </c>
      <c r="H21" s="4">
        <f>G21+$E$15</f>
        <v>0.27986111111111101</v>
      </c>
      <c r="J21" s="15">
        <v>1</v>
      </c>
      <c r="K21" s="209">
        <f t="shared" ref="K21:K35" si="11">K20+TIME(0,27,0)</f>
        <v>0.64374999999999927</v>
      </c>
      <c r="L21" s="209"/>
      <c r="M21" s="6">
        <f t="shared" ref="M21" si="12">K21+$E$15</f>
        <v>0.64583333333333259</v>
      </c>
      <c r="N21" s="209">
        <f t="shared" ref="N21" si="13">M21+$H$15</f>
        <v>0.64861111111111036</v>
      </c>
      <c r="O21" s="209"/>
      <c r="P21" s="6">
        <f t="shared" ref="P21" si="14">N21+$M$15</f>
        <v>0.65138888888888813</v>
      </c>
      <c r="Q21" s="6">
        <f t="shared" ref="Q21" si="15">P21+$E$15</f>
        <v>0.65347222222222145</v>
      </c>
      <c r="R21" s="6"/>
      <c r="S21" s="15">
        <v>1</v>
      </c>
      <c r="T21" s="6">
        <f>T20+TIME(0,6,0)</f>
        <v>0.96319444444444335</v>
      </c>
      <c r="U21" s="6">
        <f>T21+TIME(0,3,0)</f>
        <v>0.96527777777777668</v>
      </c>
      <c r="V21" s="6">
        <f>U21+TIME(0,4,0)</f>
        <v>0.96805555555555445</v>
      </c>
      <c r="W21" s="6">
        <f>V21+TIME(0,4,0)</f>
        <v>0.97083333333333222</v>
      </c>
      <c r="X21" s="19">
        <f>W21+TIME(0,3,0)</f>
        <v>0.97291666666666554</v>
      </c>
      <c r="Y21" s="205">
        <v>2</v>
      </c>
      <c r="Z21" s="82">
        <f t="shared" ref="Z21" si="16">$Z$3</f>
        <v>5.44</v>
      </c>
      <c r="AA21" s="83">
        <f>H21-B21</f>
        <v>9.7222222222221877E-3</v>
      </c>
      <c r="AB21" s="84">
        <f t="shared" ref="AB21" si="17">H22-H21</f>
        <v>3.4722222222222099E-3</v>
      </c>
      <c r="AC21" s="81">
        <v>2</v>
      </c>
      <c r="AD21" s="82">
        <f t="shared" ref="AD21" si="18">$Z$3</f>
        <v>5.44</v>
      </c>
      <c r="AE21" s="83">
        <f t="shared" ref="AE21" si="19">Q21-K21</f>
        <v>9.7222222222221877E-3</v>
      </c>
      <c r="AF21" s="83">
        <f t="shared" ref="AF21" si="20">Q22-Q21</f>
        <v>3.4722222222222099E-3</v>
      </c>
      <c r="AG21" s="81">
        <v>2</v>
      </c>
      <c r="AH21" s="82">
        <f t="shared" ref="AH21" si="21">$Z$3</f>
        <v>5.44</v>
      </c>
      <c r="AI21" s="83">
        <f t="shared" ref="AI21" si="22">X21-T21</f>
        <v>9.7222222222221877E-3</v>
      </c>
      <c r="AJ21" s="83">
        <f t="shared" ref="AJ21" si="23">X22-X21</f>
        <v>4.1666666666666519E-3</v>
      </c>
    </row>
    <row r="22" spans="1:36" ht="14.1" customHeight="1">
      <c r="A22" s="24"/>
      <c r="B22" s="187">
        <f>D22+$E$15</f>
        <v>0.2930555555555554</v>
      </c>
      <c r="C22" s="187"/>
      <c r="D22" s="4">
        <f>E22+$H$15</f>
        <v>0.29097222222222208</v>
      </c>
      <c r="E22" s="185">
        <f t="shared" ref="E22" si="24">G22+$M$15</f>
        <v>0.28819444444444431</v>
      </c>
      <c r="F22" s="185"/>
      <c r="G22" s="5">
        <f>H22+$E$15</f>
        <v>0.28541666666666654</v>
      </c>
      <c r="H22" s="5">
        <f>H21+TIME(0,5,0)</f>
        <v>0.28333333333333321</v>
      </c>
      <c r="J22" s="16"/>
      <c r="K22" s="187">
        <f t="shared" ref="K22" si="25">M22+$E$15</f>
        <v>0.66666666666666585</v>
      </c>
      <c r="L22" s="187"/>
      <c r="M22" s="4">
        <f t="shared" ref="M22" si="26">N22+$H$15</f>
        <v>0.66458333333333253</v>
      </c>
      <c r="N22" s="187">
        <f t="shared" ref="N22" si="27">P22+$M$15</f>
        <v>0.66180555555555476</v>
      </c>
      <c r="O22" s="187"/>
      <c r="P22" s="5">
        <f t="shared" ref="P22" si="28">Q22+$E$15</f>
        <v>0.65902777777777699</v>
      </c>
      <c r="Q22" s="5">
        <f t="shared" si="9"/>
        <v>0.65694444444444366</v>
      </c>
      <c r="R22" s="5"/>
      <c r="S22" s="5"/>
      <c r="T22" s="5">
        <f>U22+TIME(0,3,0)</f>
        <v>0.98680555555555438</v>
      </c>
      <c r="U22" s="5">
        <f>V22+TIME(0,4,0)</f>
        <v>0.98472222222222106</v>
      </c>
      <c r="V22" s="5">
        <f>W22+TIME(0,4,0)</f>
        <v>0.98194444444444329</v>
      </c>
      <c r="W22" s="5">
        <f>X22+TIME(0,3,0)</f>
        <v>0.97916666666666552</v>
      </c>
      <c r="X22" s="8">
        <f>X21+TIME(0,6,0)</f>
        <v>0.97708333333333219</v>
      </c>
      <c r="Y22" s="206"/>
      <c r="Z22" s="85">
        <f t="shared" ref="Z22" si="29">$Z$5</f>
        <v>5.7649999999999997</v>
      </c>
      <c r="AA22" s="79">
        <f>B22-H22</f>
        <v>9.7222222222221877E-3</v>
      </c>
      <c r="AB22" s="86">
        <f t="shared" ref="AB22" si="30">B23-B22</f>
        <v>1.7361111111111105E-2</v>
      </c>
      <c r="AC22" s="87"/>
      <c r="AD22" s="85">
        <f t="shared" ref="AD22" si="31">$Z$5</f>
        <v>5.7649999999999997</v>
      </c>
      <c r="AE22" s="79">
        <f t="shared" ref="AE22" si="32">K22-Q22</f>
        <v>9.7222222222221877E-3</v>
      </c>
      <c r="AF22" s="79">
        <f t="shared" ref="AF22" si="33">K23-K22</f>
        <v>1.8750000000000044E-2</v>
      </c>
      <c r="AG22" s="87"/>
      <c r="AH22" s="85">
        <f t="shared" ref="AH22" si="34">$Z$5</f>
        <v>5.7649999999999997</v>
      </c>
      <c r="AI22" s="79">
        <f t="shared" ref="AI22" si="35">T22-X22</f>
        <v>9.7222222222221877E-3</v>
      </c>
      <c r="AJ22" s="79">
        <f t="shared" ref="AJ22" si="36">T23-T22</f>
        <v>4.1666666666666519E-3</v>
      </c>
    </row>
    <row r="23" spans="1:36" ht="14.1" customHeight="1">
      <c r="A23" s="38">
        <v>2</v>
      </c>
      <c r="B23" s="211">
        <f t="shared" ref="B23" si="37">B22+TIME(0,25,0)</f>
        <v>0.31041666666666651</v>
      </c>
      <c r="C23" s="212"/>
      <c r="D23" s="1">
        <f>B23+$E$15</f>
        <v>0.31249999999999983</v>
      </c>
      <c r="E23" s="211">
        <f>D23+$H$15</f>
        <v>0.3152777777777776</v>
      </c>
      <c r="F23" s="211"/>
      <c r="G23" s="1">
        <f>E23+$M$15</f>
        <v>0.31805555555555537</v>
      </c>
      <c r="H23" s="1">
        <f>G23+$E$15</f>
        <v>0.3201388888888887</v>
      </c>
      <c r="J23" s="64">
        <v>2</v>
      </c>
      <c r="K23" s="190">
        <f t="shared" si="11"/>
        <v>0.6854166666666659</v>
      </c>
      <c r="L23" s="190"/>
      <c r="M23" s="9">
        <f t="shared" ref="M23" si="38">K23+$E$15</f>
        <v>0.68749999999999922</v>
      </c>
      <c r="N23" s="190">
        <f t="shared" ref="N23" si="39">M23+$H$15</f>
        <v>0.69027777777777699</v>
      </c>
      <c r="O23" s="190"/>
      <c r="P23" s="9">
        <f t="shared" ref="P23" si="40">N23+$M$15</f>
        <v>0.69305555555555476</v>
      </c>
      <c r="Q23" s="9">
        <f t="shared" ref="Q23" si="41">P23+$E$15</f>
        <v>0.69513888888888808</v>
      </c>
      <c r="R23" s="6"/>
      <c r="S23" s="64">
        <v>2</v>
      </c>
      <c r="T23" s="9">
        <f t="shared" ref="T23" si="42">T22+TIME(0,6,0)</f>
        <v>0.99097222222222103</v>
      </c>
      <c r="U23" s="9">
        <f t="shared" ref="U23" si="43">T23+TIME(0,3,0)</f>
        <v>0.99305555555555436</v>
      </c>
      <c r="V23" s="9">
        <f t="shared" ref="V23:W23" si="44">U23+TIME(0,4,0)</f>
        <v>0.99583333333333213</v>
      </c>
      <c r="W23" s="9">
        <f t="shared" si="44"/>
        <v>0.99861111111110989</v>
      </c>
      <c r="X23" s="17">
        <f t="shared" ref="X23" si="45">W23+TIME(0,3,0)</f>
        <v>1.0006944444444432</v>
      </c>
      <c r="Y23" s="205">
        <v>3</v>
      </c>
      <c r="Z23" s="82">
        <f t="shared" ref="Z23" si="46">$Z$3</f>
        <v>5.44</v>
      </c>
      <c r="AA23" s="83">
        <f>H23-B23</f>
        <v>9.7222222222221877E-3</v>
      </c>
      <c r="AB23" s="84">
        <f t="shared" ref="AB23" si="47">H24-H23</f>
        <v>3.4722222222222099E-3</v>
      </c>
      <c r="AC23" s="81">
        <v>3</v>
      </c>
      <c r="AD23" s="82">
        <f t="shared" ref="AD23" si="48">$Z$3</f>
        <v>5.44</v>
      </c>
      <c r="AE23" s="83">
        <f t="shared" ref="AE23" si="49">Q23-K23</f>
        <v>9.7222222222221877E-3</v>
      </c>
      <c r="AF23" s="83">
        <f t="shared" ref="AF23" si="50">Q24-Q23</f>
        <v>3.4722222222222099E-3</v>
      </c>
      <c r="AG23" s="81">
        <v>3</v>
      </c>
      <c r="AH23" s="82">
        <f t="shared" ref="AH23" si="51">$Z$3</f>
        <v>5.44</v>
      </c>
      <c r="AI23" s="83">
        <f t="shared" ref="AI23" si="52">X23-T23</f>
        <v>9.7222222222221877E-3</v>
      </c>
      <c r="AJ23" s="83">
        <f t="shared" ref="AJ23" si="53">X24-X23</f>
        <v>4.1666666666666519E-3</v>
      </c>
    </row>
    <row r="24" spans="1:36" ht="14.1" customHeight="1">
      <c r="A24" s="39"/>
      <c r="B24" s="213">
        <f>D24+$E$15</f>
        <v>0.33333333333333309</v>
      </c>
      <c r="C24" s="214"/>
      <c r="D24" s="14">
        <f>E24+$H$15</f>
        <v>0.33124999999999977</v>
      </c>
      <c r="E24" s="213">
        <f t="shared" ref="E24" si="54">G24+$M$15</f>
        <v>0.328472222222222</v>
      </c>
      <c r="F24" s="213"/>
      <c r="G24" s="2">
        <f>H24+$E$15</f>
        <v>0.32569444444444423</v>
      </c>
      <c r="H24" s="2">
        <f>H23+TIME(0,5,0)</f>
        <v>0.32361111111111091</v>
      </c>
      <c r="J24" s="65"/>
      <c r="K24" s="208">
        <f t="shared" ref="K24" si="55">M24+$E$15</f>
        <v>0.70833333333333248</v>
      </c>
      <c r="L24" s="208"/>
      <c r="M24" s="11">
        <f t="shared" ref="M24" si="56">N24+$H$15</f>
        <v>0.70624999999999916</v>
      </c>
      <c r="N24" s="208">
        <f t="shared" ref="N24" si="57">P24+$M$15</f>
        <v>0.70347222222222139</v>
      </c>
      <c r="O24" s="208"/>
      <c r="P24" s="11">
        <f t="shared" ref="P24" si="58">Q24+$E$15</f>
        <v>0.70069444444444362</v>
      </c>
      <c r="Q24" s="11">
        <f t="shared" si="9"/>
        <v>0.69861111111111029</v>
      </c>
      <c r="R24" s="5"/>
      <c r="S24" s="11"/>
      <c r="T24" s="11">
        <f t="shared" ref="T24" si="59">U24+TIME(0,3,0)</f>
        <v>1.0145833333333323</v>
      </c>
      <c r="U24" s="11">
        <f t="shared" ref="U24:V24" si="60">V24+TIME(0,4,0)</f>
        <v>1.0124999999999988</v>
      </c>
      <c r="V24" s="11">
        <f t="shared" si="60"/>
        <v>1.0097222222222211</v>
      </c>
      <c r="W24" s="11">
        <f t="shared" ref="W24" si="61">X24+TIME(0,3,0)</f>
        <v>1.0069444444444433</v>
      </c>
      <c r="X24" s="10">
        <f t="shared" ref="X24" si="62">X23+TIME(0,6,0)</f>
        <v>1.0048611111111099</v>
      </c>
      <c r="Y24" s="206"/>
      <c r="Z24" s="85">
        <f t="shared" ref="Z24" si="63">$Z$5</f>
        <v>5.7649999999999997</v>
      </c>
      <c r="AA24" s="79">
        <f>B24-H24</f>
        <v>9.7222222222221877E-3</v>
      </c>
      <c r="AB24" s="86">
        <f t="shared" ref="AB24" si="64">B25-B24</f>
        <v>1.8749999999999989E-2</v>
      </c>
      <c r="AC24" s="87"/>
      <c r="AD24" s="85">
        <f t="shared" ref="AD24" si="65">$Z$5</f>
        <v>5.7649999999999997</v>
      </c>
      <c r="AE24" s="79">
        <f t="shared" ref="AE24" si="66">K24-Q24</f>
        <v>9.7222222222221877E-3</v>
      </c>
      <c r="AF24" s="79">
        <f t="shared" ref="AF24" si="67">K25-K24</f>
        <v>1.8750000000000044E-2</v>
      </c>
      <c r="AG24" s="87"/>
      <c r="AH24" s="85">
        <f t="shared" ref="AH24" si="68">$Z$5</f>
        <v>5.7649999999999997</v>
      </c>
      <c r="AI24" s="79">
        <f t="shared" ref="AI24" si="69">T24-X24</f>
        <v>9.7222222222224097E-3</v>
      </c>
      <c r="AJ24" s="79">
        <f t="shared" ref="AJ24" si="70">T25-T24</f>
        <v>4.1666666666666519E-3</v>
      </c>
    </row>
    <row r="25" spans="1:36" ht="14.1" customHeight="1">
      <c r="A25" s="37">
        <v>3</v>
      </c>
      <c r="B25" s="209">
        <f>B24+TIME(0,27,0)</f>
        <v>0.35208333333333308</v>
      </c>
      <c r="C25" s="210"/>
      <c r="D25" s="6">
        <f>B25+$E$15</f>
        <v>0.35416666666666641</v>
      </c>
      <c r="E25" s="185">
        <f>D25+$H$15</f>
        <v>0.35694444444444418</v>
      </c>
      <c r="F25" s="185"/>
      <c r="G25" s="4">
        <f>E25+$M$15</f>
        <v>0.35972222222222194</v>
      </c>
      <c r="H25" s="4">
        <f>G25+$E$15</f>
        <v>0.36180555555555527</v>
      </c>
      <c r="J25" s="15">
        <v>3</v>
      </c>
      <c r="K25" s="209">
        <f t="shared" si="11"/>
        <v>0.72708333333333253</v>
      </c>
      <c r="L25" s="209"/>
      <c r="M25" s="4">
        <f t="shared" ref="M25" si="71">K25+$E$15</f>
        <v>0.72916666666666585</v>
      </c>
      <c r="N25" s="209">
        <f t="shared" ref="N25" si="72">M25+$H$15</f>
        <v>0.73194444444444362</v>
      </c>
      <c r="O25" s="209"/>
      <c r="P25" s="4">
        <f t="shared" ref="P25" si="73">N25+$M$15</f>
        <v>0.73472222222222139</v>
      </c>
      <c r="Q25" s="4">
        <f t="shared" ref="Q25" si="74">P25+$E$15</f>
        <v>0.73680555555555471</v>
      </c>
      <c r="S25" s="15">
        <v>3</v>
      </c>
      <c r="T25" s="4">
        <f t="shared" ref="T25" si="75">T24+TIME(0,6,0)</f>
        <v>1.0187499999999989</v>
      </c>
      <c r="U25" s="4">
        <f t="shared" ref="U25" si="76">T25+TIME(0,3,0)</f>
        <v>1.0208333333333324</v>
      </c>
      <c r="V25" s="4">
        <f t="shared" ref="V25:W25" si="77">U25+TIME(0,4,0)</f>
        <v>1.0236111111111101</v>
      </c>
      <c r="W25" s="4">
        <f t="shared" si="77"/>
        <v>1.0263888888888879</v>
      </c>
      <c r="X25" s="18">
        <f t="shared" ref="X25" si="78">W25+TIME(0,3,0)</f>
        <v>1.0284722222222213</v>
      </c>
      <c r="Y25" s="205">
        <v>4</v>
      </c>
      <c r="Z25" s="82">
        <f t="shared" ref="Z25" si="79">$Z$3</f>
        <v>5.44</v>
      </c>
      <c r="AA25" s="83">
        <f>H25-B25</f>
        <v>9.7222222222221877E-3</v>
      </c>
      <c r="AB25" s="84">
        <f t="shared" ref="AB25" si="80">H26-H25</f>
        <v>3.4722222222222099E-3</v>
      </c>
      <c r="AC25" s="183">
        <v>4</v>
      </c>
      <c r="AD25" s="82">
        <f t="shared" ref="AD25" si="81">$Z$3</f>
        <v>5.44</v>
      </c>
      <c r="AE25" s="83">
        <f t="shared" ref="AE25" si="82">Q25-K25</f>
        <v>9.7222222222221877E-3</v>
      </c>
      <c r="AF25" s="83">
        <f t="shared" ref="AF25" si="83">Q26-Q25</f>
        <v>3.4722222222222099E-3</v>
      </c>
      <c r="AG25" s="183">
        <v>4</v>
      </c>
      <c r="AH25" s="82">
        <f t="shared" ref="AH25" si="84">$Z$3</f>
        <v>5.44</v>
      </c>
      <c r="AI25" s="83">
        <f t="shared" ref="AI25" si="85">X25-T25</f>
        <v>9.7222222222224097E-3</v>
      </c>
      <c r="AJ25" s="83">
        <f t="shared" ref="AJ25" si="86">X26-X25</f>
        <v>4.1666666666666519E-3</v>
      </c>
    </row>
    <row r="26" spans="1:36" ht="14.1" customHeight="1">
      <c r="A26" s="37"/>
      <c r="B26" s="187">
        <f>D26+$E$15</f>
        <v>0.37499999999999967</v>
      </c>
      <c r="C26" s="187"/>
      <c r="D26" s="4">
        <f>E26+$H$15</f>
        <v>0.37291666666666634</v>
      </c>
      <c r="E26" s="185">
        <f t="shared" ref="E26" si="87">G26+$M$15</f>
        <v>0.37013888888888857</v>
      </c>
      <c r="F26" s="185"/>
      <c r="G26" s="5">
        <f>H26+$E$15</f>
        <v>0.36736111111111081</v>
      </c>
      <c r="H26" s="5">
        <f>H25+TIME(0,5,0)</f>
        <v>0.36527777777777748</v>
      </c>
      <c r="J26" s="16"/>
      <c r="K26" s="187">
        <f t="shared" ref="K26" si="88">M26+$E$15</f>
        <v>0.74999999999999911</v>
      </c>
      <c r="L26" s="187"/>
      <c r="M26" s="4">
        <f t="shared" ref="M26" si="89">N26+$H$15</f>
        <v>0.74791666666666579</v>
      </c>
      <c r="N26" s="187">
        <f t="shared" ref="N26" si="90">P26+$M$15</f>
        <v>0.74513888888888802</v>
      </c>
      <c r="O26" s="187"/>
      <c r="P26" s="5">
        <f t="shared" ref="P26" si="91">Q26+$E$15</f>
        <v>0.74236111111111025</v>
      </c>
      <c r="Q26" s="5">
        <f t="shared" si="9"/>
        <v>0.74027777777777692</v>
      </c>
      <c r="R26" s="5"/>
      <c r="S26" s="5"/>
      <c r="T26" s="5">
        <f t="shared" ref="T26" si="92">U26+TIME(0,3,0)</f>
        <v>1.0423611111111104</v>
      </c>
      <c r="U26" s="5">
        <f t="shared" ref="U26:V26" si="93">V26+TIME(0,4,0)</f>
        <v>1.040277777777777</v>
      </c>
      <c r="V26" s="5">
        <f t="shared" si="93"/>
        <v>1.0374999999999992</v>
      </c>
      <c r="W26" s="5">
        <f t="shared" ref="W26" si="94">X26+TIME(0,3,0)</f>
        <v>1.0347222222222214</v>
      </c>
      <c r="X26" s="8">
        <f t="shared" ref="X26" si="95">X25+TIME(0,6,0)</f>
        <v>1.032638888888888</v>
      </c>
      <c r="Y26" s="206"/>
      <c r="Z26" s="85">
        <f t="shared" ref="Z26" si="96">$Z$5</f>
        <v>5.7649999999999997</v>
      </c>
      <c r="AA26" s="79">
        <f>B26-H26</f>
        <v>9.7222222222221877E-3</v>
      </c>
      <c r="AB26" s="86">
        <f t="shared" ref="AB26" si="97">B27-B26</f>
        <v>1.8749999999999989E-2</v>
      </c>
      <c r="AC26" s="184"/>
      <c r="AD26" s="85">
        <f t="shared" ref="AD26" si="98">$Z$5</f>
        <v>5.7649999999999997</v>
      </c>
      <c r="AE26" s="79">
        <f t="shared" ref="AE26" si="99">K26-Q26</f>
        <v>9.7222222222221877E-3</v>
      </c>
      <c r="AF26" s="79">
        <f t="shared" ref="AF26" si="100">K27-K26</f>
        <v>1.8750000000000044E-2</v>
      </c>
      <c r="AG26" s="184"/>
      <c r="AH26" s="85">
        <f t="shared" ref="AH26" si="101">$Z$5</f>
        <v>5.7649999999999997</v>
      </c>
      <c r="AI26" s="79">
        <f t="shared" ref="AI26" si="102">T26-X26</f>
        <v>9.7222222222224097E-3</v>
      </c>
      <c r="AJ26" s="79">
        <f t="shared" ref="AJ26" si="103">T27-T26</f>
        <v>6.94444444444553E-4</v>
      </c>
    </row>
    <row r="27" spans="1:36" ht="14.1" customHeight="1">
      <c r="A27" s="38">
        <v>4</v>
      </c>
      <c r="B27" s="211">
        <f t="shared" ref="B27" si="104">B26+TIME(0,27,0)</f>
        <v>0.39374999999999966</v>
      </c>
      <c r="C27" s="212"/>
      <c r="D27" s="7">
        <f t="shared" ref="D27" si="105">B27+$E$15</f>
        <v>0.39583333333333298</v>
      </c>
      <c r="E27" s="188">
        <f t="shared" ref="E27" si="106">D27+$H$15</f>
        <v>0.39861111111111075</v>
      </c>
      <c r="F27" s="188"/>
      <c r="G27" s="7">
        <f t="shared" ref="G27" si="107">E27+$M$15</f>
        <v>0.40138888888888852</v>
      </c>
      <c r="H27" s="1">
        <f t="shared" ref="H27" si="108">G27+$E$15</f>
        <v>0.40347222222222184</v>
      </c>
      <c r="J27" s="64">
        <v>4</v>
      </c>
      <c r="K27" s="246">
        <f t="shared" si="11"/>
        <v>0.76874999999999916</v>
      </c>
      <c r="L27" s="246"/>
      <c r="M27" s="9">
        <f t="shared" ref="M27" si="109">K27+$E$15</f>
        <v>0.77083333333333248</v>
      </c>
      <c r="N27" s="190">
        <f t="shared" ref="N27" si="110">M27+$H$15</f>
        <v>0.77361111111111025</v>
      </c>
      <c r="O27" s="190"/>
      <c r="P27" s="9">
        <f t="shared" ref="P27" si="111">N27+$M$15</f>
        <v>0.77638888888888802</v>
      </c>
      <c r="Q27" s="9">
        <f t="shared" ref="Q27" si="112">P27+$E$15</f>
        <v>0.77847222222222134</v>
      </c>
      <c r="R27" s="6"/>
      <c r="S27" s="64">
        <v>4</v>
      </c>
      <c r="T27" s="9">
        <f>T26+TIME(0,1,0)</f>
        <v>1.043055555555555</v>
      </c>
      <c r="U27" s="9">
        <f t="shared" ref="U27" si="113">T27+TIME(0,3,0)</f>
        <v>1.0451388888888884</v>
      </c>
      <c r="V27" s="9">
        <f t="shared" ref="V27:W27" si="114">U27+TIME(0,4,0)</f>
        <v>1.0479166666666662</v>
      </c>
      <c r="W27" s="9">
        <f t="shared" si="114"/>
        <v>1.0506944444444439</v>
      </c>
      <c r="X27" s="17">
        <f t="shared" ref="X27" si="115">W27+TIME(0,3,0)</f>
        <v>1.0527777777777774</v>
      </c>
      <c r="Y27" s="205">
        <v>5</v>
      </c>
      <c r="Z27" s="82">
        <f t="shared" ref="Z27" si="116">$Z$3</f>
        <v>5.44</v>
      </c>
      <c r="AA27" s="83">
        <f>H27-B27</f>
        <v>9.7222222222221877E-3</v>
      </c>
      <c r="AB27" s="84">
        <f t="shared" ref="AB27" si="117">H28-H27</f>
        <v>3.4722222222222099E-3</v>
      </c>
      <c r="AC27" s="183">
        <v>5</v>
      </c>
      <c r="AD27" s="82">
        <f t="shared" ref="AD27" si="118">$Z$3</f>
        <v>5.44</v>
      </c>
      <c r="AE27" s="83">
        <f t="shared" ref="AE27" si="119">Q27-K27</f>
        <v>9.7222222222221877E-3</v>
      </c>
      <c r="AF27" s="83">
        <f t="shared" ref="AF27" si="120">Q28-Q27</f>
        <v>3.4722222222222099E-3</v>
      </c>
      <c r="AG27" s="183">
        <v>5</v>
      </c>
      <c r="AH27" s="82">
        <f t="shared" ref="AH27" si="121">$Z$3</f>
        <v>5.44</v>
      </c>
      <c r="AI27" s="83">
        <f t="shared" ref="AI27" si="122">X27-T27</f>
        <v>9.7222222222224097E-3</v>
      </c>
      <c r="AJ27" s="83">
        <f t="shared" ref="AJ27" si="123">X28-X27</f>
        <v>6.94444444444553E-4</v>
      </c>
    </row>
    <row r="28" spans="1:36" ht="14.1" customHeight="1">
      <c r="A28" s="39"/>
      <c r="B28" s="191">
        <f t="shared" ref="B28" si="124">D28+$E$15</f>
        <v>0.41666666666666624</v>
      </c>
      <c r="C28" s="192"/>
      <c r="D28" s="2">
        <f t="shared" ref="D28" si="125">E28+$H$15</f>
        <v>0.41458333333333292</v>
      </c>
      <c r="E28" s="191">
        <f t="shared" ref="E28" si="126">G28+$M$15</f>
        <v>0.41180555555555515</v>
      </c>
      <c r="F28" s="191"/>
      <c r="G28" s="2">
        <f t="shared" ref="G28" si="127">H28+$E$15</f>
        <v>0.40902777777777738</v>
      </c>
      <c r="H28" s="2">
        <f t="shared" ref="H28" si="128">H27+TIME(0,5,0)</f>
        <v>0.40694444444444405</v>
      </c>
      <c r="J28" s="65"/>
      <c r="K28" s="208">
        <f t="shared" ref="K28" si="129">M28+$E$15</f>
        <v>0.79166666666666574</v>
      </c>
      <c r="L28" s="208"/>
      <c r="M28" s="11">
        <f t="shared" ref="M28" si="130">N28+$H$15</f>
        <v>0.78958333333333242</v>
      </c>
      <c r="N28" s="208">
        <f t="shared" ref="N28" si="131">P28+$M$15</f>
        <v>0.78680555555555465</v>
      </c>
      <c r="O28" s="208"/>
      <c r="P28" s="11">
        <f t="shared" ref="P28" si="132">Q28+$E$15</f>
        <v>0.78402777777777688</v>
      </c>
      <c r="Q28" s="11">
        <f t="shared" si="9"/>
        <v>0.78194444444444355</v>
      </c>
      <c r="R28" s="5"/>
      <c r="S28" s="11"/>
      <c r="T28" s="11">
        <f t="shared" ref="T28" si="133">U28+TIME(0,3,0)</f>
        <v>1.0631944444444443</v>
      </c>
      <c r="U28" s="11">
        <f t="shared" ref="U28:V28" si="134">V28+TIME(0,4,0)</f>
        <v>1.0611111111111109</v>
      </c>
      <c r="V28" s="11">
        <f t="shared" si="134"/>
        <v>1.0583333333333331</v>
      </c>
      <c r="W28" s="11">
        <f t="shared" ref="W28" si="135">X28+TIME(0,3,0)</f>
        <v>1.0555555555555554</v>
      </c>
      <c r="X28" s="10">
        <f>X27+TIME(0,1,0)</f>
        <v>1.0534722222222219</v>
      </c>
      <c r="Y28" s="206"/>
      <c r="Z28" s="85">
        <f t="shared" ref="Z28" si="136">$Z$5</f>
        <v>5.7649999999999997</v>
      </c>
      <c r="AA28" s="79">
        <f>B28-H28</f>
        <v>9.7222222222221877E-3</v>
      </c>
      <c r="AB28" s="86">
        <f t="shared" ref="AB28" si="137">B29-B28</f>
        <v>1.8749999999999989E-2</v>
      </c>
      <c r="AC28" s="184"/>
      <c r="AD28" s="85">
        <f t="shared" ref="AD28" si="138">$Z$5</f>
        <v>5.7649999999999997</v>
      </c>
      <c r="AE28" s="79">
        <f t="shared" ref="AE28" si="139">K28-Q28</f>
        <v>9.7222222222221877E-3</v>
      </c>
      <c r="AF28" s="79">
        <f t="shared" ref="AF28" si="140">K29-K28</f>
        <v>1.8750000000000044E-2</v>
      </c>
      <c r="AG28" s="184"/>
      <c r="AH28" s="85">
        <f t="shared" ref="AH28" si="141">$Z$5</f>
        <v>5.7649999999999997</v>
      </c>
      <c r="AI28" s="79">
        <f t="shared" ref="AI28" si="142">T28-X28</f>
        <v>9.7222222222224097E-3</v>
      </c>
      <c r="AJ28" s="175">
        <f>T29-T28</f>
        <v>1.1111111111111072E-2</v>
      </c>
    </row>
    <row r="29" spans="1:36" ht="14.1" customHeight="1">
      <c r="A29" s="37">
        <v>5</v>
      </c>
      <c r="B29" s="246">
        <f t="shared" ref="B29" si="143">B28+TIME(0,27,0)</f>
        <v>0.43541666666666623</v>
      </c>
      <c r="C29" s="247"/>
      <c r="D29" s="6">
        <f t="shared" ref="D29" si="144">B29+$E$15</f>
        <v>0.43749999999999956</v>
      </c>
      <c r="E29" s="209">
        <f t="shared" ref="E29" si="145">D29+$H$15</f>
        <v>0.44027777777777732</v>
      </c>
      <c r="F29" s="209"/>
      <c r="G29" s="6">
        <f t="shared" ref="G29" si="146">E29+$M$15</f>
        <v>0.44305555555555509</v>
      </c>
      <c r="H29" s="4">
        <f t="shared" ref="H29" si="147">G29+$E$15</f>
        <v>0.44513888888888842</v>
      </c>
      <c r="J29" s="15">
        <v>5</v>
      </c>
      <c r="K29" s="209">
        <f t="shared" si="11"/>
        <v>0.81041666666666579</v>
      </c>
      <c r="L29" s="209"/>
      <c r="M29" s="4">
        <f t="shared" ref="M29" si="148">K29+$E$15</f>
        <v>0.81249999999999911</v>
      </c>
      <c r="N29" s="209">
        <f t="shared" ref="N29" si="149">M29+$H$15</f>
        <v>0.81527777777777688</v>
      </c>
      <c r="O29" s="209"/>
      <c r="P29" s="4">
        <f t="shared" ref="P29" si="150">N29+$M$15</f>
        <v>0.81805555555555465</v>
      </c>
      <c r="Q29" s="4">
        <f t="shared" ref="Q29" si="151">P29+$E$15</f>
        <v>0.82013888888888797</v>
      </c>
      <c r="S29" s="15">
        <v>5</v>
      </c>
      <c r="T29" s="174">
        <f>T28+TIME(0,16,0)</f>
        <v>1.0743055555555554</v>
      </c>
      <c r="U29" s="4">
        <f t="shared" ref="U29:U33" si="152">T29+TIME(0,3,0)</f>
        <v>1.0763888888888888</v>
      </c>
      <c r="V29" s="4">
        <f t="shared" ref="V29:W29" si="153">U29+TIME(0,4,0)</f>
        <v>1.0791666666666666</v>
      </c>
      <c r="W29" s="4">
        <f t="shared" si="153"/>
        <v>1.0819444444444444</v>
      </c>
      <c r="X29" s="18">
        <f t="shared" ref="X29:X33" si="154">W29+TIME(0,3,0)</f>
        <v>1.0840277777777778</v>
      </c>
      <c r="Y29" s="205">
        <v>6</v>
      </c>
      <c r="Z29" s="82">
        <f t="shared" ref="Z29" si="155">$Z$3</f>
        <v>5.44</v>
      </c>
      <c r="AA29" s="83">
        <f>H29-B29</f>
        <v>9.7222222222221877E-3</v>
      </c>
      <c r="AB29" s="84">
        <f t="shared" ref="AB29" si="156">H30-H29</f>
        <v>3.4722222222222099E-3</v>
      </c>
      <c r="AC29" s="183">
        <v>6</v>
      </c>
      <c r="AD29" s="82">
        <f t="shared" ref="AD29" si="157">$Z$3</f>
        <v>5.44</v>
      </c>
      <c r="AE29" s="83">
        <f t="shared" ref="AE29" si="158">Q29-K29</f>
        <v>9.7222222222221877E-3</v>
      </c>
      <c r="AF29" s="83">
        <f t="shared" ref="AF29" si="159">Q30-Q29</f>
        <v>3.4722222222222099E-3</v>
      </c>
      <c r="AG29" s="183">
        <v>6</v>
      </c>
      <c r="AH29" s="82">
        <f t="shared" ref="AH29:AH37" si="160">$Z$3</f>
        <v>5.44</v>
      </c>
      <c r="AI29" s="83">
        <f t="shared" ref="AI29" si="161">X29-T29</f>
        <v>9.7222222222224097E-3</v>
      </c>
      <c r="AJ29" s="83">
        <f>X30-X29</f>
        <v>4.1666666666666519E-3</v>
      </c>
    </row>
    <row r="30" spans="1:36" ht="14.1" customHeight="1">
      <c r="A30" s="37"/>
      <c r="B30" s="187">
        <f t="shared" ref="B30" si="162">D30+$E$15</f>
        <v>0.45833333333333282</v>
      </c>
      <c r="C30" s="187"/>
      <c r="D30" s="4">
        <f t="shared" ref="D30" si="163">E30+$H$15</f>
        <v>0.45624999999999949</v>
      </c>
      <c r="E30" s="185">
        <f t="shared" ref="E30" si="164">G30+$M$15</f>
        <v>0.45347222222222172</v>
      </c>
      <c r="F30" s="185"/>
      <c r="G30" s="5">
        <f t="shared" ref="G30" si="165">H30+$E$15</f>
        <v>0.45069444444444395</v>
      </c>
      <c r="H30" s="5">
        <f t="shared" ref="H30" si="166">H29+TIME(0,5,0)</f>
        <v>0.44861111111111063</v>
      </c>
      <c r="J30" s="16"/>
      <c r="K30" s="187">
        <f t="shared" ref="K30" si="167">M30+$E$15</f>
        <v>0.83333333333333237</v>
      </c>
      <c r="L30" s="187"/>
      <c r="M30" s="4">
        <f t="shared" ref="M30" si="168">N30+$H$15</f>
        <v>0.83124999999999905</v>
      </c>
      <c r="N30" s="187">
        <f t="shared" ref="N30" si="169">P30+$M$15</f>
        <v>0.82847222222222128</v>
      </c>
      <c r="O30" s="187"/>
      <c r="P30" s="5">
        <f t="shared" ref="P30" si="170">Q30+$E$15</f>
        <v>0.82569444444444351</v>
      </c>
      <c r="Q30" s="5">
        <f t="shared" si="9"/>
        <v>0.82361111111111018</v>
      </c>
      <c r="R30" s="5"/>
      <c r="S30" s="5"/>
      <c r="T30" s="5">
        <f t="shared" ref="T30:T34" si="171">U30+TIME(0,3,0)</f>
        <v>1.0979166666666669</v>
      </c>
      <c r="U30" s="5">
        <f t="shared" ref="U30:V30" si="172">V30+TIME(0,4,0)</f>
        <v>1.0958333333333334</v>
      </c>
      <c r="V30" s="5">
        <f t="shared" si="172"/>
        <v>1.0930555555555557</v>
      </c>
      <c r="W30" s="5">
        <f t="shared" ref="W30:W34" si="173">X30+TIME(0,3,0)</f>
        <v>1.0902777777777779</v>
      </c>
      <c r="X30" s="8">
        <f t="shared" ref="X30" si="174">X29+TIME(0,6,0)</f>
        <v>1.0881944444444445</v>
      </c>
      <c r="Y30" s="206"/>
      <c r="Z30" s="85">
        <f t="shared" ref="Z30" si="175">$Z$5</f>
        <v>5.7649999999999997</v>
      </c>
      <c r="AA30" s="79">
        <f>B30-H30</f>
        <v>9.7222222222221877E-3</v>
      </c>
      <c r="AB30" s="86">
        <f t="shared" ref="AB30" si="176">B31-B30</f>
        <v>1.8749999999999989E-2</v>
      </c>
      <c r="AC30" s="184"/>
      <c r="AD30" s="85">
        <f t="shared" ref="AD30" si="177">$Z$5</f>
        <v>5.7649999999999997</v>
      </c>
      <c r="AE30" s="79">
        <f t="shared" ref="AE30" si="178">K30-Q30</f>
        <v>9.7222222222221877E-3</v>
      </c>
      <c r="AF30" s="79">
        <f t="shared" ref="AF30" si="179">K31-K30</f>
        <v>1.8750000000000044E-2</v>
      </c>
      <c r="AG30" s="184"/>
      <c r="AH30" s="85">
        <f t="shared" ref="AH30:AH38" si="180">$Z$5</f>
        <v>5.7649999999999997</v>
      </c>
      <c r="AI30" s="79">
        <f t="shared" ref="AI30" si="181">T30-X30</f>
        <v>9.7222222222224097E-3</v>
      </c>
      <c r="AJ30" s="79">
        <f>T31-T30</f>
        <v>4.1666666666666519E-3</v>
      </c>
    </row>
    <row r="31" spans="1:36" ht="14.1" customHeight="1">
      <c r="A31" s="38">
        <v>6</v>
      </c>
      <c r="B31" s="211">
        <f t="shared" ref="B31" si="182">B30+TIME(0,27,0)</f>
        <v>0.4770833333333328</v>
      </c>
      <c r="C31" s="212"/>
      <c r="D31" s="7">
        <f t="shared" ref="D31" si="183">B31+$E$15</f>
        <v>0.47916666666666613</v>
      </c>
      <c r="E31" s="188">
        <f t="shared" ref="E31" si="184">D31+$H$15</f>
        <v>0.4819444444444439</v>
      </c>
      <c r="F31" s="188"/>
      <c r="G31" s="7">
        <f t="shared" ref="G31" si="185">E31+$M$15</f>
        <v>0.48472222222222167</v>
      </c>
      <c r="H31" s="1">
        <f t="shared" ref="H31" si="186">G31+$E$15</f>
        <v>0.48680555555555499</v>
      </c>
      <c r="J31" s="64">
        <v>6</v>
      </c>
      <c r="K31" s="190">
        <f t="shared" si="11"/>
        <v>0.85208333333333242</v>
      </c>
      <c r="L31" s="190"/>
      <c r="M31" s="9">
        <f t="shared" ref="M31" si="187">K31+$E$15</f>
        <v>0.85416666666666574</v>
      </c>
      <c r="N31" s="190">
        <f t="shared" ref="N31" si="188">M31+$H$15</f>
        <v>0.85694444444444351</v>
      </c>
      <c r="O31" s="190"/>
      <c r="P31" s="9">
        <f t="shared" ref="P31" si="189">N31+$M$15</f>
        <v>0.85972222222222128</v>
      </c>
      <c r="Q31" s="9">
        <f t="shared" ref="Q31" si="190">P31+$E$15</f>
        <v>0.8618055555555546</v>
      </c>
      <c r="R31" s="6"/>
      <c r="S31" s="64">
        <v>6</v>
      </c>
      <c r="T31" s="9">
        <f t="shared" ref="T31" si="191">T30+TIME(0,6,0)</f>
        <v>1.1020833333333335</v>
      </c>
      <c r="U31" s="9">
        <f t="shared" si="152"/>
        <v>1.104166666666667</v>
      </c>
      <c r="V31" s="9">
        <f t="shared" ref="V31:W31" si="192">U31+TIME(0,4,0)</f>
        <v>1.1069444444444447</v>
      </c>
      <c r="W31" s="9">
        <f t="shared" si="192"/>
        <v>1.1097222222222225</v>
      </c>
      <c r="X31" s="17">
        <f t="shared" si="154"/>
        <v>1.1118055555555559</v>
      </c>
      <c r="Y31" s="205">
        <v>7</v>
      </c>
      <c r="Z31" s="82">
        <f t="shared" ref="Z31" si="193">$Z$3</f>
        <v>5.44</v>
      </c>
      <c r="AA31" s="83">
        <f>H31-B31</f>
        <v>9.7222222222221877E-3</v>
      </c>
      <c r="AB31" s="84">
        <f t="shared" ref="AB31" si="194">H32-H31</f>
        <v>3.4722222222222099E-3</v>
      </c>
      <c r="AC31" s="183">
        <v>7</v>
      </c>
      <c r="AD31" s="82">
        <f t="shared" ref="AD31" si="195">$Z$3</f>
        <v>5.44</v>
      </c>
      <c r="AE31" s="83">
        <f t="shared" ref="AE31" si="196">Q31-K31</f>
        <v>9.7222222222221877E-3</v>
      </c>
      <c r="AF31" s="83">
        <f t="shared" ref="AF31" si="197">Q32-Q31</f>
        <v>3.4722222222222099E-3</v>
      </c>
      <c r="AG31" s="183">
        <v>7</v>
      </c>
      <c r="AH31" s="82">
        <f t="shared" si="160"/>
        <v>5.44</v>
      </c>
      <c r="AI31" s="83">
        <f t="shared" ref="AI31" si="198">X31-T31</f>
        <v>9.7222222222224097E-3</v>
      </c>
      <c r="AJ31" s="83">
        <f t="shared" ref="AJ31" si="199">X32-X31</f>
        <v>4.1666666666666519E-3</v>
      </c>
    </row>
    <row r="32" spans="1:36" ht="14.1" customHeight="1">
      <c r="A32" s="39"/>
      <c r="B32" s="213">
        <f t="shared" ref="B32" si="200">D32+$E$15</f>
        <v>0.49999999999999939</v>
      </c>
      <c r="C32" s="214"/>
      <c r="D32" s="2">
        <f t="shared" ref="D32" si="201">E32+$H$15</f>
        <v>0.49791666666666606</v>
      </c>
      <c r="E32" s="191">
        <f t="shared" ref="E32" si="202">G32+$M$15</f>
        <v>0.4951388888888883</v>
      </c>
      <c r="F32" s="191"/>
      <c r="G32" s="2">
        <f t="shared" ref="G32" si="203">H32+$E$15</f>
        <v>0.49236111111111053</v>
      </c>
      <c r="H32" s="2">
        <f t="shared" ref="H32" si="204">H31+TIME(0,5,0)</f>
        <v>0.4902777777777772</v>
      </c>
      <c r="J32" s="65"/>
      <c r="K32" s="208">
        <f t="shared" ref="K32" si="205">M32+$E$15</f>
        <v>0.874999999999999</v>
      </c>
      <c r="L32" s="208"/>
      <c r="M32" s="11">
        <f t="shared" ref="M32" si="206">N32+$H$15</f>
        <v>0.87291666666666567</v>
      </c>
      <c r="N32" s="208">
        <f t="shared" ref="N32" si="207">P32+$M$15</f>
        <v>0.87013888888888791</v>
      </c>
      <c r="O32" s="208"/>
      <c r="P32" s="11">
        <f t="shared" ref="P32" si="208">Q32+$E$15</f>
        <v>0.86736111111111014</v>
      </c>
      <c r="Q32" s="11">
        <f t="shared" si="9"/>
        <v>0.86527777777777681</v>
      </c>
      <c r="R32" s="5"/>
      <c r="S32" s="11"/>
      <c r="T32" s="11">
        <f t="shared" si="171"/>
        <v>1.125694444444445</v>
      </c>
      <c r="U32" s="11">
        <f t="shared" ref="U32:V32" si="209">V32+TIME(0,4,0)</f>
        <v>1.1236111111111116</v>
      </c>
      <c r="V32" s="11">
        <f t="shared" si="209"/>
        <v>1.1208333333333338</v>
      </c>
      <c r="W32" s="11">
        <f t="shared" si="173"/>
        <v>1.118055555555556</v>
      </c>
      <c r="X32" s="10">
        <f t="shared" ref="X32" si="210">X31+TIME(0,6,0)</f>
        <v>1.1159722222222226</v>
      </c>
      <c r="Y32" s="206"/>
      <c r="Z32" s="85">
        <f t="shared" ref="Z32" si="211">$Z$5</f>
        <v>5.7649999999999997</v>
      </c>
      <c r="AA32" s="79">
        <f>B32-H32</f>
        <v>9.7222222222221877E-3</v>
      </c>
      <c r="AB32" s="86">
        <f t="shared" ref="AB32" si="212">B33-B32</f>
        <v>1.8749999999999989E-2</v>
      </c>
      <c r="AC32" s="184"/>
      <c r="AD32" s="85">
        <f t="shared" ref="AD32" si="213">$Z$5</f>
        <v>5.7649999999999997</v>
      </c>
      <c r="AE32" s="79">
        <f t="shared" ref="AE32" si="214">K32-Q32</f>
        <v>9.7222222222221877E-3</v>
      </c>
      <c r="AF32" s="79">
        <f t="shared" ref="AF32" si="215">K33-K32</f>
        <v>1.8750000000000044E-2</v>
      </c>
      <c r="AG32" s="184"/>
      <c r="AH32" s="85">
        <f t="shared" si="180"/>
        <v>5.7649999999999997</v>
      </c>
      <c r="AI32" s="79">
        <f t="shared" ref="AI32" si="216">T32-X32</f>
        <v>9.7222222222224097E-3</v>
      </c>
      <c r="AJ32" s="79">
        <f t="shared" ref="AJ32" si="217">T33-T32</f>
        <v>4.1666666666666519E-3</v>
      </c>
    </row>
    <row r="33" spans="1:36" ht="14.1" customHeight="1">
      <c r="A33" s="37">
        <v>7</v>
      </c>
      <c r="B33" s="209">
        <f t="shared" ref="B33" si="218">B32+TIME(0,27,0)</f>
        <v>0.51874999999999938</v>
      </c>
      <c r="C33" s="210"/>
      <c r="D33" s="4">
        <f t="shared" ref="D33" si="219">B33+$E$15</f>
        <v>0.5208333333333327</v>
      </c>
      <c r="E33" s="185">
        <f t="shared" ref="E33" si="220">D33+$H$15</f>
        <v>0.52361111111111047</v>
      </c>
      <c r="F33" s="185"/>
      <c r="G33" s="4">
        <f t="shared" ref="G33" si="221">E33+$M$15</f>
        <v>0.52638888888888824</v>
      </c>
      <c r="H33" s="4">
        <f t="shared" ref="H33" si="222">G33+$E$15</f>
        <v>0.52847222222222157</v>
      </c>
      <c r="J33" s="15">
        <v>7</v>
      </c>
      <c r="K33" s="209">
        <f t="shared" si="11"/>
        <v>0.89374999999999905</v>
      </c>
      <c r="L33" s="209"/>
      <c r="M33" s="4">
        <f t="shared" ref="M33" si="223">K33+$E$15</f>
        <v>0.89583333333333237</v>
      </c>
      <c r="N33" s="209">
        <f t="shared" ref="N33" si="224">M33+$H$15</f>
        <v>0.89861111111111014</v>
      </c>
      <c r="O33" s="209"/>
      <c r="P33" s="4">
        <f t="shared" ref="P33" si="225">N33+$M$15</f>
        <v>0.90138888888888791</v>
      </c>
      <c r="Q33" s="4">
        <f t="shared" ref="Q33" si="226">P33+$E$15</f>
        <v>0.90347222222222123</v>
      </c>
      <c r="S33" s="15">
        <v>7</v>
      </c>
      <c r="T33" s="4">
        <f t="shared" ref="T33:T37" si="227">T32+TIME(0,6,0)</f>
        <v>1.1298611111111116</v>
      </c>
      <c r="U33" s="4">
        <f t="shared" si="152"/>
        <v>1.1319444444444451</v>
      </c>
      <c r="V33" s="4">
        <f t="shared" ref="V33:W33" si="228">U33+TIME(0,4,0)</f>
        <v>1.1347222222222229</v>
      </c>
      <c r="W33" s="4">
        <f t="shared" si="228"/>
        <v>1.1375000000000006</v>
      </c>
      <c r="X33" s="18">
        <f t="shared" si="154"/>
        <v>1.1395833333333341</v>
      </c>
      <c r="Y33" s="205">
        <v>8</v>
      </c>
      <c r="Z33" s="82">
        <f t="shared" ref="Z33" si="229">$Z$3</f>
        <v>5.44</v>
      </c>
      <c r="AA33" s="83">
        <f>H33-B33</f>
        <v>9.7222222222221877E-3</v>
      </c>
      <c r="AB33" s="84">
        <f t="shared" ref="AB33" si="230">H34-H33</f>
        <v>3.4722222222222099E-3</v>
      </c>
      <c r="AC33" s="183">
        <v>8</v>
      </c>
      <c r="AD33" s="82">
        <f t="shared" ref="AD33" si="231">$Z$3</f>
        <v>5.44</v>
      </c>
      <c r="AE33" s="83">
        <f t="shared" ref="AE33" si="232">Q33-K33</f>
        <v>9.7222222222221877E-3</v>
      </c>
      <c r="AF33" s="83">
        <f t="shared" ref="AF33" si="233">Q34-Q33</f>
        <v>3.4722222222222099E-3</v>
      </c>
      <c r="AG33" s="183">
        <v>8</v>
      </c>
      <c r="AH33" s="82">
        <f t="shared" si="160"/>
        <v>5.44</v>
      </c>
      <c r="AI33" s="83">
        <f t="shared" ref="AI33" si="234">X33-T33</f>
        <v>9.7222222222224097E-3</v>
      </c>
      <c r="AJ33" s="83">
        <f t="shared" ref="AJ33" si="235">X34-X33</f>
        <v>4.1666666666666519E-3</v>
      </c>
    </row>
    <row r="34" spans="1:36" ht="14.1" customHeight="1">
      <c r="A34" s="37"/>
      <c r="B34" s="187">
        <f t="shared" ref="B34" si="236">D34+$E$15</f>
        <v>0.54166666666666596</v>
      </c>
      <c r="C34" s="187"/>
      <c r="D34" s="4">
        <f t="shared" ref="D34" si="237">E34+$H$15</f>
        <v>0.53958333333333264</v>
      </c>
      <c r="E34" s="187">
        <f t="shared" ref="E34" si="238">G34+$M$15</f>
        <v>0.53680555555555487</v>
      </c>
      <c r="F34" s="187"/>
      <c r="G34" s="5">
        <f t="shared" ref="G34" si="239">H34+$E$15</f>
        <v>0.5340277777777771</v>
      </c>
      <c r="H34" s="5">
        <f t="shared" ref="H34" si="240">H33+TIME(0,5,0)</f>
        <v>0.53194444444444378</v>
      </c>
      <c r="J34" s="16"/>
      <c r="K34" s="187">
        <f t="shared" ref="K34" si="241">M34+$E$15</f>
        <v>0.91666666666666563</v>
      </c>
      <c r="L34" s="187"/>
      <c r="M34" s="4">
        <f t="shared" ref="M34" si="242">N34+$H$15</f>
        <v>0.9145833333333323</v>
      </c>
      <c r="N34" s="187">
        <f t="shared" ref="N34" si="243">P34+$M$15</f>
        <v>0.91180555555555454</v>
      </c>
      <c r="O34" s="187"/>
      <c r="P34" s="5">
        <f t="shared" ref="P34" si="244">Q34+$E$15</f>
        <v>0.90902777777777677</v>
      </c>
      <c r="Q34" s="5">
        <f t="shared" si="9"/>
        <v>0.90694444444444344</v>
      </c>
      <c r="R34" s="5"/>
      <c r="S34" s="5"/>
      <c r="T34" s="5">
        <f t="shared" si="171"/>
        <v>1.1534722222222231</v>
      </c>
      <c r="U34" s="5">
        <f t="shared" ref="U34:V34" si="245">V34+TIME(0,4,0)</f>
        <v>1.1513888888888897</v>
      </c>
      <c r="V34" s="5">
        <f t="shared" si="245"/>
        <v>1.1486111111111119</v>
      </c>
      <c r="W34" s="5">
        <f t="shared" si="173"/>
        <v>1.1458333333333341</v>
      </c>
      <c r="X34" s="8">
        <f t="shared" ref="X34:X38" si="246">X33+TIME(0,6,0)</f>
        <v>1.1437500000000007</v>
      </c>
      <c r="Y34" s="206"/>
      <c r="Z34" s="85">
        <f t="shared" ref="Z34" si="247">$Z$5</f>
        <v>5.7649999999999997</v>
      </c>
      <c r="AA34" s="79">
        <f>B34-H34</f>
        <v>9.7222222222221877E-3</v>
      </c>
      <c r="AB34" s="86">
        <f t="shared" ref="AB34" si="248">B35-B34</f>
        <v>1.8750000000000044E-2</v>
      </c>
      <c r="AC34" s="184"/>
      <c r="AD34" s="85">
        <f t="shared" ref="AD34" si="249">$Z$5</f>
        <v>5.7649999999999997</v>
      </c>
      <c r="AE34" s="79">
        <f>K34-Q34</f>
        <v>9.7222222222221877E-3</v>
      </c>
      <c r="AF34" s="79">
        <f t="shared" ref="AF34" si="250">K35-K34</f>
        <v>1.8750000000000044E-2</v>
      </c>
      <c r="AG34" s="184"/>
      <c r="AH34" s="85">
        <f t="shared" si="180"/>
        <v>5.7649999999999997</v>
      </c>
      <c r="AI34" s="79">
        <f t="shared" ref="AI34" si="251">T34-X34</f>
        <v>9.7222222222224097E-3</v>
      </c>
      <c r="AJ34" s="79">
        <f t="shared" ref="AJ34" si="252">T35-T34</f>
        <v>4.1666666666666519E-3</v>
      </c>
    </row>
    <row r="35" spans="1:36" ht="14.1" customHeight="1">
      <c r="A35" s="38">
        <v>8</v>
      </c>
      <c r="B35" s="211">
        <f t="shared" ref="B35" si="253">B34+TIME(0,27,0)</f>
        <v>0.56041666666666601</v>
      </c>
      <c r="C35" s="212"/>
      <c r="D35" s="7">
        <f t="shared" ref="D35" si="254">B35+$E$15</f>
        <v>0.56249999999999933</v>
      </c>
      <c r="E35" s="188">
        <f t="shared" ref="E35" si="255">D35+$H$15</f>
        <v>0.5652777777777771</v>
      </c>
      <c r="F35" s="188"/>
      <c r="G35" s="7">
        <f t="shared" ref="G35" si="256">E35+$M$15</f>
        <v>0.56805555555555487</v>
      </c>
      <c r="H35" s="1">
        <f t="shared" ref="H35" si="257">G35+$E$15</f>
        <v>0.5701388888888882</v>
      </c>
      <c r="J35" s="64">
        <v>8</v>
      </c>
      <c r="K35" s="188">
        <f t="shared" si="11"/>
        <v>0.93541666666666567</v>
      </c>
      <c r="L35" s="188"/>
      <c r="M35" s="9"/>
      <c r="N35" s="190"/>
      <c r="O35" s="190"/>
      <c r="P35" s="9"/>
      <c r="Q35" s="9"/>
      <c r="R35" s="6"/>
      <c r="S35" s="64">
        <v>8</v>
      </c>
      <c r="T35" s="9">
        <f t="shared" si="227"/>
        <v>1.1576388888888898</v>
      </c>
      <c r="U35" s="9">
        <f t="shared" ref="U35" si="258">T35+TIME(0,3,0)</f>
        <v>1.1597222222222232</v>
      </c>
      <c r="V35" s="9">
        <f t="shared" ref="V35" si="259">U35+TIME(0,4,0)</f>
        <v>1.162500000000001</v>
      </c>
      <c r="W35" s="9">
        <f t="shared" ref="W35" si="260">V35+TIME(0,4,0)</f>
        <v>1.1652777777777787</v>
      </c>
      <c r="X35" s="17">
        <f t="shared" ref="X35" si="261">W35+TIME(0,3,0)</f>
        <v>1.1673611111111122</v>
      </c>
      <c r="Y35" s="205">
        <v>9</v>
      </c>
      <c r="Z35" s="82">
        <f t="shared" ref="Z35" si="262">$Z$3</f>
        <v>5.44</v>
      </c>
      <c r="AA35" s="83">
        <f>H35-B35</f>
        <v>9.7222222222221877E-3</v>
      </c>
      <c r="AB35" s="84">
        <f t="shared" ref="AB35" si="263">H36-H35</f>
        <v>3.4722222222222099E-3</v>
      </c>
      <c r="AC35" s="183"/>
      <c r="AD35" s="82"/>
      <c r="AE35" s="83"/>
      <c r="AF35" s="83"/>
      <c r="AG35" s="183">
        <v>9</v>
      </c>
      <c r="AH35" s="82">
        <f t="shared" si="160"/>
        <v>5.44</v>
      </c>
      <c r="AI35" s="83">
        <f t="shared" ref="AI35" si="264">X35-T35</f>
        <v>9.7222222222224097E-3</v>
      </c>
      <c r="AJ35" s="83">
        <f t="shared" ref="AJ35" si="265">X36-X35</f>
        <v>4.1666666666666519E-3</v>
      </c>
    </row>
    <row r="36" spans="1:36" ht="14.1" customHeight="1">
      <c r="A36" s="39"/>
      <c r="B36" s="213">
        <f t="shared" ref="B36" si="266">D36+$E$15</f>
        <v>0.58333333333333259</v>
      </c>
      <c r="C36" s="214"/>
      <c r="D36" s="2">
        <f t="shared" ref="D36" si="267">E36+$H$15</f>
        <v>0.58124999999999927</v>
      </c>
      <c r="E36" s="191">
        <f t="shared" ref="E36" si="268">G36+$M$15</f>
        <v>0.5784722222222215</v>
      </c>
      <c r="F36" s="191"/>
      <c r="G36" s="2">
        <f t="shared" ref="G36" si="269">H36+$E$15</f>
        <v>0.57569444444444373</v>
      </c>
      <c r="H36" s="2">
        <f t="shared" ref="H36" si="270">H35+TIME(0,5,0)</f>
        <v>0.57361111111111041</v>
      </c>
      <c r="J36" s="65"/>
      <c r="K36" s="208"/>
      <c r="L36" s="208"/>
      <c r="M36" s="11"/>
      <c r="N36" s="208"/>
      <c r="O36" s="208"/>
      <c r="P36" s="11"/>
      <c r="Q36" s="11"/>
      <c r="R36" s="5"/>
      <c r="S36" s="11"/>
      <c r="T36" s="11">
        <f t="shared" ref="T36" si="271">U36+TIME(0,3,0)</f>
        <v>1.1812500000000012</v>
      </c>
      <c r="U36" s="11">
        <f t="shared" ref="U36" si="272">V36+TIME(0,4,0)</f>
        <v>1.1791666666666678</v>
      </c>
      <c r="V36" s="11">
        <f t="shared" ref="V36" si="273">W36+TIME(0,4,0)</f>
        <v>1.17638888888889</v>
      </c>
      <c r="W36" s="11">
        <f t="shared" ref="W36" si="274">X36+TIME(0,3,0)</f>
        <v>1.1736111111111123</v>
      </c>
      <c r="X36" s="10">
        <f t="shared" si="246"/>
        <v>1.1715277777777788</v>
      </c>
      <c r="Y36" s="206"/>
      <c r="Z36" s="85">
        <f t="shared" ref="Z36" si="275">$Z$5</f>
        <v>5.7649999999999997</v>
      </c>
      <c r="AA36" s="79">
        <f>B36-H36</f>
        <v>9.7222222222221877E-3</v>
      </c>
      <c r="AB36" s="86">
        <f t="shared" ref="AB36" si="276">B37-B36</f>
        <v>1.8750000000000044E-2</v>
      </c>
      <c r="AC36" s="184"/>
      <c r="AD36" s="85"/>
      <c r="AE36" s="79"/>
      <c r="AF36" s="79"/>
      <c r="AG36" s="184"/>
      <c r="AH36" s="85">
        <f t="shared" si="180"/>
        <v>5.7649999999999997</v>
      </c>
      <c r="AI36" s="79">
        <f t="shared" ref="AI36" si="277">T36-X36</f>
        <v>9.7222222222224097E-3</v>
      </c>
      <c r="AJ36" s="79">
        <f t="shared" ref="AJ36" si="278">T37-T36</f>
        <v>4.1666666666666519E-3</v>
      </c>
    </row>
    <row r="37" spans="1:36" ht="14.1" customHeight="1">
      <c r="A37" s="37">
        <v>9</v>
      </c>
      <c r="B37" s="209">
        <f t="shared" ref="B37" si="279">B36+TIME(0,27,0)</f>
        <v>0.60208333333333264</v>
      </c>
      <c r="C37" s="210"/>
      <c r="E37" s="185"/>
      <c r="F37" s="185"/>
      <c r="J37" s="16"/>
      <c r="K37" s="209"/>
      <c r="L37" s="209"/>
      <c r="N37" s="209"/>
      <c r="O37" s="209"/>
      <c r="S37" s="15">
        <v>9</v>
      </c>
      <c r="T37" s="4">
        <f t="shared" si="227"/>
        <v>1.1854166666666679</v>
      </c>
      <c r="U37" s="4">
        <f t="shared" ref="U37" si="280">T37+TIME(0,3,0)</f>
        <v>1.1875000000000013</v>
      </c>
      <c r="V37" s="4">
        <f t="shared" ref="V37" si="281">U37+TIME(0,4,0)</f>
        <v>1.1902777777777791</v>
      </c>
      <c r="W37" s="4">
        <f t="shared" ref="W37" si="282">V37+TIME(0,4,0)</f>
        <v>1.1930555555555569</v>
      </c>
      <c r="X37" s="18">
        <f t="shared" ref="X37" si="283">W37+TIME(0,3,0)</f>
        <v>1.1951388888888903</v>
      </c>
      <c r="Y37" s="205"/>
      <c r="Z37" s="82"/>
      <c r="AA37" s="83"/>
      <c r="AB37" s="88"/>
      <c r="AC37" s="183"/>
      <c r="AD37" s="82"/>
      <c r="AE37" s="83"/>
      <c r="AF37" s="83"/>
      <c r="AG37" s="183">
        <v>10</v>
      </c>
      <c r="AH37" s="82">
        <f t="shared" si="160"/>
        <v>5.44</v>
      </c>
      <c r="AI37" s="83">
        <f t="shared" ref="AI37" si="284">X37-T37</f>
        <v>9.7222222222224097E-3</v>
      </c>
      <c r="AJ37" s="83">
        <f t="shared" ref="AJ37" si="285">X38-X37</f>
        <v>4.1666666666666519E-3</v>
      </c>
    </row>
    <row r="38" spans="1:36" ht="14.1" customHeight="1">
      <c r="A38" s="37"/>
      <c r="B38" s="187"/>
      <c r="C38" s="187"/>
      <c r="E38" s="187"/>
      <c r="F38" s="187"/>
      <c r="G38" s="5"/>
      <c r="H38" s="5"/>
      <c r="J38" s="16"/>
      <c r="K38" s="187"/>
      <c r="L38" s="187"/>
      <c r="N38" s="187"/>
      <c r="O38" s="187"/>
      <c r="P38" s="5"/>
      <c r="Q38" s="5"/>
      <c r="R38" s="5"/>
      <c r="S38" s="5"/>
      <c r="T38" s="5">
        <f t="shared" ref="T38" si="286">U38+TIME(0,3,0)</f>
        <v>1.2090277777777794</v>
      </c>
      <c r="U38" s="5">
        <f t="shared" ref="U38" si="287">V38+TIME(0,4,0)</f>
        <v>1.2069444444444459</v>
      </c>
      <c r="V38" s="5">
        <f t="shared" ref="V38" si="288">W38+TIME(0,4,0)</f>
        <v>1.2041666666666682</v>
      </c>
      <c r="W38" s="5">
        <f t="shared" ref="W38" si="289">X38+TIME(0,3,0)</f>
        <v>1.2013888888888904</v>
      </c>
      <c r="X38" s="8">
        <f t="shared" si="246"/>
        <v>1.199305555555557</v>
      </c>
      <c r="Y38" s="206"/>
      <c r="Z38" s="85"/>
      <c r="AA38" s="79"/>
      <c r="AB38" s="79"/>
      <c r="AC38" s="184"/>
      <c r="AD38" s="85"/>
      <c r="AE38" s="79"/>
      <c r="AF38" s="79"/>
      <c r="AG38" s="184"/>
      <c r="AH38" s="85">
        <f t="shared" si="180"/>
        <v>5.7649999999999997</v>
      </c>
      <c r="AI38" s="79">
        <f t="shared" ref="AI38" si="290">T38-X38</f>
        <v>9.7222222222224097E-3</v>
      </c>
      <c r="AJ38" s="79">
        <f t="shared" ref="AJ38" si="291">T39-T38</f>
        <v>0</v>
      </c>
    </row>
    <row r="39" spans="1:36" ht="13.5" customHeight="1">
      <c r="A39" s="38"/>
      <c r="B39" s="211"/>
      <c r="C39" s="212"/>
      <c r="D39" s="7"/>
      <c r="E39" s="188"/>
      <c r="F39" s="188"/>
      <c r="G39" s="7"/>
      <c r="H39" s="1"/>
      <c r="J39" s="64"/>
      <c r="K39" s="190"/>
      <c r="L39" s="190"/>
      <c r="M39" s="9"/>
      <c r="N39" s="190"/>
      <c r="O39" s="190"/>
      <c r="P39" s="9"/>
      <c r="Q39" s="9"/>
      <c r="R39" s="6"/>
      <c r="S39" s="64">
        <v>10</v>
      </c>
      <c r="T39" s="9">
        <f>T38</f>
        <v>1.2090277777777794</v>
      </c>
      <c r="U39" s="9"/>
      <c r="V39" s="9"/>
      <c r="W39" s="9"/>
      <c r="X39" s="17"/>
      <c r="Y39" s="205"/>
      <c r="Z39" s="82"/>
      <c r="AA39" s="83"/>
      <c r="AB39" s="88"/>
      <c r="AC39" s="183"/>
      <c r="AD39" s="82"/>
      <c r="AE39" s="82"/>
      <c r="AF39" s="82"/>
      <c r="AG39" s="183"/>
      <c r="AH39" s="82"/>
      <c r="AI39" s="82"/>
      <c r="AJ39" s="82"/>
    </row>
    <row r="40" spans="1:36" ht="13.5" customHeight="1">
      <c r="A40" s="40"/>
      <c r="B40" s="191"/>
      <c r="C40" s="192"/>
      <c r="D40" s="2"/>
      <c r="E40" s="191"/>
      <c r="F40" s="191"/>
      <c r="G40" s="2"/>
      <c r="H40" s="2"/>
      <c r="J40" s="11"/>
      <c r="K40" s="11"/>
      <c r="L40" s="11"/>
      <c r="M40" s="11"/>
      <c r="N40" s="11"/>
      <c r="O40" s="11"/>
      <c r="P40" s="11"/>
      <c r="Q40" s="11"/>
      <c r="R40" s="5"/>
      <c r="S40" s="11"/>
      <c r="T40" s="11"/>
      <c r="U40" s="11"/>
      <c r="V40" s="11"/>
      <c r="W40" s="11"/>
      <c r="X40" s="10"/>
      <c r="Y40" s="206"/>
      <c r="Z40" s="85"/>
      <c r="AA40" s="79"/>
      <c r="AB40" s="79"/>
      <c r="AC40" s="184"/>
      <c r="AD40" s="85"/>
      <c r="AE40" s="85"/>
      <c r="AF40" s="85"/>
      <c r="AG40" s="184"/>
      <c r="AH40" s="85"/>
      <c r="AI40" s="85"/>
      <c r="AJ40" s="85"/>
    </row>
    <row r="41" spans="1:36" ht="13.5" customHeight="1">
      <c r="A41" s="37"/>
      <c r="B41" s="185"/>
      <c r="C41" s="186"/>
      <c r="X41" s="18"/>
    </row>
    <row r="42" spans="1:36" ht="13.5" customHeight="1" thickBot="1">
      <c r="A42" s="126"/>
      <c r="B42" s="127"/>
      <c r="C42" s="127"/>
      <c r="D42" s="127"/>
      <c r="E42" s="127"/>
      <c r="F42" s="127"/>
      <c r="G42" s="127"/>
      <c r="H42" s="127"/>
      <c r="J42" s="127"/>
      <c r="K42" s="245"/>
      <c r="L42" s="245"/>
      <c r="M42" s="127"/>
      <c r="N42" s="245"/>
      <c r="O42" s="245"/>
      <c r="P42" s="124"/>
      <c r="Q42" s="124"/>
      <c r="R42" s="34"/>
      <c r="S42" s="124"/>
      <c r="T42" s="124"/>
      <c r="U42" s="124"/>
      <c r="V42" s="124"/>
      <c r="W42" s="124"/>
      <c r="X42" s="125"/>
      <c r="Z42" s="89">
        <f>SUM(Z19:Z36)/18</f>
        <v>5.6024999999999991</v>
      </c>
      <c r="AD42" s="89">
        <f>SUM(AD19:AD36)/16</f>
        <v>5.6024999999999991</v>
      </c>
      <c r="AH42" s="89">
        <f>SUM(AH19:AH38)/20</f>
        <v>5.6024999999999991</v>
      </c>
    </row>
    <row r="43" spans="1:36" ht="11.45" customHeight="1" thickTop="1">
      <c r="A43" s="24"/>
      <c r="N43" s="185"/>
      <c r="O43" s="185"/>
      <c r="X43" s="18"/>
    </row>
    <row r="44" spans="1:36" ht="11.45" customHeight="1">
      <c r="A44" s="24"/>
      <c r="J44" s="30"/>
      <c r="K44" s="30"/>
      <c r="L44" s="30"/>
      <c r="O44" s="31"/>
      <c r="P44" s="31"/>
      <c r="Q44" s="32"/>
      <c r="R44" s="32"/>
      <c r="S44" s="32"/>
      <c r="T44" s="32"/>
      <c r="U44" s="32"/>
      <c r="V44" s="32"/>
      <c r="W44" s="32"/>
      <c r="X44" s="77"/>
      <c r="AC44" s="241" t="s">
        <v>34</v>
      </c>
      <c r="AD44" s="241"/>
      <c r="AE44" s="241"/>
    </row>
    <row r="45" spans="1:36" ht="15" customHeight="1">
      <c r="A45" s="29" t="s">
        <v>33</v>
      </c>
      <c r="B45" s="30"/>
      <c r="C45" s="30"/>
      <c r="F45" s="31" t="s">
        <v>16</v>
      </c>
      <c r="G45" s="32">
        <f>B37</f>
        <v>0.60208333333333264</v>
      </c>
      <c r="J45" s="30" t="s">
        <v>33</v>
      </c>
      <c r="K45" s="30"/>
      <c r="L45" s="30"/>
      <c r="O45" s="31" t="s">
        <v>16</v>
      </c>
      <c r="P45" s="32">
        <f>K35</f>
        <v>0.93541666666666567</v>
      </c>
      <c r="S45" s="30" t="s">
        <v>33</v>
      </c>
      <c r="W45" s="31" t="s">
        <v>16</v>
      </c>
      <c r="X45" s="77">
        <f>T39</f>
        <v>1.2090277777777794</v>
      </c>
      <c r="AC45" s="111" t="s">
        <v>19</v>
      </c>
      <c r="AD45" s="79" t="s">
        <v>20</v>
      </c>
      <c r="AE45" s="79" t="s">
        <v>21</v>
      </c>
    </row>
    <row r="46" spans="1:36" ht="15" customHeight="1">
      <c r="A46" s="29" t="s">
        <v>35</v>
      </c>
      <c r="B46" s="30"/>
      <c r="C46" s="30"/>
      <c r="F46" s="31" t="s">
        <v>16</v>
      </c>
      <c r="G46" s="32">
        <f>G45+$E$9</f>
        <v>0.60902777777777706</v>
      </c>
      <c r="I46" s="3"/>
      <c r="J46" s="30" t="s">
        <v>35</v>
      </c>
      <c r="K46" s="30"/>
      <c r="L46" s="30"/>
      <c r="O46" s="31" t="s">
        <v>16</v>
      </c>
      <c r="P46" s="32">
        <f>P45+$E$9</f>
        <v>0.94236111111111009</v>
      </c>
      <c r="S46" s="30" t="s">
        <v>35</v>
      </c>
      <c r="W46" s="31" t="s">
        <v>16</v>
      </c>
      <c r="X46" s="77">
        <f>X45+$E$9</f>
        <v>1.2159722222222238</v>
      </c>
      <c r="AC46" s="85">
        <v>3.464</v>
      </c>
      <c r="AD46" s="79">
        <f>P46-P45</f>
        <v>6.9444444444444198E-3</v>
      </c>
      <c r="AE46" s="79">
        <f>P47-P46</f>
        <v>4.1666666666666519E-3</v>
      </c>
    </row>
    <row r="47" spans="1:36" ht="15" customHeight="1">
      <c r="A47" s="29" t="s">
        <v>36</v>
      </c>
      <c r="B47" s="30"/>
      <c r="C47" s="30"/>
      <c r="F47" s="31" t="s">
        <v>16</v>
      </c>
      <c r="G47" s="32">
        <f>G46+$H$9</f>
        <v>0.61319444444444371</v>
      </c>
      <c r="I47" s="117"/>
      <c r="J47" s="30" t="s">
        <v>36</v>
      </c>
      <c r="K47" s="30"/>
      <c r="L47" s="30"/>
      <c r="O47" s="31" t="s">
        <v>16</v>
      </c>
      <c r="P47" s="32">
        <f>P46+$H$9</f>
        <v>0.94652777777777675</v>
      </c>
      <c r="S47" s="30" t="s">
        <v>36</v>
      </c>
      <c r="W47" s="31" t="s">
        <v>16</v>
      </c>
      <c r="X47" s="77">
        <f>X46+$H$9</f>
        <v>1.2201388888888904</v>
      </c>
    </row>
    <row r="48" spans="1:36" ht="12.75" customHeight="1">
      <c r="A48" s="42" t="s">
        <v>37</v>
      </c>
      <c r="B48" s="43"/>
      <c r="C48" s="43"/>
      <c r="D48" s="44"/>
      <c r="E48" s="44"/>
      <c r="F48" s="45"/>
      <c r="G48" s="46">
        <f>SUM(AD14,AA19:AA36,AD46)</f>
        <v>0.18888888888888825</v>
      </c>
      <c r="I48" s="118"/>
      <c r="J48" s="43" t="s">
        <v>37</v>
      </c>
      <c r="K48" s="43"/>
      <c r="L48" s="43"/>
      <c r="M48" s="44"/>
      <c r="N48" s="44"/>
      <c r="O48" s="45"/>
      <c r="P48" s="46">
        <f>SUM(AD14,AE19:AE34,AD46)</f>
        <v>0.16944444444444387</v>
      </c>
      <c r="S48" s="43" t="s">
        <v>37</v>
      </c>
      <c r="X48" s="128">
        <f>SUM(AD14,AI19:AI38,AD46)</f>
        <v>0.20833333333333595</v>
      </c>
      <c r="Y48" s="90"/>
      <c r="Z48" s="91"/>
      <c r="AA48" s="91"/>
    </row>
    <row r="49" spans="1:27" ht="12.75" customHeight="1">
      <c r="A49" s="47" t="s">
        <v>38</v>
      </c>
      <c r="B49" s="48"/>
      <c r="C49" s="48"/>
      <c r="D49" s="49"/>
      <c r="E49" s="49"/>
      <c r="F49" s="50"/>
      <c r="G49" s="51">
        <f>G47-H12</f>
        <v>0.38055555555555481</v>
      </c>
      <c r="I49" s="119"/>
      <c r="J49" s="48" t="s">
        <v>38</v>
      </c>
      <c r="K49" s="48"/>
      <c r="L49" s="48"/>
      <c r="M49" s="49"/>
      <c r="N49" s="49"/>
      <c r="O49" s="50"/>
      <c r="P49" s="51">
        <f>P47-Q12</f>
        <v>0.36180555555555516</v>
      </c>
      <c r="S49" s="48" t="s">
        <v>38</v>
      </c>
      <c r="X49" s="129">
        <f>X47-X12</f>
        <v>0.30208333333333581</v>
      </c>
      <c r="Y49" s="90"/>
      <c r="Z49" s="91"/>
      <c r="AA49" s="91"/>
    </row>
    <row r="50" spans="1:27" ht="12.75" customHeight="1">
      <c r="A50" s="52" t="s">
        <v>39</v>
      </c>
      <c r="B50" s="30"/>
      <c r="C50" s="30"/>
      <c r="F50" s="31"/>
      <c r="G50" s="53" t="s">
        <v>46</v>
      </c>
      <c r="I50" s="117"/>
      <c r="J50" s="67" t="s">
        <v>39</v>
      </c>
      <c r="K50" s="30"/>
      <c r="L50" s="30"/>
      <c r="O50" s="31"/>
      <c r="P50" s="53" t="s">
        <v>47</v>
      </c>
      <c r="S50" s="67" t="s">
        <v>39</v>
      </c>
      <c r="W50" s="234" t="s">
        <v>52</v>
      </c>
      <c r="X50" s="235"/>
    </row>
    <row r="51" spans="1:27" ht="15.75" customHeight="1">
      <c r="A51" s="29"/>
      <c r="B51" s="30"/>
      <c r="C51" s="30"/>
      <c r="F51" s="31"/>
      <c r="G51" s="31"/>
      <c r="H51" s="32"/>
      <c r="I51" s="117"/>
      <c r="J51" s="30"/>
      <c r="K51" s="30"/>
      <c r="L51" s="30"/>
      <c r="O51" s="31"/>
      <c r="P51" s="31"/>
      <c r="Q51" s="32"/>
      <c r="R51" s="32"/>
      <c r="S51" s="32"/>
      <c r="T51" s="32"/>
      <c r="U51" s="32"/>
      <c r="V51" s="32"/>
      <c r="W51" s="32"/>
      <c r="X51" s="77"/>
    </row>
    <row r="52" spans="1:27">
      <c r="A52" s="54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92"/>
    </row>
    <row r="53" spans="1:27" ht="12.75" customHeight="1">
      <c r="A53" s="242" t="s">
        <v>40</v>
      </c>
      <c r="B53" s="243"/>
      <c r="C53" s="55" t="s">
        <v>41</v>
      </c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93"/>
    </row>
    <row r="54" spans="1:27" ht="13.5">
      <c r="A54" s="244" t="s">
        <v>42</v>
      </c>
      <c r="B54" s="197"/>
      <c r="C54" s="55" t="s">
        <v>43</v>
      </c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94"/>
    </row>
    <row r="55" spans="1:27">
      <c r="A55" s="24"/>
      <c r="X55" s="18"/>
    </row>
    <row r="56" spans="1:27" ht="15">
      <c r="A56" s="24"/>
      <c r="B56" s="56" t="s">
        <v>44</v>
      </c>
      <c r="C56" s="57"/>
      <c r="D56" s="58"/>
      <c r="E56" s="59"/>
      <c r="F56" s="60"/>
      <c r="G56" s="60"/>
      <c r="H56" s="60"/>
      <c r="I56" s="60"/>
      <c r="J56" s="60"/>
      <c r="K56" s="60"/>
      <c r="L56" s="60"/>
      <c r="M56" s="68"/>
      <c r="X56" s="18"/>
    </row>
    <row r="57" spans="1:27" ht="4.5" customHeight="1" thickBot="1">
      <c r="A57" s="61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95"/>
    </row>
    <row r="58" spans="1:27" ht="13.5" thickTop="1"/>
  </sheetData>
  <mergeCells count="151">
    <mergeCell ref="P17:P18"/>
    <mergeCell ref="Q17:Q18"/>
    <mergeCell ref="B17:C18"/>
    <mergeCell ref="S17:S18"/>
    <mergeCell ref="T17:T18"/>
    <mergeCell ref="U17:U18"/>
    <mergeCell ref="V17:V18"/>
    <mergeCell ref="W17:W18"/>
    <mergeCell ref="X17:X18"/>
    <mergeCell ref="AA3:AF3"/>
    <mergeCell ref="AA5:AG5"/>
    <mergeCell ref="AC12:AE12"/>
    <mergeCell ref="N17:O18"/>
    <mergeCell ref="E17:F18"/>
    <mergeCell ref="K17:L18"/>
    <mergeCell ref="B19:C19"/>
    <mergeCell ref="E19:F19"/>
    <mergeCell ref="K19:L19"/>
    <mergeCell ref="N19:O19"/>
    <mergeCell ref="U16:X16"/>
    <mergeCell ref="A7:X7"/>
    <mergeCell ref="A8:X8"/>
    <mergeCell ref="A10:X10"/>
    <mergeCell ref="A6:X6"/>
    <mergeCell ref="M16:Q16"/>
    <mergeCell ref="Y18:AB18"/>
    <mergeCell ref="AC18:AF18"/>
    <mergeCell ref="A17:A18"/>
    <mergeCell ref="D17:D18"/>
    <mergeCell ref="G17:G18"/>
    <mergeCell ref="H17:H18"/>
    <mergeCell ref="J17:J18"/>
    <mergeCell ref="M17:M18"/>
    <mergeCell ref="B20:C20"/>
    <mergeCell ref="E20:F20"/>
    <mergeCell ref="K20:L20"/>
    <mergeCell ref="N20:O20"/>
    <mergeCell ref="B21:C21"/>
    <mergeCell ref="E21:F21"/>
    <mergeCell ref="K21:L21"/>
    <mergeCell ref="N21:O21"/>
    <mergeCell ref="B22:C22"/>
    <mergeCell ref="E22:F22"/>
    <mergeCell ref="K22:L22"/>
    <mergeCell ref="N22:O22"/>
    <mergeCell ref="B23:C23"/>
    <mergeCell ref="E23:F23"/>
    <mergeCell ref="K23:L23"/>
    <mergeCell ref="N23:O23"/>
    <mergeCell ref="B24:C24"/>
    <mergeCell ref="E24:F24"/>
    <mergeCell ref="K24:L24"/>
    <mergeCell ref="N24:O24"/>
    <mergeCell ref="B25:C25"/>
    <mergeCell ref="E25:F25"/>
    <mergeCell ref="K25:L25"/>
    <mergeCell ref="N25:O25"/>
    <mergeCell ref="B26:C26"/>
    <mergeCell ref="E26:F26"/>
    <mergeCell ref="K26:L26"/>
    <mergeCell ref="N26:O26"/>
    <mergeCell ref="N27:O27"/>
    <mergeCell ref="B28:C28"/>
    <mergeCell ref="E28:F28"/>
    <mergeCell ref="K28:L28"/>
    <mergeCell ref="N28:O28"/>
    <mergeCell ref="B27:C27"/>
    <mergeCell ref="E27:F27"/>
    <mergeCell ref="K27:L27"/>
    <mergeCell ref="B29:C29"/>
    <mergeCell ref="E29:F29"/>
    <mergeCell ref="K29:L29"/>
    <mergeCell ref="N29:O29"/>
    <mergeCell ref="B33:C33"/>
    <mergeCell ref="E33:F33"/>
    <mergeCell ref="K33:L33"/>
    <mergeCell ref="N33:O33"/>
    <mergeCell ref="B34:C34"/>
    <mergeCell ref="E34:F34"/>
    <mergeCell ref="K34:L34"/>
    <mergeCell ref="N34:O34"/>
    <mergeCell ref="B30:C30"/>
    <mergeCell ref="E30:F30"/>
    <mergeCell ref="K30:L30"/>
    <mergeCell ref="N30:O30"/>
    <mergeCell ref="B31:C31"/>
    <mergeCell ref="E31:F31"/>
    <mergeCell ref="K31:L31"/>
    <mergeCell ref="N31:O31"/>
    <mergeCell ref="B32:C32"/>
    <mergeCell ref="E32:F32"/>
    <mergeCell ref="K32:L32"/>
    <mergeCell ref="N32:O32"/>
    <mergeCell ref="B35:C35"/>
    <mergeCell ref="E35:F35"/>
    <mergeCell ref="K35:L35"/>
    <mergeCell ref="N35:O35"/>
    <mergeCell ref="N42:O42"/>
    <mergeCell ref="B36:C36"/>
    <mergeCell ref="E36:F36"/>
    <mergeCell ref="K36:L36"/>
    <mergeCell ref="N36:O36"/>
    <mergeCell ref="B37:C37"/>
    <mergeCell ref="E37:F37"/>
    <mergeCell ref="K37:L37"/>
    <mergeCell ref="N37:O37"/>
    <mergeCell ref="B38:C38"/>
    <mergeCell ref="E38:F38"/>
    <mergeCell ref="K38:L38"/>
    <mergeCell ref="N38:O38"/>
    <mergeCell ref="N43:O43"/>
    <mergeCell ref="AC44:AE44"/>
    <mergeCell ref="A53:B53"/>
    <mergeCell ref="A54:B54"/>
    <mergeCell ref="Y19:Y20"/>
    <mergeCell ref="Y21:Y22"/>
    <mergeCell ref="Y23:Y24"/>
    <mergeCell ref="Y25:Y26"/>
    <mergeCell ref="Y27:Y28"/>
    <mergeCell ref="Y29:Y30"/>
    <mergeCell ref="Y31:Y32"/>
    <mergeCell ref="Y33:Y34"/>
    <mergeCell ref="Y35:Y36"/>
    <mergeCell ref="Y37:Y38"/>
    <mergeCell ref="Y39:Y40"/>
    <mergeCell ref="W50:X50"/>
    <mergeCell ref="B39:C39"/>
    <mergeCell ref="E39:F39"/>
    <mergeCell ref="K39:L39"/>
    <mergeCell ref="N39:O39"/>
    <mergeCell ref="B40:C40"/>
    <mergeCell ref="E40:F40"/>
    <mergeCell ref="B41:C41"/>
    <mergeCell ref="K42:L42"/>
    <mergeCell ref="AC33:AC34"/>
    <mergeCell ref="AC35:AC36"/>
    <mergeCell ref="AC37:AC38"/>
    <mergeCell ref="AC39:AC40"/>
    <mergeCell ref="AG18:AJ18"/>
    <mergeCell ref="AG25:AG26"/>
    <mergeCell ref="AG27:AG28"/>
    <mergeCell ref="AG29:AG30"/>
    <mergeCell ref="AG31:AG32"/>
    <mergeCell ref="AG33:AG34"/>
    <mergeCell ref="AG35:AG36"/>
    <mergeCell ref="AG37:AG38"/>
    <mergeCell ref="AG39:AG40"/>
    <mergeCell ref="AC25:AC26"/>
    <mergeCell ref="AC27:AC28"/>
    <mergeCell ref="AC29:AC30"/>
    <mergeCell ref="AC31:AC32"/>
  </mergeCells>
  <printOptions horizontalCentered="1" verticalCentered="1"/>
  <pageMargins left="0" right="0" top="0" bottom="0" header="0" footer="0"/>
  <pageSetup paperSize="9" scale="73" orientation="landscape" r:id="rId1"/>
  <headerFooter alignWithMargins="0"/>
  <colBreaks count="1" manualBreakCount="1">
    <brk id="24" max="57" man="1"/>
  </colBreaks>
  <drawing r:id="rId2"/>
  <legacyDrawing r:id="rId3"/>
  <oleObjects>
    <mc:AlternateContent xmlns:mc="http://schemas.openxmlformats.org/markup-compatibility/2006">
      <mc:Choice Requires="x14">
        <oleObject progId="CorelDRAW.Graphic.10" shapeId="106497" r:id="rId4">
          <objectPr defaultSize="0" altText="" r:id="rId5">
            <anchor moveWithCells="1" sizeWithCells="1">
              <from>
                <xdr:col>20</xdr:col>
                <xdr:colOff>190500</xdr:colOff>
                <xdr:row>1</xdr:row>
                <xdr:rowOff>114300</xdr:rowOff>
              </from>
              <to>
                <xdr:col>23</xdr:col>
                <xdr:colOff>438150</xdr:colOff>
                <xdr:row>5</xdr:row>
                <xdr:rowOff>152400</xdr:rowOff>
              </to>
            </anchor>
          </objectPr>
        </oleObject>
      </mc:Choice>
      <mc:Fallback>
        <oleObject progId="CorelDRAW.Graphic.10" shapeId="106497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C7C8E-9D21-40CC-8165-0B24A455F9C8}">
  <sheetPr>
    <tabColor rgb="FF92D050"/>
  </sheetPr>
  <dimension ref="A1:AC66"/>
  <sheetViews>
    <sheetView zoomScale="70" zoomScaleNormal="70" workbookViewId="0">
      <selection activeCell="K29" sqref="K29:L29"/>
    </sheetView>
  </sheetViews>
  <sheetFormatPr defaultColWidth="9.140625" defaultRowHeight="12.75"/>
  <cols>
    <col min="1" max="1" width="5.7109375" style="4" customWidth="1"/>
    <col min="2" max="3" width="5.42578125" style="4" customWidth="1"/>
    <col min="4" max="4" width="9.42578125" style="4" customWidth="1"/>
    <col min="5" max="6" width="5.42578125" style="4" customWidth="1"/>
    <col min="7" max="8" width="9.42578125" style="4" customWidth="1"/>
    <col min="9" max="9" width="6.42578125" style="4" customWidth="1"/>
    <col min="10" max="10" width="5.7109375" style="4" customWidth="1"/>
    <col min="11" max="12" width="5.42578125" style="4" customWidth="1"/>
    <col min="13" max="13" width="9.42578125" style="4" customWidth="1"/>
    <col min="14" max="15" width="5.42578125" style="4" customWidth="1"/>
    <col min="16" max="17" width="9.42578125" style="4" customWidth="1"/>
    <col min="18" max="20" width="9.140625" style="4"/>
    <col min="21" max="21" width="7" style="4" customWidth="1"/>
    <col min="22" max="22" width="8.5703125" style="4" bestFit="1" customWidth="1"/>
    <col min="23" max="23" width="7.7109375" style="4" bestFit="1" customWidth="1"/>
    <col min="24" max="24" width="14.140625" style="4" bestFit="1" customWidth="1"/>
    <col min="25" max="27" width="9.140625" style="4"/>
    <col min="28" max="28" width="11" style="4" customWidth="1"/>
    <col min="29" max="16384" width="9.140625" style="4"/>
  </cols>
  <sheetData>
    <row r="1" spans="1:27" ht="4.5" customHeight="1" thickBot="1"/>
    <row r="2" spans="1:27" ht="17.45" customHeight="1" thickTop="1">
      <c r="A2" s="22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69"/>
      <c r="AA2" s="96"/>
    </row>
    <row r="3" spans="1:27" ht="15.75">
      <c r="A3" s="24"/>
      <c r="Q3" s="18"/>
      <c r="R3" s="70" t="s">
        <v>1</v>
      </c>
      <c r="S3" s="71">
        <v>5.44</v>
      </c>
      <c r="T3" s="216" t="s">
        <v>2</v>
      </c>
      <c r="U3" s="216"/>
      <c r="V3" s="216"/>
      <c r="W3" s="216"/>
      <c r="X3" s="216"/>
      <c r="Y3" s="216"/>
    </row>
    <row r="4" spans="1:27">
      <c r="A4" s="24"/>
      <c r="Q4" s="18"/>
    </row>
    <row r="5" spans="1:27" ht="15.75">
      <c r="A5" s="24"/>
      <c r="Q5" s="18"/>
      <c r="R5" s="74" t="s">
        <v>5</v>
      </c>
      <c r="S5" s="75">
        <v>5.7649999999999997</v>
      </c>
      <c r="T5" s="217" t="s">
        <v>6</v>
      </c>
      <c r="U5" s="218"/>
      <c r="V5" s="218"/>
      <c r="W5" s="218"/>
      <c r="X5" s="218"/>
      <c r="Y5" s="218"/>
      <c r="Z5" s="218"/>
    </row>
    <row r="6" spans="1:27" s="20" customFormat="1" ht="30">
      <c r="A6" s="228" t="s">
        <v>7</v>
      </c>
      <c r="B6" s="229"/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30"/>
    </row>
    <row r="7" spans="1:27" s="21" customFormat="1" ht="20.25" customHeight="1">
      <c r="A7" s="231" t="s">
        <v>50</v>
      </c>
      <c r="B7" s="232"/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32"/>
      <c r="P7" s="232"/>
      <c r="Q7" s="233"/>
    </row>
    <row r="8" spans="1:27" s="21" customFormat="1" ht="20.25" customHeight="1">
      <c r="A8" s="231" t="s">
        <v>59</v>
      </c>
      <c r="B8" s="232"/>
      <c r="C8" s="232"/>
      <c r="D8" s="232"/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2"/>
      <c r="P8" s="232"/>
      <c r="Q8" s="233"/>
    </row>
    <row r="9" spans="1:27" s="21" customFormat="1" ht="15" hidden="1" customHeight="1">
      <c r="A9" s="25"/>
      <c r="B9" s="26"/>
      <c r="C9" s="26"/>
      <c r="D9" s="27" t="s">
        <v>9</v>
      </c>
      <c r="E9" s="27" t="s">
        <v>10</v>
      </c>
      <c r="F9" s="27" t="s">
        <v>11</v>
      </c>
      <c r="G9" s="27"/>
      <c r="H9" s="27" t="s">
        <v>12</v>
      </c>
      <c r="I9" s="26"/>
      <c r="J9" s="26"/>
      <c r="K9" s="26"/>
      <c r="L9" s="26"/>
      <c r="M9" s="26"/>
      <c r="N9" s="26"/>
      <c r="O9" s="26"/>
      <c r="P9" s="26"/>
      <c r="Q9" s="76"/>
    </row>
    <row r="10" spans="1:27" ht="21.75" customHeight="1">
      <c r="A10" s="231" t="s">
        <v>64</v>
      </c>
      <c r="B10" s="232"/>
      <c r="C10" s="232"/>
      <c r="D10" s="232"/>
      <c r="E10" s="232"/>
      <c r="F10" s="232"/>
      <c r="G10" s="232"/>
      <c r="H10" s="232"/>
      <c r="I10" s="232"/>
      <c r="J10" s="232"/>
      <c r="K10" s="232"/>
      <c r="L10" s="232"/>
      <c r="M10" s="232"/>
      <c r="N10" s="232"/>
      <c r="O10" s="232"/>
      <c r="P10" s="232"/>
      <c r="Q10" s="233"/>
    </row>
    <row r="11" spans="1:27" ht="16.5" customHeight="1">
      <c r="A11" s="24"/>
      <c r="E11" s="28"/>
      <c r="I11" s="63"/>
      <c r="N11" s="28" t="s">
        <v>14</v>
      </c>
      <c r="Q11" s="18"/>
      <c r="T11" s="28"/>
    </row>
    <row r="12" spans="1:27" ht="15.75" customHeight="1">
      <c r="A12" s="29"/>
      <c r="B12" s="30"/>
      <c r="C12" s="30"/>
      <c r="F12" s="31"/>
      <c r="G12" s="31"/>
      <c r="H12" s="32"/>
      <c r="I12" s="63"/>
      <c r="J12" s="30" t="s">
        <v>15</v>
      </c>
      <c r="K12" s="30"/>
      <c r="L12" s="30"/>
      <c r="O12" s="31" t="s">
        <v>16</v>
      </c>
      <c r="P12" s="31"/>
      <c r="Q12" s="77">
        <f>Q13-$F$9</f>
        <v>0.73055555555555562</v>
      </c>
      <c r="U12" s="31"/>
      <c r="V12" s="220" t="s">
        <v>17</v>
      </c>
      <c r="W12" s="220"/>
      <c r="X12" s="220"/>
    </row>
    <row r="13" spans="1:27" ht="15.75">
      <c r="A13" s="29"/>
      <c r="B13" s="30"/>
      <c r="C13" s="30"/>
      <c r="F13" s="31"/>
      <c r="G13" s="33"/>
      <c r="H13" s="32"/>
      <c r="I13" s="63"/>
      <c r="J13" s="30" t="s">
        <v>18</v>
      </c>
      <c r="K13" s="30"/>
      <c r="L13" s="30"/>
      <c r="O13" s="31" t="s">
        <v>16</v>
      </c>
      <c r="P13" s="31"/>
      <c r="Q13" s="77">
        <f>Q14-$E$9</f>
        <v>0.74097222222222225</v>
      </c>
      <c r="U13" s="31"/>
      <c r="V13" s="111" t="s">
        <v>19</v>
      </c>
      <c r="W13" s="79" t="s">
        <v>20</v>
      </c>
      <c r="X13" s="79" t="s">
        <v>21</v>
      </c>
    </row>
    <row r="14" spans="1:27" ht="15.75">
      <c r="A14" s="29"/>
      <c r="B14" s="30"/>
      <c r="C14" s="30"/>
      <c r="F14" s="31"/>
      <c r="G14" s="31"/>
      <c r="H14" s="32"/>
      <c r="I14" s="63"/>
      <c r="J14" s="30" t="s">
        <v>22</v>
      </c>
      <c r="K14" s="30"/>
      <c r="L14" s="30"/>
      <c r="O14" s="31" t="s">
        <v>16</v>
      </c>
      <c r="P14" s="31"/>
      <c r="Q14" s="77">
        <f>K19</f>
        <v>0.74791666666666667</v>
      </c>
      <c r="U14" s="31"/>
      <c r="V14" s="85">
        <v>3.161</v>
      </c>
      <c r="W14" s="79">
        <f>Q14-Q13</f>
        <v>6.9444444444444198E-3</v>
      </c>
      <c r="X14" s="79">
        <f>Q13-Q12</f>
        <v>1.041666666666663E-2</v>
      </c>
    </row>
    <row r="15" spans="1:27" hidden="1">
      <c r="A15" s="24"/>
      <c r="D15" s="34"/>
      <c r="E15" s="34"/>
      <c r="F15" s="34"/>
      <c r="G15" s="34"/>
      <c r="H15" s="34"/>
      <c r="I15" s="34">
        <v>4.8611111111111103E-3</v>
      </c>
      <c r="J15" s="34">
        <v>1.38888888888889E-3</v>
      </c>
      <c r="K15" s="34">
        <v>6.9444444444444397E-3</v>
      </c>
      <c r="L15" s="34">
        <v>6.2500000000000003E-3</v>
      </c>
      <c r="M15" s="34">
        <v>2.7777777777777801E-3</v>
      </c>
      <c r="N15" s="34">
        <v>7.6388888888888904E-3</v>
      </c>
      <c r="O15" s="34">
        <v>2.5694444444444402E-2</v>
      </c>
      <c r="P15" s="34"/>
      <c r="Q15" s="18">
        <v>1.38888888888889E-2</v>
      </c>
      <c r="R15" s="4">
        <v>2.2222222222222199E-2</v>
      </c>
      <c r="S15" s="4">
        <v>1.8749999999999999E-2</v>
      </c>
      <c r="T15" s="4">
        <v>2.1527777777777798E-2</v>
      </c>
      <c r="U15" s="4">
        <v>1.8055555555555599E-2</v>
      </c>
      <c r="V15" s="4">
        <v>2.1527777777777798E-2</v>
      </c>
      <c r="W15" s="4">
        <v>3.4722222222222199E-3</v>
      </c>
      <c r="X15" s="4">
        <v>4.1666666666666701E-3</v>
      </c>
    </row>
    <row r="16" spans="1:27" ht="14.25" thickBot="1">
      <c r="A16" s="24"/>
      <c r="M16" s="221" t="s">
        <v>60</v>
      </c>
      <c r="N16" s="221"/>
      <c r="O16" s="221"/>
      <c r="P16" s="221"/>
      <c r="Q16" s="236"/>
    </row>
    <row r="17" spans="1:29" ht="12" customHeight="1" thickTop="1">
      <c r="A17" s="198"/>
      <c r="B17" s="202"/>
      <c r="C17" s="202"/>
      <c r="D17" s="200"/>
      <c r="E17" s="200"/>
      <c r="F17" s="223"/>
      <c r="G17" s="200"/>
      <c r="H17" s="200"/>
      <c r="J17" s="202" t="s">
        <v>23</v>
      </c>
      <c r="K17" s="202" t="s">
        <v>24</v>
      </c>
      <c r="L17" s="202"/>
      <c r="M17" s="200" t="s">
        <v>25</v>
      </c>
      <c r="N17" s="200" t="s">
        <v>45</v>
      </c>
      <c r="O17" s="223"/>
      <c r="P17" s="200" t="s">
        <v>27</v>
      </c>
      <c r="Q17" s="226" t="s">
        <v>28</v>
      </c>
    </row>
    <row r="18" spans="1:29" ht="28.5" customHeight="1" thickBot="1">
      <c r="A18" s="237"/>
      <c r="B18" s="203"/>
      <c r="C18" s="203"/>
      <c r="D18" s="201"/>
      <c r="E18" s="224"/>
      <c r="F18" s="224"/>
      <c r="G18" s="201"/>
      <c r="H18" s="201"/>
      <c r="J18" s="203"/>
      <c r="K18" s="203"/>
      <c r="L18" s="203"/>
      <c r="M18" s="204"/>
      <c r="N18" s="224"/>
      <c r="O18" s="224"/>
      <c r="P18" s="201"/>
      <c r="Q18" s="238"/>
      <c r="R18" s="205" t="s">
        <v>30</v>
      </c>
      <c r="S18" s="222"/>
      <c r="T18" s="222"/>
      <c r="U18" s="222"/>
      <c r="V18" s="183" t="s">
        <v>31</v>
      </c>
      <c r="W18" s="222"/>
      <c r="X18" s="222"/>
      <c r="Y18" s="222"/>
      <c r="Z18" s="183"/>
      <c r="AA18" s="222"/>
      <c r="AB18" s="222"/>
      <c r="AC18" s="222"/>
    </row>
    <row r="19" spans="1:29" ht="12.75" customHeight="1" thickTop="1">
      <c r="A19" s="35"/>
      <c r="B19" s="211"/>
      <c r="C19" s="212"/>
      <c r="D19" s="1"/>
      <c r="E19" s="211"/>
      <c r="F19" s="211"/>
      <c r="G19" s="1"/>
      <c r="H19" s="1"/>
      <c r="J19" s="13"/>
      <c r="K19" s="215">
        <v>0.74791666666666667</v>
      </c>
      <c r="L19" s="215"/>
      <c r="M19" s="13">
        <f>K19+TIME(0,3,0)</f>
        <v>0.75</v>
      </c>
      <c r="N19" s="215">
        <f>M19+TIME(0,4,0)</f>
        <v>0.75277777777777777</v>
      </c>
      <c r="O19" s="215"/>
      <c r="P19" s="13">
        <f>N19+TIME(0,4,0)</f>
        <v>0.75555555555555554</v>
      </c>
      <c r="Q19" s="12">
        <f>P19+TIME(0,3,0)</f>
        <v>0.75763888888888886</v>
      </c>
      <c r="R19" s="205"/>
      <c r="S19" s="82"/>
      <c r="T19" s="83"/>
      <c r="U19" s="84"/>
      <c r="V19" s="183">
        <v>1</v>
      </c>
      <c r="W19" s="82">
        <f>$S$3</f>
        <v>5.44</v>
      </c>
      <c r="X19" s="83">
        <f>Q19-K19</f>
        <v>9.7222222222221877E-3</v>
      </c>
      <c r="Y19" s="83">
        <f>Q20-Q19</f>
        <v>3.4722222222222099E-3</v>
      </c>
      <c r="Z19" s="81"/>
      <c r="AA19" s="82"/>
      <c r="AB19" s="83"/>
      <c r="AC19" s="83"/>
    </row>
    <row r="20" spans="1:29" ht="12" customHeight="1">
      <c r="A20" s="36"/>
      <c r="B20" s="213"/>
      <c r="C20" s="214"/>
      <c r="D20" s="14"/>
      <c r="E20" s="213"/>
      <c r="F20" s="213"/>
      <c r="G20" s="2"/>
      <c r="H20" s="2"/>
      <c r="J20" s="11"/>
      <c r="K20" s="208">
        <f>M20+TIME(0,3,0)</f>
        <v>0.77083333333333326</v>
      </c>
      <c r="L20" s="208"/>
      <c r="M20" s="11">
        <f>N20+TIME(0,4,0)</f>
        <v>0.76874999999999993</v>
      </c>
      <c r="N20" s="208">
        <f>P20+TIME(0,4,0)</f>
        <v>0.76597222222222217</v>
      </c>
      <c r="O20" s="208"/>
      <c r="P20" s="11">
        <f>Q20+TIME(0,3,0)</f>
        <v>0.7631944444444444</v>
      </c>
      <c r="Q20" s="10">
        <f t="shared" ref="Q20:Q28" si="0">Q19+TIME(0,5,0)</f>
        <v>0.76111111111111107</v>
      </c>
      <c r="R20" s="206"/>
      <c r="S20" s="85"/>
      <c r="T20" s="79"/>
      <c r="U20" s="86"/>
      <c r="V20" s="184"/>
      <c r="W20" s="85">
        <f>$S$5</f>
        <v>5.7649999999999997</v>
      </c>
      <c r="X20" s="79">
        <f>K20-Q20</f>
        <v>9.7222222222221877E-3</v>
      </c>
      <c r="Y20" s="79">
        <f>K21-K20</f>
        <v>1.8750000000000044E-2</v>
      </c>
      <c r="Z20" s="87"/>
      <c r="AA20" s="85"/>
      <c r="AB20" s="79"/>
      <c r="AC20" s="79"/>
    </row>
    <row r="21" spans="1:29" ht="14.1" customHeight="1">
      <c r="A21" s="37"/>
      <c r="B21" s="185"/>
      <c r="C21" s="185"/>
      <c r="E21" s="185"/>
      <c r="F21" s="185"/>
      <c r="J21" s="15">
        <v>1</v>
      </c>
      <c r="K21" s="209">
        <f t="shared" ref="K21:K27" si="1">K20+TIME(0,27,0)</f>
        <v>0.7895833333333333</v>
      </c>
      <c r="L21" s="209"/>
      <c r="M21" s="6">
        <f>K21+TIME(0,3,0)</f>
        <v>0.79166666666666663</v>
      </c>
      <c r="N21" s="209">
        <f>M21+TIME(0,4,0)</f>
        <v>0.7944444444444444</v>
      </c>
      <c r="O21" s="209"/>
      <c r="P21" s="6">
        <f>N21+TIME(0,4,0)</f>
        <v>0.79722222222222217</v>
      </c>
      <c r="Q21" s="19">
        <f>P21+TIME(0,3,0)</f>
        <v>0.79930555555555549</v>
      </c>
      <c r="R21" s="205"/>
      <c r="S21" s="82"/>
      <c r="T21" s="83"/>
      <c r="U21" s="84"/>
      <c r="V21" s="183">
        <v>2</v>
      </c>
      <c r="W21" s="82">
        <f t="shared" ref="W21" si="2">$S$3</f>
        <v>5.44</v>
      </c>
      <c r="X21" s="83">
        <f t="shared" ref="X21" si="3">Q21-K21</f>
        <v>9.7222222222221877E-3</v>
      </c>
      <c r="Y21" s="83">
        <f t="shared" ref="Y21" si="4">Q22-Q21</f>
        <v>3.4722222222222099E-3</v>
      </c>
      <c r="Z21" s="81"/>
      <c r="AA21" s="82"/>
      <c r="AB21" s="83"/>
      <c r="AC21" s="83"/>
    </row>
    <row r="22" spans="1:29" ht="14.1" customHeight="1">
      <c r="A22" s="24"/>
      <c r="B22" s="187"/>
      <c r="C22" s="187"/>
      <c r="E22" s="185"/>
      <c r="F22" s="185"/>
      <c r="G22" s="5"/>
      <c r="H22" s="5"/>
      <c r="J22" s="16"/>
      <c r="K22" s="187">
        <f>M22+TIME(0,3,0)</f>
        <v>0.81249999999999989</v>
      </c>
      <c r="L22" s="187"/>
      <c r="M22" s="4">
        <f>N22+TIME(0,4,0)</f>
        <v>0.81041666666666656</v>
      </c>
      <c r="N22" s="187">
        <f>P22+TIME(0,4,0)</f>
        <v>0.8076388888888888</v>
      </c>
      <c r="O22" s="187"/>
      <c r="P22" s="5">
        <f>Q22+TIME(0,3,0)</f>
        <v>0.80486111111111103</v>
      </c>
      <c r="Q22" s="8">
        <f t="shared" si="0"/>
        <v>0.8027777777777777</v>
      </c>
      <c r="R22" s="206"/>
      <c r="S22" s="85"/>
      <c r="T22" s="79"/>
      <c r="U22" s="86"/>
      <c r="V22" s="184"/>
      <c r="W22" s="85">
        <f t="shared" ref="W22" si="5">$S$5</f>
        <v>5.7649999999999997</v>
      </c>
      <c r="X22" s="79">
        <f t="shared" ref="X22" si="6">K22-Q22</f>
        <v>9.7222222222221877E-3</v>
      </c>
      <c r="Y22" s="79">
        <f t="shared" ref="Y22" si="7">K23-K22</f>
        <v>1.8750000000000044E-2</v>
      </c>
      <c r="Z22" s="87"/>
      <c r="AA22" s="85"/>
      <c r="AB22" s="79"/>
      <c r="AC22" s="79"/>
    </row>
    <row r="23" spans="1:29" ht="14.1" customHeight="1">
      <c r="A23" s="38"/>
      <c r="B23" s="211"/>
      <c r="C23" s="212"/>
      <c r="D23" s="1"/>
      <c r="E23" s="211"/>
      <c r="F23" s="211"/>
      <c r="G23" s="1"/>
      <c r="H23" s="1"/>
      <c r="J23" s="64">
        <v>2</v>
      </c>
      <c r="K23" s="190">
        <f t="shared" si="1"/>
        <v>0.83124999999999993</v>
      </c>
      <c r="L23" s="190"/>
      <c r="M23" s="9">
        <f t="shared" ref="M23" si="8">K23+TIME(0,3,0)</f>
        <v>0.83333333333333326</v>
      </c>
      <c r="N23" s="190">
        <f t="shared" ref="N23" si="9">M23+TIME(0,4,0)</f>
        <v>0.83611111111111103</v>
      </c>
      <c r="O23" s="190"/>
      <c r="P23" s="9">
        <f t="shared" ref="P23" si="10">N23+TIME(0,4,0)</f>
        <v>0.8388888888888888</v>
      </c>
      <c r="Q23" s="17">
        <f t="shared" ref="Q23" si="11">P23+TIME(0,3,0)</f>
        <v>0.84097222222222212</v>
      </c>
      <c r="R23" s="205"/>
      <c r="S23" s="82"/>
      <c r="T23" s="83"/>
      <c r="U23" s="84"/>
      <c r="V23" s="183">
        <v>3</v>
      </c>
      <c r="W23" s="82">
        <f t="shared" ref="W23" si="12">$S$3</f>
        <v>5.44</v>
      </c>
      <c r="X23" s="83">
        <f t="shared" ref="X23" si="13">Q23-K23</f>
        <v>9.7222222222221877E-3</v>
      </c>
      <c r="Y23" s="83">
        <f t="shared" ref="Y23" si="14">Q24-Q23</f>
        <v>3.4722222222222099E-3</v>
      </c>
      <c r="Z23" s="81"/>
      <c r="AA23" s="82"/>
      <c r="AB23" s="83"/>
      <c r="AC23" s="83"/>
    </row>
    <row r="24" spans="1:29" ht="14.1" customHeight="1">
      <c r="A24" s="39"/>
      <c r="B24" s="213"/>
      <c r="C24" s="214"/>
      <c r="D24" s="14"/>
      <c r="E24" s="213"/>
      <c r="F24" s="213"/>
      <c r="G24" s="2"/>
      <c r="H24" s="2"/>
      <c r="J24" s="65"/>
      <c r="K24" s="208">
        <f t="shared" ref="K24" si="15">M24+TIME(0,3,0)</f>
        <v>0.85416666666666652</v>
      </c>
      <c r="L24" s="208"/>
      <c r="M24" s="11">
        <f t="shared" ref="M24" si="16">N24+TIME(0,4,0)</f>
        <v>0.85208333333333319</v>
      </c>
      <c r="N24" s="208">
        <f t="shared" ref="N24" si="17">P24+TIME(0,4,0)</f>
        <v>0.84930555555555542</v>
      </c>
      <c r="O24" s="208"/>
      <c r="P24" s="11">
        <f t="shared" ref="P24" si="18">Q24+TIME(0,3,0)</f>
        <v>0.84652777777777766</v>
      </c>
      <c r="Q24" s="10">
        <f t="shared" si="0"/>
        <v>0.84444444444444433</v>
      </c>
      <c r="R24" s="206"/>
      <c r="S24" s="85"/>
      <c r="T24" s="79"/>
      <c r="U24" s="86"/>
      <c r="V24" s="184"/>
      <c r="W24" s="85">
        <f t="shared" ref="W24" si="19">$S$5</f>
        <v>5.7649999999999997</v>
      </c>
      <c r="X24" s="79">
        <f t="shared" ref="X24" si="20">K24-Q24</f>
        <v>9.7222222222221877E-3</v>
      </c>
      <c r="Y24" s="79">
        <f t="shared" ref="Y24" si="21">K25-K24</f>
        <v>1.8750000000000044E-2</v>
      </c>
      <c r="Z24" s="87"/>
      <c r="AA24" s="85"/>
      <c r="AB24" s="79"/>
      <c r="AC24" s="79"/>
    </row>
    <row r="25" spans="1:29" ht="14.1" customHeight="1">
      <c r="A25" s="37"/>
      <c r="B25" s="209"/>
      <c r="C25" s="210"/>
      <c r="D25" s="6"/>
      <c r="E25" s="185"/>
      <c r="F25" s="185"/>
      <c r="J25" s="15">
        <v>3</v>
      </c>
      <c r="K25" s="209">
        <f t="shared" si="1"/>
        <v>0.87291666666666656</v>
      </c>
      <c r="L25" s="209"/>
      <c r="M25" s="4">
        <f t="shared" ref="M25" si="22">K25+TIME(0,3,0)</f>
        <v>0.87499999999999989</v>
      </c>
      <c r="N25" s="209">
        <f t="shared" ref="N25" si="23">M25+TIME(0,4,0)</f>
        <v>0.87777777777777766</v>
      </c>
      <c r="O25" s="209"/>
      <c r="P25" s="4">
        <f t="shared" ref="P25" si="24">N25+TIME(0,4,0)</f>
        <v>0.88055555555555542</v>
      </c>
      <c r="Q25" s="18">
        <f t="shared" ref="Q25" si="25">P25+TIME(0,3,0)</f>
        <v>0.88263888888888875</v>
      </c>
      <c r="R25" s="205"/>
      <c r="S25" s="82"/>
      <c r="T25" s="83"/>
      <c r="U25" s="84"/>
      <c r="V25" s="183">
        <v>4</v>
      </c>
      <c r="W25" s="82">
        <f t="shared" ref="W25" si="26">$S$3</f>
        <v>5.44</v>
      </c>
      <c r="X25" s="83">
        <f t="shared" ref="X25" si="27">Q25-K25</f>
        <v>9.7222222222221877E-3</v>
      </c>
      <c r="Y25" s="83">
        <f t="shared" ref="Y25" si="28">Q26-Q25</f>
        <v>3.4722222222222099E-3</v>
      </c>
      <c r="Z25" s="183"/>
      <c r="AA25" s="82"/>
      <c r="AB25" s="83"/>
      <c r="AC25" s="83"/>
    </row>
    <row r="26" spans="1:29" ht="14.1" customHeight="1">
      <c r="A26" s="37"/>
      <c r="B26" s="187"/>
      <c r="C26" s="187"/>
      <c r="E26" s="185"/>
      <c r="F26" s="185"/>
      <c r="G26" s="5"/>
      <c r="H26" s="5"/>
      <c r="J26" s="16"/>
      <c r="K26" s="187">
        <f t="shared" ref="K26" si="29">M26+TIME(0,3,0)</f>
        <v>0.89583333333333315</v>
      </c>
      <c r="L26" s="187"/>
      <c r="M26" s="4">
        <f t="shared" ref="M26" si="30">N26+TIME(0,4,0)</f>
        <v>0.89374999999999982</v>
      </c>
      <c r="N26" s="187">
        <f t="shared" ref="N26" si="31">P26+TIME(0,4,0)</f>
        <v>0.89097222222222205</v>
      </c>
      <c r="O26" s="187"/>
      <c r="P26" s="5">
        <f t="shared" ref="P26" si="32">Q26+TIME(0,3,0)</f>
        <v>0.88819444444444429</v>
      </c>
      <c r="Q26" s="8">
        <f t="shared" si="0"/>
        <v>0.88611111111111096</v>
      </c>
      <c r="R26" s="206"/>
      <c r="S26" s="85"/>
      <c r="T26" s="79"/>
      <c r="U26" s="86"/>
      <c r="V26" s="184"/>
      <c r="W26" s="85">
        <f t="shared" ref="W26" si="33">$S$5</f>
        <v>5.7649999999999997</v>
      </c>
      <c r="X26" s="79">
        <f t="shared" ref="X26" si="34">K26-Q26</f>
        <v>9.7222222222221877E-3</v>
      </c>
      <c r="Y26" s="79">
        <f>K27-K26</f>
        <v>1.8750000000000044E-2</v>
      </c>
      <c r="Z26" s="184"/>
      <c r="AA26" s="85"/>
      <c r="AB26" s="79"/>
      <c r="AC26" s="79"/>
    </row>
    <row r="27" spans="1:29" ht="14.1" customHeight="1">
      <c r="A27" s="38"/>
      <c r="B27" s="211"/>
      <c r="C27" s="212"/>
      <c r="D27" s="7"/>
      <c r="E27" s="188"/>
      <c r="F27" s="188"/>
      <c r="G27" s="7"/>
      <c r="H27" s="1"/>
      <c r="J27" s="64">
        <v>4</v>
      </c>
      <c r="K27" s="190">
        <f t="shared" si="1"/>
        <v>0.91458333333333319</v>
      </c>
      <c r="L27" s="190"/>
      <c r="M27" s="9">
        <f t="shared" ref="M27" si="35">K27+TIME(0,3,0)</f>
        <v>0.91666666666666652</v>
      </c>
      <c r="N27" s="190">
        <f t="shared" ref="N27" si="36">M27+TIME(0,4,0)</f>
        <v>0.91944444444444429</v>
      </c>
      <c r="O27" s="190"/>
      <c r="P27" s="9">
        <f t="shared" ref="P27" si="37">N27+TIME(0,4,0)</f>
        <v>0.92222222222222205</v>
      </c>
      <c r="Q27" s="17">
        <f t="shared" ref="Q27" si="38">P27+TIME(0,3,0)</f>
        <v>0.92430555555555538</v>
      </c>
      <c r="R27" s="205"/>
      <c r="S27" s="82"/>
      <c r="T27" s="83"/>
      <c r="U27" s="84"/>
      <c r="V27" s="183">
        <v>5</v>
      </c>
      <c r="W27" s="82">
        <f t="shared" ref="W27" si="39">$S$3</f>
        <v>5.44</v>
      </c>
      <c r="X27" s="83">
        <f t="shared" ref="X27" si="40">Q27-K27</f>
        <v>9.7222222222221877E-3</v>
      </c>
      <c r="Y27" s="83">
        <f t="shared" ref="Y27" si="41">Q28-Q27</f>
        <v>3.4722222222222099E-3</v>
      </c>
      <c r="Z27" s="183"/>
      <c r="AA27" s="82"/>
      <c r="AB27" s="83"/>
      <c r="AC27" s="83"/>
    </row>
    <row r="28" spans="1:29" ht="14.1" customHeight="1">
      <c r="A28" s="39"/>
      <c r="B28" s="213"/>
      <c r="C28" s="214"/>
      <c r="D28" s="2"/>
      <c r="E28" s="191"/>
      <c r="F28" s="191"/>
      <c r="G28" s="2"/>
      <c r="H28" s="2"/>
      <c r="J28" s="65"/>
      <c r="K28" s="191">
        <f t="shared" ref="K28" si="42">M28+TIME(0,3,0)</f>
        <v>0.93749999999999978</v>
      </c>
      <c r="L28" s="191"/>
      <c r="M28" s="11">
        <f t="shared" ref="M28" si="43">N28+TIME(0,4,0)</f>
        <v>0.93541666666666645</v>
      </c>
      <c r="N28" s="208">
        <f t="shared" ref="N28" si="44">P28+TIME(0,4,0)</f>
        <v>0.93263888888888868</v>
      </c>
      <c r="O28" s="208"/>
      <c r="P28" s="11">
        <f t="shared" ref="P28" si="45">Q28+TIME(0,3,0)</f>
        <v>0.92986111111111092</v>
      </c>
      <c r="Q28" s="10">
        <f t="shared" si="0"/>
        <v>0.92777777777777759</v>
      </c>
      <c r="R28" s="206"/>
      <c r="S28" s="85"/>
      <c r="T28" s="79"/>
      <c r="U28" s="86"/>
      <c r="V28" s="184"/>
      <c r="W28" s="85">
        <f t="shared" ref="W28" si="46">$S$5</f>
        <v>5.7649999999999997</v>
      </c>
      <c r="X28" s="79">
        <f t="shared" ref="X28" si="47">K28-Q28</f>
        <v>9.7222222222221877E-3</v>
      </c>
      <c r="Y28" s="79">
        <f>K29-K28</f>
        <v>1.1805555555555736E-2</v>
      </c>
      <c r="Z28" s="184"/>
      <c r="AA28" s="85"/>
      <c r="AB28" s="79"/>
      <c r="AC28" s="79"/>
    </row>
    <row r="29" spans="1:29" ht="14.1" customHeight="1">
      <c r="A29" s="37"/>
      <c r="B29" s="209"/>
      <c r="C29" s="210"/>
      <c r="D29" s="6"/>
      <c r="E29" s="209"/>
      <c r="F29" s="209"/>
      <c r="G29" s="6"/>
      <c r="J29" s="15">
        <v>5</v>
      </c>
      <c r="K29" s="246">
        <v>0.94930555555555551</v>
      </c>
      <c r="L29" s="246"/>
      <c r="M29" s="4">
        <f t="shared" ref="M29" si="48">K29+TIME(0,3,0)</f>
        <v>0.95138888888888884</v>
      </c>
      <c r="N29" s="209">
        <f t="shared" ref="N29" si="49">M29+TIME(0,4,0)</f>
        <v>0.95416666666666661</v>
      </c>
      <c r="O29" s="209"/>
      <c r="P29" s="4">
        <f t="shared" ref="P29" si="50">N29+TIME(0,4,0)</f>
        <v>0.95694444444444438</v>
      </c>
      <c r="Q29" s="18">
        <f t="shared" ref="Q29" si="51">P29+TIME(0,3,0)</f>
        <v>0.9590277777777777</v>
      </c>
      <c r="R29" s="205"/>
      <c r="S29" s="82"/>
      <c r="T29" s="83"/>
      <c r="U29" s="84"/>
      <c r="V29" s="183">
        <v>6</v>
      </c>
      <c r="W29" s="82">
        <f t="shared" ref="W29" si="52">$S$3</f>
        <v>5.44</v>
      </c>
      <c r="X29" s="83">
        <f t="shared" ref="X29" si="53">Q29-K29</f>
        <v>9.7222222222221877E-3</v>
      </c>
      <c r="Y29" s="83">
        <f t="shared" ref="Y29" si="54">Q30-Q29</f>
        <v>4.1666666666666519E-3</v>
      </c>
      <c r="Z29" s="183"/>
      <c r="AA29" s="82"/>
      <c r="AB29" s="83"/>
      <c r="AC29" s="83"/>
    </row>
    <row r="30" spans="1:29" ht="14.1" customHeight="1">
      <c r="A30" s="37"/>
      <c r="B30" s="187"/>
      <c r="C30" s="187"/>
      <c r="E30" s="185"/>
      <c r="F30" s="185"/>
      <c r="G30" s="5"/>
      <c r="H30" s="5"/>
      <c r="J30" s="16"/>
      <c r="K30" s="187">
        <f t="shared" ref="K30" si="55">M30+TIME(0,3,0)</f>
        <v>0.97291666666666654</v>
      </c>
      <c r="L30" s="187"/>
      <c r="M30" s="4">
        <f t="shared" ref="M30" si="56">N30+TIME(0,4,0)</f>
        <v>0.97083333333333321</v>
      </c>
      <c r="N30" s="187">
        <f t="shared" ref="N30" si="57">P30+TIME(0,4,0)</f>
        <v>0.96805555555555545</v>
      </c>
      <c r="O30" s="187"/>
      <c r="P30" s="5">
        <f t="shared" ref="P30" si="58">Q30+TIME(0,3,0)</f>
        <v>0.96527777777777768</v>
      </c>
      <c r="Q30" s="8">
        <f>Q29+TIME(0,6,0)</f>
        <v>0.96319444444444435</v>
      </c>
      <c r="R30" s="206"/>
      <c r="S30" s="85"/>
      <c r="T30" s="79"/>
      <c r="U30" s="86"/>
      <c r="V30" s="184"/>
      <c r="W30" s="85">
        <f t="shared" ref="W30" si="59">$S$5</f>
        <v>5.7649999999999997</v>
      </c>
      <c r="X30" s="79">
        <f t="shared" ref="X30" si="60">K30-Q30</f>
        <v>9.7222222222221877E-3</v>
      </c>
      <c r="Y30" s="79">
        <f t="shared" ref="Y30" si="61">K31-K30</f>
        <v>4.1666666666666519E-3</v>
      </c>
      <c r="Z30" s="184"/>
      <c r="AA30" s="85"/>
      <c r="AB30" s="79"/>
      <c r="AC30" s="79"/>
    </row>
    <row r="31" spans="1:29" ht="14.1" customHeight="1">
      <c r="A31" s="38"/>
      <c r="B31" s="211"/>
      <c r="C31" s="212"/>
      <c r="D31" s="7"/>
      <c r="E31" s="188"/>
      <c r="F31" s="188"/>
      <c r="G31" s="7"/>
      <c r="H31" s="1"/>
      <c r="J31" s="64">
        <v>6</v>
      </c>
      <c r="K31" s="190">
        <f>K30+TIME(0,6,0)</f>
        <v>0.97708333333333319</v>
      </c>
      <c r="L31" s="190"/>
      <c r="M31" s="9">
        <f t="shared" ref="M31" si="62">K31+TIME(0,3,0)</f>
        <v>0.97916666666666652</v>
      </c>
      <c r="N31" s="190">
        <f t="shared" ref="N31:N43" si="63">M31+TIME(0,4,0)</f>
        <v>0.98194444444444429</v>
      </c>
      <c r="O31" s="190"/>
      <c r="P31" s="9">
        <f t="shared" ref="P31" si="64">N31+TIME(0,4,0)</f>
        <v>0.98472222222222205</v>
      </c>
      <c r="Q31" s="17">
        <f t="shared" ref="Q31:Q43" si="65">P31+TIME(0,3,0)</f>
        <v>0.98680555555555538</v>
      </c>
      <c r="R31" s="205"/>
      <c r="S31" s="82"/>
      <c r="T31" s="83"/>
      <c r="U31" s="84"/>
      <c r="V31" s="183">
        <v>7</v>
      </c>
      <c r="W31" s="82">
        <f t="shared" ref="W31" si="66">$S$3</f>
        <v>5.44</v>
      </c>
      <c r="X31" s="83">
        <f t="shared" ref="X31" si="67">Q31-K31</f>
        <v>9.7222222222221877E-3</v>
      </c>
      <c r="Y31" s="83">
        <f t="shared" ref="Y31" si="68">Q32-Q31</f>
        <v>4.1666666666666519E-3</v>
      </c>
      <c r="Z31" s="183"/>
      <c r="AA31" s="82"/>
      <c r="AB31" s="83"/>
      <c r="AC31" s="83"/>
    </row>
    <row r="32" spans="1:29" ht="14.1" customHeight="1">
      <c r="A32" s="39"/>
      <c r="B32" s="213"/>
      <c r="C32" s="214"/>
      <c r="D32" s="2"/>
      <c r="E32" s="191"/>
      <c r="F32" s="191"/>
      <c r="G32" s="2"/>
      <c r="H32" s="2"/>
      <c r="J32" s="65"/>
      <c r="K32" s="208">
        <f t="shared" ref="K32" si="69">M32+TIME(0,3,0)</f>
        <v>1.0006944444444443</v>
      </c>
      <c r="L32" s="208"/>
      <c r="M32" s="11">
        <f t="shared" ref="M32:M44" si="70">N32+TIME(0,4,0)</f>
        <v>0.99861111111111089</v>
      </c>
      <c r="N32" s="208">
        <f t="shared" ref="N32" si="71">P32+TIME(0,4,0)</f>
        <v>0.99583333333333313</v>
      </c>
      <c r="O32" s="208"/>
      <c r="P32" s="11">
        <f t="shared" ref="P32:P44" si="72">Q32+TIME(0,3,0)</f>
        <v>0.99305555555555536</v>
      </c>
      <c r="Q32" s="10">
        <f>Q31+TIME(0,6,0)</f>
        <v>0.99097222222222203</v>
      </c>
      <c r="R32" s="206"/>
      <c r="S32" s="85"/>
      <c r="T32" s="79"/>
      <c r="U32" s="86"/>
      <c r="V32" s="184"/>
      <c r="W32" s="85">
        <f t="shared" ref="W32" si="73">$S$5</f>
        <v>5.7649999999999997</v>
      </c>
      <c r="X32" s="79">
        <f t="shared" ref="X32" si="74">K32-Q32</f>
        <v>9.7222222222222987E-3</v>
      </c>
      <c r="Y32" s="79">
        <f t="shared" ref="Y32" si="75">K33-K32</f>
        <v>4.1666666666666519E-3</v>
      </c>
      <c r="Z32" s="184"/>
      <c r="AA32" s="85"/>
      <c r="AB32" s="79"/>
      <c r="AC32" s="79"/>
    </row>
    <row r="33" spans="1:29" ht="14.1" customHeight="1">
      <c r="A33" s="37"/>
      <c r="B33" s="209"/>
      <c r="C33" s="210"/>
      <c r="E33" s="185"/>
      <c r="F33" s="185"/>
      <c r="J33" s="15">
        <v>7</v>
      </c>
      <c r="K33" s="209">
        <f t="shared" ref="K33" si="76">K32+TIME(0,6,0)</f>
        <v>1.004861111111111</v>
      </c>
      <c r="L33" s="209"/>
      <c r="M33" s="4">
        <f t="shared" ref="M33" si="77">K33+TIME(0,3,0)</f>
        <v>1.0069444444444444</v>
      </c>
      <c r="N33" s="209">
        <f t="shared" si="63"/>
        <v>1.0097222222222222</v>
      </c>
      <c r="O33" s="209"/>
      <c r="P33" s="4">
        <f t="shared" ref="P33" si="78">N33+TIME(0,4,0)</f>
        <v>1.0125</v>
      </c>
      <c r="Q33" s="18">
        <f t="shared" si="65"/>
        <v>1.0145833333333334</v>
      </c>
      <c r="R33" s="205"/>
      <c r="S33" s="82"/>
      <c r="T33" s="83"/>
      <c r="U33" s="84"/>
      <c r="V33" s="183">
        <v>8</v>
      </c>
      <c r="W33" s="82">
        <f t="shared" ref="W33:W45" si="79">$S$3</f>
        <v>5.44</v>
      </c>
      <c r="X33" s="83">
        <f t="shared" ref="X33" si="80">Q33-K33</f>
        <v>9.7222222222224097E-3</v>
      </c>
      <c r="Y33" s="83">
        <f t="shared" ref="Y33" si="81">Q34-Q33</f>
        <v>4.1666666666666519E-3</v>
      </c>
      <c r="Z33" s="183"/>
      <c r="AA33" s="82"/>
      <c r="AB33" s="83"/>
      <c r="AC33" s="83"/>
    </row>
    <row r="34" spans="1:29" ht="14.1" customHeight="1">
      <c r="A34" s="37"/>
      <c r="B34" s="187"/>
      <c r="C34" s="187"/>
      <c r="E34" s="187"/>
      <c r="F34" s="187"/>
      <c r="G34" s="5"/>
      <c r="H34" s="5"/>
      <c r="J34" s="16"/>
      <c r="K34" s="187">
        <f t="shared" ref="K34" si="82">M34+TIME(0,3,0)</f>
        <v>1.0284722222222225</v>
      </c>
      <c r="L34" s="187"/>
      <c r="M34" s="4">
        <f t="shared" si="70"/>
        <v>1.026388888888889</v>
      </c>
      <c r="N34" s="187">
        <f t="shared" ref="N34" si="83">P34+TIME(0,4,0)</f>
        <v>1.0236111111111112</v>
      </c>
      <c r="O34" s="187"/>
      <c r="P34" s="5">
        <f t="shared" si="72"/>
        <v>1.0208333333333335</v>
      </c>
      <c r="Q34" s="8">
        <f t="shared" ref="Q34" si="84">Q33+TIME(0,6,0)</f>
        <v>1.01875</v>
      </c>
      <c r="R34" s="206"/>
      <c r="S34" s="85"/>
      <c r="T34" s="79"/>
      <c r="U34" s="86"/>
      <c r="V34" s="184"/>
      <c r="W34" s="85">
        <f t="shared" ref="W34:W46" si="85">$S$5</f>
        <v>5.7649999999999997</v>
      </c>
      <c r="X34" s="79">
        <f t="shared" ref="X34" si="86">K34-Q34</f>
        <v>9.7222222222224097E-3</v>
      </c>
      <c r="Y34" s="79">
        <f t="shared" ref="Y34" si="87">K35-K34</f>
        <v>4.1666666666666519E-3</v>
      </c>
      <c r="Z34" s="184"/>
      <c r="AA34" s="85"/>
      <c r="AB34" s="79"/>
      <c r="AC34" s="79"/>
    </row>
    <row r="35" spans="1:29" ht="14.1" customHeight="1">
      <c r="A35" s="38"/>
      <c r="B35" s="211"/>
      <c r="C35" s="212"/>
      <c r="D35" s="7"/>
      <c r="E35" s="188"/>
      <c r="F35" s="188"/>
      <c r="G35" s="7"/>
      <c r="H35" s="1"/>
      <c r="J35" s="64">
        <v>8</v>
      </c>
      <c r="K35" s="190">
        <f t="shared" ref="K35" si="88">K34+TIME(0,6,0)</f>
        <v>1.0326388888888891</v>
      </c>
      <c r="L35" s="190"/>
      <c r="M35" s="9">
        <f t="shared" ref="M35" si="89">K35+TIME(0,3,0)</f>
        <v>1.0347222222222225</v>
      </c>
      <c r="N35" s="190">
        <f t="shared" si="63"/>
        <v>1.0375000000000003</v>
      </c>
      <c r="O35" s="190"/>
      <c r="P35" s="9">
        <f t="shared" ref="P35" si="90">N35+TIME(0,4,0)</f>
        <v>1.0402777777777781</v>
      </c>
      <c r="Q35" s="17">
        <f t="shared" si="65"/>
        <v>1.0423611111111115</v>
      </c>
      <c r="R35" s="240"/>
      <c r="S35" s="130"/>
      <c r="T35" s="131"/>
      <c r="U35" s="133"/>
      <c r="V35" s="222">
        <v>9</v>
      </c>
      <c r="W35" s="82">
        <f t="shared" si="79"/>
        <v>5.44</v>
      </c>
      <c r="X35" s="83">
        <f t="shared" ref="X35" si="91">Q35-K35</f>
        <v>9.7222222222224097E-3</v>
      </c>
      <c r="Y35" s="83">
        <f t="shared" ref="Y35" si="92">Q36-Q35</f>
        <v>4.1666666666666519E-3</v>
      </c>
      <c r="Z35" s="132"/>
      <c r="AA35" s="130"/>
      <c r="AB35" s="131"/>
      <c r="AC35" s="131"/>
    </row>
    <row r="36" spans="1:29" ht="14.1" customHeight="1">
      <c r="A36" s="39"/>
      <c r="B36" s="213"/>
      <c r="C36" s="214"/>
      <c r="D36" s="2"/>
      <c r="E36" s="191"/>
      <c r="F36" s="191"/>
      <c r="G36" s="2"/>
      <c r="H36" s="2"/>
      <c r="J36" s="65"/>
      <c r="K36" s="208">
        <f t="shared" ref="K36" si="93">M36+TIME(0,3,0)</f>
        <v>1.0562500000000006</v>
      </c>
      <c r="L36" s="208"/>
      <c r="M36" s="11">
        <f t="shared" si="70"/>
        <v>1.0541666666666671</v>
      </c>
      <c r="N36" s="208">
        <f t="shared" ref="N36" si="94">P36+TIME(0,4,0)</f>
        <v>1.0513888888888894</v>
      </c>
      <c r="O36" s="208"/>
      <c r="P36" s="11">
        <f t="shared" si="72"/>
        <v>1.0486111111111116</v>
      </c>
      <c r="Q36" s="10">
        <f t="shared" ref="Q36" si="95">Q35+TIME(0,6,0)</f>
        <v>1.0465277777777782</v>
      </c>
      <c r="R36" s="240"/>
      <c r="S36" s="130"/>
      <c r="T36" s="131"/>
      <c r="U36" s="133"/>
      <c r="V36" s="222"/>
      <c r="W36" s="85">
        <f t="shared" si="85"/>
        <v>5.7649999999999997</v>
      </c>
      <c r="X36" s="79">
        <f t="shared" ref="X36" si="96">K36-Q36</f>
        <v>9.7222222222224097E-3</v>
      </c>
      <c r="Y36" s="79">
        <f t="shared" ref="Y36" si="97">K37-K36</f>
        <v>4.1666666666666519E-3</v>
      </c>
      <c r="Z36" s="132"/>
      <c r="AA36" s="130"/>
      <c r="AB36" s="131"/>
      <c r="AC36" s="131"/>
    </row>
    <row r="37" spans="1:29" ht="14.1" customHeight="1">
      <c r="A37" s="37"/>
      <c r="J37" s="16">
        <v>9</v>
      </c>
      <c r="K37" s="209">
        <f t="shared" ref="K37" si="98">K36+TIME(0,6,0)</f>
        <v>1.0604166666666672</v>
      </c>
      <c r="L37" s="209"/>
      <c r="M37" s="4">
        <f t="shared" ref="M37" si="99">K37+TIME(0,3,0)</f>
        <v>1.0625000000000007</v>
      </c>
      <c r="N37" s="209">
        <f t="shared" si="63"/>
        <v>1.0652777777777784</v>
      </c>
      <c r="O37" s="209"/>
      <c r="P37" s="4">
        <f t="shared" ref="P37" si="100">N37+TIME(0,4,0)</f>
        <v>1.0680555555555562</v>
      </c>
      <c r="Q37" s="18">
        <f t="shared" si="65"/>
        <v>1.0701388888888896</v>
      </c>
      <c r="R37" s="239"/>
      <c r="S37" s="130"/>
      <c r="T37" s="131"/>
      <c r="U37" s="133"/>
      <c r="V37" s="222">
        <v>10</v>
      </c>
      <c r="W37" s="82">
        <f t="shared" si="79"/>
        <v>5.44</v>
      </c>
      <c r="X37" s="83">
        <f t="shared" ref="X37" si="101">Q37-K37</f>
        <v>9.7222222222224097E-3</v>
      </c>
      <c r="Y37" s="83">
        <f t="shared" ref="Y37" si="102">Q38-Q37</f>
        <v>4.1666666666666519E-3</v>
      </c>
      <c r="Z37" s="132"/>
      <c r="AA37" s="130"/>
      <c r="AB37" s="131"/>
      <c r="AC37" s="131"/>
    </row>
    <row r="38" spans="1:29" ht="14.1" customHeight="1">
      <c r="A38" s="37"/>
      <c r="J38" s="16"/>
      <c r="K38" s="187">
        <f t="shared" ref="K38" si="103">M38+TIME(0,3,0)</f>
        <v>1.0840277777777787</v>
      </c>
      <c r="L38" s="187"/>
      <c r="M38" s="4">
        <f t="shared" si="70"/>
        <v>1.0819444444444453</v>
      </c>
      <c r="N38" s="187">
        <f t="shared" ref="N38" si="104">P38+TIME(0,4,0)</f>
        <v>1.0791666666666675</v>
      </c>
      <c r="O38" s="187"/>
      <c r="P38" s="5">
        <f t="shared" si="72"/>
        <v>1.0763888888888897</v>
      </c>
      <c r="Q38" s="8">
        <f t="shared" ref="Q38" si="105">Q37+TIME(0,6,0)</f>
        <v>1.0743055555555563</v>
      </c>
      <c r="R38" s="206"/>
      <c r="S38" s="130"/>
      <c r="T38" s="131"/>
      <c r="U38" s="133"/>
      <c r="V38" s="222"/>
      <c r="W38" s="85">
        <f t="shared" si="85"/>
        <v>5.7649999999999997</v>
      </c>
      <c r="X38" s="79">
        <f t="shared" ref="X38" si="106">K38-Q38</f>
        <v>9.7222222222224097E-3</v>
      </c>
      <c r="Y38" s="79">
        <f t="shared" ref="Y38" si="107">K39-K38</f>
        <v>4.1666666666666519E-3</v>
      </c>
      <c r="Z38" s="132"/>
      <c r="AA38" s="130"/>
      <c r="AB38" s="131"/>
      <c r="AC38" s="131"/>
    </row>
    <row r="39" spans="1:29" ht="14.1" customHeight="1">
      <c r="A39" s="38"/>
      <c r="B39" s="211"/>
      <c r="C39" s="212"/>
      <c r="D39" s="7"/>
      <c r="E39" s="188"/>
      <c r="F39" s="188"/>
      <c r="G39" s="7"/>
      <c r="H39" s="1"/>
      <c r="J39" s="64">
        <v>10</v>
      </c>
      <c r="K39" s="190">
        <f t="shared" ref="K39" si="108">K38+TIME(0,6,0)</f>
        <v>1.0881944444444454</v>
      </c>
      <c r="L39" s="190"/>
      <c r="M39" s="9">
        <f t="shared" ref="M39" si="109">K39+TIME(0,3,0)</f>
        <v>1.0902777777777788</v>
      </c>
      <c r="N39" s="190">
        <f t="shared" si="63"/>
        <v>1.0930555555555566</v>
      </c>
      <c r="O39" s="190"/>
      <c r="P39" s="9">
        <f t="shared" ref="P39" si="110">N39+TIME(0,4,0)</f>
        <v>1.0958333333333343</v>
      </c>
      <c r="Q39" s="17">
        <f t="shared" si="65"/>
        <v>1.0979166666666678</v>
      </c>
      <c r="R39" s="205"/>
      <c r="S39" s="82"/>
      <c r="T39" s="83"/>
      <c r="U39" s="84"/>
      <c r="V39" s="183">
        <v>11</v>
      </c>
      <c r="W39" s="82">
        <f t="shared" si="79"/>
        <v>5.44</v>
      </c>
      <c r="X39" s="83">
        <f t="shared" ref="X39" si="111">Q39-K39</f>
        <v>9.7222222222224097E-3</v>
      </c>
      <c r="Y39" s="83">
        <f t="shared" ref="Y39" si="112">Q40-Q39</f>
        <v>4.1666666666666519E-3</v>
      </c>
      <c r="Z39" s="183"/>
      <c r="AA39" s="82"/>
      <c r="AB39" s="83"/>
      <c r="AC39" s="83"/>
    </row>
    <row r="40" spans="1:29" ht="14.1" customHeight="1">
      <c r="A40" s="39"/>
      <c r="B40" s="213"/>
      <c r="C40" s="214"/>
      <c r="D40" s="2"/>
      <c r="E40" s="191"/>
      <c r="F40" s="191"/>
      <c r="G40" s="2"/>
      <c r="H40" s="2"/>
      <c r="J40" s="65"/>
      <c r="K40" s="208">
        <f t="shared" ref="K40" si="113">M40+TIME(0,3,0)</f>
        <v>1.1118055555555568</v>
      </c>
      <c r="L40" s="208"/>
      <c r="M40" s="11">
        <f t="shared" si="70"/>
        <v>1.1097222222222234</v>
      </c>
      <c r="N40" s="208">
        <f t="shared" ref="N40" si="114">P40+TIME(0,4,0)</f>
        <v>1.1069444444444456</v>
      </c>
      <c r="O40" s="208"/>
      <c r="P40" s="11">
        <f t="shared" si="72"/>
        <v>1.1041666666666679</v>
      </c>
      <c r="Q40" s="10">
        <f t="shared" ref="Q40" si="115">Q39+TIME(0,6,0)</f>
        <v>1.1020833333333344</v>
      </c>
      <c r="R40" s="206"/>
      <c r="S40" s="85"/>
      <c r="T40" s="79"/>
      <c r="U40" s="86"/>
      <c r="V40" s="184"/>
      <c r="W40" s="85">
        <f t="shared" si="85"/>
        <v>5.7649999999999997</v>
      </c>
      <c r="X40" s="79">
        <f t="shared" ref="X40" si="116">K40-Q40</f>
        <v>9.7222222222224097E-3</v>
      </c>
      <c r="Y40" s="79">
        <f t="shared" ref="Y40" si="117">K41-K40</f>
        <v>4.1666666666666519E-3</v>
      </c>
      <c r="Z40" s="184"/>
      <c r="AA40" s="85"/>
      <c r="AB40" s="79"/>
      <c r="AC40" s="79"/>
    </row>
    <row r="41" spans="1:29" ht="14.1" customHeight="1">
      <c r="A41" s="37"/>
      <c r="B41" s="209"/>
      <c r="C41" s="210"/>
      <c r="E41" s="185"/>
      <c r="F41" s="185"/>
      <c r="J41" s="16">
        <v>11</v>
      </c>
      <c r="K41" s="209">
        <f t="shared" ref="K41" si="118">K40+TIME(0,6,0)</f>
        <v>1.1159722222222235</v>
      </c>
      <c r="L41" s="209"/>
      <c r="M41" s="4">
        <f t="shared" ref="M41" si="119">K41+TIME(0,3,0)</f>
        <v>1.1180555555555569</v>
      </c>
      <c r="N41" s="209">
        <f t="shared" si="63"/>
        <v>1.1208333333333347</v>
      </c>
      <c r="O41" s="209"/>
      <c r="P41" s="4">
        <f t="shared" ref="P41" si="120">N41+TIME(0,4,0)</f>
        <v>1.1236111111111124</v>
      </c>
      <c r="Q41" s="18">
        <f t="shared" si="65"/>
        <v>1.1256944444444459</v>
      </c>
      <c r="R41" s="205"/>
      <c r="S41" s="82"/>
      <c r="T41" s="83"/>
      <c r="U41" s="88"/>
      <c r="V41" s="183">
        <v>12</v>
      </c>
      <c r="W41" s="82">
        <f t="shared" si="79"/>
        <v>5.44</v>
      </c>
      <c r="X41" s="83">
        <f t="shared" ref="X41" si="121">Q41-K41</f>
        <v>9.7222222222224097E-3</v>
      </c>
      <c r="Y41" s="83">
        <f t="shared" ref="Y41" si="122">Q42-Q41</f>
        <v>4.1666666666666519E-3</v>
      </c>
      <c r="Z41" s="183"/>
      <c r="AA41" s="82"/>
      <c r="AB41" s="83"/>
      <c r="AC41" s="83"/>
    </row>
    <row r="42" spans="1:29" ht="14.1" customHeight="1">
      <c r="A42" s="37"/>
      <c r="B42" s="187"/>
      <c r="C42" s="187"/>
      <c r="E42" s="187"/>
      <c r="F42" s="187"/>
      <c r="G42" s="5"/>
      <c r="H42" s="5"/>
      <c r="J42" s="16"/>
      <c r="K42" s="187">
        <f t="shared" ref="K42" si="123">M42+TIME(0,3,0)</f>
        <v>1.1395833333333349</v>
      </c>
      <c r="L42" s="187"/>
      <c r="M42" s="4">
        <f t="shared" si="70"/>
        <v>1.1375000000000015</v>
      </c>
      <c r="N42" s="187">
        <f t="shared" ref="N42" si="124">P42+TIME(0,4,0)</f>
        <v>1.1347222222222237</v>
      </c>
      <c r="O42" s="187"/>
      <c r="P42" s="5">
        <f t="shared" si="72"/>
        <v>1.131944444444446</v>
      </c>
      <c r="Q42" s="8">
        <f t="shared" ref="Q42" si="125">Q41+TIME(0,6,0)</f>
        <v>1.1298611111111125</v>
      </c>
      <c r="R42" s="206"/>
      <c r="S42" s="85"/>
      <c r="T42" s="79"/>
      <c r="U42" s="79"/>
      <c r="V42" s="184"/>
      <c r="W42" s="85">
        <f t="shared" si="85"/>
        <v>5.7649999999999997</v>
      </c>
      <c r="X42" s="79">
        <f t="shared" ref="X42" si="126">K42-Q42</f>
        <v>9.7222222222224097E-3</v>
      </c>
      <c r="Y42" s="79">
        <f>K43-K42</f>
        <v>4.1666666666666519E-3</v>
      </c>
      <c r="Z42" s="184"/>
      <c r="AA42" s="85"/>
      <c r="AB42" s="79"/>
      <c r="AC42" s="79"/>
    </row>
    <row r="43" spans="1:29" ht="13.5" customHeight="1">
      <c r="A43" s="38"/>
      <c r="B43" s="211"/>
      <c r="C43" s="211"/>
      <c r="D43" s="7"/>
      <c r="E43" s="188"/>
      <c r="F43" s="188"/>
      <c r="G43" s="7"/>
      <c r="H43" s="1"/>
      <c r="J43" s="64">
        <v>12</v>
      </c>
      <c r="K43" s="190">
        <f t="shared" ref="K43:K45" si="127">K42+TIME(0,6,0)</f>
        <v>1.1437500000000016</v>
      </c>
      <c r="L43" s="190"/>
      <c r="M43" s="9">
        <f t="shared" ref="M43" si="128">K43+TIME(0,3,0)</f>
        <v>1.145833333333335</v>
      </c>
      <c r="N43" s="190">
        <f t="shared" si="63"/>
        <v>1.1486111111111128</v>
      </c>
      <c r="O43" s="190"/>
      <c r="P43" s="9">
        <f t="shared" ref="P43" si="129">N43+TIME(0,4,0)</f>
        <v>1.1513888888888906</v>
      </c>
      <c r="Q43" s="17">
        <f t="shared" si="65"/>
        <v>1.153472222222224</v>
      </c>
      <c r="R43" s="205"/>
      <c r="S43" s="82"/>
      <c r="T43" s="83"/>
      <c r="U43" s="88"/>
      <c r="V43" s="183">
        <v>13</v>
      </c>
      <c r="W43" s="82">
        <f t="shared" si="79"/>
        <v>5.44</v>
      </c>
      <c r="X43" s="83">
        <f t="shared" ref="X43" si="130">Q43-K43</f>
        <v>9.7222222222224097E-3</v>
      </c>
      <c r="Y43" s="83">
        <f t="shared" ref="Y43" si="131">Q44-Q43</f>
        <v>4.1666666666666519E-3</v>
      </c>
      <c r="Z43" s="183"/>
      <c r="AA43" s="82"/>
      <c r="AB43" s="82"/>
      <c r="AC43" s="82"/>
    </row>
    <row r="44" spans="1:29" ht="13.5" customHeight="1">
      <c r="A44" s="40"/>
      <c r="B44" s="191"/>
      <c r="C44" s="191"/>
      <c r="D44" s="2"/>
      <c r="E44" s="191"/>
      <c r="F44" s="191"/>
      <c r="G44" s="2"/>
      <c r="H44" s="2"/>
      <c r="J44" s="11"/>
      <c r="K44" s="208">
        <f t="shared" ref="K44" si="132">M44+TIME(0,3,0)</f>
        <v>1.1673611111111131</v>
      </c>
      <c r="L44" s="208"/>
      <c r="M44" s="11">
        <f t="shared" si="70"/>
        <v>1.1652777777777796</v>
      </c>
      <c r="N44" s="208">
        <f t="shared" ref="N44" si="133">P44+TIME(0,4,0)</f>
        <v>1.1625000000000019</v>
      </c>
      <c r="O44" s="208"/>
      <c r="P44" s="11">
        <f t="shared" si="72"/>
        <v>1.1597222222222241</v>
      </c>
      <c r="Q44" s="10">
        <f t="shared" ref="Q44:Q46" si="134">Q43+TIME(0,6,0)</f>
        <v>1.1576388888888907</v>
      </c>
      <c r="R44" s="206"/>
      <c r="S44" s="85"/>
      <c r="T44" s="79"/>
      <c r="U44" s="79"/>
      <c r="V44" s="184"/>
      <c r="W44" s="85">
        <f t="shared" si="85"/>
        <v>5.7649999999999997</v>
      </c>
      <c r="X44" s="79">
        <f t="shared" ref="X44" si="135">K44-Q44</f>
        <v>9.7222222222224097E-3</v>
      </c>
      <c r="Y44" s="79">
        <f>K45-K44</f>
        <v>4.1666666666666519E-3</v>
      </c>
      <c r="Z44" s="184"/>
      <c r="AA44" s="85"/>
      <c r="AB44" s="85"/>
      <c r="AC44" s="85"/>
    </row>
    <row r="45" spans="1:29" ht="13.5" customHeight="1">
      <c r="A45" s="37"/>
      <c r="B45" s="209"/>
      <c r="C45" s="209"/>
      <c r="J45" s="15">
        <v>13</v>
      </c>
      <c r="K45" s="209">
        <f t="shared" si="127"/>
        <v>1.1715277777777797</v>
      </c>
      <c r="L45" s="209"/>
      <c r="M45" s="6">
        <f t="shared" ref="M45" si="136">K45+TIME(0,3,0)</f>
        <v>1.1736111111111132</v>
      </c>
      <c r="N45" s="209">
        <f t="shared" ref="N45" si="137">M45+TIME(0,4,0)</f>
        <v>1.1763888888888909</v>
      </c>
      <c r="O45" s="209"/>
      <c r="P45" s="6">
        <f t="shared" ref="P45" si="138">N45+TIME(0,4,0)</f>
        <v>1.1791666666666687</v>
      </c>
      <c r="Q45" s="19">
        <f t="shared" ref="Q45" si="139">P45+TIME(0,3,0)</f>
        <v>1.1812500000000021</v>
      </c>
      <c r="V45" s="183">
        <v>14</v>
      </c>
      <c r="W45" s="82">
        <f t="shared" si="79"/>
        <v>5.44</v>
      </c>
      <c r="X45" s="83">
        <f t="shared" ref="X45" si="140">Q45-K45</f>
        <v>9.7222222222224097E-3</v>
      </c>
      <c r="Y45" s="83">
        <f t="shared" ref="Y45" si="141">Q46-Q45</f>
        <v>4.1666666666666519E-3</v>
      </c>
    </row>
    <row r="46" spans="1:29" ht="13.5" customHeight="1">
      <c r="K46" s="185">
        <f t="shared" ref="K46" si="142">M46+TIME(0,3,0)</f>
        <v>1.1951388888888912</v>
      </c>
      <c r="L46" s="185"/>
      <c r="M46" s="4">
        <f t="shared" ref="M46" si="143">N46+TIME(0,4,0)</f>
        <v>1.1930555555555578</v>
      </c>
      <c r="N46" s="185">
        <f t="shared" ref="N46" si="144">P46+TIME(0,4,0)</f>
        <v>1.19027777777778</v>
      </c>
      <c r="O46" s="185"/>
      <c r="P46" s="4">
        <f t="shared" ref="P46" si="145">Q46+TIME(0,3,0)</f>
        <v>1.1875000000000022</v>
      </c>
      <c r="Q46" s="4">
        <f t="shared" si="134"/>
        <v>1.1854166666666688</v>
      </c>
      <c r="S46" s="89">
        <f>SUM(S19:S40)/18</f>
        <v>0</v>
      </c>
      <c r="V46" s="184"/>
      <c r="W46" s="85">
        <f t="shared" si="85"/>
        <v>5.7649999999999997</v>
      </c>
      <c r="X46" s="79">
        <f t="shared" ref="X46" si="146">K46-Q46</f>
        <v>9.7222222222224097E-3</v>
      </c>
      <c r="Y46" s="79">
        <f>K47-K46</f>
        <v>0</v>
      </c>
    </row>
    <row r="47" spans="1:29" ht="13.5" customHeight="1">
      <c r="A47" s="38"/>
      <c r="B47" s="211"/>
      <c r="C47" s="211"/>
      <c r="D47" s="7"/>
      <c r="E47" s="188"/>
      <c r="F47" s="188"/>
      <c r="G47" s="7"/>
      <c r="H47" s="1"/>
      <c r="J47" s="64">
        <v>14</v>
      </c>
      <c r="K47" s="190">
        <f>K46</f>
        <v>1.1951388888888912</v>
      </c>
      <c r="L47" s="190"/>
      <c r="M47" s="9"/>
      <c r="N47" s="190"/>
      <c r="O47" s="190"/>
      <c r="P47" s="9"/>
      <c r="Q47" s="17"/>
      <c r="S47" s="89"/>
      <c r="W47" s="89"/>
    </row>
    <row r="48" spans="1:29" ht="13.5" customHeight="1" thickBot="1">
      <c r="A48" s="168"/>
      <c r="B48" s="253"/>
      <c r="C48" s="253"/>
      <c r="D48" s="169"/>
      <c r="E48" s="253"/>
      <c r="F48" s="253"/>
      <c r="G48" s="169"/>
      <c r="H48" s="169"/>
      <c r="J48" s="170"/>
      <c r="K48" s="254"/>
      <c r="L48" s="254"/>
      <c r="M48" s="170"/>
      <c r="N48" s="254"/>
      <c r="O48" s="254"/>
      <c r="P48" s="170"/>
      <c r="Q48" s="171"/>
      <c r="S48" s="89"/>
      <c r="W48" s="89"/>
    </row>
    <row r="49" spans="1:24" ht="13.5" customHeight="1" thickTop="1">
      <c r="A49" s="24"/>
      <c r="P49" s="34"/>
      <c r="Q49" s="167"/>
      <c r="S49" s="89"/>
      <c r="W49" s="89">
        <f>SUM(W19:W46)/28</f>
        <v>5.6024999999999983</v>
      </c>
    </row>
    <row r="50" spans="1:24" ht="13.5" customHeight="1">
      <c r="A50" s="24"/>
      <c r="P50" s="34"/>
      <c r="Q50" s="167"/>
      <c r="S50" s="89"/>
      <c r="W50" s="89"/>
    </row>
    <row r="51" spans="1:24" ht="11.45" customHeight="1">
      <c r="A51" s="24"/>
      <c r="N51" s="185"/>
      <c r="O51" s="185"/>
      <c r="Q51" s="18"/>
    </row>
    <row r="52" spans="1:24" ht="11.45" customHeight="1">
      <c r="A52" s="24"/>
      <c r="J52" s="30"/>
      <c r="K52" s="30"/>
      <c r="L52" s="30"/>
      <c r="O52" s="31"/>
      <c r="P52" s="31"/>
      <c r="Q52" s="77"/>
      <c r="V52" s="241" t="s">
        <v>34</v>
      </c>
      <c r="W52" s="241"/>
      <c r="X52" s="241"/>
    </row>
    <row r="53" spans="1:24" ht="15" customHeight="1">
      <c r="A53" s="29"/>
      <c r="B53" s="30"/>
      <c r="C53" s="30"/>
      <c r="F53" s="31"/>
      <c r="G53" s="32"/>
      <c r="J53" s="30" t="s">
        <v>33</v>
      </c>
      <c r="K53" s="30"/>
      <c r="L53" s="30"/>
      <c r="O53" s="31" t="s">
        <v>16</v>
      </c>
      <c r="P53" s="32">
        <f>K47</f>
        <v>1.1951388888888912</v>
      </c>
      <c r="Q53" s="18"/>
      <c r="V53" s="111" t="s">
        <v>19</v>
      </c>
      <c r="W53" s="79" t="s">
        <v>20</v>
      </c>
      <c r="X53" s="79" t="s">
        <v>21</v>
      </c>
    </row>
    <row r="54" spans="1:24" ht="15" customHeight="1">
      <c r="A54" s="29"/>
      <c r="B54" s="30"/>
      <c r="C54" s="30"/>
      <c r="F54" s="31"/>
      <c r="G54" s="32"/>
      <c r="I54" s="3"/>
      <c r="J54" s="30" t="s">
        <v>35</v>
      </c>
      <c r="K54" s="30"/>
      <c r="L54" s="30"/>
      <c r="O54" s="31" t="s">
        <v>16</v>
      </c>
      <c r="P54" s="32">
        <f>P53+$E$9</f>
        <v>1.2020833333333356</v>
      </c>
      <c r="Q54" s="18"/>
      <c r="V54" s="85">
        <v>3.464</v>
      </c>
      <c r="W54" s="79">
        <f>P54-P53</f>
        <v>6.9444444444444198E-3</v>
      </c>
      <c r="X54" s="79">
        <f>P55-P54</f>
        <v>4.1666666666666519E-3</v>
      </c>
    </row>
    <row r="55" spans="1:24" ht="15" customHeight="1">
      <c r="A55" s="29"/>
      <c r="B55" s="30"/>
      <c r="C55" s="30"/>
      <c r="F55" s="31"/>
      <c r="G55" s="32"/>
      <c r="I55" s="117"/>
      <c r="J55" s="30" t="s">
        <v>36</v>
      </c>
      <c r="K55" s="30"/>
      <c r="L55" s="30"/>
      <c r="O55" s="31" t="s">
        <v>16</v>
      </c>
      <c r="P55" s="32">
        <f>P54+$H$9</f>
        <v>1.2062500000000023</v>
      </c>
      <c r="Q55" s="18"/>
    </row>
    <row r="56" spans="1:24" ht="12.75" customHeight="1">
      <c r="A56" s="42"/>
      <c r="B56" s="43"/>
      <c r="C56" s="43"/>
      <c r="D56" s="44"/>
      <c r="E56" s="44"/>
      <c r="F56" s="45"/>
      <c r="G56" s="46"/>
      <c r="I56" s="118"/>
      <c r="J56" s="43" t="s">
        <v>37</v>
      </c>
      <c r="K56" s="43"/>
      <c r="L56" s="43"/>
      <c r="M56" s="44"/>
      <c r="N56" s="44"/>
      <c r="O56" s="45"/>
      <c r="P56" s="46">
        <f>SUM(W14,X19:X46,W54)</f>
        <v>0.28611111111111331</v>
      </c>
      <c r="Q56" s="18"/>
      <c r="R56" s="90"/>
      <c r="S56" s="91"/>
      <c r="T56" s="91"/>
    </row>
    <row r="57" spans="1:24" ht="12.75" customHeight="1">
      <c r="A57" s="47"/>
      <c r="B57" s="48"/>
      <c r="C57" s="48"/>
      <c r="D57" s="49"/>
      <c r="E57" s="49"/>
      <c r="F57" s="50"/>
      <c r="G57" s="51"/>
      <c r="I57" s="119"/>
      <c r="J57" s="48" t="s">
        <v>38</v>
      </c>
      <c r="K57" s="48"/>
      <c r="L57" s="48"/>
      <c r="M57" s="49"/>
      <c r="N57" s="49"/>
      <c r="O57" s="50"/>
      <c r="P57" s="51">
        <f>P55-Q12</f>
        <v>0.47569444444444664</v>
      </c>
      <c r="Q57" s="18"/>
      <c r="R57" s="90"/>
      <c r="S57" s="91"/>
      <c r="T57" s="91"/>
    </row>
    <row r="58" spans="1:24" ht="12.75" customHeight="1">
      <c r="A58" s="52"/>
      <c r="B58" s="30"/>
      <c r="C58" s="30"/>
      <c r="F58" s="31"/>
      <c r="G58" s="53"/>
      <c r="I58" s="117"/>
      <c r="J58" s="67" t="s">
        <v>39</v>
      </c>
      <c r="K58" s="30"/>
      <c r="L58" s="30"/>
      <c r="O58" s="31"/>
      <c r="P58" s="53" t="s">
        <v>51</v>
      </c>
      <c r="Q58" s="18"/>
    </row>
    <row r="59" spans="1:24" ht="15.75" customHeight="1">
      <c r="A59" s="29"/>
      <c r="B59" s="30"/>
      <c r="C59" s="30"/>
      <c r="F59" s="31"/>
      <c r="G59" s="31"/>
      <c r="H59" s="32"/>
      <c r="I59" s="117"/>
      <c r="J59" s="30"/>
      <c r="K59" s="30"/>
      <c r="L59" s="30"/>
      <c r="O59" s="31"/>
      <c r="P59" s="31"/>
      <c r="Q59" s="77"/>
    </row>
    <row r="60" spans="1:24">
      <c r="A60" s="54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92"/>
    </row>
    <row r="61" spans="1:24" ht="12.75" customHeight="1">
      <c r="A61" s="242" t="s">
        <v>40</v>
      </c>
      <c r="B61" s="243"/>
      <c r="C61" s="55" t="s">
        <v>41</v>
      </c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93"/>
    </row>
    <row r="62" spans="1:24" ht="13.5">
      <c r="A62" s="244" t="s">
        <v>42</v>
      </c>
      <c r="B62" s="197"/>
      <c r="C62" s="55" t="s">
        <v>43</v>
      </c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94"/>
    </row>
    <row r="63" spans="1:24">
      <c r="A63" s="24"/>
      <c r="Q63" s="18"/>
    </row>
    <row r="64" spans="1:24" ht="15">
      <c r="A64" s="24"/>
      <c r="B64" s="56" t="s">
        <v>44</v>
      </c>
      <c r="C64" s="57"/>
      <c r="D64" s="58"/>
      <c r="E64" s="59"/>
      <c r="F64" s="60"/>
      <c r="G64" s="60"/>
      <c r="H64" s="60"/>
      <c r="I64" s="60"/>
      <c r="J64" s="60"/>
      <c r="K64" s="60"/>
      <c r="L64" s="60"/>
      <c r="M64" s="68"/>
      <c r="Q64" s="18"/>
    </row>
    <row r="65" spans="1:17" ht="4.5" customHeight="1" thickBot="1">
      <c r="A65" s="61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95"/>
    </row>
    <row r="66" spans="1:17" ht="13.5" thickTop="1"/>
  </sheetData>
  <mergeCells count="175">
    <mergeCell ref="K47:L47"/>
    <mergeCell ref="B47:C47"/>
    <mergeCell ref="E47:F47"/>
    <mergeCell ref="N47:O47"/>
    <mergeCell ref="B48:C48"/>
    <mergeCell ref="E48:F48"/>
    <mergeCell ref="K48:L48"/>
    <mergeCell ref="N48:O48"/>
    <mergeCell ref="V45:V46"/>
    <mergeCell ref="T3:Y3"/>
    <mergeCell ref="T5:Z5"/>
    <mergeCell ref="A6:Q6"/>
    <mergeCell ref="A7:Q7"/>
    <mergeCell ref="A8:Q8"/>
    <mergeCell ref="A10:Q10"/>
    <mergeCell ref="V12:X12"/>
    <mergeCell ref="M16:Q16"/>
    <mergeCell ref="A17:A18"/>
    <mergeCell ref="B17:C18"/>
    <mergeCell ref="D17:D18"/>
    <mergeCell ref="E17:F18"/>
    <mergeCell ref="G17:G18"/>
    <mergeCell ref="H17:H18"/>
    <mergeCell ref="J17:J18"/>
    <mergeCell ref="V18:Y18"/>
    <mergeCell ref="Z18:AC18"/>
    <mergeCell ref="B19:C19"/>
    <mergeCell ref="E19:F19"/>
    <mergeCell ref="K19:L19"/>
    <mergeCell ref="N19:O19"/>
    <mergeCell ref="R19:R20"/>
    <mergeCell ref="B20:C20"/>
    <mergeCell ref="E20:F20"/>
    <mergeCell ref="K20:L20"/>
    <mergeCell ref="R18:U18"/>
    <mergeCell ref="K17:L18"/>
    <mergeCell ref="M17:M18"/>
    <mergeCell ref="N17:O18"/>
    <mergeCell ref="P17:P18"/>
    <mergeCell ref="Q17:Q18"/>
    <mergeCell ref="N20:O20"/>
    <mergeCell ref="B21:C21"/>
    <mergeCell ref="E21:F21"/>
    <mergeCell ref="K21:L21"/>
    <mergeCell ref="N21:O21"/>
    <mergeCell ref="R21:R22"/>
    <mergeCell ref="B22:C22"/>
    <mergeCell ref="E22:F22"/>
    <mergeCell ref="K22:L22"/>
    <mergeCell ref="N22:O22"/>
    <mergeCell ref="B23:C23"/>
    <mergeCell ref="E23:F23"/>
    <mergeCell ref="K23:L23"/>
    <mergeCell ref="N23:O23"/>
    <mergeCell ref="R23:R24"/>
    <mergeCell ref="B24:C24"/>
    <mergeCell ref="E24:F24"/>
    <mergeCell ref="K24:L24"/>
    <mergeCell ref="N24:O24"/>
    <mergeCell ref="Z27:Z28"/>
    <mergeCell ref="B28:C28"/>
    <mergeCell ref="E28:F28"/>
    <mergeCell ref="K28:L28"/>
    <mergeCell ref="N28:O28"/>
    <mergeCell ref="Z25:Z26"/>
    <mergeCell ref="B26:C26"/>
    <mergeCell ref="E26:F26"/>
    <mergeCell ref="K26:L26"/>
    <mergeCell ref="N26:O26"/>
    <mergeCell ref="B27:C27"/>
    <mergeCell ref="E27:F27"/>
    <mergeCell ref="K27:L27"/>
    <mergeCell ref="N27:O27"/>
    <mergeCell ref="R27:R28"/>
    <mergeCell ref="B25:C25"/>
    <mergeCell ref="E25:F25"/>
    <mergeCell ref="K25:L25"/>
    <mergeCell ref="N25:O25"/>
    <mergeCell ref="R25:R26"/>
    <mergeCell ref="V25:V26"/>
    <mergeCell ref="Z31:Z32"/>
    <mergeCell ref="B32:C32"/>
    <mergeCell ref="E32:F32"/>
    <mergeCell ref="K32:L32"/>
    <mergeCell ref="N32:O32"/>
    <mergeCell ref="Z29:Z30"/>
    <mergeCell ref="B30:C30"/>
    <mergeCell ref="E30:F30"/>
    <mergeCell ref="K30:L30"/>
    <mergeCell ref="N30:O30"/>
    <mergeCell ref="B31:C31"/>
    <mergeCell ref="E31:F31"/>
    <mergeCell ref="K31:L31"/>
    <mergeCell ref="N31:O31"/>
    <mergeCell ref="R31:R32"/>
    <mergeCell ref="B29:C29"/>
    <mergeCell ref="E29:F29"/>
    <mergeCell ref="K29:L29"/>
    <mergeCell ref="N29:O29"/>
    <mergeCell ref="R29:R30"/>
    <mergeCell ref="V29:V30"/>
    <mergeCell ref="Z39:Z40"/>
    <mergeCell ref="B40:C40"/>
    <mergeCell ref="E40:F40"/>
    <mergeCell ref="K40:L40"/>
    <mergeCell ref="N40:O40"/>
    <mergeCell ref="Z33:Z34"/>
    <mergeCell ref="B34:C34"/>
    <mergeCell ref="E34:F34"/>
    <mergeCell ref="K34:L34"/>
    <mergeCell ref="N34:O34"/>
    <mergeCell ref="B39:C39"/>
    <mergeCell ref="E39:F39"/>
    <mergeCell ref="K39:L39"/>
    <mergeCell ref="N39:O39"/>
    <mergeCell ref="R39:R40"/>
    <mergeCell ref="B33:C33"/>
    <mergeCell ref="E33:F33"/>
    <mergeCell ref="K33:L33"/>
    <mergeCell ref="N33:O33"/>
    <mergeCell ref="R33:R34"/>
    <mergeCell ref="V33:V34"/>
    <mergeCell ref="B35:C35"/>
    <mergeCell ref="E35:F35"/>
    <mergeCell ref="V35:V36"/>
    <mergeCell ref="N51:O51"/>
    <mergeCell ref="V52:X52"/>
    <mergeCell ref="A61:B61"/>
    <mergeCell ref="A62:B62"/>
    <mergeCell ref="Z41:Z42"/>
    <mergeCell ref="B42:C42"/>
    <mergeCell ref="E42:F42"/>
    <mergeCell ref="K42:L42"/>
    <mergeCell ref="N42:O42"/>
    <mergeCell ref="B41:C41"/>
    <mergeCell ref="E41:F41"/>
    <mergeCell ref="K41:L41"/>
    <mergeCell ref="N41:O41"/>
    <mergeCell ref="R41:R42"/>
    <mergeCell ref="V41:V42"/>
    <mergeCell ref="B45:C45"/>
    <mergeCell ref="B44:C44"/>
    <mergeCell ref="N46:O46"/>
    <mergeCell ref="K46:L46"/>
    <mergeCell ref="Z43:Z44"/>
    <mergeCell ref="V43:V44"/>
    <mergeCell ref="R43:R44"/>
    <mergeCell ref="N43:O43"/>
    <mergeCell ref="K43:L43"/>
    <mergeCell ref="E43:F43"/>
    <mergeCell ref="E44:F44"/>
    <mergeCell ref="K45:L45"/>
    <mergeCell ref="B36:C36"/>
    <mergeCell ref="E36:F36"/>
    <mergeCell ref="K36:L36"/>
    <mergeCell ref="N36:O36"/>
    <mergeCell ref="K37:L37"/>
    <mergeCell ref="N37:O37"/>
    <mergeCell ref="K38:L38"/>
    <mergeCell ref="N38:O38"/>
    <mergeCell ref="B43:C43"/>
    <mergeCell ref="N45:O45"/>
    <mergeCell ref="V37:V38"/>
    <mergeCell ref="V19:V20"/>
    <mergeCell ref="V21:V22"/>
    <mergeCell ref="V23:V24"/>
    <mergeCell ref="R35:R36"/>
    <mergeCell ref="R37:R38"/>
    <mergeCell ref="K44:L44"/>
    <mergeCell ref="N44:O44"/>
    <mergeCell ref="K35:L35"/>
    <mergeCell ref="N35:O35"/>
    <mergeCell ref="V39:V40"/>
    <mergeCell ref="V31:V32"/>
    <mergeCell ref="V27:V28"/>
  </mergeCells>
  <printOptions horizontalCentered="1" verticalCentered="1"/>
  <pageMargins left="0" right="0" top="0" bottom="0" header="0" footer="0"/>
  <pageSetup paperSize="9" scale="80" orientation="portrait" r:id="rId1"/>
  <headerFooter alignWithMargins="0"/>
  <colBreaks count="1" manualBreakCount="1">
    <brk id="17" max="57" man="1"/>
  </colBreaks>
  <drawing r:id="rId2"/>
  <legacyDrawing r:id="rId3"/>
  <oleObjects>
    <mc:AlternateContent xmlns:mc="http://schemas.openxmlformats.org/markup-compatibility/2006">
      <mc:Choice Requires="x14">
        <oleObject progId="CorelDRAW.Graphic.10" shapeId="112641" r:id="rId4">
          <objectPr defaultSize="0" altText="" r:id="rId5">
            <anchor moveWithCells="1" sizeWithCells="1">
              <from>
                <xdr:col>12</xdr:col>
                <xdr:colOff>323850</xdr:colOff>
                <xdr:row>1</xdr:row>
                <xdr:rowOff>133350</xdr:rowOff>
              </from>
              <to>
                <xdr:col>16</xdr:col>
                <xdr:colOff>400050</xdr:colOff>
                <xdr:row>5</xdr:row>
                <xdr:rowOff>38100</xdr:rowOff>
              </to>
            </anchor>
          </objectPr>
        </oleObject>
      </mc:Choice>
      <mc:Fallback>
        <oleObject progId="CorelDRAW.Graphic.10" shapeId="112641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4B8DF-AF46-4041-B408-3F6A6C6649DB}">
  <dimension ref="B2:K39"/>
  <sheetViews>
    <sheetView view="pageBreakPreview" zoomScale="70" zoomScaleNormal="100" zoomScaleSheetLayoutView="70" workbookViewId="0">
      <selection activeCell="Z33" sqref="Z33"/>
    </sheetView>
  </sheetViews>
  <sheetFormatPr defaultRowHeight="12.75"/>
  <cols>
    <col min="2" max="3" width="17.42578125" customWidth="1"/>
    <col min="4" max="4" width="14.85546875" customWidth="1"/>
    <col min="5" max="6" width="17.42578125" customWidth="1"/>
  </cols>
  <sheetData>
    <row r="2" spans="2:11" ht="18" customHeight="1">
      <c r="B2" s="181" t="s">
        <v>66</v>
      </c>
      <c r="C2" s="181"/>
      <c r="D2" s="181"/>
      <c r="E2" s="181"/>
      <c r="F2" s="181"/>
      <c r="G2" s="152"/>
      <c r="H2" s="152"/>
      <c r="I2" s="152"/>
      <c r="J2" s="152"/>
    </row>
    <row r="3" spans="2:11" ht="12.75" customHeight="1">
      <c r="B3" s="181"/>
      <c r="C3" s="181"/>
      <c r="D3" s="181"/>
      <c r="E3" s="181"/>
      <c r="F3" s="181"/>
      <c r="G3" s="152"/>
      <c r="H3" s="152"/>
      <c r="I3" s="152"/>
      <c r="J3" s="152"/>
    </row>
    <row r="4" spans="2:11">
      <c r="B4" s="181"/>
      <c r="C4" s="181"/>
      <c r="D4" s="181"/>
      <c r="E4" s="181"/>
      <c r="F4" s="181"/>
    </row>
    <row r="5" spans="2:11" ht="21" customHeight="1">
      <c r="B5" s="180" t="s">
        <v>55</v>
      </c>
      <c r="C5" s="180"/>
      <c r="D5" s="182"/>
      <c r="E5" s="180" t="s">
        <v>56</v>
      </c>
      <c r="F5" s="180"/>
    </row>
    <row r="6" spans="2:11" ht="21" customHeight="1">
      <c r="B6" s="153">
        <v>46262</v>
      </c>
      <c r="C6" s="153" t="s">
        <v>65</v>
      </c>
      <c r="D6" s="182"/>
      <c r="E6" s="153">
        <v>46262</v>
      </c>
      <c r="F6" s="153" t="s">
        <v>65</v>
      </c>
    </row>
    <row r="7" spans="2:11" ht="21" customHeight="1">
      <c r="B7" s="176">
        <v>0.76388888888888873</v>
      </c>
      <c r="C7" s="176">
        <v>0.74791666666666667</v>
      </c>
      <c r="D7" s="182"/>
      <c r="E7" s="176">
        <v>0.77777777777777757</v>
      </c>
      <c r="F7" s="176">
        <v>0.76111111111111107</v>
      </c>
      <c r="I7" s="3"/>
      <c r="K7" s="3"/>
    </row>
    <row r="8" spans="2:11" ht="21" customHeight="1">
      <c r="B8" s="176">
        <v>0.77777777777777801</v>
      </c>
      <c r="C8" s="176">
        <v>0.76874999999999916</v>
      </c>
      <c r="D8" s="182"/>
      <c r="E8" s="176">
        <v>0.79166666666666685</v>
      </c>
      <c r="F8" s="176">
        <v>0.78194444444444355</v>
      </c>
      <c r="I8" s="3"/>
      <c r="K8" s="3"/>
    </row>
    <row r="9" spans="2:11" ht="21" customHeight="1">
      <c r="B9" s="176">
        <v>0.79166666666666641</v>
      </c>
      <c r="C9" s="176">
        <v>0.7895833333333333</v>
      </c>
      <c r="D9" s="182"/>
      <c r="E9" s="176">
        <v>0.80555555555555525</v>
      </c>
      <c r="F9" s="176">
        <v>0.8027777777777777</v>
      </c>
      <c r="I9" s="3"/>
      <c r="K9" s="3"/>
    </row>
    <row r="10" spans="2:11" ht="21" customHeight="1">
      <c r="B10" s="176">
        <v>0.80555555555555602</v>
      </c>
      <c r="C10" s="176">
        <v>0.81041666666666579</v>
      </c>
      <c r="D10" s="182"/>
      <c r="E10" s="176">
        <v>0.81944444444444486</v>
      </c>
      <c r="F10" s="176">
        <v>0.82361111111111018</v>
      </c>
      <c r="I10" s="3"/>
      <c r="K10" s="3"/>
    </row>
    <row r="11" spans="2:11" ht="21" customHeight="1">
      <c r="B11" s="176">
        <v>0.81944444444444409</v>
      </c>
      <c r="C11" s="176">
        <v>0.83124999999999993</v>
      </c>
      <c r="D11" s="182"/>
      <c r="E11" s="176">
        <v>0.83333333333333293</v>
      </c>
      <c r="F11" s="176">
        <v>0.84444444444444433</v>
      </c>
      <c r="I11" s="3"/>
      <c r="K11" s="3"/>
    </row>
    <row r="12" spans="2:11" ht="21" customHeight="1">
      <c r="B12" s="176">
        <v>0.83333333333333304</v>
      </c>
      <c r="C12" s="176">
        <v>0.85208333333333242</v>
      </c>
      <c r="D12" s="182"/>
      <c r="E12" s="176">
        <v>0.84722222222222188</v>
      </c>
      <c r="F12" s="176">
        <v>0.86527777777777681</v>
      </c>
      <c r="I12" s="3"/>
      <c r="K12" s="3"/>
    </row>
    <row r="13" spans="2:11" ht="21" customHeight="1">
      <c r="B13" s="176">
        <v>0.84652777777777732</v>
      </c>
      <c r="C13" s="176">
        <v>0.87291666666666656</v>
      </c>
      <c r="D13" s="182"/>
      <c r="E13" s="176">
        <v>0.86666666666666614</v>
      </c>
      <c r="F13" s="176">
        <v>0.88611111111111096</v>
      </c>
      <c r="I13" s="3"/>
      <c r="K13" s="3"/>
    </row>
    <row r="14" spans="2:11" ht="21" customHeight="1">
      <c r="B14" s="176">
        <v>0.86805555555555602</v>
      </c>
      <c r="C14" s="176">
        <v>0.89374999999999905</v>
      </c>
      <c r="D14" s="182"/>
      <c r="E14" s="176">
        <v>0.88055555555555598</v>
      </c>
      <c r="F14" s="176">
        <v>0.90694444444444344</v>
      </c>
      <c r="I14" s="3"/>
      <c r="K14" s="3"/>
    </row>
    <row r="15" spans="2:11" ht="21" customHeight="1">
      <c r="B15" s="176">
        <v>0.8791666666666661</v>
      </c>
      <c r="C15" s="176">
        <v>0.91458333333333319</v>
      </c>
      <c r="D15" s="182"/>
      <c r="E15" s="176">
        <v>0.89166666666666605</v>
      </c>
      <c r="F15" s="176">
        <v>0.92777777777777759</v>
      </c>
      <c r="I15" s="3"/>
      <c r="K15" s="3"/>
    </row>
    <row r="16" spans="2:11" ht="21" customHeight="1">
      <c r="B16" s="176">
        <v>0.89236111111111149</v>
      </c>
      <c r="C16" s="176">
        <v>0.93541666666666567</v>
      </c>
      <c r="D16" s="182"/>
      <c r="E16" s="176">
        <v>0.90486111111111145</v>
      </c>
      <c r="F16" s="176">
        <v>0.94930555555555451</v>
      </c>
      <c r="I16" s="3"/>
      <c r="K16" s="3"/>
    </row>
    <row r="17" spans="2:11" ht="21" customHeight="1">
      <c r="B17" s="176">
        <v>0.90416666666666601</v>
      </c>
      <c r="C17" s="176">
        <v>0.94930555555555551</v>
      </c>
      <c r="D17" s="182"/>
      <c r="E17" s="176">
        <v>0.91666666666666596</v>
      </c>
      <c r="F17" s="176">
        <v>0.96319444444444435</v>
      </c>
      <c r="I17" s="3"/>
      <c r="K17" s="3"/>
    </row>
    <row r="18" spans="2:11" ht="21" customHeight="1">
      <c r="B18" s="176">
        <v>0.91666666666666696</v>
      </c>
      <c r="C18" s="176">
        <v>0.96319444444444335</v>
      </c>
      <c r="D18" s="182"/>
      <c r="E18" s="176">
        <v>0.92986111111111136</v>
      </c>
      <c r="F18" s="176">
        <v>0.97708333333333219</v>
      </c>
      <c r="I18" s="3"/>
      <c r="K18" s="3"/>
    </row>
    <row r="19" spans="2:11" ht="21" customHeight="1">
      <c r="B19" s="176">
        <v>0.92916666666666592</v>
      </c>
      <c r="C19" s="176">
        <v>0.97708333333333319</v>
      </c>
      <c r="D19" s="182"/>
      <c r="E19" s="176">
        <v>0.94166666666666587</v>
      </c>
      <c r="F19" s="176">
        <v>0.99097222222222203</v>
      </c>
      <c r="I19" s="3"/>
      <c r="K19" s="3"/>
    </row>
    <row r="20" spans="2:11" ht="21" customHeight="1">
      <c r="B20" s="176">
        <v>0.94444444444444464</v>
      </c>
      <c r="C20" s="177">
        <v>0.99097222222222103</v>
      </c>
      <c r="D20" s="182"/>
      <c r="E20" s="176">
        <v>0.95486111111111127</v>
      </c>
      <c r="F20" s="177">
        <v>1.0048611111111099</v>
      </c>
      <c r="I20" s="3"/>
      <c r="K20" s="3"/>
    </row>
    <row r="21" spans="2:11" ht="21" customHeight="1">
      <c r="B21" s="176">
        <v>0.95416666666666583</v>
      </c>
      <c r="C21" s="176">
        <v>1.004861111111111</v>
      </c>
      <c r="D21" s="182"/>
      <c r="E21" s="176">
        <v>0.96666666666666579</v>
      </c>
      <c r="F21" s="176">
        <v>1.01875</v>
      </c>
      <c r="I21" s="3"/>
      <c r="K21" s="3"/>
    </row>
    <row r="22" spans="2:11" ht="21" customHeight="1">
      <c r="B22" s="176">
        <v>0.96875000000000011</v>
      </c>
      <c r="C22" s="176">
        <v>1.0187499999999989</v>
      </c>
      <c r="D22" s="182"/>
      <c r="E22" s="176">
        <v>0.97916666666666674</v>
      </c>
      <c r="F22" s="176">
        <v>1.032638888888888</v>
      </c>
      <c r="I22" s="3"/>
      <c r="K22" s="3"/>
    </row>
    <row r="23" spans="2:11" ht="21" customHeight="1">
      <c r="B23" s="176">
        <v>0.97777777777777686</v>
      </c>
      <c r="C23" s="176">
        <v>1.0326388888888891</v>
      </c>
      <c r="D23" s="182"/>
      <c r="E23" s="176">
        <v>0.99027777777777681</v>
      </c>
      <c r="F23" s="176">
        <v>1.0465277777777782</v>
      </c>
      <c r="I23" s="3"/>
      <c r="K23" s="3"/>
    </row>
    <row r="24" spans="2:11" ht="21" customHeight="1">
      <c r="B24" s="177">
        <v>0.98958333333333337</v>
      </c>
      <c r="C24" s="176">
        <v>1.0430555555555556</v>
      </c>
      <c r="D24" s="182"/>
      <c r="E24" s="177">
        <v>1.0034722222222223</v>
      </c>
      <c r="F24" s="176">
        <v>1.0534722222222221</v>
      </c>
      <c r="I24" s="3"/>
      <c r="K24" s="3"/>
    </row>
    <row r="25" spans="2:11" ht="21" customHeight="1">
      <c r="B25" s="176">
        <v>1.0041666666666658</v>
      </c>
      <c r="C25" s="176">
        <v>1.0604166666666672</v>
      </c>
      <c r="D25" s="182"/>
      <c r="E25" s="176">
        <v>1.0173611111111105</v>
      </c>
      <c r="F25" s="176">
        <v>1.0743055555555563</v>
      </c>
      <c r="I25" s="3"/>
      <c r="K25" s="3"/>
    </row>
    <row r="26" spans="2:11" ht="21" customHeight="1">
      <c r="B26" s="176">
        <v>1.0173611111111114</v>
      </c>
      <c r="C26" s="176">
        <v>1.0743055555555552</v>
      </c>
      <c r="D26" s="182"/>
      <c r="E26" s="176">
        <v>1.0312500000000004</v>
      </c>
      <c r="F26" s="176">
        <v>1.0881944444444442</v>
      </c>
      <c r="I26" s="3"/>
      <c r="K26" s="3"/>
    </row>
    <row r="27" spans="2:11" ht="21" customHeight="1">
      <c r="B27" s="176">
        <v>1.0312499999999996</v>
      </c>
      <c r="C27" s="176">
        <v>1.0881944444444454</v>
      </c>
      <c r="D27" s="182"/>
      <c r="E27" s="176">
        <v>1.0451388888888886</v>
      </c>
      <c r="F27" s="176">
        <v>1.1020833333333344</v>
      </c>
      <c r="I27" s="3"/>
      <c r="K27" s="3"/>
    </row>
    <row r="28" spans="2:11" ht="21" customHeight="1">
      <c r="B28" s="176">
        <v>1.0451388888888895</v>
      </c>
      <c r="C28" s="176">
        <v>1.1020833333333333</v>
      </c>
      <c r="D28" s="182"/>
      <c r="E28" s="176">
        <v>1.0590277777777786</v>
      </c>
      <c r="F28" s="176">
        <v>1.1159722222222224</v>
      </c>
      <c r="I28" s="3"/>
      <c r="K28" s="3"/>
    </row>
    <row r="29" spans="2:11" ht="21" customHeight="1">
      <c r="B29" s="176">
        <v>1.0590277777777777</v>
      </c>
      <c r="C29" s="176">
        <v>1.1159722222222235</v>
      </c>
      <c r="D29" s="182"/>
      <c r="E29" s="176">
        <v>1.0729166666666667</v>
      </c>
      <c r="F29" s="176">
        <v>1.1298611111111125</v>
      </c>
      <c r="I29" s="3"/>
      <c r="K29" s="3"/>
    </row>
    <row r="30" spans="2:11" ht="21" customHeight="1">
      <c r="B30" s="176">
        <v>1.0729166666666676</v>
      </c>
      <c r="C30" s="176">
        <v>1.1298611111111114</v>
      </c>
      <c r="D30" s="182"/>
      <c r="E30" s="176">
        <v>1.0868055555555567</v>
      </c>
      <c r="F30" s="176">
        <v>1.1437500000000005</v>
      </c>
      <c r="I30" s="3"/>
      <c r="K30" s="3"/>
    </row>
    <row r="31" spans="2:11" ht="21" customHeight="1">
      <c r="B31" s="176">
        <v>1.0868055555555558</v>
      </c>
      <c r="C31" s="176">
        <v>1.1437500000000016</v>
      </c>
      <c r="D31" s="182"/>
      <c r="E31" s="176">
        <v>1.1006944444444449</v>
      </c>
      <c r="F31" s="176">
        <v>1.1576388888888907</v>
      </c>
      <c r="I31" s="3"/>
      <c r="K31" s="3"/>
    </row>
    <row r="32" spans="2:11" ht="21" customHeight="1">
      <c r="B32" s="176">
        <v>1.1006944444444458</v>
      </c>
      <c r="C32" s="176">
        <v>1.1576388888888896</v>
      </c>
      <c r="D32" s="182"/>
      <c r="E32" s="176">
        <v>1.1145833333333348</v>
      </c>
      <c r="F32" s="176">
        <v>1.1715277777777786</v>
      </c>
      <c r="I32" s="3"/>
      <c r="K32" s="3"/>
    </row>
    <row r="33" spans="2:11" ht="21" customHeight="1">
      <c r="B33" s="176">
        <v>1.1145833333333339</v>
      </c>
      <c r="C33" s="176">
        <v>1.1715277777777777</v>
      </c>
      <c r="D33" s="182"/>
      <c r="E33" s="176">
        <v>1.128472222222223</v>
      </c>
      <c r="F33" s="176">
        <v>1.1854166666666688</v>
      </c>
      <c r="I33" s="3"/>
      <c r="K33" s="3"/>
    </row>
    <row r="34" spans="2:11" ht="21" customHeight="1">
      <c r="B34" s="176">
        <v>1.1284722222222239</v>
      </c>
      <c r="C34" s="176">
        <v>1.1854166666666666</v>
      </c>
      <c r="D34" s="182"/>
      <c r="E34" s="176">
        <v>1.1423611111111129</v>
      </c>
      <c r="F34" s="176">
        <v>1.1993055555555567</v>
      </c>
      <c r="I34" s="3"/>
      <c r="K34" s="3"/>
    </row>
    <row r="35" spans="2:11" ht="21" customHeight="1">
      <c r="B35" s="176">
        <v>1.142361111111112</v>
      </c>
      <c r="C35" s="179"/>
      <c r="D35" s="182"/>
      <c r="E35" s="176">
        <v>1.1562500000000011</v>
      </c>
      <c r="F35" s="179"/>
      <c r="I35" s="3"/>
      <c r="K35" s="3"/>
    </row>
    <row r="36" spans="2:11" ht="21" customHeight="1">
      <c r="B36" s="176">
        <v>1.156250000000002</v>
      </c>
      <c r="C36" s="178"/>
      <c r="D36" s="182"/>
      <c r="E36" s="176">
        <v>1.1701388888888911</v>
      </c>
      <c r="F36" s="178"/>
      <c r="I36" s="3"/>
      <c r="K36" s="3"/>
    </row>
    <row r="37" spans="2:11" ht="21" customHeight="1">
      <c r="B37" s="176">
        <v>1.1701388888888902</v>
      </c>
      <c r="C37" s="178"/>
      <c r="D37" s="182"/>
      <c r="E37" s="176">
        <v>1.1840277777777792</v>
      </c>
      <c r="F37" s="178"/>
      <c r="I37" s="3"/>
      <c r="K37" s="3"/>
    </row>
    <row r="38" spans="2:11" ht="21" customHeight="1">
      <c r="B38" s="176">
        <v>1.1840277777777801</v>
      </c>
      <c r="C38" s="178"/>
      <c r="D38" s="182"/>
      <c r="E38" s="176">
        <v>1.1979166666666692</v>
      </c>
      <c r="F38" s="178"/>
      <c r="I38" s="3"/>
    </row>
    <row r="39" spans="2:11" ht="12.75" customHeight="1"/>
  </sheetData>
  <sortState xmlns:xlrd2="http://schemas.microsoft.com/office/spreadsheetml/2017/richdata2" ref="F7:F27">
    <sortCondition ref="F7:F27"/>
  </sortState>
  <mergeCells count="4">
    <mergeCell ref="B5:C5"/>
    <mergeCell ref="E5:F5"/>
    <mergeCell ref="B2:F4"/>
    <mergeCell ref="D5:D38"/>
  </mergeCells>
  <printOptions horizontalCentered="1" verticalCentered="1"/>
  <pageMargins left="0.11811023622047245" right="0.11811023622047245" top="0.11811023622047245" bottom="0.11811023622047245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2F148-C41C-4F2C-BC52-C767D8ED6A67}">
  <dimension ref="B1:G34"/>
  <sheetViews>
    <sheetView workbookViewId="0">
      <selection activeCell="M39" sqref="M39"/>
    </sheetView>
  </sheetViews>
  <sheetFormatPr defaultRowHeight="12.75"/>
  <sheetData>
    <row r="1" spans="2:7">
      <c r="B1" s="255" t="s">
        <v>62</v>
      </c>
      <c r="C1" s="255"/>
      <c r="F1" s="255" t="s">
        <v>63</v>
      </c>
      <c r="G1" s="255"/>
    </row>
    <row r="2" spans="2:7">
      <c r="B2" s="157">
        <v>0.76388888888888873</v>
      </c>
      <c r="C2" s="3">
        <f>B3-B2</f>
        <v>1.3888888888889284E-2</v>
      </c>
      <c r="F2" s="156">
        <v>0.77777777777777757</v>
      </c>
      <c r="G2" s="3">
        <f t="shared" ref="G2:G32" si="0">F3-F2</f>
        <v>1.3888888888889284E-2</v>
      </c>
    </row>
    <row r="3" spans="2:7">
      <c r="B3" s="157">
        <v>0.77777777777777801</v>
      </c>
      <c r="C3" s="3">
        <f t="shared" ref="C3:C32" si="1">B4-B3</f>
        <v>1.3888888888888395E-2</v>
      </c>
      <c r="F3" s="156">
        <v>0.79166666666666685</v>
      </c>
      <c r="G3" s="3">
        <f t="shared" si="0"/>
        <v>1.3888888888888395E-2</v>
      </c>
    </row>
    <row r="4" spans="2:7">
      <c r="B4" s="157">
        <v>0.79166666666666641</v>
      </c>
      <c r="C4" s="3">
        <f t="shared" si="1"/>
        <v>1.3888888888889617E-2</v>
      </c>
      <c r="F4" s="156">
        <v>0.80555555555555525</v>
      </c>
      <c r="G4" s="3">
        <f t="shared" si="0"/>
        <v>1.3888888888889617E-2</v>
      </c>
    </row>
    <row r="5" spans="2:7">
      <c r="B5" s="157">
        <v>0.80555555555555602</v>
      </c>
      <c r="C5" s="3">
        <f t="shared" si="1"/>
        <v>1.3888888888888062E-2</v>
      </c>
      <c r="F5" s="156">
        <v>0.81944444444444486</v>
      </c>
      <c r="G5" s="3">
        <f t="shared" si="0"/>
        <v>1.3888888888888062E-2</v>
      </c>
    </row>
    <row r="6" spans="2:7">
      <c r="B6" s="157">
        <v>0.81944444444444409</v>
      </c>
      <c r="C6" s="3">
        <f t="shared" si="1"/>
        <v>1.3888888888888951E-2</v>
      </c>
      <c r="F6" s="156">
        <v>0.83333333333333293</v>
      </c>
      <c r="G6" s="3">
        <f t="shared" si="0"/>
        <v>1.3888888888888951E-2</v>
      </c>
    </row>
    <row r="7" spans="2:7">
      <c r="B7" s="157">
        <v>0.83333333333333304</v>
      </c>
      <c r="C7" s="3">
        <f t="shared" si="1"/>
        <v>1.3194444444444287E-2</v>
      </c>
      <c r="F7" s="156">
        <v>0.84722222222222188</v>
      </c>
      <c r="G7" s="3">
        <f t="shared" si="0"/>
        <v>1.9444444444444264E-2</v>
      </c>
    </row>
    <row r="8" spans="2:7">
      <c r="B8" s="157">
        <v>0.84652777777777732</v>
      </c>
      <c r="C8" s="3">
        <f t="shared" si="1"/>
        <v>2.15277777777787E-2</v>
      </c>
      <c r="F8" s="156">
        <v>0.86666666666666614</v>
      </c>
      <c r="G8" s="3">
        <f t="shared" si="0"/>
        <v>1.3888888888889839E-2</v>
      </c>
    </row>
    <row r="9" spans="2:7">
      <c r="B9" s="157">
        <v>0.86805555555555602</v>
      </c>
      <c r="C9" s="3">
        <f t="shared" si="1"/>
        <v>1.1111111111110072E-2</v>
      </c>
      <c r="F9" s="156">
        <v>0.88055555555555598</v>
      </c>
      <c r="G9" s="3">
        <f t="shared" si="0"/>
        <v>1.1111111111110072E-2</v>
      </c>
    </row>
    <row r="10" spans="2:7">
      <c r="B10" s="157">
        <v>0.8791666666666661</v>
      </c>
      <c r="C10" s="3">
        <f t="shared" si="1"/>
        <v>1.3194444444445397E-2</v>
      </c>
      <c r="F10" s="156">
        <v>0.89166666666666605</v>
      </c>
      <c r="G10" s="3">
        <f t="shared" si="0"/>
        <v>1.3194444444445397E-2</v>
      </c>
    </row>
    <row r="11" spans="2:7">
      <c r="B11" s="157">
        <v>0.89236111111111149</v>
      </c>
      <c r="C11" s="3">
        <f t="shared" si="1"/>
        <v>1.1805555555554514E-2</v>
      </c>
      <c r="F11" s="156">
        <v>0.90486111111111145</v>
      </c>
      <c r="G11" s="3">
        <f t="shared" si="0"/>
        <v>1.1805555555554514E-2</v>
      </c>
    </row>
    <row r="12" spans="2:7">
      <c r="B12" s="157">
        <v>0.90416666666666601</v>
      </c>
      <c r="C12" s="3">
        <f t="shared" si="1"/>
        <v>1.2500000000000955E-2</v>
      </c>
      <c r="F12" s="156">
        <v>0.91666666666666596</v>
      </c>
      <c r="G12" s="3">
        <f t="shared" si="0"/>
        <v>1.3194444444445397E-2</v>
      </c>
    </row>
    <row r="13" spans="2:7">
      <c r="B13" s="157">
        <v>0.91666666666666696</v>
      </c>
      <c r="C13" s="3">
        <f t="shared" si="1"/>
        <v>1.2499999999998956E-2</v>
      </c>
      <c r="F13" s="156">
        <v>0.92986111111111136</v>
      </c>
      <c r="G13" s="3">
        <f t="shared" si="0"/>
        <v>1.1805555555554514E-2</v>
      </c>
    </row>
    <row r="14" spans="2:7">
      <c r="B14" s="157">
        <v>0.92916666666666592</v>
      </c>
      <c r="C14" s="3">
        <f t="shared" si="1"/>
        <v>1.5277777777778723E-2</v>
      </c>
      <c r="F14" s="156">
        <v>0.94166666666666587</v>
      </c>
      <c r="G14" s="3">
        <f t="shared" si="0"/>
        <v>1.3194444444445397E-2</v>
      </c>
    </row>
    <row r="15" spans="2:7">
      <c r="B15" s="157">
        <v>0.94444444444444464</v>
      </c>
      <c r="C15" s="3">
        <f t="shared" si="1"/>
        <v>9.7222222222211885E-3</v>
      </c>
      <c r="F15" s="156">
        <v>0.95486111111111127</v>
      </c>
      <c r="G15" s="3">
        <f t="shared" si="0"/>
        <v>1.1805555555554514E-2</v>
      </c>
    </row>
    <row r="16" spans="2:7">
      <c r="B16" s="157">
        <v>0.95416666666666583</v>
      </c>
      <c r="C16" s="3">
        <f t="shared" si="1"/>
        <v>1.4583333333334281E-2</v>
      </c>
      <c r="F16" s="156">
        <v>0.96666666666666579</v>
      </c>
      <c r="G16" s="3">
        <f t="shared" si="0"/>
        <v>1.2500000000000955E-2</v>
      </c>
    </row>
    <row r="17" spans="2:7">
      <c r="B17" s="157">
        <v>0.96875000000000011</v>
      </c>
      <c r="C17" s="3">
        <f t="shared" si="1"/>
        <v>9.0277777777767465E-3</v>
      </c>
      <c r="F17" s="156">
        <v>0.97916666666666674</v>
      </c>
      <c r="G17" s="3">
        <f t="shared" si="0"/>
        <v>1.1111111111110072E-2</v>
      </c>
    </row>
    <row r="18" spans="2:7">
      <c r="B18" s="157">
        <v>0.97777777777777686</v>
      </c>
      <c r="C18" s="3">
        <f t="shared" si="1"/>
        <v>1.1805555555556513E-2</v>
      </c>
      <c r="F18" s="156">
        <v>0.99027777777777681</v>
      </c>
      <c r="G18" s="3">
        <f t="shared" si="0"/>
        <v>1.3194444444445508E-2</v>
      </c>
    </row>
    <row r="19" spans="2:7">
      <c r="B19" s="158">
        <v>0.98958333333333337</v>
      </c>
      <c r="C19" s="3">
        <f t="shared" si="1"/>
        <v>1.4583333333332393E-2</v>
      </c>
      <c r="F19" s="155">
        <v>1.0034722222222223</v>
      </c>
      <c r="G19" s="3">
        <f t="shared" si="0"/>
        <v>1.3888888888888173E-2</v>
      </c>
    </row>
    <row r="20" spans="2:7">
      <c r="B20" s="157">
        <v>1.0041666666666658</v>
      </c>
      <c r="C20" s="3">
        <f t="shared" si="1"/>
        <v>1.3194444444445619E-2</v>
      </c>
      <c r="F20" s="156">
        <v>1.0173611111111105</v>
      </c>
      <c r="G20" s="3">
        <f t="shared" si="0"/>
        <v>1.388888888888995E-2</v>
      </c>
    </row>
    <row r="21" spans="2:7">
      <c r="B21" s="157">
        <v>1.0173611111111114</v>
      </c>
      <c r="C21" s="3">
        <f t="shared" si="1"/>
        <v>1.3888888888888173E-2</v>
      </c>
      <c r="F21" s="156">
        <v>1.0312500000000004</v>
      </c>
      <c r="G21" s="3">
        <f t="shared" si="0"/>
        <v>1.3888888888888173E-2</v>
      </c>
    </row>
    <row r="22" spans="2:7">
      <c r="B22" s="157">
        <v>1.0312499999999996</v>
      </c>
      <c r="C22" s="3">
        <f t="shared" si="1"/>
        <v>1.388888888888995E-2</v>
      </c>
      <c r="F22" s="156">
        <v>1.0451388888888886</v>
      </c>
      <c r="G22" s="3">
        <f t="shared" si="0"/>
        <v>1.388888888888995E-2</v>
      </c>
    </row>
    <row r="23" spans="2:7">
      <c r="B23" s="157">
        <v>1.0451388888888895</v>
      </c>
      <c r="C23" s="3">
        <f t="shared" si="1"/>
        <v>1.3888888888888173E-2</v>
      </c>
      <c r="F23" s="156">
        <v>1.0590277777777786</v>
      </c>
      <c r="G23" s="3">
        <f t="shared" si="0"/>
        <v>1.3888888888888173E-2</v>
      </c>
    </row>
    <row r="24" spans="2:7">
      <c r="B24" s="157">
        <v>1.0590277777777777</v>
      </c>
      <c r="C24" s="3">
        <f t="shared" si="1"/>
        <v>1.388888888888995E-2</v>
      </c>
      <c r="F24" s="156">
        <v>1.0729166666666667</v>
      </c>
      <c r="G24" s="3">
        <f t="shared" si="0"/>
        <v>1.388888888888995E-2</v>
      </c>
    </row>
    <row r="25" spans="2:7">
      <c r="B25" s="157">
        <v>1.0729166666666676</v>
      </c>
      <c r="C25" s="3">
        <f t="shared" si="1"/>
        <v>1.3888888888888173E-2</v>
      </c>
      <c r="F25" s="156">
        <v>1.0868055555555567</v>
      </c>
      <c r="G25" s="3">
        <f t="shared" si="0"/>
        <v>1.3888888888888173E-2</v>
      </c>
    </row>
    <row r="26" spans="2:7">
      <c r="B26" s="157">
        <v>1.0868055555555558</v>
      </c>
      <c r="C26" s="3">
        <f t="shared" si="1"/>
        <v>1.388888888888995E-2</v>
      </c>
      <c r="F26" s="156">
        <v>1.1006944444444449</v>
      </c>
      <c r="G26" s="3">
        <f t="shared" si="0"/>
        <v>1.388888888888995E-2</v>
      </c>
    </row>
    <row r="27" spans="2:7">
      <c r="B27" s="157">
        <v>1.1006944444444458</v>
      </c>
      <c r="C27" s="3">
        <f t="shared" si="1"/>
        <v>1.3888888888888173E-2</v>
      </c>
      <c r="F27" s="156">
        <v>1.1145833333333348</v>
      </c>
      <c r="G27" s="3">
        <f t="shared" si="0"/>
        <v>1.3888888888888173E-2</v>
      </c>
    </row>
    <row r="28" spans="2:7">
      <c r="B28" s="157">
        <v>1.1145833333333339</v>
      </c>
      <c r="C28" s="3">
        <f t="shared" si="1"/>
        <v>1.388888888888995E-2</v>
      </c>
      <c r="F28" s="156">
        <v>1.128472222222223</v>
      </c>
      <c r="G28" s="3">
        <f t="shared" si="0"/>
        <v>1.388888888888995E-2</v>
      </c>
    </row>
    <row r="29" spans="2:7">
      <c r="B29" s="157">
        <v>1.1284722222222239</v>
      </c>
      <c r="C29" s="3">
        <f t="shared" si="1"/>
        <v>1.3888888888888173E-2</v>
      </c>
      <c r="F29" s="156">
        <v>1.1423611111111129</v>
      </c>
      <c r="G29" s="3">
        <f t="shared" si="0"/>
        <v>1.3888888888888173E-2</v>
      </c>
    </row>
    <row r="30" spans="2:7">
      <c r="B30" s="157">
        <v>1.142361111111112</v>
      </c>
      <c r="C30" s="3">
        <f t="shared" si="1"/>
        <v>1.388888888888995E-2</v>
      </c>
      <c r="F30" s="156">
        <v>1.1562500000000011</v>
      </c>
      <c r="G30" s="3">
        <f t="shared" si="0"/>
        <v>1.388888888888995E-2</v>
      </c>
    </row>
    <row r="31" spans="2:7">
      <c r="B31" s="157">
        <v>1.156250000000002</v>
      </c>
      <c r="C31" s="3">
        <f t="shared" si="1"/>
        <v>1.3888888888888173E-2</v>
      </c>
      <c r="F31" s="156">
        <v>1.1701388888888911</v>
      </c>
      <c r="G31" s="3">
        <f t="shared" si="0"/>
        <v>1.3888888888888173E-2</v>
      </c>
    </row>
    <row r="32" spans="2:7">
      <c r="B32" s="157">
        <v>1.1701388888888902</v>
      </c>
      <c r="C32" s="3">
        <f t="shared" si="1"/>
        <v>1.388888888888995E-2</v>
      </c>
      <c r="F32" s="156">
        <v>1.1840277777777792</v>
      </c>
      <c r="G32" s="3">
        <f t="shared" si="0"/>
        <v>1.388888888888995E-2</v>
      </c>
    </row>
    <row r="33" spans="2:7">
      <c r="B33" s="157">
        <v>1.1840277777777801</v>
      </c>
      <c r="C33" s="3"/>
      <c r="F33" s="156">
        <v>1.1979166666666692</v>
      </c>
      <c r="G33" s="3"/>
    </row>
    <row r="34" spans="2:7">
      <c r="C34" s="3"/>
      <c r="G34" s="3"/>
    </row>
  </sheetData>
  <sortState xmlns:xlrd2="http://schemas.microsoft.com/office/spreadsheetml/2017/richdata2" ref="F2:F34">
    <sortCondition ref="F2:F34"/>
  </sortState>
  <mergeCells count="2">
    <mergeCell ref="B1:C1"/>
    <mergeCell ref="F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371F9-22D8-4BFD-A9FE-F7C89F08B9A1}">
  <dimension ref="A1:G32"/>
  <sheetViews>
    <sheetView workbookViewId="0">
      <selection activeCell="M33" sqref="M33"/>
    </sheetView>
  </sheetViews>
  <sheetFormatPr defaultRowHeight="12.75"/>
  <sheetData>
    <row r="1" spans="2:7">
      <c r="B1" s="255" t="s">
        <v>62</v>
      </c>
      <c r="C1" s="255"/>
      <c r="F1" s="255" t="s">
        <v>63</v>
      </c>
      <c r="G1" s="255"/>
    </row>
    <row r="2" spans="2:7">
      <c r="B2" s="165">
        <v>0.74791666666666667</v>
      </c>
      <c r="C2" s="3">
        <f t="shared" ref="C2:C26" si="0">B3-B2</f>
        <v>2.0833333333332482E-2</v>
      </c>
      <c r="F2" s="157">
        <v>0.76111111111111107</v>
      </c>
      <c r="G2" s="3">
        <f t="shared" ref="G2:G28" si="1">F3-F2</f>
        <v>2.0833333333332482E-2</v>
      </c>
    </row>
    <row r="3" spans="2:7">
      <c r="B3" s="165">
        <v>0.76874999999999916</v>
      </c>
      <c r="C3" s="3">
        <f t="shared" si="0"/>
        <v>2.0833333333334147E-2</v>
      </c>
      <c r="F3" s="157">
        <v>0.78194444444444355</v>
      </c>
      <c r="G3" s="3">
        <f t="shared" si="1"/>
        <v>2.0833333333334147E-2</v>
      </c>
    </row>
    <row r="4" spans="2:7">
      <c r="B4" s="165">
        <v>0.7895833333333333</v>
      </c>
      <c r="C4" s="3">
        <f t="shared" si="0"/>
        <v>2.0833333333332482E-2</v>
      </c>
      <c r="F4" s="157">
        <v>0.8027777777777777</v>
      </c>
      <c r="G4" s="3">
        <f t="shared" si="1"/>
        <v>2.0833333333332482E-2</v>
      </c>
    </row>
    <row r="5" spans="2:7">
      <c r="B5" s="165">
        <v>0.81041666666666579</v>
      </c>
      <c r="C5" s="3">
        <f t="shared" si="0"/>
        <v>2.0833333333334147E-2</v>
      </c>
      <c r="F5" s="157">
        <v>0.82361111111111018</v>
      </c>
      <c r="G5" s="3">
        <f t="shared" si="1"/>
        <v>2.0833333333334147E-2</v>
      </c>
    </row>
    <row r="6" spans="2:7">
      <c r="B6" s="165">
        <v>0.83124999999999993</v>
      </c>
      <c r="C6" s="3">
        <f t="shared" si="0"/>
        <v>2.0833333333332482E-2</v>
      </c>
      <c r="F6" s="157">
        <v>0.84444444444444433</v>
      </c>
      <c r="G6" s="3">
        <f t="shared" si="1"/>
        <v>2.0833333333332482E-2</v>
      </c>
    </row>
    <row r="7" spans="2:7">
      <c r="B7" s="165">
        <v>0.85208333333333242</v>
      </c>
      <c r="C7" s="3">
        <f t="shared" si="0"/>
        <v>2.0833333333334147E-2</v>
      </c>
      <c r="F7" s="157">
        <v>0.86527777777777681</v>
      </c>
      <c r="G7" s="3">
        <f t="shared" si="1"/>
        <v>2.0833333333334147E-2</v>
      </c>
    </row>
    <row r="8" spans="2:7">
      <c r="B8" s="165">
        <v>0.87291666666666656</v>
      </c>
      <c r="C8" s="3">
        <f t="shared" si="0"/>
        <v>2.0833333333332482E-2</v>
      </c>
      <c r="F8" s="157">
        <v>0.88611111111111096</v>
      </c>
      <c r="G8" s="3">
        <f t="shared" si="1"/>
        <v>2.0833333333332482E-2</v>
      </c>
    </row>
    <row r="9" spans="2:7">
      <c r="B9" s="165">
        <v>0.89374999999999905</v>
      </c>
      <c r="C9" s="3">
        <f t="shared" si="0"/>
        <v>2.0833333333334147E-2</v>
      </c>
      <c r="F9" s="157">
        <v>0.90694444444444344</v>
      </c>
      <c r="G9" s="3">
        <f t="shared" si="1"/>
        <v>2.0833333333334147E-2</v>
      </c>
    </row>
    <row r="10" spans="2:7">
      <c r="B10" s="165">
        <v>0.91458333333333319</v>
      </c>
      <c r="C10" s="3">
        <f t="shared" si="0"/>
        <v>2.0833333333332482E-2</v>
      </c>
      <c r="F10" s="157">
        <v>0.92777777777777759</v>
      </c>
      <c r="G10" s="3">
        <f t="shared" si="1"/>
        <v>2.1527777777776924E-2</v>
      </c>
    </row>
    <row r="11" spans="2:7">
      <c r="B11" s="165">
        <v>0.93541666666666567</v>
      </c>
      <c r="C11" s="3">
        <f t="shared" si="0"/>
        <v>1.3888888888889839E-2</v>
      </c>
      <c r="F11" s="157">
        <v>0.94930555555555451</v>
      </c>
      <c r="G11" s="3">
        <f t="shared" si="1"/>
        <v>1.3888888888889839E-2</v>
      </c>
    </row>
    <row r="12" spans="2:7">
      <c r="B12" s="165">
        <v>0.94930555555555551</v>
      </c>
      <c r="C12" s="3">
        <f t="shared" si="0"/>
        <v>1.388888888888784E-2</v>
      </c>
      <c r="F12" s="157">
        <v>0.96319444444444435</v>
      </c>
      <c r="G12" s="3">
        <f t="shared" si="1"/>
        <v>1.388888888888784E-2</v>
      </c>
    </row>
    <row r="13" spans="2:7">
      <c r="B13" s="165">
        <v>0.96319444444444335</v>
      </c>
      <c r="C13" s="3">
        <f t="shared" si="0"/>
        <v>1.3888888888889839E-2</v>
      </c>
      <c r="F13" s="157">
        <v>0.97708333333333219</v>
      </c>
      <c r="G13" s="3">
        <f t="shared" si="1"/>
        <v>1.3888888888889839E-2</v>
      </c>
    </row>
    <row r="14" spans="2:7">
      <c r="B14" s="165">
        <v>0.97708333333333319</v>
      </c>
      <c r="C14" s="3">
        <f t="shared" si="0"/>
        <v>1.388888888888784E-2</v>
      </c>
      <c r="F14" s="157">
        <v>0.99097222222222203</v>
      </c>
      <c r="G14" s="3">
        <f t="shared" si="1"/>
        <v>1.388888888888784E-2</v>
      </c>
    </row>
    <row r="15" spans="2:7">
      <c r="B15" s="166">
        <v>0.99097222222222103</v>
      </c>
      <c r="C15" s="3">
        <f t="shared" si="0"/>
        <v>1.388888888888995E-2</v>
      </c>
      <c r="F15" s="158">
        <v>1.0048611111111099</v>
      </c>
      <c r="G15" s="3">
        <f t="shared" si="1"/>
        <v>1.3888888888890172E-2</v>
      </c>
    </row>
    <row r="16" spans="2:7">
      <c r="B16" s="165">
        <v>1.004861111111111</v>
      </c>
      <c r="C16" s="3">
        <f t="shared" si="0"/>
        <v>1.3888888888887951E-2</v>
      </c>
      <c r="F16" s="157">
        <v>1.01875</v>
      </c>
      <c r="G16" s="3">
        <f t="shared" si="1"/>
        <v>1.3888888888887951E-2</v>
      </c>
    </row>
    <row r="17" spans="1:7">
      <c r="B17" s="165">
        <v>1.0187499999999989</v>
      </c>
      <c r="C17" s="3">
        <f t="shared" si="0"/>
        <v>1.3888888888890172E-2</v>
      </c>
      <c r="F17" s="157">
        <v>1.032638888888888</v>
      </c>
      <c r="G17" s="3">
        <f t="shared" si="1"/>
        <v>1.3888888888890172E-2</v>
      </c>
    </row>
    <row r="18" spans="1:7">
      <c r="B18" s="165">
        <v>1.0326388888888891</v>
      </c>
      <c r="C18" s="3">
        <f t="shared" si="0"/>
        <v>1.0416666666666519E-2</v>
      </c>
      <c r="F18" s="157">
        <v>1.0465277777777782</v>
      </c>
      <c r="G18" s="3">
        <f t="shared" si="1"/>
        <v>6.9444444444439757E-3</v>
      </c>
    </row>
    <row r="19" spans="1:7">
      <c r="B19" s="165">
        <v>1.0430555555555556</v>
      </c>
      <c r="C19" s="3">
        <f t="shared" si="0"/>
        <v>1.7361111111111605E-2</v>
      </c>
      <c r="F19" s="157">
        <v>1.0534722222222221</v>
      </c>
      <c r="G19" s="3">
        <f t="shared" si="1"/>
        <v>2.0833333333334147E-2</v>
      </c>
    </row>
    <row r="20" spans="1:7">
      <c r="B20" s="165">
        <v>1.0604166666666672</v>
      </c>
      <c r="C20" s="3">
        <f t="shared" si="0"/>
        <v>1.3888888888887951E-2</v>
      </c>
      <c r="F20" s="157">
        <v>1.0743055555555563</v>
      </c>
      <c r="G20" s="3">
        <f t="shared" si="1"/>
        <v>1.3888888888887951E-2</v>
      </c>
    </row>
    <row r="21" spans="1:7">
      <c r="B21" s="165">
        <v>1.0743055555555552</v>
      </c>
      <c r="C21" s="3">
        <f t="shared" si="0"/>
        <v>1.3888888888890172E-2</v>
      </c>
      <c r="F21" s="157">
        <v>1.0881944444444442</v>
      </c>
      <c r="G21" s="3">
        <f t="shared" si="1"/>
        <v>1.3888888888890172E-2</v>
      </c>
    </row>
    <row r="22" spans="1:7">
      <c r="B22" s="165">
        <v>1.0881944444444454</v>
      </c>
      <c r="C22" s="3">
        <f t="shared" si="0"/>
        <v>1.3888888888887951E-2</v>
      </c>
      <c r="F22" s="157">
        <v>1.1020833333333344</v>
      </c>
      <c r="G22" s="3">
        <f t="shared" si="1"/>
        <v>1.3888888888887951E-2</v>
      </c>
    </row>
    <row r="23" spans="1:7">
      <c r="B23" s="165">
        <v>1.1020833333333333</v>
      </c>
      <c r="C23" s="3">
        <f t="shared" si="0"/>
        <v>1.3888888888890172E-2</v>
      </c>
      <c r="F23" s="157">
        <v>1.1159722222222224</v>
      </c>
      <c r="G23" s="3">
        <f t="shared" si="1"/>
        <v>1.3888888888890172E-2</v>
      </c>
    </row>
    <row r="24" spans="1:7">
      <c r="B24" s="165">
        <v>1.1159722222222235</v>
      </c>
      <c r="C24" s="3">
        <f t="shared" si="0"/>
        <v>1.3888888888887951E-2</v>
      </c>
      <c r="F24" s="157">
        <v>1.1298611111111125</v>
      </c>
      <c r="G24" s="3">
        <f t="shared" si="1"/>
        <v>1.3888888888887951E-2</v>
      </c>
    </row>
    <row r="25" spans="1:7">
      <c r="B25" s="165">
        <v>1.1298611111111114</v>
      </c>
      <c r="C25" s="3">
        <f t="shared" si="0"/>
        <v>1.3888888888890172E-2</v>
      </c>
      <c r="F25" s="157">
        <v>1.1437500000000005</v>
      </c>
      <c r="G25" s="3">
        <f t="shared" si="1"/>
        <v>1.3888888888890172E-2</v>
      </c>
    </row>
    <row r="26" spans="1:7">
      <c r="B26" s="165">
        <v>1.1437500000000016</v>
      </c>
      <c r="C26" s="3">
        <f t="shared" si="0"/>
        <v>1.3888888888887951E-2</v>
      </c>
      <c r="F26" s="157">
        <v>1.1576388888888907</v>
      </c>
      <c r="G26" s="3">
        <f t="shared" si="1"/>
        <v>1.3888888888887951E-2</v>
      </c>
    </row>
    <row r="27" spans="1:7">
      <c r="A27" s="3"/>
      <c r="B27" s="165">
        <v>1.1576388888888896</v>
      </c>
      <c r="C27" s="3">
        <f>B28-B27</f>
        <v>1.3888888888888173E-2</v>
      </c>
      <c r="F27" s="157">
        <v>1.1715277777777786</v>
      </c>
      <c r="G27" s="3">
        <f t="shared" si="1"/>
        <v>1.3888888888890172E-2</v>
      </c>
    </row>
    <row r="28" spans="1:7">
      <c r="A28" s="3"/>
      <c r="B28" s="165">
        <v>1.1715277777777777</v>
      </c>
      <c r="C28" s="3">
        <f>B29-B28</f>
        <v>1.388888888888884E-2</v>
      </c>
      <c r="F28" s="157">
        <v>1.1854166666666688</v>
      </c>
      <c r="G28" s="3">
        <f t="shared" si="1"/>
        <v>1.3888888888887951E-2</v>
      </c>
    </row>
    <row r="29" spans="1:7">
      <c r="A29" s="3"/>
      <c r="B29" s="165">
        <v>1.1854166666666666</v>
      </c>
      <c r="C29" s="3"/>
      <c r="F29" s="157">
        <v>1.1993055555555567</v>
      </c>
      <c r="G29" s="3"/>
    </row>
    <row r="30" spans="1:7">
      <c r="A30" s="3"/>
      <c r="B30" s="3"/>
      <c r="C30" s="3"/>
    </row>
    <row r="31" spans="1:7">
      <c r="A31" s="3"/>
      <c r="B31" s="3"/>
      <c r="C31" s="3"/>
    </row>
    <row r="32" spans="1:7">
      <c r="A32" s="3"/>
      <c r="B32" s="3"/>
      <c r="C32" s="3"/>
    </row>
  </sheetData>
  <sortState xmlns:xlrd2="http://schemas.microsoft.com/office/spreadsheetml/2017/richdata2" ref="F2:F29">
    <sortCondition ref="F2:F29"/>
  </sortState>
  <mergeCells count="2">
    <mergeCell ref="B1:C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T1 Vin 28.08.2026</vt:lpstr>
      <vt:lpstr>T2 Vin 28.08.2026</vt:lpstr>
      <vt:lpstr>T1 SD 29-30.08.2026</vt:lpstr>
      <vt:lpstr>T2 SD 29-30.08.2026</vt:lpstr>
      <vt:lpstr>Plecari dupa ora 18</vt:lpstr>
      <vt:lpstr>treceri dupa ora 18 vineri</vt:lpstr>
      <vt:lpstr>treceri dupa ora 18 weekend</vt:lpstr>
      <vt:lpstr>'Plecari dupa ora 18'!Print_Area</vt:lpstr>
      <vt:lpstr>'T1 SD 29-30.08.2026'!Print_Area</vt:lpstr>
      <vt:lpstr>'T1 Vin 28.08.2026'!Print_Area</vt:lpstr>
      <vt:lpstr>'T2 SD 29-30.08.2026'!Print_Area</vt:lpstr>
      <vt:lpstr>'T2 Vin 28.08.2026'!Print_Area</vt:lpstr>
    </vt:vector>
  </TitlesOfParts>
  <Company>ratt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</dc:creator>
  <cp:lastModifiedBy>Silviu Alexandru Veres</cp:lastModifiedBy>
  <cp:lastPrinted>2026-08-21T11:30:23Z</cp:lastPrinted>
  <dcterms:created xsi:type="dcterms:W3CDTF">1999-03-05T06:29:00Z</dcterms:created>
  <dcterms:modified xsi:type="dcterms:W3CDTF">2026-08-21T11:38:43Z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1033-12.2.0.23155</vt:lpwstr>
  </property>
  <property fmtid="{D5CDD505-2E9C-101B-9397-08002B2CF9AE}" pid="3" name="ICV">
    <vt:lpwstr>C51263F86ED04D4FBA2FE42D4DA6821B</vt:lpwstr>
  </property>
</Properties>
</file>