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Saved Games\DCS.openbeta\Missions\GITHUB\SCRIPT\LOGISTICS\Scripts\Inventarios\"/>
    </mc:Choice>
  </mc:AlternateContent>
  <xr:revisionPtr revIDLastSave="0" documentId="13_ncr:1_{DA8A917D-5395-44D2-A990-A1DCE9FDB249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Gestión Total" sheetId="1" r:id="rId1"/>
    <sheet name="Bombas" sheetId="2" r:id="rId2"/>
    <sheet name="Cohetes" sheetId="3" r:id="rId3"/>
    <sheet name="Tanq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N17" i="1"/>
  <c r="M17" i="1"/>
  <c r="L17" i="1"/>
  <c r="O17" i="1" s="1"/>
  <c r="P17" i="1" s="1"/>
  <c r="Q16" i="1"/>
  <c r="N16" i="1"/>
  <c r="M16" i="1"/>
  <c r="O16" i="1" s="1"/>
  <c r="P16" i="1" s="1"/>
  <c r="L16" i="1"/>
  <c r="Q15" i="1"/>
  <c r="N15" i="1"/>
  <c r="M15" i="1"/>
  <c r="L15" i="1"/>
  <c r="O15" i="1" s="1"/>
  <c r="P15" i="1" s="1"/>
  <c r="Q14" i="1"/>
  <c r="O14" i="1"/>
  <c r="P14" i="1" s="1"/>
  <c r="N14" i="1"/>
  <c r="M14" i="1"/>
  <c r="L14" i="1"/>
  <c r="Q13" i="1"/>
  <c r="N13" i="1"/>
  <c r="M13" i="1"/>
  <c r="L13" i="1"/>
  <c r="O13" i="1" s="1"/>
  <c r="P13" i="1" s="1"/>
  <c r="Q12" i="1"/>
  <c r="N12" i="1"/>
  <c r="M12" i="1"/>
  <c r="L12" i="1"/>
  <c r="O12" i="1" s="1"/>
  <c r="P12" i="1" s="1"/>
  <c r="Q11" i="1"/>
  <c r="N11" i="1"/>
  <c r="M11" i="1"/>
  <c r="L11" i="1"/>
  <c r="O11" i="1" s="1"/>
  <c r="P11" i="1" s="1"/>
  <c r="Q10" i="1"/>
  <c r="N10" i="1"/>
  <c r="M10" i="1"/>
  <c r="L10" i="1"/>
  <c r="O10" i="1" s="1"/>
  <c r="P10" i="1" s="1"/>
  <c r="Q9" i="1"/>
  <c r="N9" i="1"/>
  <c r="M9" i="1"/>
  <c r="L9" i="1"/>
  <c r="O9" i="1" s="1"/>
  <c r="P9" i="1" s="1"/>
  <c r="Q8" i="1"/>
  <c r="N8" i="1"/>
  <c r="M8" i="1"/>
  <c r="L8" i="1"/>
  <c r="O8" i="1" s="1"/>
  <c r="P8" i="1" s="1"/>
  <c r="Q7" i="1"/>
  <c r="N7" i="1"/>
  <c r="M7" i="1"/>
  <c r="L7" i="1"/>
  <c r="O7" i="1" s="1"/>
  <c r="P7" i="1" s="1"/>
  <c r="Q6" i="1"/>
  <c r="N6" i="1"/>
  <c r="O6" i="1" s="1"/>
  <c r="P6" i="1" s="1"/>
  <c r="M6" i="1"/>
  <c r="L6" i="1"/>
  <c r="Q5" i="1"/>
  <c r="N5" i="1"/>
  <c r="M5" i="1"/>
  <c r="L5" i="1"/>
  <c r="O5" i="1" s="1"/>
  <c r="P5" i="1" s="1"/>
  <c r="Q4" i="1"/>
  <c r="N4" i="1"/>
  <c r="O4" i="1" s="1"/>
  <c r="P4" i="1" s="1"/>
  <c r="M4" i="1"/>
  <c r="L4" i="1"/>
  <c r="Q3" i="1"/>
  <c r="N3" i="1"/>
  <c r="M3" i="1"/>
  <c r="L3" i="1"/>
  <c r="O3" i="1" s="1"/>
  <c r="P3" i="1" s="1"/>
  <c r="Q2" i="1"/>
  <c r="N2" i="1"/>
  <c r="M2" i="1"/>
  <c r="L2" i="1"/>
  <c r="O2" i="1" l="1"/>
  <c r="P2" i="1" s="1"/>
</calcChain>
</file>

<file path=xl/sharedStrings.xml><?xml version="1.0" encoding="utf-8"?>
<sst xmlns="http://schemas.openxmlformats.org/spreadsheetml/2006/main" count="170" uniqueCount="97">
  <si>
    <t>Avión</t>
  </si>
  <si>
    <t>Categoría</t>
  </si>
  <si>
    <t>Precio Base (USD 1942)</t>
  </si>
  <si>
    <t>Tipo de Paquete</t>
  </si>
  <si>
    <t>Cantidad de Aviones</t>
  </si>
  <si>
    <t>Bomba</t>
  </si>
  <si>
    <t>Cant Bomba</t>
  </si>
  <si>
    <t>Cohete</t>
  </si>
  <si>
    <t>Cant Cohete</t>
  </si>
  <si>
    <t>Tanque</t>
  </si>
  <si>
    <t>Cant Tanque</t>
  </si>
  <si>
    <t>Precio Bomba</t>
  </si>
  <si>
    <t>Precio Cohete</t>
  </si>
  <si>
    <t>Precio Tanque</t>
  </si>
  <si>
    <t>Costo Armamento</t>
  </si>
  <si>
    <t>Costo Total del Paquete</t>
  </si>
  <si>
    <t>Resumen de Carga</t>
  </si>
  <si>
    <t>Mosquito-FB-Mk-VI</t>
  </si>
  <si>
    <t>TF-51D</t>
  </si>
  <si>
    <t>BF-109-k-4</t>
  </si>
  <si>
    <t>P-47D-30</t>
  </si>
  <si>
    <t>P-47D-30-(Early)</t>
  </si>
  <si>
    <t>P-47D-40</t>
  </si>
  <si>
    <t>P-51D-25NA</t>
  </si>
  <si>
    <t>P-51D-30NA</t>
  </si>
  <si>
    <t>Spitfire-LF-Mk.IX</t>
  </si>
  <si>
    <t>Spitfire-LF-Mk.IX-CW</t>
  </si>
  <si>
    <t>FW-190-A8</t>
  </si>
  <si>
    <t>FW-190-D9</t>
  </si>
  <si>
    <t>I-16</t>
  </si>
  <si>
    <t>Yak-52</t>
  </si>
  <si>
    <t>A-20G</t>
  </si>
  <si>
    <t>B-17G</t>
  </si>
  <si>
    <t>Multifunción UK</t>
  </si>
  <si>
    <t>Entrenador</t>
  </si>
  <si>
    <t>Caza GER</t>
  </si>
  <si>
    <t>Asalto USA</t>
  </si>
  <si>
    <t>Caza USA</t>
  </si>
  <si>
    <t>Caza UK</t>
  </si>
  <si>
    <t>Multifunción GER</t>
  </si>
  <si>
    <t>Caza URSS</t>
  </si>
  <si>
    <t>Entrenador URSS</t>
  </si>
  <si>
    <t>Bombardero USA</t>
  </si>
  <si>
    <t>Bombardero pesado USA</t>
  </si>
  <si>
    <t>Básico</t>
  </si>
  <si>
    <t>Interceptor</t>
  </si>
  <si>
    <t>Bombardero</t>
  </si>
  <si>
    <t>Logístico</t>
  </si>
  <si>
    <t>Nombre</t>
  </si>
  <si>
    <t>Precio Unitario (USD 1942)</t>
  </si>
  <si>
    <t>500 lb GP Mk.I</t>
  </si>
  <si>
    <t>250 lb GP Mk.I</t>
  </si>
  <si>
    <t>500 lb GP Mk.IV</t>
  </si>
  <si>
    <t>250 lb GP Mk.IV</t>
  </si>
  <si>
    <t>500 lb GP Mk.V</t>
  </si>
  <si>
    <t>250 lb GP Mk.V</t>
  </si>
  <si>
    <t>500 lb GP Short tail</t>
  </si>
  <si>
    <t>250 lb MC Mk.I</t>
  </si>
  <si>
    <t>500 lb MC Mk.II</t>
  </si>
  <si>
    <t>250 lb MC Mk.II</t>
  </si>
  <si>
    <t>500 lb MC Short tail</t>
  </si>
  <si>
    <t>500 lb S.A.P.</t>
  </si>
  <si>
    <t>250 lb S.A.P.</t>
  </si>
  <si>
    <t>Beer Bomb</t>
  </si>
  <si>
    <t>AN-M30A1 - Bomb</t>
  </si>
  <si>
    <t>AN-M57 - Bomb</t>
  </si>
  <si>
    <t>AN-M64 - Bomb</t>
  </si>
  <si>
    <t>AN-M65 - Bomb</t>
  </si>
  <si>
    <t>FAB-50 - 50kg GP Bomb LD</t>
  </si>
  <si>
    <t>AB 250-2 SD-10A</t>
  </si>
  <si>
    <t>AB 250-2 SD-2</t>
  </si>
  <si>
    <t>AB 500-1 SD-10A</t>
  </si>
  <si>
    <t>SC 250 Type 1 L2</t>
  </si>
  <si>
    <t>SC 250 Type 3 J</t>
  </si>
  <si>
    <t>SC 500 J</t>
  </si>
  <si>
    <t>SC 500 L2</t>
  </si>
  <si>
    <t>SD 250 Stg</t>
  </si>
  <si>
    <t>SC 500 A</t>
  </si>
  <si>
    <t>RP-3 AP</t>
  </si>
  <si>
    <t>RP-3 HE</t>
  </si>
  <si>
    <t>RP-3 SAP</t>
  </si>
  <si>
    <t>HVAR Ung Rocket</t>
  </si>
  <si>
    <t>4.5 Inch M8 UnGd Rocket</t>
  </si>
  <si>
    <t>Werfer-Granate 21</t>
  </si>
  <si>
    <t>R4M 3.2kg UnGd air-to-air rocket</t>
  </si>
  <si>
    <t>RS-82</t>
  </si>
  <si>
    <t>100 gal. Drop Tank</t>
  </si>
  <si>
    <t>50 gal. Drop Tank</t>
  </si>
  <si>
    <t>45 Gal. Slipper Tank</t>
  </si>
  <si>
    <t>45 Gal. Torpedo Tank</t>
  </si>
  <si>
    <t>108 US gal. Paper Fuel Tank</t>
  </si>
  <si>
    <t>110 US gal. Fuel Tank</t>
  </si>
  <si>
    <t>150 US gal. Fuel Tank</t>
  </si>
  <si>
    <t>75 us Gal. Tank</t>
  </si>
  <si>
    <t>300 Liter Fuel Tank</t>
  </si>
  <si>
    <t>300 Liter Fuel Tank Type E2</t>
  </si>
  <si>
    <t>I-16 External fuel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</si>
</sst>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E2" sqref="E2"/>
    </sheetView>
  </sheetViews>
  <sheetFormatPr baseColWidth="10" defaultColWidth="9.140625" defaultRowHeight="15" x14ac:dyDescent="0.25"/>
  <cols>
    <col min="1" max="1" width="25.28515625" customWidth="1"/>
    <col min="2" max="2" width="21.42578125" customWidth="1"/>
    <col min="3" max="3" width="17.5703125" style="4" customWidth="1"/>
    <col min="4" max="4" width="17.5703125" customWidth="1"/>
    <col min="5" max="5" width="20.140625" customWidth="1"/>
    <col min="6" max="15" width="17.5703125" customWidth="1"/>
    <col min="16" max="16" width="24.5703125" style="4" customWidth="1"/>
    <col min="17" max="17" width="32" style="6" customWidth="1"/>
  </cols>
  <sheetData>
    <row r="1" spans="1:17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5" t="s">
        <v>16</v>
      </c>
    </row>
    <row r="2" spans="1:17" x14ac:dyDescent="0.25">
      <c r="A2" t="s">
        <v>17</v>
      </c>
      <c r="B2" t="s">
        <v>33</v>
      </c>
      <c r="C2" s="4">
        <v>32455</v>
      </c>
      <c r="D2" t="s">
        <v>46</v>
      </c>
      <c r="E2">
        <v>2</v>
      </c>
      <c r="I2">
        <v>16</v>
      </c>
      <c r="J2" t="s">
        <v>87</v>
      </c>
      <c r="L2">
        <f>IFERROR(VLOOKUP(F2,Bombas!$A$2:$B$29,2,FALSE),0)</f>
        <v>0</v>
      </c>
      <c r="M2">
        <f>IFERROR(VLOOKUP(H2,Cohetes!$A$2:$B$9,2,FALSE),0)</f>
        <v>0</v>
      </c>
      <c r="N2">
        <f>IFERROR(VLOOKUP(J2,Tanques!$A$2:$B$12,2,FALSE),0)</f>
        <v>160</v>
      </c>
      <c r="O2">
        <f t="shared" ref="O2:O17" si="0">L2*G2+M2*I2+N2*K2</f>
        <v>0</v>
      </c>
      <c r="P2" s="4">
        <f t="shared" ref="P2:P17" si="1">C2*E2+O2</f>
        <v>64910</v>
      </c>
      <c r="Q2" s="6" t="str">
        <f t="shared" ref="Q2:Q17" si="2">IF(F2&lt;&gt;"",G2&amp;" x "&amp;F2,"")&amp;IF(H2&lt;&gt;""," + "&amp;I2&amp;" x "&amp;H2,"")&amp;IF(J2&lt;&gt;""," + "&amp;K2&amp;" x "&amp;J2,"")</f>
        <v xml:space="preserve"> +  x 50 gal. Drop Tank</v>
      </c>
    </row>
    <row r="3" spans="1:17" x14ac:dyDescent="0.25">
      <c r="A3" t="s">
        <v>18</v>
      </c>
      <c r="B3" t="s">
        <v>34</v>
      </c>
      <c r="C3" s="4">
        <v>10250</v>
      </c>
      <c r="D3" t="s">
        <v>44</v>
      </c>
      <c r="L3">
        <f>IFERROR(VLOOKUP(F3,Bombas!$A$2:$B$29,2,FALSE),0)</f>
        <v>0</v>
      </c>
      <c r="M3">
        <f>IFERROR(VLOOKUP(H3,Cohetes!$A$2:$B$9,2,FALSE),0)</f>
        <v>0</v>
      </c>
      <c r="N3">
        <f>IFERROR(VLOOKUP(J3,Tanques!$A$2:$B$12,2,FALSE),0)</f>
        <v>0</v>
      </c>
      <c r="O3">
        <f t="shared" si="0"/>
        <v>0</v>
      </c>
      <c r="P3" s="4">
        <f t="shared" si="1"/>
        <v>0</v>
      </c>
      <c r="Q3" s="6" t="str">
        <f t="shared" si="2"/>
        <v/>
      </c>
    </row>
    <row r="4" spans="1:17" x14ac:dyDescent="0.25">
      <c r="A4" t="s">
        <v>19</v>
      </c>
      <c r="B4" t="s">
        <v>35</v>
      </c>
      <c r="C4" s="4">
        <v>60200</v>
      </c>
      <c r="D4" t="s">
        <v>46</v>
      </c>
      <c r="L4">
        <f>IFERROR(VLOOKUP(F4,Bombas!$A$2:$B$29,2,FALSE),0)</f>
        <v>0</v>
      </c>
      <c r="M4">
        <f>IFERROR(VLOOKUP(H4,Cohetes!$A$2:$B$9,2,FALSE),0)</f>
        <v>0</v>
      </c>
      <c r="N4">
        <f>IFERROR(VLOOKUP(J4,Tanques!$A$2:$B$12,2,FALSE),0)</f>
        <v>0</v>
      </c>
      <c r="O4">
        <f t="shared" si="0"/>
        <v>0</v>
      </c>
      <c r="P4" s="4">
        <f t="shared" si="1"/>
        <v>0</v>
      </c>
      <c r="Q4" s="6" t="str">
        <f t="shared" si="2"/>
        <v/>
      </c>
    </row>
    <row r="5" spans="1:17" x14ac:dyDescent="0.25">
      <c r="A5" t="s">
        <v>20</v>
      </c>
      <c r="B5" t="s">
        <v>36</v>
      </c>
      <c r="C5" s="4">
        <v>85578</v>
      </c>
      <c r="D5" t="s">
        <v>47</v>
      </c>
      <c r="L5">
        <f>IFERROR(VLOOKUP(F5,Bombas!$A$2:$B$29,2,FALSE),0)</f>
        <v>0</v>
      </c>
      <c r="M5">
        <f>IFERROR(VLOOKUP(H5,Cohetes!$A$2:$B$9,2,FALSE),0)</f>
        <v>0</v>
      </c>
      <c r="N5">
        <f>IFERROR(VLOOKUP(J5,Tanques!$A$2:$B$12,2,FALSE),0)</f>
        <v>0</v>
      </c>
      <c r="O5">
        <f t="shared" si="0"/>
        <v>0</v>
      </c>
      <c r="P5" s="4">
        <f t="shared" si="1"/>
        <v>0</v>
      </c>
      <c r="Q5" s="6" t="str">
        <f t="shared" si="2"/>
        <v/>
      </c>
    </row>
    <row r="6" spans="1:17" x14ac:dyDescent="0.25">
      <c r="A6" t="s">
        <v>21</v>
      </c>
      <c r="B6" t="s">
        <v>36</v>
      </c>
      <c r="C6" s="4">
        <v>85578</v>
      </c>
      <c r="D6" t="s">
        <v>44</v>
      </c>
      <c r="L6">
        <f>IFERROR(VLOOKUP(F6,Bombas!$A$2:$B$29,2,FALSE),0)</f>
        <v>0</v>
      </c>
      <c r="M6">
        <f>IFERROR(VLOOKUP(H6,Cohetes!$A$2:$B$9,2,FALSE),0)</f>
        <v>0</v>
      </c>
      <c r="N6">
        <f>IFERROR(VLOOKUP(J6,Tanques!$A$2:$B$12,2,FALSE),0)</f>
        <v>0</v>
      </c>
      <c r="O6">
        <f t="shared" si="0"/>
        <v>0</v>
      </c>
      <c r="P6" s="4">
        <f t="shared" si="1"/>
        <v>0</v>
      </c>
      <c r="Q6" s="6" t="str">
        <f t="shared" si="2"/>
        <v/>
      </c>
    </row>
    <row r="7" spans="1:17" x14ac:dyDescent="0.25">
      <c r="A7" t="s">
        <v>22</v>
      </c>
      <c r="B7" t="s">
        <v>36</v>
      </c>
      <c r="C7" s="4">
        <v>85578</v>
      </c>
      <c r="D7" t="s">
        <v>45</v>
      </c>
      <c r="L7">
        <f>IFERROR(VLOOKUP(F7,Bombas!$A$2:$B$29,2,FALSE),0)</f>
        <v>0</v>
      </c>
      <c r="M7">
        <f>IFERROR(VLOOKUP(H7,Cohetes!$A$2:$B$9,2,FALSE),0)</f>
        <v>0</v>
      </c>
      <c r="N7">
        <f>IFERROR(VLOOKUP(J7,Tanques!$A$2:$B$12,2,FALSE),0)</f>
        <v>0</v>
      </c>
      <c r="O7">
        <f t="shared" si="0"/>
        <v>0</v>
      </c>
      <c r="P7" s="4">
        <f t="shared" si="1"/>
        <v>0</v>
      </c>
      <c r="Q7" s="6" t="str">
        <f t="shared" si="2"/>
        <v/>
      </c>
    </row>
    <row r="8" spans="1:17" x14ac:dyDescent="0.25">
      <c r="A8" t="s">
        <v>23</v>
      </c>
      <c r="B8" t="s">
        <v>37</v>
      </c>
      <c r="C8" s="4">
        <v>50985</v>
      </c>
      <c r="D8" t="s">
        <v>46</v>
      </c>
      <c r="L8">
        <f>IFERROR(VLOOKUP(F8,Bombas!$A$2:$B$29,2,FALSE),0)</f>
        <v>0</v>
      </c>
      <c r="M8">
        <f>IFERROR(VLOOKUP(H8,Cohetes!$A$2:$B$9,2,FALSE),0)</f>
        <v>0</v>
      </c>
      <c r="N8">
        <f>IFERROR(VLOOKUP(J8,Tanques!$A$2:$B$12,2,FALSE),0)</f>
        <v>0</v>
      </c>
      <c r="O8">
        <f t="shared" si="0"/>
        <v>0</v>
      </c>
      <c r="P8" s="4">
        <f t="shared" si="1"/>
        <v>0</v>
      </c>
      <c r="Q8" s="6" t="str">
        <f t="shared" si="2"/>
        <v/>
      </c>
    </row>
    <row r="9" spans="1:17" x14ac:dyDescent="0.25">
      <c r="A9" t="s">
        <v>24</v>
      </c>
      <c r="B9" t="s">
        <v>37</v>
      </c>
      <c r="C9" s="4">
        <v>50985</v>
      </c>
      <c r="D9" t="s">
        <v>47</v>
      </c>
      <c r="L9">
        <f>IFERROR(VLOOKUP(F9,Bombas!$A$2:$B$29,2,FALSE),0)</f>
        <v>0</v>
      </c>
      <c r="M9">
        <f>IFERROR(VLOOKUP(H9,Cohetes!$A$2:$B$9,2,FALSE),0)</f>
        <v>0</v>
      </c>
      <c r="N9">
        <f>IFERROR(VLOOKUP(J9,Tanques!$A$2:$B$12,2,FALSE),0)</f>
        <v>0</v>
      </c>
      <c r="O9">
        <f t="shared" si="0"/>
        <v>0</v>
      </c>
      <c r="P9" s="4">
        <f t="shared" si="1"/>
        <v>0</v>
      </c>
      <c r="Q9" s="6" t="str">
        <f t="shared" si="2"/>
        <v/>
      </c>
    </row>
    <row r="10" spans="1:17" x14ac:dyDescent="0.25">
      <c r="A10" t="s">
        <v>25</v>
      </c>
      <c r="B10" t="s">
        <v>38</v>
      </c>
      <c r="C10" s="4">
        <v>51000</v>
      </c>
      <c r="D10" t="s">
        <v>44</v>
      </c>
      <c r="L10">
        <f>IFERROR(VLOOKUP(F10,Bombas!$A$2:$B$29,2,FALSE),0)</f>
        <v>0</v>
      </c>
      <c r="M10">
        <f>IFERROR(VLOOKUP(H10,Cohetes!$A$2:$B$9,2,FALSE),0)</f>
        <v>0</v>
      </c>
      <c r="N10">
        <f>IFERROR(VLOOKUP(J10,Tanques!$A$2:$B$12,2,FALSE),0)</f>
        <v>0</v>
      </c>
      <c r="O10">
        <f t="shared" si="0"/>
        <v>0</v>
      </c>
      <c r="P10" s="4">
        <f t="shared" si="1"/>
        <v>0</v>
      </c>
      <c r="Q10" s="6" t="str">
        <f t="shared" si="2"/>
        <v/>
      </c>
    </row>
    <row r="11" spans="1:17" x14ac:dyDescent="0.25">
      <c r="A11" t="s">
        <v>26</v>
      </c>
      <c r="B11" t="s">
        <v>38</v>
      </c>
      <c r="C11" s="4">
        <v>52500</v>
      </c>
      <c r="D11" t="s">
        <v>45</v>
      </c>
      <c r="L11">
        <f>IFERROR(VLOOKUP(F11,Bombas!$A$2:$B$29,2,FALSE),0)</f>
        <v>0</v>
      </c>
      <c r="M11">
        <f>IFERROR(VLOOKUP(H11,Cohetes!$A$2:$B$9,2,FALSE),0)</f>
        <v>0</v>
      </c>
      <c r="N11">
        <f>IFERROR(VLOOKUP(J11,Tanques!$A$2:$B$12,2,FALSE),0)</f>
        <v>0</v>
      </c>
      <c r="O11">
        <f t="shared" si="0"/>
        <v>0</v>
      </c>
      <c r="P11" s="4">
        <f t="shared" si="1"/>
        <v>0</v>
      </c>
      <c r="Q11" s="6" t="str">
        <f t="shared" si="2"/>
        <v/>
      </c>
    </row>
    <row r="12" spans="1:17" x14ac:dyDescent="0.25">
      <c r="A12" t="s">
        <v>27</v>
      </c>
      <c r="B12" t="s">
        <v>39</v>
      </c>
      <c r="C12" s="4">
        <v>55900</v>
      </c>
      <c r="D12" t="s">
        <v>46</v>
      </c>
      <c r="L12">
        <f>IFERROR(VLOOKUP(F12,Bombas!$A$2:$B$29,2,FALSE),0)</f>
        <v>0</v>
      </c>
      <c r="M12">
        <f>IFERROR(VLOOKUP(H12,Cohetes!$A$2:$B$9,2,FALSE),0)</f>
        <v>0</v>
      </c>
      <c r="N12">
        <f>IFERROR(VLOOKUP(J12,Tanques!$A$2:$B$12,2,FALSE),0)</f>
        <v>0</v>
      </c>
      <c r="O12">
        <f t="shared" si="0"/>
        <v>0</v>
      </c>
      <c r="P12" s="4">
        <f t="shared" si="1"/>
        <v>0</v>
      </c>
      <c r="Q12" s="6" t="str">
        <f t="shared" si="2"/>
        <v/>
      </c>
    </row>
    <row r="13" spans="1:17" x14ac:dyDescent="0.25">
      <c r="A13" t="s">
        <v>28</v>
      </c>
      <c r="B13" t="s">
        <v>39</v>
      </c>
      <c r="C13" s="4">
        <v>55900</v>
      </c>
      <c r="D13" t="s">
        <v>47</v>
      </c>
      <c r="L13">
        <f>IFERROR(VLOOKUP(F13,Bombas!$A$2:$B$29,2,FALSE),0)</f>
        <v>0</v>
      </c>
      <c r="M13">
        <f>IFERROR(VLOOKUP(H13,Cohetes!$A$2:$B$9,2,FALSE),0)</f>
        <v>0</v>
      </c>
      <c r="N13">
        <f>IFERROR(VLOOKUP(J13,Tanques!$A$2:$B$12,2,FALSE),0)</f>
        <v>0</v>
      </c>
      <c r="O13">
        <f t="shared" si="0"/>
        <v>0</v>
      </c>
      <c r="P13" s="4">
        <f t="shared" si="1"/>
        <v>0</v>
      </c>
      <c r="Q13" s="6" t="str">
        <f t="shared" si="2"/>
        <v/>
      </c>
    </row>
    <row r="14" spans="1:17" x14ac:dyDescent="0.25">
      <c r="A14" t="s">
        <v>29</v>
      </c>
      <c r="B14" t="s">
        <v>40</v>
      </c>
      <c r="C14" s="4">
        <v>7850</v>
      </c>
      <c r="D14" t="s">
        <v>44</v>
      </c>
      <c r="L14">
        <f>IFERROR(VLOOKUP(F14,Bombas!$A$2:$B$29,2,FALSE),0)</f>
        <v>0</v>
      </c>
      <c r="M14">
        <f>IFERROR(VLOOKUP(H14,Cohetes!$A$2:$B$9,2,FALSE),0)</f>
        <v>0</v>
      </c>
      <c r="N14">
        <f>IFERROR(VLOOKUP(J14,Tanques!$A$2:$B$12,2,FALSE),0)</f>
        <v>0</v>
      </c>
      <c r="O14">
        <f t="shared" si="0"/>
        <v>0</v>
      </c>
      <c r="P14" s="4">
        <f t="shared" si="1"/>
        <v>0</v>
      </c>
      <c r="Q14" s="6" t="str">
        <f t="shared" si="2"/>
        <v/>
      </c>
    </row>
    <row r="15" spans="1:17" x14ac:dyDescent="0.25">
      <c r="A15" t="s">
        <v>30</v>
      </c>
      <c r="B15" t="s">
        <v>41</v>
      </c>
      <c r="C15" s="4">
        <v>12100</v>
      </c>
      <c r="D15" t="s">
        <v>45</v>
      </c>
      <c r="L15">
        <f>IFERROR(VLOOKUP(F15,Bombas!$A$2:$B$29,2,FALSE),0)</f>
        <v>0</v>
      </c>
      <c r="M15">
        <f>IFERROR(VLOOKUP(H15,Cohetes!$A$2:$B$9,2,FALSE),0)</f>
        <v>0</v>
      </c>
      <c r="N15">
        <f>IFERROR(VLOOKUP(J15,Tanques!$A$2:$B$12,2,FALSE),0)</f>
        <v>0</v>
      </c>
      <c r="O15">
        <f t="shared" si="0"/>
        <v>0</v>
      </c>
      <c r="P15" s="4">
        <f t="shared" si="1"/>
        <v>0</v>
      </c>
      <c r="Q15" s="6" t="str">
        <f t="shared" si="2"/>
        <v/>
      </c>
    </row>
    <row r="16" spans="1:17" x14ac:dyDescent="0.25">
      <c r="A16" t="s">
        <v>31</v>
      </c>
      <c r="B16" t="s">
        <v>42</v>
      </c>
      <c r="C16" s="4">
        <v>49000</v>
      </c>
      <c r="D16" t="s">
        <v>46</v>
      </c>
      <c r="L16">
        <f>IFERROR(VLOOKUP(F16,Bombas!$A$2:$B$29,2,FALSE),0)</f>
        <v>0</v>
      </c>
      <c r="M16">
        <f>IFERROR(VLOOKUP(H16,Cohetes!$A$2:$B$9,2,FALSE),0)</f>
        <v>0</v>
      </c>
      <c r="N16">
        <f>IFERROR(VLOOKUP(J16,Tanques!$A$2:$B$12,2,FALSE),0)</f>
        <v>0</v>
      </c>
      <c r="O16">
        <f t="shared" si="0"/>
        <v>0</v>
      </c>
      <c r="P16" s="4">
        <f t="shared" si="1"/>
        <v>0</v>
      </c>
      <c r="Q16" s="6" t="str">
        <f t="shared" si="2"/>
        <v/>
      </c>
    </row>
    <row r="17" spans="1:17" x14ac:dyDescent="0.25">
      <c r="A17" t="s">
        <v>32</v>
      </c>
      <c r="B17" t="s">
        <v>43</v>
      </c>
      <c r="C17" s="4">
        <v>238329</v>
      </c>
      <c r="D17" t="s">
        <v>46</v>
      </c>
      <c r="E17">
        <v>1</v>
      </c>
      <c r="F17" t="s">
        <v>66</v>
      </c>
      <c r="G17">
        <v>12</v>
      </c>
      <c r="L17">
        <f>IFERROR(VLOOKUP(F17,Bombas!$A$2:$B$29,2,FALSE),0)</f>
        <v>495</v>
      </c>
      <c r="M17">
        <f>IFERROR(VLOOKUP(H17,Cohetes!$A$2:$B$9,2,FALSE),0)</f>
        <v>0</v>
      </c>
      <c r="N17">
        <f>IFERROR(VLOOKUP(J17,Tanques!$A$2:$B$12,2,FALSE),0)</f>
        <v>0</v>
      </c>
      <c r="O17">
        <f t="shared" si="0"/>
        <v>5940</v>
      </c>
      <c r="P17" s="4">
        <f t="shared" si="1"/>
        <v>244269</v>
      </c>
      <c r="Q17" s="6" t="str">
        <f t="shared" si="2"/>
        <v>12 x AN-M64 - Bomb</v>
      </c>
    </row>
    <row r="24" spans="1:17" x14ac:dyDescent="0.25">
      <c r="D24" s="2"/>
    </row>
  </sheetData>
  <dataValidations count="1">
    <dataValidation type="list" allowBlank="1" showInputMessage="1" showErrorMessage="1" sqref="D2:D17" xr:uid="{00000000-0002-0000-0000-000000000000}">
      <formula1>"Básico,Interceptor,Bombardero,Logístico"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Bombas!$A$2:$A$29</xm:f>
          </x14:formula1>
          <xm:sqref>F2:F17</xm:sqref>
        </x14:dataValidation>
        <x14:dataValidation type="list" allowBlank="1" showInputMessage="1" showErrorMessage="1" xr:uid="{00000000-0002-0000-0000-000002000000}">
          <x14:formula1>
            <xm:f>Cohetes!$A$2:$A$9</xm:f>
          </x14:formula1>
          <xm:sqref>H2:H17</xm:sqref>
        </x14:dataValidation>
        <x14:dataValidation type="list" allowBlank="1" showInputMessage="1" showErrorMessage="1" xr:uid="{00000000-0002-0000-0000-000003000000}">
          <x14:formula1>
            <xm:f>Tanques!$A$2:$A$12</xm:f>
          </x14:formula1>
          <xm:sqref>J2:J17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48</v>
      </c>
      <c r="B1" s="1" t="s">
        <v>49</v>
      </c>
      <c r="C1" s="1" t="s">
        <v>1</v>
      </c>
    </row>
    <row r="2" spans="1:3" x14ac:dyDescent="0.25">
      <c r="A2" t="s">
        <v>50</v>
      </c>
      <c r="B2">
        <v>495</v>
      </c>
      <c r="C2" t="s">
        <v>5</v>
      </c>
    </row>
    <row r="3" spans="1:3" x14ac:dyDescent="0.25">
      <c r="A3" t="s">
        <v>51</v>
      </c>
      <c r="B3">
        <v>250</v>
      </c>
      <c r="C3" t="s">
        <v>5</v>
      </c>
    </row>
    <row r="4" spans="1:3" x14ac:dyDescent="0.25">
      <c r="A4" t="s">
        <v>52</v>
      </c>
      <c r="B4">
        <v>495</v>
      </c>
      <c r="C4" t="s">
        <v>5</v>
      </c>
    </row>
    <row r="5" spans="1:3" x14ac:dyDescent="0.25">
      <c r="A5" t="s">
        <v>53</v>
      </c>
      <c r="B5">
        <v>250</v>
      </c>
      <c r="C5" t="s">
        <v>5</v>
      </c>
    </row>
    <row r="6" spans="1:3" x14ac:dyDescent="0.25">
      <c r="A6" t="s">
        <v>54</v>
      </c>
      <c r="B6">
        <v>495</v>
      </c>
      <c r="C6" t="s">
        <v>5</v>
      </c>
    </row>
    <row r="7" spans="1:3" x14ac:dyDescent="0.25">
      <c r="A7" t="s">
        <v>55</v>
      </c>
      <c r="B7">
        <v>250</v>
      </c>
      <c r="C7" t="s">
        <v>5</v>
      </c>
    </row>
    <row r="8" spans="1:3" x14ac:dyDescent="0.25">
      <c r="A8" t="s">
        <v>56</v>
      </c>
      <c r="B8">
        <v>495</v>
      </c>
      <c r="C8" t="s">
        <v>5</v>
      </c>
    </row>
    <row r="9" spans="1:3" x14ac:dyDescent="0.25">
      <c r="A9" t="s">
        <v>57</v>
      </c>
      <c r="B9">
        <v>250</v>
      </c>
      <c r="C9" t="s">
        <v>5</v>
      </c>
    </row>
    <row r="10" spans="1:3" x14ac:dyDescent="0.25">
      <c r="A10" t="s">
        <v>58</v>
      </c>
      <c r="B10">
        <v>495</v>
      </c>
      <c r="C10" t="s">
        <v>5</v>
      </c>
    </row>
    <row r="11" spans="1:3" x14ac:dyDescent="0.25">
      <c r="A11" t="s">
        <v>59</v>
      </c>
      <c r="B11">
        <v>250</v>
      </c>
      <c r="C11" t="s">
        <v>5</v>
      </c>
    </row>
    <row r="12" spans="1:3" x14ac:dyDescent="0.25">
      <c r="A12" t="s">
        <v>60</v>
      </c>
      <c r="B12">
        <v>495</v>
      </c>
      <c r="C12" t="s">
        <v>5</v>
      </c>
    </row>
    <row r="13" spans="1:3" x14ac:dyDescent="0.25">
      <c r="A13" t="s">
        <v>61</v>
      </c>
      <c r="B13">
        <v>495</v>
      </c>
      <c r="C13" t="s">
        <v>5</v>
      </c>
    </row>
    <row r="14" spans="1:3" x14ac:dyDescent="0.25">
      <c r="A14" t="s">
        <v>62</v>
      </c>
      <c r="B14">
        <v>250</v>
      </c>
      <c r="C14" t="s">
        <v>5</v>
      </c>
    </row>
    <row r="15" spans="1:3" x14ac:dyDescent="0.25">
      <c r="A15" t="s">
        <v>63</v>
      </c>
      <c r="B15">
        <v>50</v>
      </c>
      <c r="C15" t="s">
        <v>5</v>
      </c>
    </row>
    <row r="16" spans="1:3" x14ac:dyDescent="0.25">
      <c r="A16" t="s">
        <v>64</v>
      </c>
      <c r="B16">
        <v>250</v>
      </c>
      <c r="C16" t="s">
        <v>5</v>
      </c>
    </row>
    <row r="17" spans="1:3" x14ac:dyDescent="0.25">
      <c r="A17" t="s">
        <v>65</v>
      </c>
      <c r="B17">
        <v>350</v>
      </c>
      <c r="C17" t="s">
        <v>5</v>
      </c>
    </row>
    <row r="18" spans="1:3" x14ac:dyDescent="0.25">
      <c r="A18" t="s">
        <v>66</v>
      </c>
      <c r="B18">
        <v>495</v>
      </c>
      <c r="C18" t="s">
        <v>5</v>
      </c>
    </row>
    <row r="19" spans="1:3" x14ac:dyDescent="0.25">
      <c r="A19" t="s">
        <v>67</v>
      </c>
      <c r="B19">
        <v>600</v>
      </c>
      <c r="C19" t="s">
        <v>5</v>
      </c>
    </row>
    <row r="20" spans="1:3" x14ac:dyDescent="0.25">
      <c r="A20" t="s">
        <v>68</v>
      </c>
      <c r="B20">
        <v>200</v>
      </c>
      <c r="C20" t="s">
        <v>5</v>
      </c>
    </row>
    <row r="21" spans="1:3" x14ac:dyDescent="0.25">
      <c r="A21" t="s">
        <v>69</v>
      </c>
      <c r="B21">
        <v>250</v>
      </c>
      <c r="C21" t="s">
        <v>5</v>
      </c>
    </row>
    <row r="22" spans="1:3" x14ac:dyDescent="0.25">
      <c r="A22" t="s">
        <v>70</v>
      </c>
      <c r="B22">
        <v>250</v>
      </c>
      <c r="C22" t="s">
        <v>5</v>
      </c>
    </row>
    <row r="23" spans="1:3" x14ac:dyDescent="0.25">
      <c r="A23" t="s">
        <v>71</v>
      </c>
      <c r="B23">
        <v>450</v>
      </c>
      <c r="C23" t="s">
        <v>5</v>
      </c>
    </row>
    <row r="24" spans="1:3" x14ac:dyDescent="0.25">
      <c r="A24" t="s">
        <v>72</v>
      </c>
      <c r="B24">
        <v>300</v>
      </c>
      <c r="C24" t="s">
        <v>5</v>
      </c>
    </row>
    <row r="25" spans="1:3" x14ac:dyDescent="0.25">
      <c r="A25" t="s">
        <v>73</v>
      </c>
      <c r="B25">
        <v>300</v>
      </c>
      <c r="C25" t="s">
        <v>5</v>
      </c>
    </row>
    <row r="26" spans="1:3" x14ac:dyDescent="0.25">
      <c r="A26" t="s">
        <v>74</v>
      </c>
      <c r="B26">
        <v>500</v>
      </c>
      <c r="C26" t="s">
        <v>5</v>
      </c>
    </row>
    <row r="27" spans="1:3" x14ac:dyDescent="0.25">
      <c r="A27" t="s">
        <v>75</v>
      </c>
      <c r="B27">
        <v>500</v>
      </c>
      <c r="C27" t="s">
        <v>5</v>
      </c>
    </row>
    <row r="28" spans="1:3" x14ac:dyDescent="0.25">
      <c r="A28" t="s">
        <v>76</v>
      </c>
      <c r="B28">
        <v>300</v>
      </c>
      <c r="C28" t="s">
        <v>5</v>
      </c>
    </row>
    <row r="29" spans="1:3" x14ac:dyDescent="0.25">
      <c r="A29" t="s">
        <v>77</v>
      </c>
      <c r="B29">
        <v>500</v>
      </c>
      <c r="C29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48</v>
      </c>
      <c r="B1" s="1" t="s">
        <v>49</v>
      </c>
      <c r="C1" s="1" t="s">
        <v>1</v>
      </c>
    </row>
    <row r="2" spans="1:3" x14ac:dyDescent="0.25">
      <c r="A2" t="s">
        <v>78</v>
      </c>
      <c r="B2">
        <v>320</v>
      </c>
      <c r="C2" t="s">
        <v>7</v>
      </c>
    </row>
    <row r="3" spans="1:3" x14ac:dyDescent="0.25">
      <c r="A3" t="s">
        <v>79</v>
      </c>
      <c r="B3">
        <v>320</v>
      </c>
      <c r="C3" t="s">
        <v>7</v>
      </c>
    </row>
    <row r="4" spans="1:3" x14ac:dyDescent="0.25">
      <c r="A4" t="s">
        <v>80</v>
      </c>
      <c r="B4">
        <v>320</v>
      </c>
      <c r="C4" t="s">
        <v>7</v>
      </c>
    </row>
    <row r="5" spans="1:3" x14ac:dyDescent="0.25">
      <c r="A5" t="s">
        <v>81</v>
      </c>
      <c r="B5">
        <v>320</v>
      </c>
      <c r="C5" t="s">
        <v>7</v>
      </c>
    </row>
    <row r="6" spans="1:3" x14ac:dyDescent="0.25">
      <c r="A6" t="s">
        <v>82</v>
      </c>
      <c r="B6">
        <v>320</v>
      </c>
      <c r="C6" t="s">
        <v>7</v>
      </c>
    </row>
    <row r="7" spans="1:3" x14ac:dyDescent="0.25">
      <c r="A7" t="s">
        <v>83</v>
      </c>
      <c r="B7">
        <v>350</v>
      </c>
      <c r="C7" t="s">
        <v>7</v>
      </c>
    </row>
    <row r="8" spans="1:3" x14ac:dyDescent="0.25">
      <c r="A8" t="s">
        <v>84</v>
      </c>
      <c r="B8">
        <v>375</v>
      </c>
      <c r="C8" t="s">
        <v>7</v>
      </c>
    </row>
    <row r="9" spans="1:3" x14ac:dyDescent="0.25">
      <c r="A9" t="s">
        <v>85</v>
      </c>
      <c r="B9">
        <v>300</v>
      </c>
      <c r="C9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48</v>
      </c>
      <c r="B1" s="1" t="s">
        <v>49</v>
      </c>
      <c r="C1" s="1" t="s">
        <v>1</v>
      </c>
    </row>
    <row r="2" spans="1:3" x14ac:dyDescent="0.25">
      <c r="A2" t="s">
        <v>86</v>
      </c>
      <c r="B2">
        <v>295</v>
      </c>
      <c r="C2" t="s">
        <v>9</v>
      </c>
    </row>
    <row r="3" spans="1:3" x14ac:dyDescent="0.25">
      <c r="A3" t="s">
        <v>87</v>
      </c>
      <c r="B3">
        <v>160</v>
      </c>
      <c r="C3" t="s">
        <v>9</v>
      </c>
    </row>
    <row r="4" spans="1:3" x14ac:dyDescent="0.25">
      <c r="A4" t="s">
        <v>88</v>
      </c>
      <c r="B4">
        <v>150</v>
      </c>
      <c r="C4" t="s">
        <v>9</v>
      </c>
    </row>
    <row r="5" spans="1:3" x14ac:dyDescent="0.25">
      <c r="A5" t="s">
        <v>89</v>
      </c>
      <c r="B5">
        <v>150</v>
      </c>
      <c r="C5" t="s">
        <v>9</v>
      </c>
    </row>
    <row r="6" spans="1:3" x14ac:dyDescent="0.25">
      <c r="A6" t="s">
        <v>90</v>
      </c>
      <c r="B6">
        <v>285</v>
      </c>
      <c r="C6" t="s">
        <v>9</v>
      </c>
    </row>
    <row r="7" spans="1:3" x14ac:dyDescent="0.25">
      <c r="A7" t="s">
        <v>91</v>
      </c>
      <c r="B7">
        <v>290</v>
      </c>
      <c r="C7" t="s">
        <v>9</v>
      </c>
    </row>
    <row r="8" spans="1:3" x14ac:dyDescent="0.25">
      <c r="A8" t="s">
        <v>92</v>
      </c>
      <c r="B8">
        <v>320</v>
      </c>
      <c r="C8" t="s">
        <v>9</v>
      </c>
    </row>
    <row r="9" spans="1:3" x14ac:dyDescent="0.25">
      <c r="A9" t="s">
        <v>93</v>
      </c>
      <c r="B9">
        <v>250</v>
      </c>
      <c r="C9" t="s">
        <v>9</v>
      </c>
    </row>
    <row r="10" spans="1:3" x14ac:dyDescent="0.25">
      <c r="A10" t="s">
        <v>94</v>
      </c>
      <c r="B10">
        <v>295</v>
      </c>
      <c r="C10" t="s">
        <v>9</v>
      </c>
    </row>
    <row r="11" spans="1:3" x14ac:dyDescent="0.25">
      <c r="A11" t="s">
        <v>95</v>
      </c>
      <c r="B11">
        <v>300</v>
      </c>
      <c r="C11" t="s">
        <v>9</v>
      </c>
    </row>
    <row r="12" spans="1:3" x14ac:dyDescent="0.25">
      <c r="A12" t="s">
        <v>96</v>
      </c>
      <c r="B12">
        <v>180</v>
      </c>
      <c r="C1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Gestión Total</vt:lpstr>
      <vt:lpstr>Bombas</vt:lpstr>
      <vt:lpstr>Cohetes</vt:lpstr>
      <vt:lpstr>Tanques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BAZTIAN P</dc:creator>
  <cp:lastModifiedBy>BAZTIAN P</cp:lastModifiedBy>
  <dcterms:created xsi:type="dcterms:W3CDTF">2025-04-17T13:21:13Z</dcterms:created>
  <dcterms:modified xsi:type="dcterms:W3CDTF">2025-04-17T20:18:17Z</dcterms:modified>
</cp:coreProperties>
</file>