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A\"/>
    </mc:Choice>
  </mc:AlternateContent>
  <bookViews>
    <workbookView xWindow="0" yWindow="0" windowWidth="19200" windowHeight="7310"/>
  </bookViews>
  <sheets>
    <sheet name="Age distribution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F5" i="1" l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</calcChain>
</file>

<file path=xl/sharedStrings.xml><?xml version="1.0" encoding="utf-8"?>
<sst xmlns="http://schemas.openxmlformats.org/spreadsheetml/2006/main" count="12" uniqueCount="12">
  <si>
    <t>Pupae</t>
  </si>
  <si>
    <t>Instar IV</t>
  </si>
  <si>
    <t>Instar III</t>
  </si>
  <si>
    <t>Instar II</t>
  </si>
  <si>
    <t>Instar I</t>
  </si>
  <si>
    <t>Error</t>
  </si>
  <si>
    <t>Number/days</t>
  </si>
  <si>
    <t>Mid-point in the life of the stage</t>
  </si>
  <si>
    <t>Duration [days]</t>
  </si>
  <si>
    <t>Number</t>
  </si>
  <si>
    <t>Stage</t>
  </si>
  <si>
    <r>
      <t xml:space="preserve">Age distribution of </t>
    </r>
    <r>
      <rPr>
        <i/>
        <sz val="10"/>
        <rFont val="Arial"/>
        <family val="2"/>
      </rPr>
      <t>An. albimanus</t>
    </r>
    <r>
      <rPr>
        <sz val="10"/>
        <rFont val="Arial"/>
        <family val="2"/>
      </rPr>
      <t xml:space="preserve"> immatures in one natural breeding site in Nuquí, Chocó, Colombia (July, 2015)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</si>
</sst>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1"/>
    <xf numFmtId="2" fontId="1" fillId="0" borderId="0" xfId="1" applyNumberFormat="1" applyBorder="1"/>
    <xf numFmtId="0" fontId="1" fillId="0" borderId="0" xfId="1" applyBorder="1" applyAlignment="1">
      <alignment horizontal="center" vertical="center"/>
    </xf>
    <xf numFmtId="0" fontId="1" fillId="0" borderId="0" xfId="1" applyBorder="1"/>
    <xf numFmtId="2" fontId="1" fillId="0" borderId="0" xfId="2" applyNumberFormat="1" applyFill="1"/>
    <xf numFmtId="0" fontId="1" fillId="0" borderId="0" xfId="2"/>
    <xf numFmtId="1" fontId="1" fillId="0" borderId="1" xfId="1" applyNumberFormat="1" applyBorder="1" applyAlignment="1">
      <alignment horizontal="center" vertical="center"/>
    </xf>
    <xf numFmtId="0" fontId="1" fillId="0" borderId="0" xfId="2" applyFill="1" applyAlignment="1">
      <alignment horizontal="center"/>
    </xf>
    <xf numFmtId="2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0" borderId="0" xfId="2" applyFill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4.3763676148796497E-2"/>
          <c:w val="0.81862729658792655"/>
          <c:h val="0.757534761108909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'Age distribution'!$E$5:$E$10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 formatCode="0.00">
                  <c:v>2.7</c:v>
                </c:pt>
                <c:pt idx="3" formatCode="0.00">
                  <c:v>4.75</c:v>
                </c:pt>
                <c:pt idx="4" formatCode="0.00">
                  <c:v>7.15</c:v>
                </c:pt>
                <c:pt idx="5" formatCode="0.00">
                  <c:v>9.5500000000000007</c:v>
                </c:pt>
              </c:numCache>
            </c:numRef>
          </c:xVal>
          <c:yVal>
            <c:numRef>
              <c:f>'Age distribution'!$F$5:$F$10</c:f>
              <c:numCache>
                <c:formatCode>0</c:formatCode>
                <c:ptCount val="6"/>
                <c:pt idx="0">
                  <c:v>303.66541639620363</c:v>
                </c:pt>
                <c:pt idx="1">
                  <c:v>255.29411764705884</c:v>
                </c:pt>
                <c:pt idx="2">
                  <c:v>232</c:v>
                </c:pt>
                <c:pt idx="3">
                  <c:v>218.57142857142856</c:v>
                </c:pt>
                <c:pt idx="4">
                  <c:v>180</c:v>
                </c:pt>
                <c:pt idx="5">
                  <c:v>18.571428571428569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5824"/>
        <c:axId val="163417096"/>
      </c:scatterChart>
      <c:valAx>
        <c:axId val="1505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in days</a:t>
                </a:r>
              </a:p>
            </c:rich>
          </c:tx>
          <c:layout>
            <c:manualLayout>
              <c:xMode val="edge"/>
              <c:yMode val="edge"/>
              <c:x val="0.4714431321084863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417096"/>
        <c:crosses val="autoZero"/>
        <c:crossBetween val="midCat"/>
        <c:majorUnit val="1"/>
        <c:minorUnit val="0.5"/>
      </c:valAx>
      <c:valAx>
        <c:axId val="163417096"/>
        <c:scaling>
          <c:orientation val="minMax"/>
          <c:max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Numbers /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4.3763676148796497E-2"/>
          <c:w val="0.81862729658792655"/>
          <c:h val="0.757534761108909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'Age distribution'!$E$5:$E$10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 formatCode="0.00">
                  <c:v>2.7</c:v>
                </c:pt>
                <c:pt idx="3" formatCode="0.00">
                  <c:v>4.75</c:v>
                </c:pt>
                <c:pt idx="4" formatCode="0.00">
                  <c:v>7.15</c:v>
                </c:pt>
                <c:pt idx="5" formatCode="0.00">
                  <c:v>9.5500000000000007</c:v>
                </c:pt>
              </c:numCache>
            </c:numRef>
          </c:xVal>
          <c:yVal>
            <c:numRef>
              <c:f>'Age distribution'!$F$5:$F$10</c:f>
              <c:numCache>
                <c:formatCode>0</c:formatCode>
                <c:ptCount val="6"/>
                <c:pt idx="0">
                  <c:v>303.66541639620363</c:v>
                </c:pt>
                <c:pt idx="1">
                  <c:v>255.29411764705884</c:v>
                </c:pt>
                <c:pt idx="2">
                  <c:v>232</c:v>
                </c:pt>
                <c:pt idx="3">
                  <c:v>218.57142857142856</c:v>
                </c:pt>
                <c:pt idx="4">
                  <c:v>180</c:v>
                </c:pt>
                <c:pt idx="5">
                  <c:v>18.571428571428569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3368"/>
        <c:axId val="163419056"/>
      </c:scatterChart>
      <c:valAx>
        <c:axId val="16342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in days</a:t>
                </a:r>
              </a:p>
            </c:rich>
          </c:tx>
          <c:layout>
            <c:manualLayout>
              <c:xMode val="edge"/>
              <c:yMode val="edge"/>
              <c:x val="0.4714431321084863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419056"/>
        <c:crosses val="autoZero"/>
        <c:crossBetween val="midCat"/>
        <c:majorUnit val="1"/>
        <c:minorUnit val="0.5"/>
      </c:valAx>
      <c:valAx>
        <c:axId val="163419056"/>
        <c:scaling>
          <c:orientation val="minMax"/>
          <c:max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Numbers /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42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19282</xdr:colOff>
      <xdr:row>3</xdr:row>
      <xdr:rowOff>442879</xdr:rowOff>
    </xdr:from>
    <xdr:to>
      <xdr:col>14</xdr:col>
      <xdr:colOff>19282</xdr:colOff>
      <xdr:row>22</xdr:row>
      <xdr:rowOff>46003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654050</xdr:colOff>
      <xdr:row>8</xdr:row>
      <xdr:rowOff>43962</xdr:rowOff>
    </xdr:from>
    <xdr:to>
      <xdr:col>9</xdr:col>
      <xdr:colOff>476250</xdr:colOff>
      <xdr:row>18</xdr:row>
      <xdr:rowOff>95251</xdr:rowOff>
    </xdr:to>
    <xdr:sp macro="" textlink="">
      <xdr:nvSpPr>
        <xdr:cNvPr id="3" name="Rectángulo 2"/>
        <xdr:cNvSpPr/>
      </xdr:nvSpPr>
      <xdr:spPr bwMode="auto">
        <a:xfrm>
          <a:off x="6750050" y="1517162"/>
          <a:ext cx="584200" cy="1892789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</a:t>
          </a:r>
        </a:p>
      </xdr:txBody>
    </xdr:sp>
    <xdr:clientData/>
  </xdr:twoCellAnchor>
  <xdr:twoCellAnchor>
    <xdr:from>
      <xdr:col>9</xdr:col>
      <xdr:colOff>476250</xdr:colOff>
      <xdr:row>9</xdr:row>
      <xdr:rowOff>24424</xdr:rowOff>
    </xdr:from>
    <xdr:to>
      <xdr:col>10</xdr:col>
      <xdr:colOff>410308</xdr:colOff>
      <xdr:row>18</xdr:row>
      <xdr:rowOff>97693</xdr:rowOff>
    </xdr:to>
    <xdr:sp macro="" textlink="">
      <xdr:nvSpPr>
        <xdr:cNvPr id="4" name="Rectángulo 3"/>
        <xdr:cNvSpPr/>
      </xdr:nvSpPr>
      <xdr:spPr bwMode="auto">
        <a:xfrm>
          <a:off x="7334250" y="1681774"/>
          <a:ext cx="696058" cy="1730619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II</a:t>
          </a:r>
        </a:p>
      </xdr:txBody>
    </xdr:sp>
    <xdr:clientData/>
  </xdr:twoCellAnchor>
  <xdr:twoCellAnchor>
    <xdr:from>
      <xdr:col>10</xdr:col>
      <xdr:colOff>412750</xdr:colOff>
      <xdr:row>9</xdr:row>
      <xdr:rowOff>112346</xdr:rowOff>
    </xdr:from>
    <xdr:to>
      <xdr:col>11</xdr:col>
      <xdr:colOff>322385</xdr:colOff>
      <xdr:row>18</xdr:row>
      <xdr:rowOff>95250</xdr:rowOff>
    </xdr:to>
    <xdr:sp macro="" textlink="">
      <xdr:nvSpPr>
        <xdr:cNvPr id="5" name="Rectángulo 4"/>
        <xdr:cNvSpPr/>
      </xdr:nvSpPr>
      <xdr:spPr bwMode="auto">
        <a:xfrm>
          <a:off x="8032750" y="1769696"/>
          <a:ext cx="671635" cy="1640254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III</a:t>
          </a:r>
        </a:p>
      </xdr:txBody>
    </xdr:sp>
    <xdr:clientData/>
  </xdr:twoCellAnchor>
  <xdr:twoCellAnchor>
    <xdr:from>
      <xdr:col>11</xdr:col>
      <xdr:colOff>323851</xdr:colOff>
      <xdr:row>11</xdr:row>
      <xdr:rowOff>39078</xdr:rowOff>
    </xdr:from>
    <xdr:to>
      <xdr:col>12</xdr:col>
      <xdr:colOff>491435</xdr:colOff>
      <xdr:row>18</xdr:row>
      <xdr:rowOff>95252</xdr:rowOff>
    </xdr:to>
    <xdr:sp macro="" textlink="">
      <xdr:nvSpPr>
        <xdr:cNvPr id="6" name="Rectángulo 5"/>
        <xdr:cNvSpPr/>
      </xdr:nvSpPr>
      <xdr:spPr bwMode="auto">
        <a:xfrm>
          <a:off x="8705851" y="2064728"/>
          <a:ext cx="929584" cy="1345224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IV</a:t>
          </a:r>
        </a:p>
      </xdr:txBody>
    </xdr:sp>
    <xdr:clientData/>
  </xdr:twoCellAnchor>
  <xdr:twoCellAnchor>
    <xdr:from>
      <xdr:col>12</xdr:col>
      <xdr:colOff>492432</xdr:colOff>
      <xdr:row>17</xdr:row>
      <xdr:rowOff>134257</xdr:rowOff>
    </xdr:from>
    <xdr:to>
      <xdr:col>13</xdr:col>
      <xdr:colOff>447261</xdr:colOff>
      <xdr:row>18</xdr:row>
      <xdr:rowOff>97308</xdr:rowOff>
    </xdr:to>
    <xdr:sp macro="" textlink="">
      <xdr:nvSpPr>
        <xdr:cNvPr id="7" name="Rectángulo 6"/>
        <xdr:cNvSpPr/>
      </xdr:nvSpPr>
      <xdr:spPr bwMode="auto">
        <a:xfrm>
          <a:off x="9636432" y="3264807"/>
          <a:ext cx="716829" cy="147201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endParaRPr lang="es-CO" sz="1100"/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0</xdr:colOff>
      <xdr:row>63</xdr:row>
      <xdr:rowOff>136524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0</xdr:colOff>
      <xdr:row>24</xdr:row>
      <xdr:rowOff>0</xdr:rowOff>
    </xdr:from>
    <xdr:ext cx="4584589" cy="3005588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419600"/>
          <a:ext cx="4584589" cy="3005588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0.82488</cdr:x>
      <cdr:y>0.66775</cdr:y>
    </cdr:from>
    <cdr:to>
      <cdr:x>0.93956</cdr:x>
      <cdr:y>0.76867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71348" y="1976782"/>
          <a:ext cx="524301" cy="29873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ex%20A.%20An.%20albimanus%20immatures%20surviv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nex%20A.%20Sampled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d numbers"/>
      <sheetName val="Instar mortalities"/>
      <sheetName val="Temperatures"/>
    </sheetNames>
    <sheetDataSet>
      <sheetData sheetId="0">
        <row r="19">
          <cell r="D19">
            <v>434</v>
          </cell>
        </row>
        <row r="22">
          <cell r="D22">
            <v>9.4506907448903199</v>
          </cell>
          <cell r="E22">
            <v>7.1464054678636248</v>
          </cell>
          <cell r="F22">
            <v>10.49386063901704</v>
          </cell>
          <cell r="G22">
            <v>14.341238130339761</v>
          </cell>
          <cell r="I22">
            <v>1.4640127503998499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d numbers"/>
    </sheetNames>
    <sheetDataSet>
      <sheetData sheetId="0">
        <row r="19">
          <cell r="D19">
            <v>434</v>
          </cell>
          <cell r="E19">
            <v>464</v>
          </cell>
          <cell r="F19">
            <v>459</v>
          </cell>
          <cell r="G19">
            <v>486</v>
          </cell>
          <cell r="I19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zoomScaleNormal="100" workbookViewId="0">
      <selection activeCell="D16" sqref="D16"/>
    </sheetView>
  </sheetViews>
  <sheetFormatPr baseColWidth="10" defaultRowHeight="12.5" x14ac:dyDescent="0.25"/>
  <cols>
    <col min="1" max="1" width="4.36328125" style="1" customWidth="1"/>
    <col min="2" max="2" width="7.6328125" style="1" bestFit="1" customWidth="1"/>
    <col min="3" max="3" width="7.1796875" style="1" bestFit="1" customWidth="1"/>
    <col min="4" max="4" width="8.7265625" style="1" customWidth="1"/>
    <col min="5" max="5" width="11.1796875" style="1" bestFit="1" customWidth="1"/>
    <col min="6" max="6" width="12.81640625" style="1" customWidth="1"/>
    <col min="7" max="7" width="5.36328125" style="1" bestFit="1" customWidth="1"/>
    <col min="8" max="8" width="5.36328125" style="1" customWidth="1"/>
    <col min="9" max="16384" width="10.90625" style="1"/>
  </cols>
  <sheetData>
    <row r="2" spans="2:8" ht="13" x14ac:dyDescent="0.3">
      <c r="B2" s="1" t="s">
        <v>11</v>
      </c>
    </row>
    <row r="4" spans="2:8" ht="39" x14ac:dyDescent="0.25">
      <c r="B4" s="11" t="s">
        <v>10</v>
      </c>
      <c r="C4" s="11" t="s">
        <v>9</v>
      </c>
      <c r="D4" s="14" t="s">
        <v>8</v>
      </c>
      <c r="E4" s="14" t="s">
        <v>7</v>
      </c>
      <c r="F4" s="14" t="s">
        <v>6</v>
      </c>
      <c r="G4" s="14" t="s">
        <v>5</v>
      </c>
    </row>
    <row r="5" spans="2:8" ht="13" x14ac:dyDescent="0.25">
      <c r="B5" s="11"/>
      <c r="C5" s="10"/>
      <c r="D5" s="10"/>
      <c r="E5" s="10">
        <v>0</v>
      </c>
      <c r="F5" s="7">
        <f>TREND(F6:F10,E6:E10,E5)</f>
        <v>303.66541639620363</v>
      </c>
      <c r="G5" s="10"/>
    </row>
    <row r="6" spans="2:8" ht="13" x14ac:dyDescent="0.25">
      <c r="B6" s="11" t="s">
        <v>4</v>
      </c>
      <c r="C6" s="12">
        <f>'[2]Sampled numbers'!$D$19</f>
        <v>434</v>
      </c>
      <c r="D6" s="10">
        <v>1.7</v>
      </c>
      <c r="E6" s="13">
        <f>(E5+D6)/2</f>
        <v>0.85</v>
      </c>
      <c r="F6" s="7">
        <f>C6/D6</f>
        <v>255.29411764705884</v>
      </c>
      <c r="G6" s="9">
        <f>'[1]Sampled numbers'!D22</f>
        <v>9.4506907448903199</v>
      </c>
    </row>
    <row r="7" spans="2:8" ht="13" x14ac:dyDescent="0.25">
      <c r="B7" s="11" t="s">
        <v>3</v>
      </c>
      <c r="C7" s="12">
        <f>'[2]Sampled numbers'!$E$19</f>
        <v>464</v>
      </c>
      <c r="D7" s="10">
        <v>2</v>
      </c>
      <c r="E7" s="9">
        <f>D6+(D7/2)</f>
        <v>2.7</v>
      </c>
      <c r="F7" s="7">
        <f>C7/D7</f>
        <v>232</v>
      </c>
      <c r="G7" s="9">
        <f>'[1]Sampled numbers'!E22</f>
        <v>7.1464054678636248</v>
      </c>
    </row>
    <row r="8" spans="2:8" ht="13" x14ac:dyDescent="0.25">
      <c r="B8" s="11" t="s">
        <v>2</v>
      </c>
      <c r="C8" s="12">
        <f>'[2]Sampled numbers'!$F$19</f>
        <v>459</v>
      </c>
      <c r="D8" s="10">
        <v>2.1</v>
      </c>
      <c r="E8" s="9">
        <f>(D6+D7)+(D8/2)</f>
        <v>4.75</v>
      </c>
      <c r="F8" s="7">
        <f>C8/D8</f>
        <v>218.57142857142856</v>
      </c>
      <c r="G8" s="9">
        <f>'[1]Sampled numbers'!F22</f>
        <v>10.49386063901704</v>
      </c>
    </row>
    <row r="9" spans="2:8" ht="13" x14ac:dyDescent="0.25">
      <c r="B9" s="11" t="s">
        <v>1</v>
      </c>
      <c r="C9" s="12">
        <f>'[2]Sampled numbers'!$G$19</f>
        <v>486</v>
      </c>
      <c r="D9" s="10">
        <v>2.7</v>
      </c>
      <c r="E9" s="9">
        <f>(D6+D7+D8)+(D9/2)</f>
        <v>7.15</v>
      </c>
      <c r="F9" s="7">
        <f>C9/D9</f>
        <v>180</v>
      </c>
      <c r="G9" s="9">
        <f>'[1]Sampled numbers'!G22</f>
        <v>14.341238130339761</v>
      </c>
    </row>
    <row r="10" spans="2:8" ht="13" x14ac:dyDescent="0.25">
      <c r="B10" s="11" t="s">
        <v>0</v>
      </c>
      <c r="C10" s="12">
        <f>'[2]Sampled numbers'!$I$19</f>
        <v>39</v>
      </c>
      <c r="D10" s="10">
        <v>2.1</v>
      </c>
      <c r="E10" s="9">
        <f>(D6+D7+D8+D9)+(D10/2)</f>
        <v>9.5500000000000007</v>
      </c>
      <c r="F10" s="7">
        <f>C10/D10</f>
        <v>18.571428571428569</v>
      </c>
      <c r="G10" s="9">
        <f>'[1]Sampled numbers'!I22</f>
        <v>1.4640127503998499</v>
      </c>
    </row>
    <row r="11" spans="2:8" x14ac:dyDescent="0.25">
      <c r="E11" s="8">
        <v>11</v>
      </c>
      <c r="F11" s="7">
        <v>19</v>
      </c>
    </row>
    <row r="12" spans="2:8" x14ac:dyDescent="0.25">
      <c r="D12" s="6"/>
      <c r="F12" s="5"/>
    </row>
    <row r="13" spans="2:8" x14ac:dyDescent="0.25">
      <c r="B13" s="4"/>
      <c r="C13" s="4"/>
      <c r="D13" s="4"/>
      <c r="E13" s="4"/>
      <c r="F13" s="4"/>
      <c r="H13" s="4"/>
    </row>
    <row r="14" spans="2:8" x14ac:dyDescent="0.25">
      <c r="B14" s="4"/>
      <c r="C14" s="4"/>
      <c r="D14" s="4"/>
      <c r="E14" s="4"/>
      <c r="F14" s="4"/>
      <c r="H14" s="4"/>
    </row>
    <row r="15" spans="2:8" x14ac:dyDescent="0.25">
      <c r="B15" s="3"/>
      <c r="C15" s="2"/>
      <c r="D15" s="2"/>
      <c r="E15" s="2"/>
      <c r="F15" s="2"/>
      <c r="H15" s="2"/>
    </row>
    <row r="16" spans="2:8" x14ac:dyDescent="0.25">
      <c r="B16" s="3"/>
      <c r="C16" s="2"/>
      <c r="D16" s="2"/>
      <c r="E16" s="2"/>
      <c r="F16" s="2"/>
      <c r="H16" s="2"/>
    </row>
    <row r="17" spans="2:8" x14ac:dyDescent="0.25">
      <c r="B17" s="3"/>
      <c r="C17" s="2"/>
      <c r="D17" s="2"/>
      <c r="E17" s="2"/>
      <c r="F17" s="2"/>
      <c r="H17" s="2"/>
    </row>
    <row r="18" spans="2:8" x14ac:dyDescent="0.25">
      <c r="B18" s="3"/>
      <c r="C18" s="2"/>
      <c r="D18" s="2"/>
      <c r="E18" s="2"/>
      <c r="F18" s="2"/>
      <c r="H18" s="2"/>
    </row>
    <row r="19" spans="2:8" x14ac:dyDescent="0.25">
      <c r="B19" s="3"/>
      <c r="C19" s="2"/>
      <c r="D19" s="2"/>
      <c r="E19" s="2"/>
      <c r="F19" s="2"/>
      <c r="H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Age distribution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2017-11-07T00:21:02Z</dcterms:created>
  <dcterms:modified xsi:type="dcterms:W3CDTF">2018-03-17T20:39:01Z</dcterms:modified>
</cp:coreProperties>
</file>