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¡¡¡THESIS!!!\Bernal-García, Sebastian_MasterThesis\Annex A\"/>
    </mc:Choice>
  </mc:AlternateContent>
  <bookViews>
    <workbookView xWindow="0" yWindow="0" windowWidth="19200" windowHeight="7305"/>
  </bookViews>
  <sheets>
    <sheet name="Instar mortalit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H10" i="1"/>
  <c r="H7" i="1"/>
  <c r="H9" i="1"/>
  <c r="H8" i="1"/>
  <c r="H11" i="1"/>
  <c r="F6" i="1" l="1"/>
  <c r="G6" i="1" s="1"/>
  <c r="F7" i="1"/>
  <c r="G7" i="1"/>
  <c r="D8" i="1"/>
  <c r="F8" i="1"/>
  <c r="G8" i="1"/>
  <c r="D9" i="1"/>
  <c r="F9" i="1"/>
  <c r="G9" i="1"/>
  <c r="D10" i="1"/>
  <c r="F10" i="1"/>
  <c r="G10" i="1"/>
  <c r="D11" i="1"/>
</calcChain>
</file>

<file path=xl/sharedStrings.xml><?xml version="1.0" encoding="utf-8"?>
<sst xmlns="http://schemas.openxmlformats.org/spreadsheetml/2006/main" count="15" uniqueCount="15">
  <si>
    <t>Adult</t>
  </si>
  <si>
    <t>Pupae</t>
  </si>
  <si>
    <t>Instar IV</t>
  </si>
  <si>
    <t>Instar III</t>
  </si>
  <si>
    <t>Instar II</t>
  </si>
  <si>
    <t>Instar I</t>
  </si>
  <si>
    <t>Relative proportion dying in stage</t>
  </si>
  <si>
    <t>Deaths in stage</t>
  </si>
  <si>
    <t>No. entering stage</t>
  </si>
  <si>
    <t>Age at the beginning of the stage [days]</t>
  </si>
  <si>
    <t>Duration [days]</t>
  </si>
  <si>
    <t>Stage</t>
  </si>
  <si>
    <r>
      <t xml:space="preserve">Instar mortalities of </t>
    </r>
    <r>
      <rPr>
        <i/>
        <sz val="10"/>
        <rFont val="Arial"/>
        <family val="2"/>
      </rPr>
      <t>An. albimanus</t>
    </r>
    <r>
      <rPr>
        <sz val="10"/>
        <rFont val="Arial"/>
        <family val="2"/>
      </rPr>
      <t xml:space="preserve"> in one natural breeding site in Nuquí, Chocó, Colombia (July, 2015)</t>
    </r>
  </si>
  <si>
    <t>Accumulated Mortality Rate</t>
  </si>
  <si>
    <t>Accumulated Mortality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</si>
</sst>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21">
    <xf numFmtId="0" fontId="0" fillId="0" borderId="0" xfId="0"/>
    <xf numFmtId="164" fontId="0" fillId="0" borderId="0" xfId="2" applyNumberFormat="1" applyFont="1"/>
    <xf numFmtId="2" fontId="2" fillId="0" borderId="1" xfId="3" applyNumberFormat="1" applyBorder="1" applyAlignment="1">
      <alignment horizontal="center" vertical="center"/>
    </xf>
    <xf numFmtId="1" fontId="2" fillId="0" borderId="1" xfId="3" applyNumberFormat="1" applyBorder="1" applyAlignment="1">
      <alignment horizontal="center" vertical="center"/>
    </xf>
    <xf numFmtId="1" fontId="2" fillId="0" borderId="1" xfId="4" applyNumberFormat="1" applyFill="1" applyBorder="1" applyAlignment="1">
      <alignment horizontal="center"/>
    </xf>
    <xf numFmtId="0" fontId="2" fillId="0" borderId="1" xfId="3" applyBorder="1" applyAlignment="1">
      <alignment horizontal="center" vertical="center"/>
    </xf>
    <xf numFmtId="0" fontId="0" fillId="0" borderId="1" xfId="0" applyBorder="1"/>
    <xf numFmtId="0" fontId="3" fillId="0" borderId="1" xfId="3" applyFont="1" applyBorder="1" applyAlignment="1">
      <alignment horizontal="center" vertical="center"/>
    </xf>
    <xf numFmtId="2" fontId="2" fillId="0" borderId="0" xfId="3" applyNumberFormat="1" applyBorder="1" applyAlignment="1">
      <alignment horizontal="center" vertical="center"/>
    </xf>
    <xf numFmtId="1" fontId="2" fillId="0" borderId="0" xfId="3" applyNumberFormat="1" applyBorder="1" applyAlignment="1">
      <alignment horizontal="center" vertical="center"/>
    </xf>
    <xf numFmtId="0" fontId="2" fillId="0" borderId="0" xfId="3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2" fillId="0" borderId="0" xfId="4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2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 wrapText="1"/>
    </xf>
    <xf numFmtId="0" fontId="2" fillId="0" borderId="0" xfId="3"/>
    <xf numFmtId="2" fontId="0" fillId="0" borderId="0" xfId="1" applyNumberFormat="1" applyFont="1"/>
    <xf numFmtId="2" fontId="2" fillId="0" borderId="0" xfId="1" applyNumberFormat="1" applyFont="1" applyBorder="1" applyAlignment="1">
      <alignment horizontal="center" vertical="center"/>
    </xf>
    <xf numFmtId="2" fontId="2" fillId="0" borderId="0" xfId="3" applyNumberFormat="1" applyFill="1" applyBorder="1" applyAlignment="1">
      <alignment horizontal="center" vertical="center"/>
    </xf>
  </cellXfs>
  <cellStyles count="5">
    <cellStyle name="Millares" xfId="1" builtinId="3"/>
    <cellStyle name="Normal" xfId="0" builtinId="0"/>
    <cellStyle name="Normal 2 2" xfId="4"/>
    <cellStyle name="Normal 3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387350</xdr:colOff>
      <xdr:row>3</xdr:row>
      <xdr:rowOff>644525</xdr:rowOff>
    </xdr:from>
    <xdr:ext cx="2480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2025650" y="1225550"/>
              <a:ext cx="248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2025650" y="1225550"/>
              <a:ext cx="248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(𝑡_𝑖)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238125</xdr:colOff>
      <xdr:row>4</xdr:row>
      <xdr:rowOff>3175</xdr:rowOff>
    </xdr:from>
    <xdr:ext cx="322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3286125" y="739775"/>
              <a:ext cx="322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3286125" y="739775"/>
              <a:ext cx="322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(〖𝑆𝑡〗_𝑖)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3</xdr:row>
      <xdr:rowOff>647700</xdr:rowOff>
    </xdr:from>
    <xdr:ext cx="1981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52500" y="736600"/>
              <a:ext cx="198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52500" y="736600"/>
              <a:ext cx="198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146050</xdr:colOff>
      <xdr:row>3</xdr:row>
      <xdr:rowOff>647700</xdr:rowOff>
    </xdr:from>
    <xdr:ext cx="2761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670050" y="736600"/>
              <a:ext cx="2761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670050" y="736600"/>
              <a:ext cx="2761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(𝑑_𝑖)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247650</xdr:colOff>
      <xdr:row>3</xdr:row>
      <xdr:rowOff>647700</xdr:rowOff>
    </xdr:from>
    <xdr:ext cx="2837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4057650" y="736600"/>
              <a:ext cx="2837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057650" y="736600"/>
              <a:ext cx="2837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(𝐷_𝑖)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209550</xdr:colOff>
      <xdr:row>4</xdr:row>
      <xdr:rowOff>0</xdr:rowOff>
    </xdr:from>
    <xdr:ext cx="52668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4781550" y="736600"/>
              <a:ext cx="52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4781550" y="736600"/>
              <a:ext cx="52668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(〖𝐷_𝑖/𝑆𝑡〗_𝑖)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166523</xdr:colOff>
      <xdr:row>4</xdr:row>
      <xdr:rowOff>9526</xdr:rowOff>
    </xdr:from>
    <xdr:ext cx="83170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/>
            <xdr:cNvSpPr txBox="1"/>
          </xdr:nvSpPr>
          <xdr:spPr>
            <a:xfrm>
              <a:off x="5204920" y="1237923"/>
              <a:ext cx="8317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𝑆𝑡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𝑆𝑡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/>
            <xdr:cNvSpPr txBox="1"/>
          </xdr:nvSpPr>
          <xdr:spPr>
            <a:xfrm>
              <a:off x="5204920" y="1237923"/>
              <a:ext cx="8317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</a:rPr>
                <a:t>(〖〖</a:t>
              </a:r>
              <a:r>
                <a:rPr lang="es-CO" sz="1100" b="0" i="0">
                  <a:latin typeface="Cambria Math" panose="02040503050406030204" pitchFamily="18" charset="0"/>
                </a:rPr>
                <a:t>𝑆𝑡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s-CO" sz="1100" b="0" i="0">
                  <a:latin typeface="Cambria Math" panose="02040503050406030204" pitchFamily="18" charset="0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/𝑆𝑡〗_</a:t>
              </a:r>
              <a:r>
                <a:rPr lang="es-CO" sz="1100" b="0" i="0">
                  <a:latin typeface="Cambria Math" panose="02040503050406030204" pitchFamily="18" charset="0"/>
                </a:rPr>
                <a:t>0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39414</xdr:colOff>
      <xdr:row>4</xdr:row>
      <xdr:rowOff>6569</xdr:rowOff>
    </xdr:from>
    <xdr:ext cx="87087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6240517" y="1234966"/>
              <a:ext cx="870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𝑙𝑛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1−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𝑚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s-CO" sz="1100"/>
                <a:t>/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6240517" y="1234966"/>
              <a:ext cx="870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−𝑙𝑛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1−𝑚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s-CO" sz="1100"/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476578</xdr:colOff>
      <xdr:row>3</xdr:row>
      <xdr:rowOff>464098</xdr:rowOff>
    </xdr:from>
    <xdr:ext cx="2219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5514975" y="1042167"/>
              <a:ext cx="221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s-CO" sz="1100" b="0" i="1">
                      <a:latin typeface="Cambria Math" panose="02040503050406030204" pitchFamily="18" charset="0"/>
                    </a:rPr>
                    <m:t>𝑚</m:t>
                  </m:r>
                </m:oMath>
              </a14:m>
              <a:r>
                <a:rPr lang="es-CO" sz="1100"/>
                <a:t>)</a:t>
              </a:r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5514975" y="1042167"/>
              <a:ext cx="22198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(𝑚</a:t>
              </a:r>
              <a:r>
                <a:rPr lang="es-CO" sz="1100"/>
                <a:t>)</a:t>
              </a:r>
            </a:p>
          </xdr:txBody>
        </xdr:sp>
      </mc:Fallback>
    </mc:AlternateContent>
    <xdr:clientData/>
  </xdr:oneCellAnchor>
  <xdr:oneCellAnchor>
    <xdr:from>
      <xdr:col>8</xdr:col>
      <xdr:colOff>372790</xdr:colOff>
      <xdr:row>3</xdr:row>
      <xdr:rowOff>465412</xdr:rowOff>
    </xdr:from>
    <xdr:ext cx="18242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/>
            <xdr:cNvSpPr txBox="1"/>
          </xdr:nvSpPr>
          <xdr:spPr>
            <a:xfrm>
              <a:off x="6573893" y="1043481"/>
              <a:ext cx="182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es-CO" sz="1100" b="0" i="1">
                      <a:latin typeface="Cambria Math" panose="02040503050406030204" pitchFamily="18" charset="0"/>
                    </a:rPr>
                    <m:t>(</m:t>
                  </m:r>
                  <m:r>
                    <a:rPr lang="es-CO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</m:oMath>
              </a14:m>
              <a:r>
                <a:rPr lang="es-CO" sz="1100"/>
                <a:t>)</a:t>
              </a:r>
            </a:p>
          </xdr:txBody>
        </xdr:sp>
      </mc:Choice>
      <mc:Fallback>
        <xdr:sp macro="" textlink="">
          <xdr:nvSpPr>
            <xdr:cNvPr id="11" name="CuadroTexto 10"/>
            <xdr:cNvSpPr txBox="1"/>
          </xdr:nvSpPr>
          <xdr:spPr>
            <a:xfrm>
              <a:off x="6573893" y="1043481"/>
              <a:ext cx="1824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/>
                <a:t>)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tabSelected="1" zoomScale="145" zoomScaleNormal="145" workbookViewId="0">
      <selection activeCell="K9" sqref="K9"/>
    </sheetView>
  </sheetViews>
  <sheetFormatPr baseColWidth="10" defaultRowHeight="15" x14ac:dyDescent="0.25"/>
  <cols>
    <col min="1" max="1" width="6.85546875" customWidth="1"/>
    <col min="2" max="3" width="8.85546875" customWidth="1"/>
    <col min="4" max="4" width="15.140625" customWidth="1"/>
    <col min="7" max="7" width="12.85546875" bestFit="1" customWidth="1"/>
    <col min="8" max="8" width="17.42578125" customWidth="1"/>
    <col min="9" max="9" width="15.140625" customWidth="1"/>
  </cols>
  <sheetData>
    <row r="2" spans="2:11" x14ac:dyDescent="0.25">
      <c r="B2" s="17" t="s">
        <v>12</v>
      </c>
    </row>
    <row r="3" spans="2:11" ht="15.75" thickBot="1" x14ac:dyDescent="0.3">
      <c r="B3" s="6"/>
      <c r="C3" s="6"/>
      <c r="D3" s="6"/>
      <c r="E3" s="6"/>
      <c r="F3" s="6"/>
      <c r="G3" s="6"/>
      <c r="H3" s="6"/>
      <c r="I3" s="6"/>
    </row>
    <row r="4" spans="2:11" ht="51" x14ac:dyDescent="0.25">
      <c r="B4" s="11" t="s">
        <v>11</v>
      </c>
      <c r="C4" s="16" t="s">
        <v>10</v>
      </c>
      <c r="D4" s="16" t="s">
        <v>9</v>
      </c>
      <c r="E4" s="16" t="s">
        <v>8</v>
      </c>
      <c r="F4" s="16" t="s">
        <v>7</v>
      </c>
      <c r="G4" s="16" t="s">
        <v>6</v>
      </c>
      <c r="H4" s="16" t="s">
        <v>14</v>
      </c>
      <c r="I4" s="16" t="s">
        <v>13</v>
      </c>
    </row>
    <row r="5" spans="2:11" x14ac:dyDescent="0.25">
      <c r="B5" s="15"/>
      <c r="C5" s="14"/>
      <c r="D5" s="14"/>
      <c r="E5" s="14"/>
      <c r="F5" s="14"/>
      <c r="G5" s="14"/>
      <c r="H5" s="14"/>
      <c r="I5" s="14"/>
    </row>
    <row r="6" spans="2:11" x14ac:dyDescent="0.25">
      <c r="B6" s="11" t="s">
        <v>5</v>
      </c>
      <c r="C6" s="10">
        <v>1.7</v>
      </c>
      <c r="D6" s="13">
        <v>0</v>
      </c>
      <c r="E6" s="12">
        <v>302</v>
      </c>
      <c r="F6" s="9">
        <f>E6-E7</f>
        <v>62</v>
      </c>
      <c r="G6" s="8">
        <f>F6/E6</f>
        <v>0.20529801324503311</v>
      </c>
      <c r="I6" s="8"/>
    </row>
    <row r="7" spans="2:11" x14ac:dyDescent="0.25">
      <c r="B7" s="11" t="s">
        <v>4</v>
      </c>
      <c r="C7" s="10">
        <v>2</v>
      </c>
      <c r="D7" s="10">
        <v>1.7</v>
      </c>
      <c r="E7" s="9">
        <v>240</v>
      </c>
      <c r="F7" s="9">
        <f>E7-E8</f>
        <v>15</v>
      </c>
      <c r="G7" s="8">
        <f>F7/E7</f>
        <v>6.25E-2</v>
      </c>
      <c r="H7" s="19">
        <f>(1-(E7/$E$6))</f>
        <v>0.20529801324503316</v>
      </c>
      <c r="I7" s="8">
        <f t="shared" ref="I6:I10" si="0">(-LN(1-(H7)))/D7</f>
        <v>0.13516946707816377</v>
      </c>
    </row>
    <row r="8" spans="2:11" x14ac:dyDescent="0.25">
      <c r="B8" s="11" t="s">
        <v>3</v>
      </c>
      <c r="C8" s="10">
        <v>2.1</v>
      </c>
      <c r="D8" s="10">
        <f>D7+2</f>
        <v>3.7</v>
      </c>
      <c r="E8" s="9">
        <v>225</v>
      </c>
      <c r="F8" s="9">
        <f>E8-E9</f>
        <v>15</v>
      </c>
      <c r="G8" s="8">
        <f>F8/E8</f>
        <v>6.6666666666666666E-2</v>
      </c>
      <c r="H8" s="19">
        <f>(1-(E8/$E$6))</f>
        <v>0.25496688741721851</v>
      </c>
      <c r="I8" s="8">
        <f t="shared" si="0"/>
        <v>7.9547733829851197E-2</v>
      </c>
    </row>
    <row r="9" spans="2:11" x14ac:dyDescent="0.25">
      <c r="B9" s="11" t="s">
        <v>2</v>
      </c>
      <c r="C9" s="10">
        <v>2.7</v>
      </c>
      <c r="D9" s="10">
        <f>D8+2.1</f>
        <v>5.8000000000000007</v>
      </c>
      <c r="E9" s="9">
        <v>210</v>
      </c>
      <c r="F9" s="9">
        <f>E9-E10</f>
        <v>113</v>
      </c>
      <c r="G9" s="8">
        <f>F9/E9</f>
        <v>0.53809523809523807</v>
      </c>
      <c r="H9" s="19">
        <f>(1-(E9/$E$6))</f>
        <v>0.30463576158940397</v>
      </c>
      <c r="I9" s="8">
        <f t="shared" si="0"/>
        <v>6.2641290803000155E-2</v>
      </c>
    </row>
    <row r="10" spans="2:11" x14ac:dyDescent="0.25">
      <c r="B10" s="11" t="s">
        <v>1</v>
      </c>
      <c r="C10" s="10">
        <v>2.1</v>
      </c>
      <c r="D10" s="10">
        <f>D9+2.7</f>
        <v>8.5</v>
      </c>
      <c r="E10" s="9">
        <v>97</v>
      </c>
      <c r="F10" s="9">
        <f>E10-E11</f>
        <v>78</v>
      </c>
      <c r="G10" s="8">
        <f>F10/E10</f>
        <v>0.80412371134020622</v>
      </c>
      <c r="H10" s="19">
        <f>(1-(E10/$E$6))</f>
        <v>0.67880794701986757</v>
      </c>
      <c r="I10" s="8">
        <f t="shared" si="0"/>
        <v>0.13361365163193964</v>
      </c>
    </row>
    <row r="11" spans="2:11" ht="15.75" thickBot="1" x14ac:dyDescent="0.3">
      <c r="B11" s="7" t="s">
        <v>0</v>
      </c>
      <c r="C11" s="6"/>
      <c r="D11" s="5">
        <f>D10+2.1</f>
        <v>10.6</v>
      </c>
      <c r="E11" s="4">
        <v>19</v>
      </c>
      <c r="F11" s="3"/>
      <c r="G11" s="2"/>
      <c r="H11" s="2">
        <f t="shared" ref="H8:I11" si="1">(1-(E11/$E$6))</f>
        <v>0.9370860927152318</v>
      </c>
      <c r="I11" s="2">
        <f>(-LN(1-(H11)))/D11</f>
        <v>0.26094226775551221</v>
      </c>
      <c r="J11" s="18"/>
      <c r="K11" s="1"/>
    </row>
    <row r="12" spans="2:11" x14ac:dyDescent="0.25">
      <c r="H12" s="20"/>
    </row>
    <row r="13" spans="2:11" x14ac:dyDescent="0.25">
      <c r="E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Instar mortalities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2017-11-07T00:21:38Z</dcterms:created>
  <dcterms:modified xsi:type="dcterms:W3CDTF">2017-11-16T22:18:40Z</dcterms:modified>
</cp:coreProperties>
</file>