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X:\Dropbox\¡¡¡THESIS!!!\Bernal-García, Sebastian_MasterThesis\Annex A\"/>
    </mc:Choice>
  </mc:AlternateContent>
  <bookViews>
    <workbookView xWindow="0" yWindow="0" windowWidth="19200" windowHeight="6730" tabRatio="704"/>
  </bookViews>
  <sheets>
    <sheet name="Sampled numbers" sheetId="2" r:id="rId1"/>
  </sheets>
  <externalReferences>
    <externalReference r:id="rId2"/>
  </externalReferenc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22" i="2" l="1"/>
  <c r="L22" i="2"/>
  <c r="L20" i="2"/>
  <c r="M20" i="2"/>
  <c r="L21" i="2"/>
  <c r="M21" i="2"/>
  <c r="K22" i="2" l="1"/>
  <c r="J22" i="2"/>
  <c r="K21" i="2"/>
  <c r="J21" i="2"/>
  <c r="K20" i="2"/>
  <c r="K23" i="2" s="1"/>
  <c r="J20" i="2"/>
  <c r="J23" i="2" s="1"/>
  <c r="D20" i="2"/>
  <c r="J19" i="2"/>
  <c r="K19" i="2"/>
  <c r="I19" i="2"/>
  <c r="E20" i="2"/>
  <c r="F20" i="2"/>
  <c r="G20" i="2"/>
  <c r="I20" i="2"/>
  <c r="E21" i="2"/>
  <c r="E22" i="2" s="1"/>
  <c r="F21" i="2"/>
  <c r="G21" i="2"/>
  <c r="I21" i="2"/>
  <c r="I22" i="2" s="1"/>
  <c r="D21" i="2"/>
  <c r="D22" i="2" s="1"/>
  <c r="G22" i="2"/>
  <c r="F22" i="2"/>
  <c r="F23" i="2" s="1"/>
  <c r="E19" i="2"/>
  <c r="F19" i="2"/>
  <c r="G19" i="2"/>
  <c r="D19" i="2"/>
  <c r="H8" i="2"/>
  <c r="H9" i="2"/>
  <c r="H21" i="2" s="1"/>
  <c r="H10" i="2"/>
  <c r="H11" i="2"/>
  <c r="H12" i="2"/>
  <c r="H13" i="2"/>
  <c r="H14" i="2"/>
  <c r="H15" i="2"/>
  <c r="H16" i="2"/>
  <c r="H17" i="2"/>
  <c r="H18" i="2"/>
  <c r="H7" i="2"/>
  <c r="H20" i="2" s="1"/>
  <c r="E23" i="2" l="1"/>
  <c r="J24" i="2"/>
  <c r="K24" i="2"/>
  <c r="H22" i="2"/>
  <c r="H23" i="2" s="1"/>
  <c r="I23" i="2"/>
  <c r="I24" i="2"/>
  <c r="G24" i="2"/>
  <c r="H24" i="2"/>
  <c r="H19" i="2"/>
  <c r="D24" i="2"/>
  <c r="F24" i="2"/>
  <c r="E24" i="2"/>
  <c r="G23" i="2"/>
  <c r="D23" i="2"/>
</calcChain>
</file>

<file path=xl/sharedStrings.xml><?xml version="1.0" encoding="utf-8"?>
<sst xmlns="http://schemas.openxmlformats.org/spreadsheetml/2006/main" count="21" uniqueCount="21">
  <si>
    <t>Air Temperature</t>
  </si>
  <si>
    <t>Water Temperature</t>
  </si>
  <si>
    <t>TOTAL</t>
  </si>
  <si>
    <t>Total Larvae</t>
  </si>
  <si>
    <t>Instar I</t>
  </si>
  <si>
    <t>Instar II</t>
  </si>
  <si>
    <t>Instar III</t>
  </si>
  <si>
    <t>Instar IV</t>
  </si>
  <si>
    <t>Day of July of 2015</t>
  </si>
  <si>
    <t>No. of Pupae</t>
  </si>
  <si>
    <t>Emergence</t>
  </si>
  <si>
    <t>Day number</t>
  </si>
  <si>
    <t>No. of Larvae</t>
  </si>
  <si>
    <t>No. of Males</t>
  </si>
  <si>
    <t>No. of Females</t>
  </si>
  <si>
    <t>Error</t>
  </si>
  <si>
    <t>Mean</t>
  </si>
  <si>
    <t>Standard Desviation</t>
  </si>
  <si>
    <t>CI+</t>
  </si>
  <si>
    <t>CI-</t>
  </si>
  <si>
    <r>
      <t xml:space="preserve">Sampled </t>
    </r>
    <r>
      <rPr>
        <i/>
        <sz val="12"/>
        <color theme="1"/>
        <rFont val="Arial"/>
        <family val="2"/>
      </rPr>
      <t>An. albimanus</t>
    </r>
    <r>
      <rPr>
        <sz val="12"/>
        <color theme="1"/>
        <rFont val="Arial"/>
        <family val="2"/>
      </rPr>
      <t xml:space="preserve"> immatures in one natural breeding site in Nuquí, Chocó, Colombia (July, 2015)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</si>
</sst>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color theme="1"/>
      <name val="Arial"/>
      <family val="2"/>
    </font>
    <font>
      <i/>
      <sz val="12"/>
      <color theme="1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4" fillId="0" borderId="0"/>
    <xf numFmtId="0" fontId="4" fillId="0" borderId="0"/>
  </cellStyleXfs>
  <cellXfs count="17">
    <xf numFmtId="0" fontId="0" fillId="0" borderId="0" xfId="0"/>
    <xf numFmtId="0" fontId="2" fillId="0" borderId="0" xfId="0" applyFont="1"/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164" fontId="7" fillId="0" borderId="1" xfId="0" applyNumberFormat="1" applyFont="1" applyFill="1" applyBorder="1" applyAlignment="1">
      <alignment horizontal="center" vertical="center" wrapText="1"/>
    </xf>
    <xf numFmtId="0" fontId="1" fillId="0" borderId="1" xfId="1" applyBorder="1" applyAlignment="1">
      <alignment horizontal="center" vertical="center"/>
    </xf>
    <xf numFmtId="2" fontId="5" fillId="0" borderId="1" xfId="1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</cellXfs>
  <cellStyles count="4">
    <cellStyle name="Normal" xfId="0" builtinId="0"/>
    <cellStyle name="Normal 2" xfId="1"/>
    <cellStyle name="Normal 2 2" xfId="3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Annex%20A.%20Age%20Distribu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ge distribution"/>
    </sheetNames>
    <sheetDataSet>
      <sheetData sheetId="0">
        <row r="5">
          <cell r="E5">
            <v>0</v>
          </cell>
          <cell r="F5">
            <v>303.66541639620363</v>
          </cell>
        </row>
        <row r="6">
          <cell r="E6">
            <v>0.85</v>
          </cell>
          <cell r="F6">
            <v>255.29411764705884</v>
          </cell>
        </row>
        <row r="7">
          <cell r="E7">
            <v>2.7</v>
          </cell>
          <cell r="F7">
            <v>232</v>
          </cell>
        </row>
        <row r="8">
          <cell r="E8">
            <v>4.75</v>
          </cell>
          <cell r="F8">
            <v>218.57142857142856</v>
          </cell>
        </row>
        <row r="9">
          <cell r="E9">
            <v>7.15</v>
          </cell>
          <cell r="F9">
            <v>180</v>
          </cell>
        </row>
        <row r="10">
          <cell r="E10">
            <v>9.5500000000000007</v>
          </cell>
          <cell r="F10">
            <v>18.571428571428569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B2:M24"/>
  <sheetViews>
    <sheetView tabSelected="1" workbookViewId="0">
      <selection activeCell="O13" sqref="O13"/>
    </sheetView>
  </sheetViews>
  <sheetFormatPr baseColWidth="10" defaultRowHeight="14.5" x14ac:dyDescent="0.35"/>
  <cols>
    <col min="1" max="1" width="6" customWidth="1"/>
    <col min="2" max="2" width="8.6328125" customWidth="1"/>
    <col min="3" max="3" width="11.08984375" customWidth="1"/>
    <col min="4" max="7" width="6.36328125" bestFit="1" customWidth="1"/>
    <col min="8" max="8" width="7.08984375" bestFit="1" customWidth="1"/>
    <col min="9" max="9" width="6.90625" customWidth="1"/>
    <col min="10" max="10" width="6.7265625" bestFit="1" customWidth="1"/>
    <col min="11" max="11" width="7.36328125" customWidth="1"/>
    <col min="12" max="12" width="12.36328125" customWidth="1"/>
    <col min="13" max="13" width="11.81640625" customWidth="1"/>
  </cols>
  <sheetData>
    <row r="2" spans="2:13" ht="15.5" x14ac:dyDescent="0.35">
      <c r="B2" s="1" t="s">
        <v>20</v>
      </c>
    </row>
    <row r="3" spans="2:13" ht="15.5" x14ac:dyDescent="0.35">
      <c r="B3" s="1"/>
    </row>
    <row r="4" spans="2:13" ht="15.5" x14ac:dyDescent="0.35">
      <c r="B4" s="9" t="s">
        <v>11</v>
      </c>
      <c r="C4" s="9" t="s">
        <v>8</v>
      </c>
      <c r="D4" s="9" t="s">
        <v>12</v>
      </c>
      <c r="E4" s="9"/>
      <c r="F4" s="9"/>
      <c r="G4" s="9"/>
      <c r="H4" s="9"/>
      <c r="I4" s="13" t="s">
        <v>9</v>
      </c>
      <c r="J4" s="11" t="s">
        <v>10</v>
      </c>
      <c r="K4" s="12"/>
    </row>
    <row r="5" spans="2:13" x14ac:dyDescent="0.35">
      <c r="B5" s="9"/>
      <c r="C5" s="9"/>
      <c r="D5" s="9" t="s">
        <v>4</v>
      </c>
      <c r="E5" s="9" t="s">
        <v>5</v>
      </c>
      <c r="F5" s="9" t="s">
        <v>6</v>
      </c>
      <c r="G5" s="9" t="s">
        <v>7</v>
      </c>
      <c r="H5" s="9" t="s">
        <v>3</v>
      </c>
      <c r="I5" s="14"/>
      <c r="J5" s="9" t="s">
        <v>13</v>
      </c>
      <c r="K5" s="9" t="s">
        <v>14</v>
      </c>
    </row>
    <row r="6" spans="2:13" x14ac:dyDescent="0.35">
      <c r="B6" s="9"/>
      <c r="C6" s="9"/>
      <c r="D6" s="9"/>
      <c r="E6" s="9"/>
      <c r="F6" s="9"/>
      <c r="G6" s="9"/>
      <c r="H6" s="9"/>
      <c r="I6" s="15"/>
      <c r="J6" s="9"/>
      <c r="K6" s="9"/>
    </row>
    <row r="7" spans="2:13" ht="29" x14ac:dyDescent="0.35">
      <c r="B7" s="2">
        <v>1</v>
      </c>
      <c r="C7" s="3">
        <v>16</v>
      </c>
      <c r="D7" s="4">
        <v>41</v>
      </c>
      <c r="E7" s="4">
        <v>30</v>
      </c>
      <c r="F7" s="4">
        <v>20</v>
      </c>
      <c r="G7" s="4">
        <v>14</v>
      </c>
      <c r="H7" s="4">
        <f>SUM(D7:G7)</f>
        <v>105</v>
      </c>
      <c r="I7" s="4">
        <v>0</v>
      </c>
      <c r="J7" s="4">
        <v>0</v>
      </c>
      <c r="K7" s="4">
        <v>0</v>
      </c>
      <c r="L7" s="16" t="s">
        <v>0</v>
      </c>
      <c r="M7" s="16" t="s">
        <v>1</v>
      </c>
    </row>
    <row r="8" spans="2:13" ht="15.5" x14ac:dyDescent="0.35">
      <c r="B8" s="2">
        <v>2</v>
      </c>
      <c r="C8" s="3">
        <v>17</v>
      </c>
      <c r="D8" s="4">
        <v>75</v>
      </c>
      <c r="E8" s="4">
        <v>75</v>
      </c>
      <c r="F8" s="4">
        <v>21</v>
      </c>
      <c r="G8" s="4">
        <v>52</v>
      </c>
      <c r="H8" s="4">
        <f t="shared" ref="H8:H18" si="0">SUM(D8:G8)</f>
        <v>223</v>
      </c>
      <c r="I8" s="4">
        <v>2</v>
      </c>
      <c r="J8" s="4">
        <v>0</v>
      </c>
      <c r="K8" s="4">
        <v>0</v>
      </c>
      <c r="L8" s="7">
        <v>26.704000000000001</v>
      </c>
      <c r="M8" s="7">
        <v>28.181999999999999</v>
      </c>
    </row>
    <row r="9" spans="2:13" ht="15.5" x14ac:dyDescent="0.35">
      <c r="B9" s="2">
        <v>3</v>
      </c>
      <c r="C9" s="3">
        <v>18</v>
      </c>
      <c r="D9" s="4">
        <v>89</v>
      </c>
      <c r="E9" s="4">
        <v>64</v>
      </c>
      <c r="F9" s="4">
        <v>12</v>
      </c>
      <c r="G9" s="4">
        <v>33</v>
      </c>
      <c r="H9" s="4">
        <f t="shared" si="0"/>
        <v>198</v>
      </c>
      <c r="I9" s="4">
        <v>1</v>
      </c>
      <c r="J9" s="4">
        <v>0</v>
      </c>
      <c r="K9" s="4">
        <v>1</v>
      </c>
      <c r="L9" s="7">
        <v>26.956</v>
      </c>
      <c r="M9" s="7">
        <v>28.177</v>
      </c>
    </row>
    <row r="10" spans="2:13" ht="15.5" x14ac:dyDescent="0.35">
      <c r="B10" s="2">
        <v>4</v>
      </c>
      <c r="C10" s="3">
        <v>19</v>
      </c>
      <c r="D10" s="4">
        <v>89</v>
      </c>
      <c r="E10" s="4">
        <v>75</v>
      </c>
      <c r="F10" s="4">
        <v>28</v>
      </c>
      <c r="G10" s="4">
        <v>28</v>
      </c>
      <c r="H10" s="4">
        <f t="shared" si="0"/>
        <v>220</v>
      </c>
      <c r="I10" s="4">
        <v>3</v>
      </c>
      <c r="J10" s="4">
        <v>1</v>
      </c>
      <c r="K10" s="4">
        <v>0</v>
      </c>
      <c r="L10" s="7">
        <v>26.475999999999999</v>
      </c>
      <c r="M10" s="7">
        <v>27.844000000000001</v>
      </c>
    </row>
    <row r="11" spans="2:13" ht="15.5" x14ac:dyDescent="0.35">
      <c r="B11" s="2">
        <v>5</v>
      </c>
      <c r="C11" s="3">
        <v>20</v>
      </c>
      <c r="D11" s="4">
        <v>20</v>
      </c>
      <c r="E11" s="4">
        <v>17</v>
      </c>
      <c r="F11" s="4">
        <v>14</v>
      </c>
      <c r="G11" s="4">
        <v>3</v>
      </c>
      <c r="H11" s="4">
        <f t="shared" si="0"/>
        <v>54</v>
      </c>
      <c r="I11" s="4">
        <v>0</v>
      </c>
      <c r="J11" s="4">
        <v>1</v>
      </c>
      <c r="K11" s="4">
        <v>0</v>
      </c>
      <c r="L11" s="7">
        <v>25.260999999999999</v>
      </c>
      <c r="M11" s="7">
        <v>26.792999999999999</v>
      </c>
    </row>
    <row r="12" spans="2:13" ht="15.5" x14ac:dyDescent="0.35">
      <c r="B12" s="2">
        <v>6</v>
      </c>
      <c r="C12" s="3">
        <v>21</v>
      </c>
      <c r="D12" s="4">
        <v>38</v>
      </c>
      <c r="E12" s="4">
        <v>30</v>
      </c>
      <c r="F12" s="4">
        <v>47</v>
      </c>
      <c r="G12" s="4">
        <v>17</v>
      </c>
      <c r="H12" s="4">
        <f t="shared" si="0"/>
        <v>132</v>
      </c>
      <c r="I12" s="4">
        <v>3</v>
      </c>
      <c r="J12" s="4">
        <v>2</v>
      </c>
      <c r="K12" s="4">
        <v>0</v>
      </c>
      <c r="L12" s="7">
        <v>27.233000000000001</v>
      </c>
      <c r="M12" s="7">
        <v>27.844000000000001</v>
      </c>
    </row>
    <row r="13" spans="2:13" ht="15.5" x14ac:dyDescent="0.35">
      <c r="B13" s="2">
        <v>7</v>
      </c>
      <c r="C13" s="3">
        <v>22</v>
      </c>
      <c r="D13" s="4">
        <v>15</v>
      </c>
      <c r="E13" s="4">
        <v>44</v>
      </c>
      <c r="F13" s="4">
        <v>60</v>
      </c>
      <c r="G13" s="4">
        <v>35</v>
      </c>
      <c r="H13" s="4">
        <f t="shared" si="0"/>
        <v>154</v>
      </c>
      <c r="I13" s="4">
        <v>5</v>
      </c>
      <c r="J13" s="4">
        <v>0</v>
      </c>
      <c r="K13" s="4">
        <v>1</v>
      </c>
      <c r="L13" s="7">
        <v>25.327000000000002</v>
      </c>
      <c r="M13" s="7">
        <v>27.056000000000001</v>
      </c>
    </row>
    <row r="14" spans="2:13" ht="15.5" x14ac:dyDescent="0.35">
      <c r="B14" s="2">
        <v>8</v>
      </c>
      <c r="C14" s="3">
        <v>23</v>
      </c>
      <c r="D14" s="4">
        <v>27</v>
      </c>
      <c r="E14" s="4">
        <v>33</v>
      </c>
      <c r="F14" s="4">
        <v>95</v>
      </c>
      <c r="G14" s="4">
        <v>77</v>
      </c>
      <c r="H14" s="4">
        <f t="shared" si="0"/>
        <v>232</v>
      </c>
      <c r="I14" s="4">
        <v>1</v>
      </c>
      <c r="J14" s="4">
        <v>3</v>
      </c>
      <c r="K14" s="4">
        <v>1</v>
      </c>
      <c r="L14" s="7">
        <v>26.361999999999998</v>
      </c>
      <c r="M14" s="7">
        <v>27.635000000000002</v>
      </c>
    </row>
    <row r="15" spans="2:13" ht="15.5" x14ac:dyDescent="0.35">
      <c r="B15" s="2">
        <v>9</v>
      </c>
      <c r="C15" s="3">
        <v>24</v>
      </c>
      <c r="D15" s="4">
        <v>28</v>
      </c>
      <c r="E15" s="4">
        <v>25</v>
      </c>
      <c r="F15" s="4">
        <v>58</v>
      </c>
      <c r="G15" s="4">
        <v>68</v>
      </c>
      <c r="H15" s="4">
        <f t="shared" si="0"/>
        <v>179</v>
      </c>
      <c r="I15" s="4">
        <v>10</v>
      </c>
      <c r="J15" s="4">
        <v>3</v>
      </c>
      <c r="K15" s="4">
        <v>0</v>
      </c>
      <c r="L15" s="7">
        <v>28.332999999999998</v>
      </c>
      <c r="M15" s="7">
        <v>29.048999999999999</v>
      </c>
    </row>
    <row r="16" spans="2:13" ht="15.5" x14ac:dyDescent="0.35">
      <c r="B16" s="2">
        <v>10</v>
      </c>
      <c r="C16" s="3">
        <v>25</v>
      </c>
      <c r="D16" s="4">
        <v>12</v>
      </c>
      <c r="E16" s="4">
        <v>71</v>
      </c>
      <c r="F16" s="4">
        <v>104</v>
      </c>
      <c r="G16" s="4">
        <v>159</v>
      </c>
      <c r="H16" s="4">
        <f t="shared" si="0"/>
        <v>346</v>
      </c>
      <c r="I16" s="4">
        <v>14</v>
      </c>
      <c r="J16" s="4">
        <v>2</v>
      </c>
      <c r="K16" s="4">
        <v>4</v>
      </c>
      <c r="L16" s="7">
        <v>29.053999999999998</v>
      </c>
      <c r="M16" s="7">
        <v>29.698</v>
      </c>
    </row>
    <row r="17" spans="2:13" ht="15.5" x14ac:dyDescent="0.35">
      <c r="B17" s="2">
        <v>11</v>
      </c>
      <c r="C17" s="3">
        <v>26</v>
      </c>
      <c r="D17" s="4">
        <v>0</v>
      </c>
      <c r="E17" s="4">
        <v>0</v>
      </c>
      <c r="F17" s="4">
        <v>0</v>
      </c>
      <c r="G17" s="4">
        <v>0</v>
      </c>
      <c r="H17" s="4">
        <f t="shared" si="0"/>
        <v>0</v>
      </c>
      <c r="I17" s="4">
        <v>0</v>
      </c>
      <c r="J17" s="4">
        <v>5</v>
      </c>
      <c r="K17" s="4">
        <v>3</v>
      </c>
      <c r="L17" s="7">
        <v>27.777000000000001</v>
      </c>
      <c r="M17" s="7">
        <v>28.202999999999999</v>
      </c>
    </row>
    <row r="18" spans="2:13" ht="15.5" x14ac:dyDescent="0.35">
      <c r="B18" s="2">
        <v>12</v>
      </c>
      <c r="C18" s="3">
        <v>27</v>
      </c>
      <c r="D18" s="4">
        <v>0</v>
      </c>
      <c r="E18" s="4">
        <v>0</v>
      </c>
      <c r="F18" s="4">
        <v>0</v>
      </c>
      <c r="G18" s="4">
        <v>0</v>
      </c>
      <c r="H18" s="4">
        <f t="shared" si="0"/>
        <v>0</v>
      </c>
      <c r="I18" s="4">
        <v>0</v>
      </c>
      <c r="J18" s="4">
        <v>4</v>
      </c>
      <c r="K18" s="4">
        <v>7</v>
      </c>
      <c r="L18" s="7">
        <v>26.515999999999998</v>
      </c>
      <c r="M18" s="7">
        <v>27.8</v>
      </c>
    </row>
    <row r="19" spans="2:13" ht="15.5" x14ac:dyDescent="0.35">
      <c r="B19" s="10" t="s">
        <v>2</v>
      </c>
      <c r="C19" s="10"/>
      <c r="D19" s="5">
        <f>SUM(D7:D18)</f>
        <v>434</v>
      </c>
      <c r="E19" s="5">
        <f t="shared" ref="E19:I19" si="1">SUM(E7:E18)</f>
        <v>464</v>
      </c>
      <c r="F19" s="5">
        <f t="shared" si="1"/>
        <v>459</v>
      </c>
      <c r="G19" s="5">
        <f t="shared" si="1"/>
        <v>486</v>
      </c>
      <c r="H19" s="5">
        <f t="shared" si="1"/>
        <v>1843</v>
      </c>
      <c r="I19" s="5">
        <f t="shared" si="1"/>
        <v>39</v>
      </c>
      <c r="J19" s="5">
        <f t="shared" ref="J19" si="2">SUM(J7:J18)</f>
        <v>21</v>
      </c>
      <c r="K19" s="5">
        <f t="shared" ref="K19" si="3">SUM(K7:K18)</f>
        <v>17</v>
      </c>
    </row>
    <row r="20" spans="2:13" ht="15.5" x14ac:dyDescent="0.35">
      <c r="B20" s="9" t="s">
        <v>16</v>
      </c>
      <c r="C20" s="9"/>
      <c r="D20" s="6">
        <f>AVERAGE(D7:D16)</f>
        <v>43.4</v>
      </c>
      <c r="E20" s="6">
        <f t="shared" ref="E20:I20" si="4">AVERAGE(E7:E16)</f>
        <v>46.4</v>
      </c>
      <c r="F20" s="6">
        <f t="shared" si="4"/>
        <v>45.9</v>
      </c>
      <c r="G20" s="6">
        <f t="shared" si="4"/>
        <v>48.6</v>
      </c>
      <c r="H20" s="6">
        <f t="shared" si="4"/>
        <v>184.3</v>
      </c>
      <c r="I20" s="6">
        <f t="shared" si="4"/>
        <v>3.9</v>
      </c>
      <c r="J20" s="6">
        <f>AVERAGE(J7:J18)</f>
        <v>1.75</v>
      </c>
      <c r="K20" s="6">
        <f>AVERAGE(K7:K18)</f>
        <v>1.4166666666666667</v>
      </c>
      <c r="L20" s="8">
        <f>AVERAGE(L8:L18)</f>
        <v>26.909000000000002</v>
      </c>
      <c r="M20" s="8">
        <f>AVERAGE(M8:M18)</f>
        <v>28.025545454545455</v>
      </c>
    </row>
    <row r="21" spans="2:13" ht="15.5" x14ac:dyDescent="0.35">
      <c r="B21" s="9" t="s">
        <v>17</v>
      </c>
      <c r="C21" s="9"/>
      <c r="D21" s="6">
        <f>STDEV(D7:D16)</f>
        <v>29.885708215726723</v>
      </c>
      <c r="E21" s="6">
        <f t="shared" ref="E21:I21" si="5">STDEV(E7:E16)</f>
        <v>22.598918361530298</v>
      </c>
      <c r="F21" s="6">
        <f t="shared" si="5"/>
        <v>33.184501067683861</v>
      </c>
      <c r="G21" s="6">
        <f t="shared" si="5"/>
        <v>45.350976958728367</v>
      </c>
      <c r="H21" s="6">
        <f t="shared" si="5"/>
        <v>80.505417347047015</v>
      </c>
      <c r="I21" s="6">
        <f t="shared" si="5"/>
        <v>4.6296148147911111</v>
      </c>
      <c r="J21" s="6">
        <f>STDEV(J7:J18)</f>
        <v>1.712255291076124</v>
      </c>
      <c r="K21" s="6">
        <f>STDEV(K7:K18)</f>
        <v>2.1933093855190746</v>
      </c>
      <c r="L21" s="8">
        <f>_xlfn.STDEV.S(L8:L18)</f>
        <v>1.1572039578224744</v>
      </c>
      <c r="M21" s="8">
        <f>_xlfn.STDEV.S(M8:M18)</f>
        <v>0.81559614560594418</v>
      </c>
    </row>
    <row r="22" spans="2:13" ht="15.5" x14ac:dyDescent="0.35">
      <c r="B22" s="9" t="s">
        <v>15</v>
      </c>
      <c r="C22" s="9"/>
      <c r="D22" s="6">
        <f>D21/SQRT(10)</f>
        <v>9.4506907448903199</v>
      </c>
      <c r="E22" s="6">
        <f>E21/SQRT(10)</f>
        <v>7.1464054678636248</v>
      </c>
      <c r="F22" s="6">
        <f t="shared" ref="F22:G22" si="6">F21/SQRT(10)</f>
        <v>10.49386063901704</v>
      </c>
      <c r="G22" s="6">
        <f t="shared" si="6"/>
        <v>14.341238130339761</v>
      </c>
      <c r="H22" s="6">
        <f>H21/SQRT(10)</f>
        <v>25.458048279909868</v>
      </c>
      <c r="I22" s="6">
        <f>I21/SQRT(10)</f>
        <v>1.4640127503998499</v>
      </c>
      <c r="J22" s="6">
        <f>J21/SQRT(10)</f>
        <v>0.54146266554751321</v>
      </c>
      <c r="K22" s="6">
        <f>K21/SQRT(10)</f>
        <v>0.69358532716646049</v>
      </c>
      <c r="L22" s="8">
        <f>L21/(SQRT(11))</f>
        <v>0.34891012127376392</v>
      </c>
      <c r="M22" s="8">
        <f>M21/(SQRT(11))</f>
        <v>0.24591149049408972</v>
      </c>
    </row>
    <row r="23" spans="2:13" ht="15.5" x14ac:dyDescent="0.35">
      <c r="B23" s="9" t="s">
        <v>18</v>
      </c>
      <c r="C23" s="9"/>
      <c r="D23" s="6">
        <f>D20+(1.645*D22)</f>
        <v>58.946386275344572</v>
      </c>
      <c r="E23" s="6">
        <f t="shared" ref="E23:G23" si="7">E20+(1.645*E22)</f>
        <v>58.155836994635663</v>
      </c>
      <c r="F23" s="6">
        <f t="shared" si="7"/>
        <v>63.162400751183029</v>
      </c>
      <c r="G23" s="6">
        <f t="shared" si="7"/>
        <v>72.191336724408913</v>
      </c>
      <c r="H23" s="6">
        <f>H20+(1.645*H22)</f>
        <v>226.17848942045174</v>
      </c>
      <c r="I23" s="6">
        <f>I20+(1.645*I22)</f>
        <v>6.3083009744077536</v>
      </c>
      <c r="J23" s="6">
        <f>J20+(1.645*J22)</f>
        <v>2.6407060848256592</v>
      </c>
      <c r="K23" s="6">
        <f>K20+(1.645*K22)</f>
        <v>2.5576145298554942</v>
      </c>
    </row>
    <row r="24" spans="2:13" ht="15.5" x14ac:dyDescent="0.35">
      <c r="B24" s="9" t="s">
        <v>19</v>
      </c>
      <c r="C24" s="9"/>
      <c r="D24" s="6">
        <f>D20-(1.645*D22)</f>
        <v>27.853613724655425</v>
      </c>
      <c r="E24" s="6">
        <f t="shared" ref="E24:G24" si="8">E20-(1.645*E22)</f>
        <v>34.644163005364334</v>
      </c>
      <c r="F24" s="6">
        <f t="shared" si="8"/>
        <v>28.637599248816969</v>
      </c>
      <c r="G24" s="6">
        <f t="shared" si="8"/>
        <v>25.008663275591093</v>
      </c>
      <c r="H24" s="6">
        <f>H20-(1.645*H22)</f>
        <v>142.42151057954828</v>
      </c>
      <c r="I24" s="6">
        <f>I20-(1.645*I22)</f>
        <v>1.4916990255922467</v>
      </c>
      <c r="J24" s="6">
        <f t="shared" ref="J24:K24" si="9">J20-(1.645*J22)</f>
        <v>0.85929391517434073</v>
      </c>
      <c r="K24" s="6">
        <f t="shared" si="9"/>
        <v>0.27571880347783928</v>
      </c>
    </row>
  </sheetData>
  <mergeCells count="18">
    <mergeCell ref="B23:C23"/>
    <mergeCell ref="B24:C24"/>
    <mergeCell ref="B20:C20"/>
    <mergeCell ref="B21:C21"/>
    <mergeCell ref="B22:C22"/>
    <mergeCell ref="J5:J6"/>
    <mergeCell ref="K5:K6"/>
    <mergeCell ref="B19:C19"/>
    <mergeCell ref="H5:H6"/>
    <mergeCell ref="D4:H4"/>
    <mergeCell ref="C4:C6"/>
    <mergeCell ref="B4:B6"/>
    <mergeCell ref="J4:K4"/>
    <mergeCell ref="I4:I6"/>
    <mergeCell ref="D5:D6"/>
    <mergeCell ref="E5:E6"/>
    <mergeCell ref="F5:F6"/>
    <mergeCell ref="G5:G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Sampled numbers</vt:lpstr>
    </vt:vector>
  </TitlesOfParts>
  <Company>LG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Anonymous</dc:creator>
  <cp:lastModifiedBy>Anonymous</cp:lastModifiedBy>
  <dcterms:created xsi:type="dcterms:W3CDTF">2016-08-30T16:12:25Z</dcterms:created>
  <dcterms:modified xsi:type="dcterms:W3CDTF">2017-11-07T00:24:09Z</dcterms:modified>
</cp:coreProperties>
</file>