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7310"/>
  </bookViews>
  <sheets>
    <sheet name="BMDR" sheetId="1" r:id="rId1"/>
  </sheets>
  <definedNames>
    <definedName name="Pal_Workbook_GUID" hidden="1">"55RIH2AJ8VV34KLKBJY42CGN"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/>
  <c r="H4" i="1"/>
  <c r="J4" i="1"/>
  <c r="H5" i="1"/>
  <c r="J5" i="1"/>
  <c r="H6" i="1"/>
  <c r="J6" i="1"/>
  <c r="H7" i="1"/>
  <c r="J7" i="1"/>
  <c r="G8" i="1"/>
  <c r="I8" i="1" s="1"/>
  <c r="H8" i="1"/>
  <c r="J8" i="1"/>
  <c r="H9" i="1"/>
  <c r="J9" i="1"/>
  <c r="H10" i="1"/>
  <c r="J10" i="1"/>
  <c r="H11" i="1"/>
  <c r="J11" i="1"/>
  <c r="H12" i="1"/>
  <c r="J12" i="1"/>
  <c r="G13" i="1"/>
  <c r="I13" i="1" s="1"/>
  <c r="H13" i="1"/>
  <c r="J13" i="1"/>
  <c r="H14" i="1"/>
  <c r="J14" i="1"/>
  <c r="H15" i="1"/>
  <c r="J15" i="1"/>
  <c r="G16" i="1"/>
  <c r="H16" i="1"/>
  <c r="J16" i="1"/>
  <c r="D17" i="1"/>
  <c r="E17" i="1"/>
  <c r="I17" i="1" s="1"/>
  <c r="H17" i="1"/>
  <c r="J17" i="1"/>
  <c r="G18" i="1"/>
  <c r="H18" i="1"/>
  <c r="J18" i="1"/>
  <c r="D19" i="1"/>
  <c r="E19" i="1"/>
  <c r="I19" i="1" s="1"/>
  <c r="H19" i="1"/>
  <c r="J19" i="1"/>
  <c r="H20" i="1"/>
  <c r="J20" i="1"/>
  <c r="D21" i="1"/>
  <c r="E21" i="1"/>
  <c r="I21" i="1" s="1"/>
  <c r="G21" i="1"/>
  <c r="H21" i="1"/>
  <c r="J21" i="1"/>
  <c r="H22" i="1"/>
  <c r="J22" i="1"/>
  <c r="D23" i="1"/>
  <c r="E23" i="1"/>
  <c r="H23" i="1"/>
  <c r="I23" i="1"/>
  <c r="J23" i="1"/>
  <c r="G24" i="1"/>
  <c r="H24" i="1"/>
  <c r="J24" i="1"/>
  <c r="D25" i="1"/>
  <c r="E25" i="1"/>
  <c r="H25" i="1"/>
  <c r="I25" i="1"/>
  <c r="J25" i="1"/>
  <c r="G26" i="1"/>
  <c r="H26" i="1"/>
  <c r="J26" i="1"/>
  <c r="H27" i="1"/>
  <c r="J27" i="1"/>
  <c r="G28" i="1"/>
  <c r="H28" i="1"/>
  <c r="J28" i="1"/>
  <c r="H29" i="1"/>
  <c r="J29" i="1"/>
  <c r="G30" i="1"/>
  <c r="I30" i="1" s="1"/>
  <c r="H30" i="1"/>
  <c r="J30" i="1"/>
  <c r="H31" i="1"/>
  <c r="J31" i="1"/>
  <c r="H32" i="1"/>
  <c r="I32" i="1"/>
  <c r="J32" i="1"/>
  <c r="H33" i="1"/>
  <c r="J33" i="1"/>
</calcChain>
</file>

<file path=xl/sharedStrings.xml><?xml version="1.0" encoding="utf-8"?>
<sst xmlns="http://schemas.openxmlformats.org/spreadsheetml/2006/main" count="20" uniqueCount="20">
  <si>
    <t>RMSE</t>
  </si>
  <si>
    <t>RSS</t>
  </si>
  <si>
    <t>R2 Adj</t>
  </si>
  <si>
    <t>λ</t>
  </si>
  <si>
    <t>Tmax</t>
  </si>
  <si>
    <t>Δ</t>
  </si>
  <si>
    <t>ρ</t>
  </si>
  <si>
    <t>Blood Meal Digestion Rate 
(Rúa-Uribe et al., 2005; 
Rúa, 2006; Lardeux et al., 2008)</t>
  </si>
  <si>
    <r>
      <rPr>
        <b/>
        <i/>
        <sz val="11"/>
        <color rgb="FF000000"/>
        <rFont val="Calibri"/>
        <family val="2"/>
      </rPr>
      <t>An. pseudopunctipennis</t>
    </r>
    <r>
      <rPr>
        <b/>
        <sz val="11"/>
        <color rgb="FF000000"/>
        <rFont val="Calibri"/>
        <family val="2"/>
      </rPr>
      <t xml:space="preserve"> (Lardeux et al., 2008) </t>
    </r>
  </si>
  <si>
    <t xml:space="preserve">Blood Meal Digestion Rate 
(Lardeux et al., 2008) </t>
  </si>
  <si>
    <t xml:space="preserve">Gonotrophic Cycle Duration 
(Lardeux et al., 2008) </t>
  </si>
  <si>
    <t xml:space="preserve">Blood Meal Digestion Rate
(Rúa-Uribe et al., 2005; Rúa-Uribe, 2006) </t>
  </si>
  <si>
    <t xml:space="preserve">Gonotrophic Cycle Duration 
(Rúa-Uribe et al., 2005; Rúa-Uribe, 2006) </t>
  </si>
  <si>
    <t xml:space="preserve">Gonotrophic Cycle Duration 
(Rúa-Uribe, 2006) </t>
  </si>
  <si>
    <t>Gonotrophic Cycle Duration 
(Rúa-Uribe et al., 2005)</t>
  </si>
  <si>
    <t>Air Temperature</t>
  </si>
  <si>
    <t>An. albimanus &amp; An. pseudopunctipennis</t>
  </si>
  <si>
    <r>
      <t xml:space="preserve">An. pseudopunctipennis </t>
    </r>
    <r>
      <rPr>
        <b/>
        <sz val="11"/>
        <color rgb="FF000000"/>
        <rFont val="Calibri"/>
        <family val="2"/>
      </rPr>
      <t xml:space="preserve">(Lardeux et al., 2008) </t>
    </r>
  </si>
  <si>
    <r>
      <t xml:space="preserve">An. albimanus </t>
    </r>
    <r>
      <rPr>
        <b/>
        <sz val="11"/>
        <color theme="1"/>
        <rFont val="Calibri"/>
        <family val="2"/>
        <scheme val="minor"/>
      </rPr>
      <t xml:space="preserve">(Rúa-Uribe et al., 2005; Rúa-Uribe, 2006) </t>
    </r>
  </si>
  <si>
    <r>
      <rPr>
        <b/>
        <i/>
        <sz val="11"/>
        <color theme="1"/>
        <rFont val="Calibri"/>
        <family val="2"/>
        <scheme val="minor"/>
      </rPr>
      <t>An. albimanus</t>
    </r>
    <r>
      <rPr>
        <b/>
        <sz val="11"/>
        <color theme="1"/>
        <rFont val="Calibri"/>
        <family val="2"/>
        <scheme val="minor"/>
      </rPr>
      <t xml:space="preserve"> (This study)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</si>
</sst>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#,##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3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Blood Meal Digestion Rate (BMDR)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62113136598084"/>
          <c:y val="0.10597142857142858"/>
          <c:w val="0.81003569593165425"/>
          <c:h val="0.57394533183352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BMDR!$F$1</c:f>
              <c:strCache>
                <c:ptCount val="1"/>
                <c:pt idx="0">
                  <c:v>An. pseudopunctipennis (Lardeux et al., 2008)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BMDR!$A$3:$A$32</c:f>
              <c:numCache>
                <c:formatCode>0.0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28.5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</c:numCache>
            </c:numRef>
          </c:xVal>
          <c:yVal>
            <c:numRef>
              <c:f>BMDR!$G$3:$G$32</c:f>
              <c:numCache>
                <c:formatCode>General</c:formatCode>
                <c:ptCount val="30"/>
                <c:pt idx="5" formatCode="0.00">
                  <c:v>7.8125E-2</c:v>
                </c:pt>
                <c:pt idx="10" formatCode="0.00">
                  <c:v>0.15625</c:v>
                </c:pt>
                <c:pt idx="13" formatCode="0.00">
                  <c:v>0.19607843137254904</c:v>
                </c:pt>
                <c:pt idx="15" formatCode="0.00">
                  <c:v>0.2857142857142857</c:v>
                </c:pt>
                <c:pt idx="18" formatCode="0.00">
                  <c:v>0.30303030303030304</c:v>
                </c:pt>
                <c:pt idx="21" formatCode="0.00">
                  <c:v>0.37037037037037035</c:v>
                </c:pt>
                <c:pt idx="23" formatCode="0.00">
                  <c:v>0.47619047619047616</c:v>
                </c:pt>
                <c:pt idx="25" formatCode="0.00">
                  <c:v>0.41666666666666669</c:v>
                </c:pt>
                <c:pt idx="27" formatCode="0.00">
                  <c:v>0.43478260869565222</c:v>
                </c:pt>
                <c:pt idx="29" formatCode="0.00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BMDR!$B$1</c:f>
              <c:strCache>
                <c:ptCount val="1"/>
                <c:pt idx="0">
                  <c:v>An. albimanus (Rúa-Uribe et al., 2005; Rúa-Uribe, 2006)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BMDR!$A$3:$A$30</c:f>
              <c:numCache>
                <c:formatCode>0.0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28.5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</c:numCache>
            </c:numRef>
          </c:xVal>
          <c:yVal>
            <c:numRef>
              <c:f>BMDR!$E$3:$E$30</c:f>
              <c:numCache>
                <c:formatCode>General</c:formatCode>
                <c:ptCount val="28"/>
                <c:pt idx="14" formatCode="0.00">
                  <c:v>0.27149321266968324</c:v>
                </c:pt>
                <c:pt idx="16" formatCode="0.00">
                  <c:v>0.28583420776495277</c:v>
                </c:pt>
                <c:pt idx="18" formatCode="0.00">
                  <c:v>0.32</c:v>
                </c:pt>
                <c:pt idx="20" formatCode="0.00">
                  <c:v>0.33179049939098681</c:v>
                </c:pt>
                <c:pt idx="22" formatCode="0.00">
                  <c:v>0.34732272069464548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BMDR!$J$2</c:f>
              <c:strCache>
                <c:ptCount val="1"/>
                <c:pt idx="0">
                  <c:v>An. albimanus (This study)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BMDR!$A$3:$A$32</c:f>
              <c:numCache>
                <c:formatCode>0.0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28.5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</c:numCache>
            </c:numRef>
          </c:xVal>
          <c:yVal>
            <c:numRef>
              <c:f>BMDR!$J$3:$J$32</c:f>
              <c:numCache>
                <c:formatCode>0.00</c:formatCode>
                <c:ptCount val="30"/>
                <c:pt idx="0">
                  <c:v>3.7484293430842808E-3</c:v>
                </c:pt>
                <c:pt idx="1">
                  <c:v>1.9712066227779657E-2</c:v>
                </c:pt>
                <c:pt idx="2">
                  <c:v>3.5897672179549867E-2</c:v>
                </c:pt>
                <c:pt idx="3">
                  <c:v>5.230833360447229E-2</c:v>
                </c:pt>
                <c:pt idx="4">
                  <c:v>6.8947179823950266E-2</c:v>
                </c:pt>
                <c:pt idx="5">
                  <c:v>8.5817383671148884E-2</c:v>
                </c:pt>
                <c:pt idx="6">
                  <c:v>0.10292216209505178</c:v>
                </c:pt>
                <c:pt idx="7">
                  <c:v>0.1202647767706837</c:v>
                </c:pt>
                <c:pt idx="8">
                  <c:v>0.13784853471040326</c:v>
                </c:pt>
                <c:pt idx="9">
                  <c:v>0.15567678885902736</c:v>
                </c:pt>
                <c:pt idx="10">
                  <c:v>0.17375293861524232</c:v>
                </c:pt>
                <c:pt idx="11">
                  <c:v>0.19208043008767395</c:v>
                </c:pt>
                <c:pt idx="12">
                  <c:v>0.21066275544831581</c:v>
                </c:pt>
                <c:pt idx="13">
                  <c:v>0.22950344926429289</c:v>
                </c:pt>
                <c:pt idx="14">
                  <c:v>0.2486060747630372</c:v>
                </c:pt>
                <c:pt idx="15">
                  <c:v>0.26797417660982736</c:v>
                </c:pt>
                <c:pt idx="16">
                  <c:v>0.27775885007853351</c:v>
                </c:pt>
                <c:pt idx="17">
                  <c:v>0.28761112233446773</c:v>
                </c:pt>
                <c:pt idx="18">
                  <c:v>0.30751957355166182</c:v>
                </c:pt>
                <c:pt idx="19">
                  <c:v>0.32769972641367606</c:v>
                </c:pt>
                <c:pt idx="20">
                  <c:v>0.33788983313480769</c:v>
                </c:pt>
                <c:pt idx="21">
                  <c:v>0.34814346037127386</c:v>
                </c:pt>
                <c:pt idx="22">
                  <c:v>0.36881488414292218</c:v>
                </c:pt>
                <c:pt idx="23">
                  <c:v>0.3895856593803404</c:v>
                </c:pt>
                <c:pt idx="24">
                  <c:v>0.41001998342912538</c:v>
                </c:pt>
                <c:pt idx="25">
                  <c:v>0.4286597659451199</c:v>
                </c:pt>
                <c:pt idx="26">
                  <c:v>0.44064820733385801</c:v>
                </c:pt>
                <c:pt idx="27">
                  <c:v>0.4298294185406859</c:v>
                </c:pt>
                <c:pt idx="28">
                  <c:v>0.34248372178419761</c:v>
                </c:pt>
                <c:pt idx="29">
                  <c:v>1.1043499027030279E-5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BMDR!$H$2</c:f>
              <c:strCache>
                <c:ptCount val="1"/>
                <c:pt idx="0">
                  <c:v>An. pseudopunctipennis (Lardeux et al., 2008)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BMDR!$A$3:$A$32</c:f>
              <c:numCache>
                <c:formatCode>0.0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28.5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</c:numCache>
            </c:numRef>
          </c:xVal>
          <c:yVal>
            <c:numRef>
              <c:f>BMDR!$H$3:$H$32</c:f>
              <c:numCache>
                <c:formatCode>0.00</c:formatCode>
                <c:ptCount val="30"/>
                <c:pt idx="0">
                  <c:v>-2.7758063951747625E-2</c:v>
                </c:pt>
                <c:pt idx="1">
                  <c:v>-9.4499250041644167E-3</c:v>
                </c:pt>
                <c:pt idx="2">
                  <c:v>9.1451304595921989E-3</c:v>
                </c:pt>
                <c:pt idx="3">
                  <c:v>2.8031598803642588E-2</c:v>
                </c:pt>
                <c:pt idx="4">
                  <c:v>4.7214046774937346E-2</c:v>
                </c:pt>
                <c:pt idx="5">
                  <c:v>6.6697112487616117E-2</c:v>
                </c:pt>
                <c:pt idx="6">
                  <c:v>8.6485506251269717E-2</c:v>
                </c:pt>
                <c:pt idx="7">
                  <c:v>0.10658401099271231</c:v>
                </c:pt>
                <c:pt idx="8">
                  <c:v>0.12699748165849489</c:v>
                </c:pt>
                <c:pt idx="9">
                  <c:v>0.14773084209919052</c:v>
                </c:pt>
                <c:pt idx="10">
                  <c:v>0.16878907576914104</c:v>
                </c:pt>
                <c:pt idx="11">
                  <c:v>0.19017720127490523</c:v>
                </c:pt>
                <c:pt idx="12">
                  <c:v>0.2119002108427992</c:v>
                </c:pt>
                <c:pt idx="13">
                  <c:v>0.23396291807384473</c:v>
                </c:pt>
                <c:pt idx="14">
                  <c:v>0.25636958382354669</c:v>
                </c:pt>
                <c:pt idx="15">
                  <c:v>0.27912299943360019</c:v>
                </c:pt>
                <c:pt idx="16">
                  <c:v>0.29062970872834204</c:v>
                </c:pt>
                <c:pt idx="17">
                  <c:v>0.30222224282982979</c:v>
                </c:pt>
                <c:pt idx="18">
                  <c:v>0.32565718894018203</c:v>
                </c:pt>
                <c:pt idx="19">
                  <c:v>0.34939508241743633</c:v>
                </c:pt>
                <c:pt idx="20">
                  <c:v>0.36135388976838678</c:v>
                </c:pt>
                <c:pt idx="21">
                  <c:v>0.37334769782861499</c:v>
                </c:pt>
                <c:pt idx="22">
                  <c:v>0.39729102433701957</c:v>
                </c:pt>
                <c:pt idx="23">
                  <c:v>0.42066884379867986</c:v>
                </c:pt>
                <c:pt idx="24">
                  <c:v>0.44211235745156463</c:v>
                </c:pt>
                <c:pt idx="25">
                  <c:v>0.45826537829619118</c:v>
                </c:pt>
                <c:pt idx="26">
                  <c:v>0.46091120825828069</c:v>
                </c:pt>
                <c:pt idx="27">
                  <c:v>0.42994609938130623</c:v>
                </c:pt>
                <c:pt idx="28">
                  <c:v>0.31619508117178174</c:v>
                </c:pt>
                <c:pt idx="29">
                  <c:v>-6.1381855961273324E-4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6256"/>
        <c:axId val="581662728"/>
      </c:scatterChart>
      <c:valAx>
        <c:axId val="581666256"/>
        <c:scaling>
          <c:orientation val="minMax"/>
          <c:max val="4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Air temperature (</a:t>
                </a:r>
                <a:r>
                  <a:rPr lang="en-US" sz="1000" b="0" i="0" u="none" strike="noStrike" baseline="0">
                    <a:effectLst/>
                  </a:rPr>
                  <a:t>𝑇𝑎)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[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>
                    <a:solidFill>
                      <a:sysClr val="windowText" lastClr="000000"/>
                    </a:solidFill>
                  </a:rPr>
                  <a:t>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662728"/>
        <c:crosses val="autoZero"/>
        <c:crossBetween val="midCat"/>
        <c:minorUnit val="1"/>
      </c:valAx>
      <c:valAx>
        <c:axId val="5816627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Blood Meal Digestion Rate [1/day]</a:t>
                </a:r>
              </a:p>
            </c:rich>
          </c:tx>
          <c:layout>
            <c:manualLayout>
              <c:xMode val="edge"/>
              <c:yMode val="edge"/>
              <c:x val="1.8017170711872536E-2"/>
              <c:y val="0.15910011248593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666256"/>
        <c:crosses val="autoZero"/>
        <c:crossBetween val="midCat"/>
        <c:majorUnit val="0.1"/>
        <c:minorUnit val="5.000000000000001E-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471108103024271E-2"/>
          <c:y val="0.77511811023622046"/>
          <c:w val="0.9651225073774633"/>
          <c:h val="0.2220247469066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181162</xdr:rowOff>
    </xdr:from>
    <xdr:to>
      <xdr:col>18</xdr:col>
      <xdr:colOff>29884</xdr:colOff>
      <xdr:row>27</xdr:row>
      <xdr:rowOff>22412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I5" zoomScaleNormal="100" workbookViewId="0">
      <selection activeCell="K19" sqref="K19"/>
    </sheetView>
  </sheetViews>
  <sheetFormatPr baseColWidth="10" defaultRowHeight="14.5" x14ac:dyDescent="0.35"/>
  <cols>
    <col min="1" max="1" width="11.7265625" customWidth="1"/>
    <col min="2" max="2" width="20.26953125" customWidth="1"/>
    <col min="3" max="3" width="17.36328125" customWidth="1"/>
    <col min="4" max="4" width="21.36328125" customWidth="1"/>
    <col min="5" max="5" width="23" bestFit="1" customWidth="1"/>
    <col min="6" max="6" width="18.1796875" customWidth="1"/>
    <col min="7" max="8" width="18.54296875" customWidth="1"/>
    <col min="9" max="9" width="27.1796875" bestFit="1" customWidth="1"/>
    <col min="10" max="11" width="13.81640625" customWidth="1"/>
  </cols>
  <sheetData>
    <row r="1" spans="1:11" x14ac:dyDescent="0.35">
      <c r="A1" s="36"/>
      <c r="B1" s="37" t="s">
        <v>18</v>
      </c>
      <c r="C1" s="41"/>
      <c r="D1" s="41"/>
      <c r="E1" s="41"/>
      <c r="F1" s="38" t="s">
        <v>17</v>
      </c>
      <c r="G1" s="39"/>
      <c r="H1" s="40"/>
      <c r="I1" s="37" t="s">
        <v>16</v>
      </c>
      <c r="J1" s="37"/>
      <c r="K1" s="35"/>
    </row>
    <row r="2" spans="1:11" ht="57" customHeight="1" x14ac:dyDescent="0.35">
      <c r="A2" s="34" t="s">
        <v>15</v>
      </c>
      <c r="B2" s="33" t="s">
        <v>14</v>
      </c>
      <c r="C2" s="32" t="s">
        <v>13</v>
      </c>
      <c r="D2" s="32" t="s">
        <v>12</v>
      </c>
      <c r="E2" s="32" t="s">
        <v>11</v>
      </c>
      <c r="F2" s="32" t="s">
        <v>10</v>
      </c>
      <c r="G2" s="32" t="s">
        <v>9</v>
      </c>
      <c r="H2" s="32" t="s">
        <v>8</v>
      </c>
      <c r="I2" s="31" t="s">
        <v>7</v>
      </c>
      <c r="J2" s="31" t="s">
        <v>19</v>
      </c>
      <c r="K2" s="30"/>
    </row>
    <row r="3" spans="1:11" x14ac:dyDescent="0.35">
      <c r="A3" s="22">
        <v>10</v>
      </c>
      <c r="B3" s="29"/>
      <c r="C3" s="28"/>
      <c r="D3" s="28"/>
      <c r="E3" s="28"/>
      <c r="F3" s="28"/>
      <c r="G3" s="28"/>
      <c r="H3" s="19">
        <f t="shared" ref="H3:H33" si="0">EXP($H$35*A3)-EXP(($H$35*$H$37)-(($H$37-A3)/$H$36))+$H$38</f>
        <v>-2.7758063951747625E-2</v>
      </c>
      <c r="I3" s="27"/>
      <c r="J3" s="19">
        <f t="shared" ref="J3:J33" si="1">EXP($J$35*A3)-EXP(($J$35*$J$37)-(($J$37-A3)/$J$36))+$J$38</f>
        <v>3.7484293430842808E-3</v>
      </c>
      <c r="K3" s="8"/>
    </row>
    <row r="4" spans="1:11" x14ac:dyDescent="0.35">
      <c r="A4" s="22">
        <v>11</v>
      </c>
      <c r="B4" s="29"/>
      <c r="C4" s="28"/>
      <c r="D4" s="28"/>
      <c r="E4" s="28"/>
      <c r="F4" s="28"/>
      <c r="G4" s="28"/>
      <c r="H4" s="19">
        <f t="shared" si="0"/>
        <v>-9.4499250041644167E-3</v>
      </c>
      <c r="I4" s="27"/>
      <c r="J4" s="19">
        <f t="shared" si="1"/>
        <v>1.9712066227779657E-2</v>
      </c>
      <c r="K4" s="8"/>
    </row>
    <row r="5" spans="1:11" x14ac:dyDescent="0.35">
      <c r="A5" s="22">
        <v>12</v>
      </c>
      <c r="B5" s="29"/>
      <c r="C5" s="28"/>
      <c r="D5" s="28"/>
      <c r="E5" s="28"/>
      <c r="F5" s="28"/>
      <c r="G5" s="28"/>
      <c r="H5" s="19">
        <f t="shared" si="0"/>
        <v>9.1451304595921989E-3</v>
      </c>
      <c r="I5" s="27"/>
      <c r="J5" s="19">
        <f t="shared" si="1"/>
        <v>3.5897672179549867E-2</v>
      </c>
      <c r="K5" s="8"/>
    </row>
    <row r="6" spans="1:11" x14ac:dyDescent="0.35">
      <c r="A6" s="22">
        <v>13</v>
      </c>
      <c r="B6" s="29"/>
      <c r="C6" s="28"/>
      <c r="D6" s="28"/>
      <c r="E6" s="28"/>
      <c r="F6" s="28"/>
      <c r="G6" s="28"/>
      <c r="H6" s="19">
        <f t="shared" si="0"/>
        <v>2.8031598803642588E-2</v>
      </c>
      <c r="I6" s="27"/>
      <c r="J6" s="19">
        <f t="shared" si="1"/>
        <v>5.230833360447229E-2</v>
      </c>
      <c r="K6" s="8"/>
    </row>
    <row r="7" spans="1:11" x14ac:dyDescent="0.35">
      <c r="A7" s="22">
        <v>14</v>
      </c>
      <c r="B7" s="29"/>
      <c r="C7" s="28"/>
      <c r="D7" s="28"/>
      <c r="E7" s="28"/>
      <c r="F7" s="28"/>
      <c r="G7" s="28"/>
      <c r="H7" s="19">
        <f t="shared" si="0"/>
        <v>4.7214046774937346E-2</v>
      </c>
      <c r="I7" s="27"/>
      <c r="J7" s="19">
        <f t="shared" si="1"/>
        <v>6.8947179823950266E-2</v>
      </c>
      <c r="K7" s="8"/>
    </row>
    <row r="8" spans="1:11" x14ac:dyDescent="0.35">
      <c r="A8" s="22">
        <v>15</v>
      </c>
      <c r="B8" s="21"/>
      <c r="C8" s="21"/>
      <c r="D8" s="21"/>
      <c r="E8" s="26"/>
      <c r="F8" s="25">
        <v>12.8</v>
      </c>
      <c r="G8" s="25">
        <f>1/F8</f>
        <v>7.8125E-2</v>
      </c>
      <c r="H8" s="19">
        <f t="shared" si="0"/>
        <v>6.6697112487616117E-2</v>
      </c>
      <c r="I8" s="20">
        <f>G8</f>
        <v>7.8125E-2</v>
      </c>
      <c r="J8" s="19">
        <f t="shared" si="1"/>
        <v>8.5817383671148884E-2</v>
      </c>
      <c r="K8" s="8"/>
    </row>
    <row r="9" spans="1:11" x14ac:dyDescent="0.35">
      <c r="A9" s="22">
        <v>16</v>
      </c>
      <c r="B9" s="21"/>
      <c r="C9" s="21"/>
      <c r="D9" s="21"/>
      <c r="E9" s="21"/>
      <c r="F9" s="21"/>
      <c r="G9" s="21"/>
      <c r="H9" s="19">
        <f t="shared" si="0"/>
        <v>8.6485506251269717E-2</v>
      </c>
      <c r="I9" s="20"/>
      <c r="J9" s="19">
        <f t="shared" si="1"/>
        <v>0.10292216209505178</v>
      </c>
      <c r="K9" s="8"/>
    </row>
    <row r="10" spans="1:11" x14ac:dyDescent="0.35">
      <c r="A10" s="22">
        <v>17</v>
      </c>
      <c r="B10" s="21"/>
      <c r="C10" s="21"/>
      <c r="D10" s="21"/>
      <c r="E10" s="21"/>
      <c r="F10" s="21"/>
      <c r="G10" s="21"/>
      <c r="H10" s="19">
        <f t="shared" si="0"/>
        <v>0.10658401099271231</v>
      </c>
      <c r="I10" s="20"/>
      <c r="J10" s="19">
        <f t="shared" si="1"/>
        <v>0.1202647767706837</v>
      </c>
      <c r="K10" s="8"/>
    </row>
    <row r="11" spans="1:11" x14ac:dyDescent="0.35">
      <c r="A11" s="22">
        <v>18</v>
      </c>
      <c r="B11" s="21"/>
      <c r="C11" s="21"/>
      <c r="D11" s="21"/>
      <c r="E11" s="21"/>
      <c r="F11" s="21"/>
      <c r="G11" s="21"/>
      <c r="H11" s="19">
        <f t="shared" si="0"/>
        <v>0.12699748165849489</v>
      </c>
      <c r="I11" s="20"/>
      <c r="J11" s="19">
        <f t="shared" si="1"/>
        <v>0.13784853471040326</v>
      </c>
      <c r="K11" s="8"/>
    </row>
    <row r="12" spans="1:11" x14ac:dyDescent="0.35">
      <c r="A12" s="22">
        <v>19</v>
      </c>
      <c r="B12" s="21"/>
      <c r="C12" s="21"/>
      <c r="D12" s="21"/>
      <c r="E12" s="21"/>
      <c r="F12" s="23"/>
      <c r="G12" s="23"/>
      <c r="H12" s="19">
        <f t="shared" si="0"/>
        <v>0.14773084209919052</v>
      </c>
      <c r="I12" s="24"/>
      <c r="J12" s="19">
        <f t="shared" si="1"/>
        <v>0.15567678885902736</v>
      </c>
      <c r="K12" s="8"/>
    </row>
    <row r="13" spans="1:11" x14ac:dyDescent="0.35">
      <c r="A13" s="22">
        <v>20</v>
      </c>
      <c r="B13" s="21"/>
      <c r="C13" s="21"/>
      <c r="D13" s="21"/>
      <c r="E13" s="21"/>
      <c r="F13" s="21">
        <v>6.4</v>
      </c>
      <c r="G13" s="21">
        <f>1/F13</f>
        <v>0.15625</v>
      </c>
      <c r="H13" s="19">
        <f t="shared" si="0"/>
        <v>0.16878907576914104</v>
      </c>
      <c r="I13" s="20">
        <f>G13</f>
        <v>0.15625</v>
      </c>
      <c r="J13" s="19">
        <f t="shared" si="1"/>
        <v>0.17375293861524232</v>
      </c>
      <c r="K13" s="8"/>
    </row>
    <row r="14" spans="1:11" x14ac:dyDescent="0.35">
      <c r="A14" s="22">
        <v>21</v>
      </c>
      <c r="B14" s="21"/>
      <c r="C14" s="21"/>
      <c r="D14" s="21"/>
      <c r="E14" s="21"/>
      <c r="F14" s="21"/>
      <c r="G14" s="21"/>
      <c r="H14" s="19">
        <f t="shared" si="0"/>
        <v>0.19017720127490523</v>
      </c>
      <c r="I14" s="20"/>
      <c r="J14" s="19">
        <f t="shared" si="1"/>
        <v>0.19208043008767395</v>
      </c>
      <c r="K14" s="8"/>
    </row>
    <row r="15" spans="1:11" x14ac:dyDescent="0.35">
      <c r="A15" s="22">
        <v>22</v>
      </c>
      <c r="B15" s="21"/>
      <c r="C15" s="21"/>
      <c r="D15" s="21"/>
      <c r="E15" s="21"/>
      <c r="F15" s="23"/>
      <c r="G15" s="23"/>
      <c r="H15" s="19">
        <f t="shared" si="0"/>
        <v>0.2119002108427992</v>
      </c>
      <c r="I15" s="20"/>
      <c r="J15" s="19">
        <f t="shared" si="1"/>
        <v>0.21066275544831581</v>
      </c>
      <c r="K15" s="8"/>
    </row>
    <row r="16" spans="1:11" x14ac:dyDescent="0.35">
      <c r="A16" s="22">
        <v>23</v>
      </c>
      <c r="B16" s="23"/>
      <c r="C16" s="23"/>
      <c r="D16" s="23"/>
      <c r="E16" s="21"/>
      <c r="F16" s="21">
        <v>5.0999999999999996</v>
      </c>
      <c r="G16" s="21">
        <f>1/F16</f>
        <v>0.19607843137254904</v>
      </c>
      <c r="H16" s="19">
        <f t="shared" si="0"/>
        <v>0.23396291807384473</v>
      </c>
      <c r="I16" s="20"/>
      <c r="J16" s="19">
        <f t="shared" si="1"/>
        <v>0.22950344926429289</v>
      </c>
      <c r="K16" s="8"/>
    </row>
    <row r="17" spans="1:11" x14ac:dyDescent="0.35">
      <c r="A17" s="22">
        <v>24</v>
      </c>
      <c r="B17" s="21">
        <v>3.68</v>
      </c>
      <c r="C17" s="21">
        <v>3.68</v>
      </c>
      <c r="D17" s="21">
        <f>88.4/24</f>
        <v>3.6833333333333336</v>
      </c>
      <c r="E17" s="21">
        <f>1/D17</f>
        <v>0.27149321266968324</v>
      </c>
      <c r="F17" s="23"/>
      <c r="G17" s="23"/>
      <c r="H17" s="19">
        <f t="shared" si="0"/>
        <v>0.25636958382354669</v>
      </c>
      <c r="I17" s="20">
        <f>E17</f>
        <v>0.27149321266968324</v>
      </c>
      <c r="J17" s="19">
        <f t="shared" si="1"/>
        <v>0.2486060747630372</v>
      </c>
      <c r="K17" s="8"/>
    </row>
    <row r="18" spans="1:11" x14ac:dyDescent="0.35">
      <c r="A18" s="22">
        <v>25</v>
      </c>
      <c r="B18" s="21"/>
      <c r="C18" s="21"/>
      <c r="D18" s="23"/>
      <c r="E18" s="21"/>
      <c r="F18" s="21">
        <v>3.5</v>
      </c>
      <c r="G18" s="21">
        <f>1/F18</f>
        <v>0.2857142857142857</v>
      </c>
      <c r="H18" s="19">
        <f t="shared" si="0"/>
        <v>0.27912299943360019</v>
      </c>
      <c r="I18" s="20"/>
      <c r="J18" s="19">
        <f t="shared" si="1"/>
        <v>0.26797417660982736</v>
      </c>
      <c r="K18" s="8"/>
    </row>
    <row r="19" spans="1:11" x14ac:dyDescent="0.35">
      <c r="A19" s="22">
        <v>25.5</v>
      </c>
      <c r="B19" s="21"/>
      <c r="C19" s="21">
        <v>3.5</v>
      </c>
      <c r="D19" s="21">
        <f>83.9647577092511/24</f>
        <v>3.4985315712187961</v>
      </c>
      <c r="E19" s="21">
        <f>1/D19</f>
        <v>0.28583420776495277</v>
      </c>
      <c r="F19" s="21"/>
      <c r="G19" s="21"/>
      <c r="H19" s="19">
        <f t="shared" si="0"/>
        <v>0.29062970872834204</v>
      </c>
      <c r="I19" s="20">
        <f>E19</f>
        <v>0.28583420776495277</v>
      </c>
      <c r="J19" s="19">
        <f t="shared" si="1"/>
        <v>0.27775885007853351</v>
      </c>
      <c r="K19" s="8"/>
    </row>
    <row r="20" spans="1:11" x14ac:dyDescent="0.35">
      <c r="A20" s="22">
        <v>26</v>
      </c>
      <c r="B20" s="21"/>
      <c r="C20" s="21"/>
      <c r="D20" s="23"/>
      <c r="E20" s="21"/>
      <c r="F20" s="23"/>
      <c r="G20" s="23"/>
      <c r="H20" s="19">
        <f t="shared" si="0"/>
        <v>0.30222224282982979</v>
      </c>
      <c r="I20" s="20"/>
      <c r="J20" s="19">
        <f t="shared" si="1"/>
        <v>0.28761112233446773</v>
      </c>
      <c r="K20" s="8"/>
    </row>
    <row r="21" spans="1:11" x14ac:dyDescent="0.35">
      <c r="A21" s="22">
        <v>27</v>
      </c>
      <c r="B21" s="21">
        <v>3.13</v>
      </c>
      <c r="C21" s="21">
        <v>3.13</v>
      </c>
      <c r="D21" s="21">
        <f>75/24</f>
        <v>3.125</v>
      </c>
      <c r="E21" s="21">
        <f>1/D21</f>
        <v>0.32</v>
      </c>
      <c r="F21" s="21">
        <v>3.3</v>
      </c>
      <c r="G21" s="21">
        <f>1/F21</f>
        <v>0.30303030303030304</v>
      </c>
      <c r="H21" s="19">
        <f t="shared" si="0"/>
        <v>0.32565718894018203</v>
      </c>
      <c r="I21" s="20">
        <f>E21</f>
        <v>0.32</v>
      </c>
      <c r="J21" s="19">
        <f t="shared" si="1"/>
        <v>0.30751957355166182</v>
      </c>
      <c r="K21" s="8"/>
    </row>
    <row r="22" spans="1:11" x14ac:dyDescent="0.35">
      <c r="A22" s="22">
        <v>28</v>
      </c>
      <c r="B22" s="21"/>
      <c r="C22" s="21"/>
      <c r="D22" s="23"/>
      <c r="E22" s="21"/>
      <c r="F22" s="23"/>
      <c r="G22" s="23"/>
      <c r="H22" s="19">
        <f t="shared" si="0"/>
        <v>0.34939508241743633</v>
      </c>
      <c r="I22" s="20"/>
      <c r="J22" s="19">
        <f t="shared" si="1"/>
        <v>0.32769972641367606</v>
      </c>
      <c r="K22" s="8"/>
    </row>
    <row r="23" spans="1:11" x14ac:dyDescent="0.35">
      <c r="A23" s="22">
        <v>28.5</v>
      </c>
      <c r="B23" s="21"/>
      <c r="C23" s="21">
        <v>3.01</v>
      </c>
      <c r="D23" s="21">
        <f>72.3348017621145/24</f>
        <v>3.0139500734214373</v>
      </c>
      <c r="E23" s="21">
        <f>1/D23</f>
        <v>0.33179049939098681</v>
      </c>
      <c r="F23" s="23"/>
      <c r="G23" s="23"/>
      <c r="H23" s="19">
        <f t="shared" si="0"/>
        <v>0.36135388976838678</v>
      </c>
      <c r="I23" s="20">
        <f>E23</f>
        <v>0.33179049939098681</v>
      </c>
      <c r="J23" s="19">
        <f t="shared" si="1"/>
        <v>0.33788983313480769</v>
      </c>
      <c r="K23" s="8"/>
    </row>
    <row r="24" spans="1:11" x14ac:dyDescent="0.35">
      <c r="A24" s="22">
        <v>29</v>
      </c>
      <c r="B24" s="21"/>
      <c r="C24" s="21"/>
      <c r="D24" s="23"/>
      <c r="E24" s="21"/>
      <c r="F24" s="21">
        <v>2.7</v>
      </c>
      <c r="G24" s="21">
        <f>1/F24</f>
        <v>0.37037037037037035</v>
      </c>
      <c r="H24" s="19">
        <f t="shared" si="0"/>
        <v>0.37334769782861499</v>
      </c>
      <c r="I24" s="20"/>
      <c r="J24" s="19">
        <f t="shared" si="1"/>
        <v>0.34814346037127386</v>
      </c>
      <c r="K24" s="8"/>
    </row>
    <row r="25" spans="1:11" x14ac:dyDescent="0.35">
      <c r="A25" s="22">
        <v>30</v>
      </c>
      <c r="B25" s="21">
        <v>2.88</v>
      </c>
      <c r="C25" s="21">
        <v>2.88</v>
      </c>
      <c r="D25" s="21">
        <f>69.1/24</f>
        <v>2.8791666666666664</v>
      </c>
      <c r="E25" s="21">
        <f>1/D25</f>
        <v>0.34732272069464548</v>
      </c>
      <c r="F25" s="23"/>
      <c r="G25" s="23"/>
      <c r="H25" s="19">
        <f t="shared" si="0"/>
        <v>0.39729102433701957</v>
      </c>
      <c r="I25" s="20">
        <f>E25</f>
        <v>0.34732272069464548</v>
      </c>
      <c r="J25" s="19">
        <f t="shared" si="1"/>
        <v>0.36881488414292218</v>
      </c>
      <c r="K25" s="8"/>
    </row>
    <row r="26" spans="1:11" x14ac:dyDescent="0.35">
      <c r="A26" s="22">
        <v>31</v>
      </c>
      <c r="B26" s="21"/>
      <c r="C26" s="21"/>
      <c r="D26" s="21"/>
      <c r="E26" s="21"/>
      <c r="F26" s="21">
        <v>2.1</v>
      </c>
      <c r="G26" s="21">
        <f>1/F26</f>
        <v>0.47619047619047616</v>
      </c>
      <c r="H26" s="19">
        <f t="shared" si="0"/>
        <v>0.42066884379867986</v>
      </c>
      <c r="I26" s="20"/>
      <c r="J26" s="19">
        <f t="shared" si="1"/>
        <v>0.3895856593803404</v>
      </c>
      <c r="K26" s="8"/>
    </row>
    <row r="27" spans="1:11" x14ac:dyDescent="0.35">
      <c r="A27" s="22">
        <v>32</v>
      </c>
      <c r="B27" s="21"/>
      <c r="C27" s="21"/>
      <c r="D27" s="21"/>
      <c r="E27" s="21"/>
      <c r="F27" s="23"/>
      <c r="G27" s="23"/>
      <c r="H27" s="19">
        <f t="shared" si="0"/>
        <v>0.44211235745156463</v>
      </c>
      <c r="I27" s="20"/>
      <c r="J27" s="19">
        <f t="shared" si="1"/>
        <v>0.41001998342912538</v>
      </c>
      <c r="K27" s="8"/>
    </row>
    <row r="28" spans="1:11" x14ac:dyDescent="0.35">
      <c r="A28" s="22">
        <v>33</v>
      </c>
      <c r="B28" s="21"/>
      <c r="C28" s="21"/>
      <c r="D28" s="21"/>
      <c r="E28" s="21"/>
      <c r="F28" s="21">
        <v>2.4</v>
      </c>
      <c r="G28" s="21">
        <f>1/F28</f>
        <v>0.41666666666666669</v>
      </c>
      <c r="H28" s="19">
        <f t="shared" si="0"/>
        <v>0.45826537829619118</v>
      </c>
      <c r="I28" s="20"/>
      <c r="J28" s="19">
        <f t="shared" si="1"/>
        <v>0.4286597659451199</v>
      </c>
      <c r="K28" s="8"/>
    </row>
    <row r="29" spans="1:11" x14ac:dyDescent="0.35">
      <c r="A29" s="22">
        <v>34</v>
      </c>
      <c r="B29" s="21"/>
      <c r="C29" s="21"/>
      <c r="D29" s="21"/>
      <c r="E29" s="21"/>
      <c r="F29" s="21"/>
      <c r="G29" s="21"/>
      <c r="H29" s="19">
        <f t="shared" si="0"/>
        <v>0.46091120825828069</v>
      </c>
      <c r="I29" s="20"/>
      <c r="J29" s="19">
        <f t="shared" si="1"/>
        <v>0.44064820733385801</v>
      </c>
      <c r="K29" s="8"/>
    </row>
    <row r="30" spans="1:11" x14ac:dyDescent="0.35">
      <c r="A30" s="22">
        <v>35</v>
      </c>
      <c r="B30" s="21"/>
      <c r="C30" s="21"/>
      <c r="D30" s="21"/>
      <c r="E30" s="21"/>
      <c r="F30" s="21">
        <v>2.2999999999999998</v>
      </c>
      <c r="G30" s="21">
        <f>1/F30</f>
        <v>0.43478260869565222</v>
      </c>
      <c r="H30" s="19">
        <f t="shared" si="0"/>
        <v>0.42994609938130623</v>
      </c>
      <c r="I30" s="20">
        <f>G30</f>
        <v>0.43478260869565222</v>
      </c>
      <c r="J30" s="19">
        <f t="shared" si="1"/>
        <v>0.4298294185406859</v>
      </c>
      <c r="K30" s="8"/>
    </row>
    <row r="31" spans="1:11" x14ac:dyDescent="0.35">
      <c r="A31" s="22">
        <v>36</v>
      </c>
      <c r="B31" s="21"/>
      <c r="C31" s="21"/>
      <c r="D31" s="21"/>
      <c r="E31" s="21"/>
      <c r="F31" s="21"/>
      <c r="G31" s="21"/>
      <c r="H31" s="19">
        <f t="shared" si="0"/>
        <v>0.31619508117178174</v>
      </c>
      <c r="I31" s="20"/>
      <c r="J31" s="19">
        <f t="shared" si="1"/>
        <v>0.34248372178419761</v>
      </c>
      <c r="K31" s="8"/>
    </row>
    <row r="32" spans="1:11" x14ac:dyDescent="0.35">
      <c r="A32" s="22">
        <v>37</v>
      </c>
      <c r="B32" s="21"/>
      <c r="C32" s="21"/>
      <c r="D32" s="21"/>
      <c r="E32" s="21"/>
      <c r="F32" s="21">
        <v>0</v>
      </c>
      <c r="G32" s="21">
        <v>0</v>
      </c>
      <c r="H32" s="19">
        <f t="shared" si="0"/>
        <v>-6.1381855961273324E-4</v>
      </c>
      <c r="I32" s="20">
        <f>G32</f>
        <v>0</v>
      </c>
      <c r="J32" s="19">
        <f t="shared" si="1"/>
        <v>1.1043499027030279E-5</v>
      </c>
      <c r="K32" s="8"/>
    </row>
    <row r="33" spans="1:11" x14ac:dyDescent="0.35">
      <c r="A33" s="22">
        <v>38</v>
      </c>
      <c r="B33" s="21"/>
      <c r="C33" s="21"/>
      <c r="D33" s="21"/>
      <c r="E33" s="21"/>
      <c r="F33" s="21"/>
      <c r="G33" s="21"/>
      <c r="H33" s="19">
        <f t="shared" si="0"/>
        <v>-0.81462822330850826</v>
      </c>
      <c r="I33" s="20"/>
      <c r="J33" s="19">
        <f t="shared" si="1"/>
        <v>-1.1913518594656323</v>
      </c>
      <c r="K33" s="8"/>
    </row>
    <row r="34" spans="1:11" x14ac:dyDescent="0.35">
      <c r="A34" s="1"/>
      <c r="I34" s="1"/>
      <c r="J34" s="8"/>
      <c r="K34" s="8"/>
    </row>
    <row r="35" spans="1:11" x14ac:dyDescent="0.35">
      <c r="H35" s="12">
        <v>1.555E-2</v>
      </c>
      <c r="I35" s="18" t="s">
        <v>6</v>
      </c>
      <c r="J35" s="17">
        <v>1.380888473189E-2</v>
      </c>
      <c r="K35" s="16"/>
    </row>
    <row r="36" spans="1:11" x14ac:dyDescent="0.35">
      <c r="H36" s="15">
        <v>1.1182000000000001</v>
      </c>
      <c r="I36" s="9" t="s">
        <v>5</v>
      </c>
      <c r="J36" s="14">
        <v>0.83242124311300003</v>
      </c>
      <c r="K36" s="13"/>
    </row>
    <row r="37" spans="1:11" x14ac:dyDescent="0.35">
      <c r="H37" s="12">
        <v>38.270000000000003</v>
      </c>
      <c r="I37" s="9" t="s">
        <v>4</v>
      </c>
      <c r="J37" s="7">
        <v>37.976889544819997</v>
      </c>
      <c r="K37" s="11"/>
    </row>
    <row r="38" spans="1:11" x14ac:dyDescent="0.35">
      <c r="H38" s="10">
        <v>-1.196</v>
      </c>
      <c r="I38" s="9" t="s">
        <v>3</v>
      </c>
      <c r="J38" s="4">
        <v>-1.144329120012</v>
      </c>
      <c r="K38" s="3"/>
    </row>
    <row r="39" spans="1:11" x14ac:dyDescent="0.35">
      <c r="J39" s="8"/>
      <c r="K39" s="8"/>
    </row>
    <row r="40" spans="1:11" x14ac:dyDescent="0.35">
      <c r="I40" s="5" t="s">
        <v>2</v>
      </c>
      <c r="J40" s="7">
        <v>0.98192045842910003</v>
      </c>
      <c r="K40" s="3"/>
    </row>
    <row r="41" spans="1:11" x14ac:dyDescent="0.35">
      <c r="I41" s="5" t="s">
        <v>1</v>
      </c>
      <c r="J41" s="4">
        <v>1.4025706583090001E-3</v>
      </c>
      <c r="K41" s="6"/>
    </row>
    <row r="42" spans="1:11" x14ac:dyDescent="0.35">
      <c r="I42" s="5" t="s">
        <v>0</v>
      </c>
      <c r="J42" s="4">
        <v>1.674855610677E-2</v>
      </c>
      <c r="K42" s="3"/>
    </row>
    <row r="47" spans="1:11" x14ac:dyDescent="0.35">
      <c r="J47" s="3"/>
      <c r="K47" s="3"/>
    </row>
    <row r="48" spans="1:11" x14ac:dyDescent="0.35">
      <c r="J48" s="1"/>
      <c r="K48" s="1"/>
    </row>
    <row r="49" spans="10:11" x14ac:dyDescent="0.35">
      <c r="J49" s="1"/>
      <c r="K49" s="1"/>
    </row>
    <row r="50" spans="10:11" x14ac:dyDescent="0.35">
      <c r="J50" s="1"/>
      <c r="K50" s="1"/>
    </row>
    <row r="51" spans="10:11" x14ac:dyDescent="0.35">
      <c r="J51" s="2"/>
      <c r="K51" s="2"/>
    </row>
    <row r="52" spans="10:11" x14ac:dyDescent="0.35">
      <c r="J52" s="2"/>
      <c r="K52" s="2"/>
    </row>
    <row r="53" spans="10:11" x14ac:dyDescent="0.35">
      <c r="J53" s="2"/>
      <c r="K53" s="2"/>
    </row>
    <row r="54" spans="10:11" x14ac:dyDescent="0.35">
      <c r="J54" s="1"/>
      <c r="K54" s="1"/>
    </row>
  </sheetData>
  <mergeCells count="3">
    <mergeCell ref="I1:J1"/>
    <mergeCell ref="F1:H1"/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BMDR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2017-11-07T00:19:34Z</dcterms:created>
  <dcterms:modified xsi:type="dcterms:W3CDTF">2017-11-07T03:52:19Z</dcterms:modified>
</cp:coreProperties>
</file>