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Annex B\"/>
    </mc:Choice>
  </mc:AlternateContent>
  <bookViews>
    <workbookView xWindow="0" yWindow="0" windowWidth="19200" windowHeight="7310"/>
  </bookViews>
  <sheets>
    <sheet name="24ºC" sheetId="1" r:id="rId1"/>
    <sheet name="27ºC" sheetId="2" r:id="rId2"/>
    <sheet name="30ºC" sheetId="3" r:id="rId3"/>
    <sheet name="33ºC" sheetId="4" r:id="rId4"/>
  </sheets>
  <definedNames>
    <definedName name="Pal_Workbook_GUID" hidden="1">"55RIH2AJ8VV34KLKBJY42CGN"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5" i="3"/>
  <c r="I5" i="2"/>
  <c r="J5" i="2" s="1"/>
  <c r="J5" i="1"/>
  <c r="I5" i="1"/>
  <c r="J5" i="4" l="1"/>
  <c r="J5" i="3"/>
  <c r="D18" i="4" l="1"/>
  <c r="D17" i="4"/>
  <c r="E17" i="4" s="1"/>
  <c r="G17" i="4" s="1"/>
  <c r="D16" i="4"/>
  <c r="H16" i="4" s="1"/>
  <c r="D15" i="4"/>
  <c r="D14" i="4"/>
  <c r="D13" i="4"/>
  <c r="D12" i="4"/>
  <c r="D11" i="4"/>
  <c r="E10" i="4" s="1"/>
  <c r="G10" i="4" s="1"/>
  <c r="D10" i="4"/>
  <c r="D9" i="4"/>
  <c r="D8" i="4"/>
  <c r="D7" i="4"/>
  <c r="D6" i="4"/>
  <c r="D5" i="4"/>
  <c r="D27" i="3"/>
  <c r="H27" i="3" s="1"/>
  <c r="D26" i="3"/>
  <c r="E26" i="3" s="1"/>
  <c r="G26" i="3" s="1"/>
  <c r="D25" i="3"/>
  <c r="D24" i="3"/>
  <c r="D23" i="3"/>
  <c r="E23" i="3" s="1"/>
  <c r="G23" i="3" s="1"/>
  <c r="D22" i="3"/>
  <c r="E22" i="3" s="1"/>
  <c r="G22" i="3" s="1"/>
  <c r="D21" i="3"/>
  <c r="D20" i="3"/>
  <c r="D19" i="3"/>
  <c r="E19" i="3" s="1"/>
  <c r="G19" i="3" s="1"/>
  <c r="D18" i="3"/>
  <c r="E18" i="3" s="1"/>
  <c r="G18" i="3" s="1"/>
  <c r="D17" i="3"/>
  <c r="D16" i="3"/>
  <c r="D15" i="3"/>
  <c r="E15" i="3" s="1"/>
  <c r="G15" i="3" s="1"/>
  <c r="D14" i="3"/>
  <c r="E14" i="3" s="1"/>
  <c r="G14" i="3" s="1"/>
  <c r="D13" i="3"/>
  <c r="D12" i="3"/>
  <c r="D11" i="3"/>
  <c r="E11" i="3" s="1"/>
  <c r="G11" i="3" s="1"/>
  <c r="D10" i="3"/>
  <c r="E10" i="3" s="1"/>
  <c r="G10" i="3" s="1"/>
  <c r="D9" i="3"/>
  <c r="D8" i="3"/>
  <c r="D7" i="3"/>
  <c r="E7" i="3" s="1"/>
  <c r="G7" i="3" s="1"/>
  <c r="D6" i="3"/>
  <c r="E6" i="3" s="1"/>
  <c r="G6" i="3" s="1"/>
  <c r="D5" i="3"/>
  <c r="D33" i="2"/>
  <c r="H33" i="2" s="1"/>
  <c r="D32" i="2"/>
  <c r="D31" i="2"/>
  <c r="E31" i="2" s="1"/>
  <c r="G31" i="2" s="1"/>
  <c r="D30" i="2"/>
  <c r="D29" i="2"/>
  <c r="D28" i="2"/>
  <c r="D27" i="2"/>
  <c r="E27" i="2" s="1"/>
  <c r="G27" i="2" s="1"/>
  <c r="D26" i="2"/>
  <c r="D25" i="2"/>
  <c r="D24" i="2"/>
  <c r="D23" i="2"/>
  <c r="E23" i="2" s="1"/>
  <c r="G23" i="2" s="1"/>
  <c r="D22" i="2"/>
  <c r="D21" i="2"/>
  <c r="D20" i="2"/>
  <c r="D19" i="2"/>
  <c r="E19" i="2" s="1"/>
  <c r="G19" i="2" s="1"/>
  <c r="D18" i="2"/>
  <c r="D17" i="2"/>
  <c r="D16" i="2"/>
  <c r="D15" i="2"/>
  <c r="D14" i="2"/>
  <c r="D13" i="2"/>
  <c r="D12" i="2"/>
  <c r="D11" i="2"/>
  <c r="E11" i="2" s="1"/>
  <c r="G11" i="2" s="1"/>
  <c r="D10" i="2"/>
  <c r="D9" i="2"/>
  <c r="D8" i="2"/>
  <c r="D7" i="2"/>
  <c r="D6" i="2"/>
  <c r="D5" i="2"/>
  <c r="D5" i="1"/>
  <c r="D6" i="1"/>
  <c r="D7" i="1"/>
  <c r="D8" i="1"/>
  <c r="F7" i="1" s="1"/>
  <c r="D9" i="1"/>
  <c r="D10" i="1"/>
  <c r="E9" i="1" s="1"/>
  <c r="G9" i="1" s="1"/>
  <c r="D11" i="1"/>
  <c r="D12" i="1"/>
  <c r="F11" i="1" s="1"/>
  <c r="D13" i="1"/>
  <c r="D14" i="1"/>
  <c r="D15" i="1"/>
  <c r="D16" i="1"/>
  <c r="F15" i="1" s="1"/>
  <c r="D17" i="1"/>
  <c r="D18" i="1"/>
  <c r="D19" i="1"/>
  <c r="D20" i="1"/>
  <c r="F19" i="1" s="1"/>
  <c r="D21" i="1"/>
  <c r="D22" i="1"/>
  <c r="D23" i="1"/>
  <c r="D24" i="1"/>
  <c r="D25" i="1"/>
  <c r="D26" i="1"/>
  <c r="D27" i="1"/>
  <c r="D28" i="1"/>
  <c r="F27" i="1" s="1"/>
  <c r="D29" i="1"/>
  <c r="D30" i="1"/>
  <c r="D31" i="1"/>
  <c r="E31" i="1" s="1"/>
  <c r="G31" i="1" s="1"/>
  <c r="H31" i="1"/>
  <c r="H7" i="3" l="1"/>
  <c r="H11" i="3"/>
  <c r="H15" i="3"/>
  <c r="H19" i="3"/>
  <c r="H23" i="3"/>
  <c r="E15" i="2"/>
  <c r="G15" i="2" s="1"/>
  <c r="E13" i="1"/>
  <c r="G13" i="1" s="1"/>
  <c r="F14" i="1"/>
  <c r="E5" i="3"/>
  <c r="G5" i="3" s="1"/>
  <c r="E9" i="3"/>
  <c r="G9" i="3" s="1"/>
  <c r="E13" i="3"/>
  <c r="G13" i="3" s="1"/>
  <c r="E17" i="3"/>
  <c r="G17" i="3" s="1"/>
  <c r="E21" i="3"/>
  <c r="G21" i="3" s="1"/>
  <c r="E25" i="3"/>
  <c r="G25" i="3" s="1"/>
  <c r="H18" i="4"/>
  <c r="E18" i="4"/>
  <c r="G18" i="4" s="1"/>
  <c r="F18" i="4"/>
  <c r="E5" i="4"/>
  <c r="G5" i="4" s="1"/>
  <c r="E16" i="4"/>
  <c r="G16" i="4" s="1"/>
  <c r="F5" i="4"/>
  <c r="F9" i="4"/>
  <c r="H14" i="4"/>
  <c r="F15" i="4"/>
  <c r="H8" i="4"/>
  <c r="E9" i="4"/>
  <c r="G9" i="4" s="1"/>
  <c r="H12" i="4"/>
  <c r="H6" i="4"/>
  <c r="E13" i="4"/>
  <c r="G13" i="4" s="1"/>
  <c r="F17" i="4"/>
  <c r="F7" i="4"/>
  <c r="H10" i="4"/>
  <c r="F13" i="4"/>
  <c r="E6" i="4"/>
  <c r="G6" i="4" s="1"/>
  <c r="H11" i="4"/>
  <c r="F6" i="4"/>
  <c r="E7" i="4"/>
  <c r="G7" i="4" s="1"/>
  <c r="F10" i="4"/>
  <c r="E11" i="4"/>
  <c r="G11" i="4" s="1"/>
  <c r="F14" i="4"/>
  <c r="E15" i="4"/>
  <c r="G15" i="4" s="1"/>
  <c r="H7" i="4"/>
  <c r="E14" i="4"/>
  <c r="G14" i="4" s="1"/>
  <c r="H5" i="4"/>
  <c r="E8" i="4"/>
  <c r="G8" i="4" s="1"/>
  <c r="F11" i="4"/>
  <c r="H13" i="4"/>
  <c r="H17" i="4"/>
  <c r="H15" i="4"/>
  <c r="H9" i="4"/>
  <c r="E12" i="4"/>
  <c r="G12" i="4" s="1"/>
  <c r="F8" i="4"/>
  <c r="F12" i="4"/>
  <c r="F16" i="4"/>
  <c r="F6" i="3"/>
  <c r="F10" i="3"/>
  <c r="F14" i="3"/>
  <c r="F18" i="3"/>
  <c r="F26" i="3"/>
  <c r="E25" i="1"/>
  <c r="G25" i="1" s="1"/>
  <c r="F28" i="1"/>
  <c r="F22" i="3"/>
  <c r="E30" i="1"/>
  <c r="G30" i="1" s="1"/>
  <c r="F22" i="1"/>
  <c r="E17" i="1"/>
  <c r="G17" i="1" s="1"/>
  <c r="E27" i="3"/>
  <c r="G27" i="3" s="1"/>
  <c r="H8" i="3"/>
  <c r="H20" i="3"/>
  <c r="H24" i="3"/>
  <c r="H5" i="3"/>
  <c r="F7" i="3"/>
  <c r="E8" i="3"/>
  <c r="G8" i="3" s="1"/>
  <c r="H9" i="3"/>
  <c r="F11" i="3"/>
  <c r="E12" i="3"/>
  <c r="G12" i="3" s="1"/>
  <c r="H13" i="3"/>
  <c r="F15" i="3"/>
  <c r="E16" i="3"/>
  <c r="G16" i="3" s="1"/>
  <c r="H17" i="3"/>
  <c r="F19" i="3"/>
  <c r="E20" i="3"/>
  <c r="G20" i="3" s="1"/>
  <c r="H21" i="3"/>
  <c r="F23" i="3"/>
  <c r="E24" i="3"/>
  <c r="G24" i="3" s="1"/>
  <c r="H25" i="3"/>
  <c r="F27" i="3"/>
  <c r="H6" i="3"/>
  <c r="F8" i="3"/>
  <c r="H10" i="3"/>
  <c r="F12" i="3"/>
  <c r="H14" i="3"/>
  <c r="F16" i="3"/>
  <c r="H18" i="3"/>
  <c r="F20" i="3"/>
  <c r="H22" i="3"/>
  <c r="F24" i="3"/>
  <c r="H26" i="3"/>
  <c r="H12" i="3"/>
  <c r="H16" i="3"/>
  <c r="H6" i="2"/>
  <c r="F8" i="2"/>
  <c r="F28" i="2"/>
  <c r="E32" i="2"/>
  <c r="G32" i="2" s="1"/>
  <c r="F5" i="3"/>
  <c r="F9" i="3"/>
  <c r="F13" i="3"/>
  <c r="F17" i="3"/>
  <c r="F21" i="3"/>
  <c r="F25" i="3"/>
  <c r="F12" i="2"/>
  <c r="H17" i="2"/>
  <c r="F29" i="1"/>
  <c r="H28" i="1"/>
  <c r="H13" i="1"/>
  <c r="F6" i="1"/>
  <c r="H21" i="2"/>
  <c r="H28" i="2"/>
  <c r="E27" i="1"/>
  <c r="G27" i="1" s="1"/>
  <c r="E20" i="1"/>
  <c r="G20" i="1" s="1"/>
  <c r="E16" i="2"/>
  <c r="G16" i="2" s="1"/>
  <c r="E20" i="2"/>
  <c r="G20" i="2" s="1"/>
  <c r="E24" i="2"/>
  <c r="G24" i="2" s="1"/>
  <c r="H30" i="2"/>
  <c r="F32" i="2"/>
  <c r="F20" i="1"/>
  <c r="E7" i="2"/>
  <c r="G7" i="2" s="1"/>
  <c r="H13" i="2"/>
  <c r="H18" i="2"/>
  <c r="F24" i="2"/>
  <c r="H30" i="1"/>
  <c r="E21" i="1"/>
  <c r="G21" i="1" s="1"/>
  <c r="F18" i="1"/>
  <c r="F10" i="1"/>
  <c r="F5" i="1"/>
  <c r="H5" i="2"/>
  <c r="H9" i="2"/>
  <c r="E12" i="2"/>
  <c r="G12" i="2" s="1"/>
  <c r="F16" i="2"/>
  <c r="F20" i="2"/>
  <c r="E29" i="2"/>
  <c r="G29" i="2" s="1"/>
  <c r="F31" i="2"/>
  <c r="F21" i="1"/>
  <c r="H19" i="1"/>
  <c r="H11" i="1"/>
  <c r="E8" i="2"/>
  <c r="G8" i="2" s="1"/>
  <c r="H25" i="2"/>
  <c r="E28" i="2"/>
  <c r="G28" i="2" s="1"/>
  <c r="H29" i="2"/>
  <c r="H31" i="2"/>
  <c r="E33" i="2"/>
  <c r="G33" i="2" s="1"/>
  <c r="E5" i="2"/>
  <c r="G5" i="2" s="1"/>
  <c r="H10" i="2"/>
  <c r="E13" i="2"/>
  <c r="G13" i="2" s="1"/>
  <c r="E21" i="2"/>
  <c r="G21" i="2" s="1"/>
  <c r="H26" i="2"/>
  <c r="F5" i="2"/>
  <c r="E6" i="2"/>
  <c r="G6" i="2" s="1"/>
  <c r="H7" i="2"/>
  <c r="F9" i="2"/>
  <c r="E10" i="2"/>
  <c r="G10" i="2" s="1"/>
  <c r="H11" i="2"/>
  <c r="F13" i="2"/>
  <c r="E14" i="2"/>
  <c r="G14" i="2" s="1"/>
  <c r="H15" i="2"/>
  <c r="F17" i="2"/>
  <c r="E18" i="2"/>
  <c r="G18" i="2" s="1"/>
  <c r="H19" i="2"/>
  <c r="F21" i="2"/>
  <c r="E22" i="2"/>
  <c r="G22" i="2" s="1"/>
  <c r="H23" i="2"/>
  <c r="F25" i="2"/>
  <c r="E26" i="2"/>
  <c r="G26" i="2" s="1"/>
  <c r="H27" i="2"/>
  <c r="F29" i="2"/>
  <c r="E30" i="2"/>
  <c r="G30" i="2" s="1"/>
  <c r="F33" i="2"/>
  <c r="F6" i="2"/>
  <c r="H8" i="2"/>
  <c r="F10" i="2"/>
  <c r="H12" i="2"/>
  <c r="F14" i="2"/>
  <c r="H16" i="2"/>
  <c r="F18" i="2"/>
  <c r="H20" i="2"/>
  <c r="F22" i="2"/>
  <c r="H24" i="2"/>
  <c r="F26" i="2"/>
  <c r="F30" i="2"/>
  <c r="H32" i="2"/>
  <c r="E9" i="2"/>
  <c r="G9" i="2" s="1"/>
  <c r="H14" i="2"/>
  <c r="E17" i="2"/>
  <c r="G17" i="2" s="1"/>
  <c r="H22" i="2"/>
  <c r="E25" i="2"/>
  <c r="G25" i="2" s="1"/>
  <c r="F7" i="2"/>
  <c r="F11" i="2"/>
  <c r="F15" i="2"/>
  <c r="F19" i="2"/>
  <c r="F23" i="2"/>
  <c r="F27" i="2"/>
  <c r="H15" i="1"/>
  <c r="E24" i="1"/>
  <c r="G24" i="1" s="1"/>
  <c r="H23" i="1"/>
  <c r="E23" i="1"/>
  <c r="G23" i="1" s="1"/>
  <c r="H6" i="1"/>
  <c r="H10" i="1"/>
  <c r="H22" i="1"/>
  <c r="F23" i="1"/>
  <c r="H24" i="1"/>
  <c r="H14" i="1"/>
  <c r="H18" i="1"/>
  <c r="H9" i="1"/>
  <c r="H17" i="1"/>
  <c r="E26" i="1"/>
  <c r="G26" i="1" s="1"/>
  <c r="H25" i="1"/>
  <c r="F24" i="1"/>
  <c r="E28" i="1"/>
  <c r="G28" i="1" s="1"/>
  <c r="H27" i="1"/>
  <c r="F26" i="1"/>
  <c r="H16" i="1"/>
  <c r="F16" i="1"/>
  <c r="H12" i="1"/>
  <c r="F12" i="1"/>
  <c r="H8" i="1"/>
  <c r="F8" i="1"/>
  <c r="H7" i="1"/>
  <c r="F30" i="1"/>
  <c r="F31" i="1"/>
  <c r="H29" i="1"/>
  <c r="E29" i="1"/>
  <c r="G29" i="1" s="1"/>
  <c r="H26" i="1"/>
  <c r="F25" i="1"/>
  <c r="E22" i="1"/>
  <c r="G22" i="1" s="1"/>
  <c r="H21" i="1"/>
  <c r="H20" i="1"/>
  <c r="F17" i="1"/>
  <c r="E18" i="1"/>
  <c r="G18" i="1" s="1"/>
  <c r="E16" i="1"/>
  <c r="G16" i="1" s="1"/>
  <c r="F13" i="1"/>
  <c r="E14" i="1"/>
  <c r="G14" i="1" s="1"/>
  <c r="E12" i="1"/>
  <c r="G12" i="1" s="1"/>
  <c r="F9" i="1"/>
  <c r="E10" i="1"/>
  <c r="G10" i="1" s="1"/>
  <c r="E8" i="1"/>
  <c r="G8" i="1" s="1"/>
  <c r="H5" i="1"/>
  <c r="E6" i="1"/>
  <c r="G6" i="1" s="1"/>
  <c r="E5" i="1"/>
  <c r="G5" i="1" s="1"/>
  <c r="E19" i="1"/>
  <c r="G19" i="1" s="1"/>
  <c r="E15" i="1"/>
  <c r="G15" i="1" s="1"/>
  <c r="E11" i="1"/>
  <c r="G11" i="1" s="1"/>
  <c r="E7" i="1"/>
  <c r="G7" i="1" s="1"/>
</calcChain>
</file>

<file path=xl/sharedStrings.xml><?xml version="1.0" encoding="utf-8"?>
<sst xmlns="http://schemas.openxmlformats.org/spreadsheetml/2006/main" count="40" uniqueCount="13">
  <si>
    <t>Expectation of life [days]</t>
  </si>
  <si>
    <t>Period mortality</t>
  </si>
  <si>
    <t>Period survival</t>
  </si>
  <si>
    <t>Frequency of deaths</t>
  </si>
  <si>
    <t>Fraction surviving</t>
  </si>
  <si>
    <t>Number living</t>
  </si>
  <si>
    <t>Age [days]</t>
  </si>
  <si>
    <r>
      <rPr>
        <b/>
        <i/>
        <sz val="12"/>
        <color rgb="FF000000"/>
        <rFont val="Calibri"/>
        <family val="2"/>
      </rPr>
      <t>An. albimanus</t>
    </r>
    <r>
      <rPr>
        <b/>
        <sz val="12"/>
        <color rgb="FF000000"/>
        <rFont val="Calibri"/>
        <family val="2"/>
      </rPr>
      <t xml:space="preserve"> females at 30 </t>
    </r>
    <r>
      <rPr>
        <b/>
        <sz val="12"/>
        <color rgb="FF000000"/>
        <rFont val="Times New Roman"/>
        <family val="1"/>
      </rPr>
      <t>°</t>
    </r>
    <r>
      <rPr>
        <b/>
        <sz val="12"/>
        <color rgb="FF000000"/>
        <rFont val="Calibri"/>
        <family val="2"/>
      </rPr>
      <t>C</t>
    </r>
  </si>
  <si>
    <r>
      <rPr>
        <b/>
        <i/>
        <sz val="12"/>
        <color rgb="FF000000"/>
        <rFont val="Calibri"/>
        <family val="2"/>
      </rPr>
      <t>An. albimanus</t>
    </r>
    <r>
      <rPr>
        <b/>
        <sz val="12"/>
        <color rgb="FF000000"/>
        <rFont val="Calibri"/>
        <family val="2"/>
      </rPr>
      <t xml:space="preserve"> females at 27 </t>
    </r>
    <r>
      <rPr>
        <b/>
        <sz val="12"/>
        <color rgb="FF000000"/>
        <rFont val="Times New Roman"/>
        <family val="1"/>
      </rPr>
      <t>°</t>
    </r>
    <r>
      <rPr>
        <b/>
        <sz val="12"/>
        <color rgb="FF000000"/>
        <rFont val="Calibri"/>
        <family val="2"/>
      </rPr>
      <t>C</t>
    </r>
  </si>
  <si>
    <r>
      <rPr>
        <b/>
        <i/>
        <sz val="12"/>
        <color rgb="FF000000"/>
        <rFont val="Calibri"/>
        <family val="2"/>
      </rPr>
      <t>An. albimanus</t>
    </r>
    <r>
      <rPr>
        <b/>
        <sz val="12"/>
        <color rgb="FF000000"/>
        <rFont val="Calibri"/>
        <family val="2"/>
      </rPr>
      <t xml:space="preserve"> females at 24 </t>
    </r>
    <r>
      <rPr>
        <b/>
        <sz val="12"/>
        <color rgb="FF000000"/>
        <rFont val="Times New Roman"/>
        <family val="1"/>
      </rPr>
      <t>°</t>
    </r>
    <r>
      <rPr>
        <b/>
        <sz val="12"/>
        <color rgb="FF000000"/>
        <rFont val="Calibri"/>
        <family val="2"/>
      </rPr>
      <t>C</t>
    </r>
  </si>
  <si>
    <r>
      <rPr>
        <b/>
        <i/>
        <sz val="12"/>
        <color rgb="FF000000"/>
        <rFont val="Calibri"/>
        <family val="2"/>
      </rPr>
      <t>An. albimanus</t>
    </r>
    <r>
      <rPr>
        <b/>
        <sz val="12"/>
        <color rgb="FF000000"/>
        <rFont val="Calibri"/>
        <family val="2"/>
      </rPr>
      <t xml:space="preserve"> females at 33 </t>
    </r>
    <r>
      <rPr>
        <b/>
        <sz val="12"/>
        <color rgb="FF000000"/>
        <rFont val="Times New Roman"/>
        <family val="1"/>
      </rPr>
      <t>°</t>
    </r>
    <r>
      <rPr>
        <b/>
        <sz val="12"/>
        <color rgb="FF000000"/>
        <rFont val="Calibri"/>
        <family val="2"/>
      </rPr>
      <t>C</t>
    </r>
  </si>
  <si>
    <t>Average daily mortality [1/day]</t>
  </si>
  <si>
    <t>Average daily survival [1/day]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</si>
</sst>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indexed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0" borderId="0" xfId="1" applyBorder="1"/>
    <xf numFmtId="2" fontId="1" fillId="0" borderId="0" xfId="1" applyNumberFormat="1"/>
    <xf numFmtId="0" fontId="1" fillId="0" borderId="0" xfId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Border="1" applyAlignment="1">
      <alignment horizontal="center" vertical="center"/>
    </xf>
    <xf numFmtId="1" fontId="1" fillId="0" borderId="0" xfId="1" applyNumberFormat="1" applyBorder="1" applyAlignment="1">
      <alignment horizontal="center" vertical="center"/>
    </xf>
    <xf numFmtId="0" fontId="2" fillId="0" borderId="0" xfId="1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" fillId="0" borderId="2" xfId="1" applyBorder="1"/>
    <xf numFmtId="0" fontId="0" fillId="0" borderId="2" xfId="0" applyBorder="1"/>
    <xf numFmtId="0" fontId="3" fillId="0" borderId="3" xfId="0" applyFont="1" applyBorder="1" applyAlignment="1">
      <alignment horizontal="center" wrapText="1"/>
    </xf>
    <xf numFmtId="168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304240</xdr:colOff>
      <xdr:row>3</xdr:row>
      <xdr:rowOff>3175</xdr:rowOff>
    </xdr:from>
    <xdr:ext cx="1806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104340" y="555625"/>
              <a:ext cx="180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s-CO" sz="1100"/>
                <a:t>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104340" y="555625"/>
              <a:ext cx="180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</a:t>
              </a:r>
              <a:r>
                <a:rPr lang="es-CO" sz="1100"/>
                <a:t>)</a:t>
              </a:r>
            </a:p>
          </xdr:txBody>
        </xdr:sp>
      </mc:Fallback>
    </mc:AlternateContent>
    <xdr:clientData/>
  </xdr:oneCellAnchor>
  <xdr:oneCellAnchor>
    <xdr:from>
      <xdr:col>2</xdr:col>
      <xdr:colOff>257175</xdr:colOff>
      <xdr:row>3</xdr:row>
      <xdr:rowOff>9525</xdr:rowOff>
    </xdr:from>
    <xdr:ext cx="30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857375" y="5619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857375" y="5619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(𝑁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3</xdr:row>
      <xdr:rowOff>9525</xdr:rowOff>
    </xdr:from>
    <xdr:ext cx="262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2581275" y="5619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581275" y="5619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(𝑙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3</xdr:row>
      <xdr:rowOff>6350</xdr:rowOff>
    </xdr:from>
    <xdr:ext cx="30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3441700" y="5588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3441700" y="5588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(𝑑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3</xdr:row>
      <xdr:rowOff>12700</xdr:rowOff>
    </xdr:from>
    <xdr:ext cx="2915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4146550" y="5651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146550" y="5651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3</xdr:row>
      <xdr:rowOff>12700</xdr:rowOff>
    </xdr:from>
    <xdr:ext cx="291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5010150" y="5651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5010150" y="5651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(𝑞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266700</xdr:colOff>
      <xdr:row>3</xdr:row>
      <xdr:rowOff>12700</xdr:rowOff>
    </xdr:from>
    <xdr:ext cx="284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5867400" y="5651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5867400" y="5651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486709</xdr:colOff>
      <xdr:row>3</xdr:row>
      <xdr:rowOff>11952</xdr:rowOff>
    </xdr:from>
    <xdr:ext cx="230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7078009" y="793002"/>
              <a:ext cx="230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7078009" y="793002"/>
              <a:ext cx="230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418727</xdr:colOff>
      <xdr:row>3</xdr:row>
      <xdr:rowOff>21291</xdr:rowOff>
    </xdr:from>
    <xdr:ext cx="2293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8191127" y="802341"/>
              <a:ext cx="229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8191127" y="802341"/>
              <a:ext cx="229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304240</xdr:colOff>
      <xdr:row>3</xdr:row>
      <xdr:rowOff>3175</xdr:rowOff>
    </xdr:from>
    <xdr:ext cx="1806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809940" y="784225"/>
              <a:ext cx="180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s-CO" sz="1100"/>
                <a:t>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809940" y="784225"/>
              <a:ext cx="180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</a:t>
              </a:r>
              <a:r>
                <a:rPr lang="es-CO" sz="1100"/>
                <a:t>)</a:t>
              </a:r>
            </a:p>
          </xdr:txBody>
        </xdr:sp>
      </mc:Fallback>
    </mc:AlternateContent>
    <xdr:clientData/>
  </xdr:oneCellAnchor>
  <xdr:oneCellAnchor>
    <xdr:from>
      <xdr:col>2</xdr:col>
      <xdr:colOff>257175</xdr:colOff>
      <xdr:row>3</xdr:row>
      <xdr:rowOff>9525</xdr:rowOff>
    </xdr:from>
    <xdr:ext cx="30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8677275" y="7905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677275" y="7905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(𝑁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3</xdr:row>
      <xdr:rowOff>9525</xdr:rowOff>
    </xdr:from>
    <xdr:ext cx="262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515475" y="7905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515475" y="7905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(𝑙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3</xdr:row>
      <xdr:rowOff>6350</xdr:rowOff>
    </xdr:from>
    <xdr:ext cx="30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0490200" y="7874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0490200" y="7874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(𝑑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249144</xdr:colOff>
      <xdr:row>2</xdr:row>
      <xdr:rowOff>584200</xdr:rowOff>
    </xdr:from>
    <xdr:ext cx="2915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4059144" y="9715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059144" y="9715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252879</xdr:colOff>
      <xdr:row>3</xdr:row>
      <xdr:rowOff>12700</xdr:rowOff>
    </xdr:from>
    <xdr:ext cx="291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4824879" y="99060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4824879" y="99060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(𝑞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266700</xdr:colOff>
      <xdr:row>3</xdr:row>
      <xdr:rowOff>12700</xdr:rowOff>
    </xdr:from>
    <xdr:ext cx="284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13258800" y="7937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3258800" y="7937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435909</xdr:colOff>
      <xdr:row>2</xdr:row>
      <xdr:rowOff>392952</xdr:rowOff>
    </xdr:from>
    <xdr:ext cx="230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6620809" y="780302"/>
              <a:ext cx="230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6620809" y="780302"/>
              <a:ext cx="230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336177</xdr:colOff>
      <xdr:row>3</xdr:row>
      <xdr:rowOff>14941</xdr:rowOff>
    </xdr:from>
    <xdr:ext cx="2293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7841877" y="795991"/>
              <a:ext cx="229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7841877" y="795991"/>
              <a:ext cx="229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304240</xdr:colOff>
      <xdr:row>3</xdr:row>
      <xdr:rowOff>3175</xdr:rowOff>
    </xdr:from>
    <xdr:ext cx="1806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809940" y="784225"/>
              <a:ext cx="180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s-CO" sz="1100"/>
                <a:t>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809940" y="784225"/>
              <a:ext cx="180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</a:t>
              </a:r>
              <a:r>
                <a:rPr lang="es-CO" sz="1100"/>
                <a:t>)</a:t>
              </a:r>
            </a:p>
          </xdr:txBody>
        </xdr:sp>
      </mc:Fallback>
    </mc:AlternateContent>
    <xdr:clientData/>
  </xdr:oneCellAnchor>
  <xdr:oneCellAnchor>
    <xdr:from>
      <xdr:col>2</xdr:col>
      <xdr:colOff>257175</xdr:colOff>
      <xdr:row>3</xdr:row>
      <xdr:rowOff>9525</xdr:rowOff>
    </xdr:from>
    <xdr:ext cx="30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8677275" y="7905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677275" y="7905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(𝑁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3</xdr:row>
      <xdr:rowOff>9525</xdr:rowOff>
    </xdr:from>
    <xdr:ext cx="262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515475" y="7905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515475" y="7905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(𝑙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3</xdr:row>
      <xdr:rowOff>6350</xdr:rowOff>
    </xdr:from>
    <xdr:ext cx="30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0490200" y="7874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0490200" y="7874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(𝑑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3</xdr:row>
      <xdr:rowOff>12700</xdr:rowOff>
    </xdr:from>
    <xdr:ext cx="2915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11309350" y="7937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1309350" y="7937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3</xdr:row>
      <xdr:rowOff>12700</xdr:rowOff>
    </xdr:from>
    <xdr:ext cx="291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12287250" y="7937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2287250" y="7937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(𝑞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266700</xdr:colOff>
      <xdr:row>3</xdr:row>
      <xdr:rowOff>12700</xdr:rowOff>
    </xdr:from>
    <xdr:ext cx="284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13258800" y="7937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3258800" y="7937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454959</xdr:colOff>
      <xdr:row>2</xdr:row>
      <xdr:rowOff>392952</xdr:rowOff>
    </xdr:from>
    <xdr:ext cx="230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6652559" y="780302"/>
              <a:ext cx="230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6652559" y="780302"/>
              <a:ext cx="230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444127</xdr:colOff>
      <xdr:row>3</xdr:row>
      <xdr:rowOff>14941</xdr:rowOff>
    </xdr:from>
    <xdr:ext cx="2293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7772027" y="795991"/>
              <a:ext cx="229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7772027" y="795991"/>
              <a:ext cx="229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304240</xdr:colOff>
      <xdr:row>3</xdr:row>
      <xdr:rowOff>3175</xdr:rowOff>
    </xdr:from>
    <xdr:ext cx="1806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066240" y="784225"/>
              <a:ext cx="180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s-CO" sz="1100"/>
                <a:t>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066240" y="784225"/>
              <a:ext cx="180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</a:t>
              </a:r>
              <a:r>
                <a:rPr lang="es-CO" sz="1100"/>
                <a:t>)</a:t>
              </a:r>
            </a:p>
          </xdr:txBody>
        </xdr:sp>
      </mc:Fallback>
    </mc:AlternateContent>
    <xdr:clientData/>
  </xdr:oneCellAnchor>
  <xdr:oneCellAnchor>
    <xdr:from>
      <xdr:col>2</xdr:col>
      <xdr:colOff>257175</xdr:colOff>
      <xdr:row>3</xdr:row>
      <xdr:rowOff>9525</xdr:rowOff>
    </xdr:from>
    <xdr:ext cx="30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781175" y="7905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781175" y="7905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(𝑁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3</xdr:row>
      <xdr:rowOff>9525</xdr:rowOff>
    </xdr:from>
    <xdr:ext cx="262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2466975" y="7905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466975" y="7905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(𝑙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3</xdr:row>
      <xdr:rowOff>6350</xdr:rowOff>
    </xdr:from>
    <xdr:ext cx="30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3289300" y="7874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3289300" y="7874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(𝑑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3</xdr:row>
      <xdr:rowOff>12700</xdr:rowOff>
    </xdr:from>
    <xdr:ext cx="2915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3956050" y="7937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956050" y="7937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3</xdr:row>
      <xdr:rowOff>12700</xdr:rowOff>
    </xdr:from>
    <xdr:ext cx="291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4781550" y="7937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4781550" y="7937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(𝑞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266700</xdr:colOff>
      <xdr:row>3</xdr:row>
      <xdr:rowOff>12700</xdr:rowOff>
    </xdr:from>
    <xdr:ext cx="284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5600700" y="7937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5600700" y="7937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454959</xdr:colOff>
      <xdr:row>2</xdr:row>
      <xdr:rowOff>392952</xdr:rowOff>
    </xdr:from>
    <xdr:ext cx="230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/>
            <xdr:cNvSpPr txBox="1"/>
          </xdr:nvSpPr>
          <xdr:spPr>
            <a:xfrm>
              <a:off x="6652559" y="780302"/>
              <a:ext cx="230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/>
            <xdr:cNvSpPr txBox="1"/>
          </xdr:nvSpPr>
          <xdr:spPr>
            <a:xfrm>
              <a:off x="6652559" y="780302"/>
              <a:ext cx="230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444127</xdr:colOff>
      <xdr:row>3</xdr:row>
      <xdr:rowOff>14941</xdr:rowOff>
    </xdr:from>
    <xdr:ext cx="2293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/>
            <xdr:cNvSpPr txBox="1"/>
          </xdr:nvSpPr>
          <xdr:spPr>
            <a:xfrm>
              <a:off x="7772027" y="795991"/>
              <a:ext cx="229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/>
            <xdr:cNvSpPr txBox="1"/>
          </xdr:nvSpPr>
          <xdr:spPr>
            <a:xfrm>
              <a:off x="7772027" y="795991"/>
              <a:ext cx="229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zoomScaleNormal="100" workbookViewId="0">
      <selection activeCell="I9" sqref="I9"/>
    </sheetView>
  </sheetViews>
  <sheetFormatPr baseColWidth="10" defaultColWidth="11.453125" defaultRowHeight="14.5" x14ac:dyDescent="0.35"/>
  <cols>
    <col min="1" max="2" width="11.453125" style="1"/>
    <col min="3" max="3" width="12.54296875" style="1" customWidth="1"/>
    <col min="4" max="7" width="11.453125" style="1"/>
    <col min="8" max="8" width="13.08984375" style="1" customWidth="1"/>
    <col min="9" max="9" width="16.90625" style="1" customWidth="1"/>
    <col min="10" max="10" width="16.453125" style="1" customWidth="1"/>
    <col min="11" max="16384" width="11.453125" style="1"/>
  </cols>
  <sheetData>
    <row r="2" spans="2:11" ht="16" thickBot="1" x14ac:dyDescent="0.4">
      <c r="B2" s="14" t="s">
        <v>9</v>
      </c>
      <c r="C2" s="14"/>
      <c r="D2" s="14"/>
      <c r="E2" s="14"/>
      <c r="F2" s="14"/>
      <c r="G2" s="14"/>
      <c r="H2" s="14"/>
      <c r="I2" s="13"/>
      <c r="J2" s="15"/>
    </row>
    <row r="3" spans="2:11" ht="31" x14ac:dyDescent="0.35">
      <c r="B3" s="12" t="s">
        <v>6</v>
      </c>
      <c r="C3" s="11" t="s">
        <v>5</v>
      </c>
      <c r="D3" s="11" t="s">
        <v>4</v>
      </c>
      <c r="E3" s="11" t="s">
        <v>3</v>
      </c>
      <c r="F3" s="11" t="s">
        <v>2</v>
      </c>
      <c r="G3" s="11" t="s">
        <v>1</v>
      </c>
      <c r="H3" s="11" t="s">
        <v>0</v>
      </c>
      <c r="I3" s="17" t="s">
        <v>11</v>
      </c>
      <c r="J3" s="17" t="s">
        <v>12</v>
      </c>
    </row>
    <row r="4" spans="2:11" ht="15.5" x14ac:dyDescent="0.35">
      <c r="B4" s="10"/>
      <c r="C4" s="10"/>
      <c r="D4" s="9"/>
      <c r="E4" s="9"/>
      <c r="F4" s="9"/>
      <c r="G4" s="9"/>
      <c r="H4" s="9"/>
      <c r="I4" s="9"/>
    </row>
    <row r="5" spans="2:11" x14ac:dyDescent="0.35">
      <c r="B5" s="4">
        <v>0</v>
      </c>
      <c r="C5" s="4">
        <v>137</v>
      </c>
      <c r="D5" s="7">
        <f t="shared" ref="D5:D31" si="0">1000*(C5/$C$5)</f>
        <v>1000</v>
      </c>
      <c r="E5" s="7">
        <f t="shared" ref="E5:E31" si="1">D5-D6</f>
        <v>116.78832116788317</v>
      </c>
      <c r="F5" s="6">
        <f t="shared" ref="F5:F31" si="2">D6/D5</f>
        <v>0.88321167883211682</v>
      </c>
      <c r="G5" s="6">
        <f t="shared" ref="G5:G31" si="3">E5/D5</f>
        <v>0.11678832116788317</v>
      </c>
      <c r="H5" s="6">
        <f t="shared" ref="H5:H31" si="4">(0.5)+(SUM(D6:D31)/D5)</f>
        <v>11.5</v>
      </c>
      <c r="I5" s="6">
        <f>1/H5</f>
        <v>8.6956521739130432E-2</v>
      </c>
      <c r="J5" s="3">
        <f>1-I5</f>
        <v>0.91304347826086962</v>
      </c>
      <c r="K5" s="3"/>
    </row>
    <row r="6" spans="2:11" x14ac:dyDescent="0.35">
      <c r="B6" s="4">
        <v>1</v>
      </c>
      <c r="C6" s="4">
        <v>121</v>
      </c>
      <c r="D6" s="7">
        <f t="shared" si="0"/>
        <v>883.21167883211683</v>
      </c>
      <c r="E6" s="7">
        <f t="shared" si="1"/>
        <v>14.598540145985339</v>
      </c>
      <c r="F6" s="6">
        <f t="shared" si="2"/>
        <v>0.98347107438016534</v>
      </c>
      <c r="G6" s="6">
        <f t="shared" si="3"/>
        <v>1.6528925619834638E-2</v>
      </c>
      <c r="H6" s="6">
        <f t="shared" si="4"/>
        <v>11.954545454545453</v>
      </c>
      <c r="I6" s="6"/>
    </row>
    <row r="7" spans="2:11" x14ac:dyDescent="0.35">
      <c r="B7" s="4">
        <v>2</v>
      </c>
      <c r="C7" s="4">
        <v>119</v>
      </c>
      <c r="D7" s="7">
        <f t="shared" si="0"/>
        <v>868.61313868613149</v>
      </c>
      <c r="E7" s="7">
        <f t="shared" si="1"/>
        <v>14.598540145985567</v>
      </c>
      <c r="F7" s="6">
        <f t="shared" si="2"/>
        <v>0.98319327731092421</v>
      </c>
      <c r="G7" s="6">
        <f t="shared" si="3"/>
        <v>1.6806722689075817E-2</v>
      </c>
      <c r="H7" s="6">
        <f t="shared" si="4"/>
        <v>11.147058823529413</v>
      </c>
      <c r="I7" s="6"/>
    </row>
    <row r="8" spans="2:11" x14ac:dyDescent="0.35">
      <c r="B8" s="4">
        <v>3</v>
      </c>
      <c r="C8" s="4">
        <v>117</v>
      </c>
      <c r="D8" s="7">
        <f t="shared" si="0"/>
        <v>854.01459854014593</v>
      </c>
      <c r="E8" s="7">
        <f t="shared" si="1"/>
        <v>21.897810218978066</v>
      </c>
      <c r="F8" s="6">
        <f t="shared" si="2"/>
        <v>0.97435897435897445</v>
      </c>
      <c r="G8" s="6">
        <f t="shared" si="3"/>
        <v>2.5641025641025599E-2</v>
      </c>
      <c r="H8" s="6">
        <f t="shared" si="4"/>
        <v>10.329059829059831</v>
      </c>
      <c r="I8" s="6"/>
    </row>
    <row r="9" spans="2:11" x14ac:dyDescent="0.35">
      <c r="B9" s="4">
        <v>4</v>
      </c>
      <c r="C9" s="4">
        <v>114</v>
      </c>
      <c r="D9" s="7">
        <f t="shared" si="0"/>
        <v>832.11678832116786</v>
      </c>
      <c r="E9" s="7">
        <f t="shared" si="1"/>
        <v>36.496350364963405</v>
      </c>
      <c r="F9" s="6">
        <f t="shared" si="2"/>
        <v>0.95614035087719307</v>
      </c>
      <c r="G9" s="6">
        <f t="shared" si="3"/>
        <v>4.3859649122806897E-2</v>
      </c>
      <c r="H9" s="6">
        <f t="shared" si="4"/>
        <v>9.5877192982456148</v>
      </c>
      <c r="I9" s="6"/>
    </row>
    <row r="10" spans="2:11" x14ac:dyDescent="0.35">
      <c r="B10" s="4">
        <v>5</v>
      </c>
      <c r="C10" s="4">
        <v>109</v>
      </c>
      <c r="D10" s="7">
        <f t="shared" si="0"/>
        <v>795.62043795620446</v>
      </c>
      <c r="E10" s="7">
        <f t="shared" si="1"/>
        <v>14.598540145985453</v>
      </c>
      <c r="F10" s="6">
        <f t="shared" si="2"/>
        <v>0.98165137614678888</v>
      </c>
      <c r="G10" s="6">
        <f t="shared" si="3"/>
        <v>1.8348623853211073E-2</v>
      </c>
      <c r="H10" s="6">
        <f t="shared" si="4"/>
        <v>9.0045871559633017</v>
      </c>
      <c r="I10" s="6"/>
    </row>
    <row r="11" spans="2:11" x14ac:dyDescent="0.35">
      <c r="B11" s="4">
        <v>6</v>
      </c>
      <c r="C11" s="4">
        <v>107</v>
      </c>
      <c r="D11" s="7">
        <f t="shared" si="0"/>
        <v>781.021897810219</v>
      </c>
      <c r="E11" s="7">
        <f t="shared" si="1"/>
        <v>36.496350364963519</v>
      </c>
      <c r="F11" s="6">
        <f t="shared" si="2"/>
        <v>0.95327102803738317</v>
      </c>
      <c r="G11" s="6">
        <f t="shared" si="3"/>
        <v>4.6728971962616841E-2</v>
      </c>
      <c r="H11" s="6">
        <f t="shared" si="4"/>
        <v>8.1635514018691584</v>
      </c>
      <c r="I11" s="6"/>
    </row>
    <row r="12" spans="2:11" x14ac:dyDescent="0.35">
      <c r="B12" s="4">
        <v>7</v>
      </c>
      <c r="C12" s="4">
        <v>102</v>
      </c>
      <c r="D12" s="7">
        <f t="shared" si="0"/>
        <v>744.52554744525548</v>
      </c>
      <c r="E12" s="7">
        <f t="shared" si="1"/>
        <v>36.496350364963519</v>
      </c>
      <c r="F12" s="6">
        <f t="shared" si="2"/>
        <v>0.9509803921568627</v>
      </c>
      <c r="G12" s="6">
        <f t="shared" si="3"/>
        <v>4.9019607843137275E-2</v>
      </c>
      <c r="H12" s="6">
        <f t="shared" si="4"/>
        <v>7.5392156862745097</v>
      </c>
      <c r="I12" s="6"/>
    </row>
    <row r="13" spans="2:11" x14ac:dyDescent="0.35">
      <c r="B13" s="4">
        <v>8</v>
      </c>
      <c r="C13" s="4">
        <v>97</v>
      </c>
      <c r="D13" s="7">
        <f t="shared" si="0"/>
        <v>708.02919708029196</v>
      </c>
      <c r="E13" s="7">
        <f t="shared" si="1"/>
        <v>21.897810218978066</v>
      </c>
      <c r="F13" s="6">
        <f t="shared" si="2"/>
        <v>0.96907216494845361</v>
      </c>
      <c r="G13" s="6">
        <f t="shared" si="3"/>
        <v>3.0927835051546341E-2</v>
      </c>
      <c r="H13" s="6">
        <f t="shared" si="4"/>
        <v>6.9020618556701034</v>
      </c>
      <c r="I13" s="6"/>
    </row>
    <row r="14" spans="2:11" x14ac:dyDescent="0.35">
      <c r="B14" s="4">
        <v>9</v>
      </c>
      <c r="C14" s="4">
        <v>94</v>
      </c>
      <c r="D14" s="7">
        <f t="shared" si="0"/>
        <v>686.1313868613139</v>
      </c>
      <c r="E14" s="7">
        <f t="shared" si="1"/>
        <v>36.496350364963519</v>
      </c>
      <c r="F14" s="6">
        <f t="shared" si="2"/>
        <v>0.94680851063829785</v>
      </c>
      <c r="G14" s="6">
        <f t="shared" si="3"/>
        <v>5.3191489361702149E-2</v>
      </c>
      <c r="H14" s="6">
        <f t="shared" si="4"/>
        <v>6.1063829787234036</v>
      </c>
      <c r="I14" s="6"/>
    </row>
    <row r="15" spans="2:11" x14ac:dyDescent="0.35">
      <c r="B15" s="4">
        <v>10</v>
      </c>
      <c r="C15" s="4">
        <v>89</v>
      </c>
      <c r="D15" s="7">
        <f t="shared" si="0"/>
        <v>649.63503649635038</v>
      </c>
      <c r="E15" s="7">
        <f t="shared" si="1"/>
        <v>51.094890510948858</v>
      </c>
      <c r="F15" s="6">
        <f t="shared" si="2"/>
        <v>0.9213483146067416</v>
      </c>
      <c r="G15" s="6">
        <f t="shared" si="3"/>
        <v>7.8651685393258355E-2</v>
      </c>
      <c r="H15" s="6">
        <f t="shared" si="4"/>
        <v>5.4213483146067416</v>
      </c>
      <c r="I15" s="6"/>
    </row>
    <row r="16" spans="2:11" x14ac:dyDescent="0.35">
      <c r="B16" s="4">
        <v>11</v>
      </c>
      <c r="C16" s="4">
        <v>82</v>
      </c>
      <c r="D16" s="7">
        <f t="shared" si="0"/>
        <v>598.54014598540152</v>
      </c>
      <c r="E16" s="7">
        <f t="shared" si="1"/>
        <v>80.291970802919764</v>
      </c>
      <c r="F16" s="6">
        <f t="shared" si="2"/>
        <v>0.86585365853658525</v>
      </c>
      <c r="G16" s="6">
        <f t="shared" si="3"/>
        <v>0.13414634146341473</v>
      </c>
      <c r="H16" s="6">
        <f t="shared" si="4"/>
        <v>4.8414634146341449</v>
      </c>
      <c r="I16" s="6"/>
    </row>
    <row r="17" spans="2:9" x14ac:dyDescent="0.35">
      <c r="B17" s="4">
        <v>12</v>
      </c>
      <c r="C17" s="4">
        <v>71</v>
      </c>
      <c r="D17" s="7">
        <f t="shared" si="0"/>
        <v>518.24817518248176</v>
      </c>
      <c r="E17" s="7">
        <f t="shared" si="1"/>
        <v>109.4890510948905</v>
      </c>
      <c r="F17" s="6">
        <f t="shared" si="2"/>
        <v>0.78873239436619724</v>
      </c>
      <c r="G17" s="6">
        <f t="shared" si="3"/>
        <v>0.21126760563380279</v>
      </c>
      <c r="H17" s="6">
        <f t="shared" si="4"/>
        <v>4.5140845070422531</v>
      </c>
      <c r="I17" s="6"/>
    </row>
    <row r="18" spans="2:9" x14ac:dyDescent="0.35">
      <c r="B18" s="4">
        <v>13</v>
      </c>
      <c r="C18" s="4">
        <v>56</v>
      </c>
      <c r="D18" s="7">
        <f t="shared" si="0"/>
        <v>408.75912408759126</v>
      </c>
      <c r="E18" s="7">
        <f t="shared" si="1"/>
        <v>72.992700729927037</v>
      </c>
      <c r="F18" s="6">
        <f t="shared" si="2"/>
        <v>0.8214285714285714</v>
      </c>
      <c r="G18" s="6">
        <f t="shared" si="3"/>
        <v>0.17857142857142863</v>
      </c>
      <c r="H18" s="6">
        <f t="shared" si="4"/>
        <v>4.5892857142857144</v>
      </c>
      <c r="I18" s="6"/>
    </row>
    <row r="19" spans="2:9" x14ac:dyDescent="0.35">
      <c r="B19" s="4">
        <v>14</v>
      </c>
      <c r="C19" s="4">
        <v>46</v>
      </c>
      <c r="D19" s="7">
        <f t="shared" si="0"/>
        <v>335.76642335766422</v>
      </c>
      <c r="E19" s="7">
        <f t="shared" si="1"/>
        <v>87.591240875912405</v>
      </c>
      <c r="F19" s="6">
        <f t="shared" si="2"/>
        <v>0.73913043478260865</v>
      </c>
      <c r="G19" s="6">
        <f t="shared" si="3"/>
        <v>0.2608695652173913</v>
      </c>
      <c r="H19" s="6">
        <f t="shared" si="4"/>
        <v>4.4782608695652186</v>
      </c>
      <c r="I19" s="6"/>
    </row>
    <row r="20" spans="2:9" x14ac:dyDescent="0.35">
      <c r="B20" s="4">
        <v>15</v>
      </c>
      <c r="C20" s="4">
        <v>34</v>
      </c>
      <c r="D20" s="7">
        <f t="shared" si="0"/>
        <v>248.17518248175182</v>
      </c>
      <c r="E20" s="7">
        <f t="shared" si="1"/>
        <v>51.094890510948886</v>
      </c>
      <c r="F20" s="6">
        <f t="shared" si="2"/>
        <v>0.79411764705882359</v>
      </c>
      <c r="G20" s="6">
        <f t="shared" si="3"/>
        <v>0.20588235294117641</v>
      </c>
      <c r="H20" s="6">
        <f t="shared" si="4"/>
        <v>4.8823529411764719</v>
      </c>
      <c r="I20" s="6"/>
    </row>
    <row r="21" spans="2:9" x14ac:dyDescent="0.35">
      <c r="B21" s="4">
        <v>16</v>
      </c>
      <c r="C21" s="4">
        <v>27</v>
      </c>
      <c r="D21" s="7">
        <f t="shared" si="0"/>
        <v>197.08029197080293</v>
      </c>
      <c r="E21" s="7">
        <f t="shared" si="1"/>
        <v>36.496350364963519</v>
      </c>
      <c r="F21" s="6">
        <f t="shared" si="2"/>
        <v>0.81481481481481477</v>
      </c>
      <c r="G21" s="6">
        <f t="shared" si="3"/>
        <v>0.18518518518518526</v>
      </c>
      <c r="H21" s="6">
        <f t="shared" si="4"/>
        <v>5.0185185185185182</v>
      </c>
      <c r="I21" s="6"/>
    </row>
    <row r="22" spans="2:9" x14ac:dyDescent="0.35">
      <c r="B22" s="4">
        <v>17</v>
      </c>
      <c r="C22" s="4">
        <v>22</v>
      </c>
      <c r="D22" s="7">
        <f t="shared" si="0"/>
        <v>160.58394160583941</v>
      </c>
      <c r="E22" s="7">
        <f t="shared" si="1"/>
        <v>21.897810218978094</v>
      </c>
      <c r="F22" s="6">
        <f t="shared" si="2"/>
        <v>0.86363636363636365</v>
      </c>
      <c r="G22" s="6">
        <f t="shared" si="3"/>
        <v>0.13636363636363633</v>
      </c>
      <c r="H22" s="6">
        <f t="shared" si="4"/>
        <v>5.0454545454545459</v>
      </c>
      <c r="I22" s="6"/>
    </row>
    <row r="23" spans="2:9" x14ac:dyDescent="0.35">
      <c r="B23" s="4">
        <v>18</v>
      </c>
      <c r="C23" s="4">
        <v>19</v>
      </c>
      <c r="D23" s="7">
        <f t="shared" si="0"/>
        <v>138.68613138686132</v>
      </c>
      <c r="E23" s="7">
        <f t="shared" si="1"/>
        <v>0</v>
      </c>
      <c r="F23" s="6">
        <f t="shared" si="2"/>
        <v>1</v>
      </c>
      <c r="G23" s="6">
        <f t="shared" si="3"/>
        <v>0</v>
      </c>
      <c r="H23" s="6">
        <f t="shared" si="4"/>
        <v>4.7631578947368425</v>
      </c>
      <c r="I23" s="6"/>
    </row>
    <row r="24" spans="2:9" x14ac:dyDescent="0.35">
      <c r="B24" s="4">
        <v>19</v>
      </c>
      <c r="C24" s="4">
        <v>19</v>
      </c>
      <c r="D24" s="7">
        <f t="shared" si="0"/>
        <v>138.68613138686132</v>
      </c>
      <c r="E24" s="7">
        <f t="shared" si="1"/>
        <v>7.299270072992698</v>
      </c>
      <c r="F24" s="6">
        <f t="shared" si="2"/>
        <v>0.94736842105263164</v>
      </c>
      <c r="G24" s="6">
        <f t="shared" si="3"/>
        <v>5.2631578947368397E-2</v>
      </c>
      <c r="H24" s="6">
        <f t="shared" si="4"/>
        <v>3.763157894736842</v>
      </c>
      <c r="I24" s="6"/>
    </row>
    <row r="25" spans="2:9" x14ac:dyDescent="0.35">
      <c r="B25" s="4">
        <v>20</v>
      </c>
      <c r="C25" s="4">
        <v>18</v>
      </c>
      <c r="D25" s="7">
        <f t="shared" si="0"/>
        <v>131.38686131386862</v>
      </c>
      <c r="E25" s="7">
        <f t="shared" si="1"/>
        <v>0</v>
      </c>
      <c r="F25" s="6">
        <f t="shared" si="2"/>
        <v>1</v>
      </c>
      <c r="G25" s="6">
        <f t="shared" si="3"/>
        <v>0</v>
      </c>
      <c r="H25" s="6">
        <f t="shared" si="4"/>
        <v>2.9444444444444442</v>
      </c>
      <c r="I25" s="6"/>
    </row>
    <row r="26" spans="2:9" x14ac:dyDescent="0.35">
      <c r="B26" s="4">
        <v>21</v>
      </c>
      <c r="C26" s="4">
        <v>18</v>
      </c>
      <c r="D26" s="7">
        <f t="shared" si="0"/>
        <v>131.38686131386862</v>
      </c>
      <c r="E26" s="7">
        <f t="shared" si="1"/>
        <v>36.496350364963519</v>
      </c>
      <c r="F26" s="6">
        <f t="shared" si="2"/>
        <v>0.7222222222222221</v>
      </c>
      <c r="G26" s="6">
        <f t="shared" si="3"/>
        <v>0.2777777777777779</v>
      </c>
      <c r="H26" s="6">
        <f t="shared" si="4"/>
        <v>1.9444444444444442</v>
      </c>
      <c r="I26" s="6"/>
    </row>
    <row r="27" spans="2:9" x14ac:dyDescent="0.35">
      <c r="B27" s="4">
        <v>22</v>
      </c>
      <c r="C27" s="4">
        <v>13</v>
      </c>
      <c r="D27" s="7">
        <f t="shared" si="0"/>
        <v>94.890510948905103</v>
      </c>
      <c r="E27" s="7">
        <f t="shared" si="1"/>
        <v>43.795620437956195</v>
      </c>
      <c r="F27" s="6">
        <f t="shared" si="2"/>
        <v>0.53846153846153855</v>
      </c>
      <c r="G27" s="6">
        <f t="shared" si="3"/>
        <v>0.46153846153846145</v>
      </c>
      <c r="H27" s="6">
        <f t="shared" si="4"/>
        <v>1.5</v>
      </c>
      <c r="I27" s="6"/>
    </row>
    <row r="28" spans="2:9" x14ac:dyDescent="0.35">
      <c r="B28" s="4">
        <v>23</v>
      </c>
      <c r="C28" s="4">
        <v>7</v>
      </c>
      <c r="D28" s="7">
        <f t="shared" si="0"/>
        <v>51.094890510948908</v>
      </c>
      <c r="E28" s="7">
        <f t="shared" si="1"/>
        <v>21.897810218978105</v>
      </c>
      <c r="F28" s="6">
        <f t="shared" si="2"/>
        <v>0.5714285714285714</v>
      </c>
      <c r="G28" s="6">
        <f t="shared" si="3"/>
        <v>0.4285714285714286</v>
      </c>
      <c r="H28" s="6">
        <f t="shared" si="4"/>
        <v>1.3571428571428572</v>
      </c>
      <c r="I28" s="6"/>
    </row>
    <row r="29" spans="2:9" x14ac:dyDescent="0.35">
      <c r="B29" s="4">
        <v>24</v>
      </c>
      <c r="C29" s="4">
        <v>4</v>
      </c>
      <c r="D29" s="7">
        <f t="shared" si="0"/>
        <v>29.197080291970803</v>
      </c>
      <c r="E29" s="7">
        <f t="shared" si="1"/>
        <v>14.598540145985401</v>
      </c>
      <c r="F29" s="6">
        <f t="shared" si="2"/>
        <v>0.5</v>
      </c>
      <c r="G29" s="6">
        <f t="shared" si="3"/>
        <v>0.5</v>
      </c>
      <c r="H29" s="6">
        <f t="shared" si="4"/>
        <v>1</v>
      </c>
      <c r="I29" s="6"/>
    </row>
    <row r="30" spans="2:9" x14ac:dyDescent="0.35">
      <c r="B30" s="4">
        <v>25</v>
      </c>
      <c r="C30" s="4">
        <v>2</v>
      </c>
      <c r="D30" s="7">
        <f t="shared" si="0"/>
        <v>14.598540145985401</v>
      </c>
      <c r="E30" s="7">
        <f t="shared" si="1"/>
        <v>14.598540145985401</v>
      </c>
      <c r="F30" s="6">
        <f t="shared" si="2"/>
        <v>0</v>
      </c>
      <c r="G30" s="6">
        <f t="shared" si="3"/>
        <v>1</v>
      </c>
      <c r="H30" s="6">
        <f t="shared" si="4"/>
        <v>0.5</v>
      </c>
      <c r="I30" s="6"/>
    </row>
    <row r="31" spans="2:9" x14ac:dyDescent="0.35">
      <c r="B31" s="4">
        <v>26</v>
      </c>
      <c r="C31" s="4">
        <v>0</v>
      </c>
      <c r="D31" s="7">
        <f t="shared" si="0"/>
        <v>0</v>
      </c>
      <c r="E31" s="7">
        <f t="shared" si="1"/>
        <v>0</v>
      </c>
      <c r="F31" s="6" t="e">
        <f t="shared" si="2"/>
        <v>#DIV/0!</v>
      </c>
      <c r="G31" s="6" t="e">
        <f t="shared" si="3"/>
        <v>#DIV/0!</v>
      </c>
      <c r="H31" s="6" t="e">
        <f t="shared" si="4"/>
        <v>#DIV/0!</v>
      </c>
      <c r="I31" s="6"/>
    </row>
    <row r="32" spans="2:9" x14ac:dyDescent="0.35">
      <c r="B32" s="2"/>
      <c r="C32" s="2"/>
      <c r="D32" s="5"/>
      <c r="E32" s="5"/>
      <c r="F32" s="3"/>
      <c r="G32" s="3"/>
      <c r="H32" s="3"/>
      <c r="I32" s="3"/>
    </row>
    <row r="33" spans="2:9" x14ac:dyDescent="0.35">
      <c r="B33" s="2"/>
      <c r="C33" s="8"/>
      <c r="E33" s="5"/>
      <c r="F33" s="3"/>
      <c r="G33" s="3"/>
      <c r="H33" s="3"/>
      <c r="I33" s="3"/>
    </row>
    <row r="34" spans="2:9" x14ac:dyDescent="0.35">
      <c r="B34" s="2"/>
      <c r="C34" s="2"/>
      <c r="D34" s="2"/>
      <c r="E34" s="5"/>
      <c r="F34" s="3"/>
      <c r="G34" s="3"/>
      <c r="H34" s="3"/>
      <c r="I34" s="3"/>
    </row>
    <row r="35" spans="2:9" x14ac:dyDescent="0.35">
      <c r="B35" s="2"/>
      <c r="C35" s="2"/>
    </row>
    <row r="36" spans="2:9" x14ac:dyDescent="0.35">
      <c r="B36" s="2"/>
      <c r="C36" s="2"/>
      <c r="D36" s="2"/>
      <c r="E36" s="2"/>
      <c r="F36" s="2"/>
      <c r="G36" s="2"/>
      <c r="H36" s="2"/>
      <c r="I36" s="2"/>
    </row>
  </sheetData>
  <mergeCells count="1">
    <mergeCell ref="B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K5" sqref="K5"/>
    </sheetView>
  </sheetViews>
  <sheetFormatPr baseColWidth="10" defaultRowHeight="14.5" x14ac:dyDescent="0.35"/>
  <cols>
    <col min="8" max="8" width="12.1796875" customWidth="1"/>
    <col min="9" max="9" width="16.54296875" customWidth="1"/>
    <col min="10" max="10" width="14.6328125" customWidth="1"/>
  </cols>
  <sheetData>
    <row r="2" spans="2:11" ht="16" thickBot="1" x14ac:dyDescent="0.4">
      <c r="B2" s="14" t="s">
        <v>8</v>
      </c>
      <c r="C2" s="14"/>
      <c r="D2" s="14"/>
      <c r="E2" s="14"/>
      <c r="F2" s="14"/>
      <c r="G2" s="14"/>
      <c r="H2" s="14"/>
      <c r="I2" s="16"/>
      <c r="J2" s="16"/>
    </row>
    <row r="3" spans="2:11" ht="31" x14ac:dyDescent="0.35">
      <c r="B3" s="12" t="s">
        <v>6</v>
      </c>
      <c r="C3" s="11" t="s">
        <v>5</v>
      </c>
      <c r="D3" s="11" t="s">
        <v>4</v>
      </c>
      <c r="E3" s="11" t="s">
        <v>3</v>
      </c>
      <c r="F3" s="11" t="s">
        <v>2</v>
      </c>
      <c r="G3" s="11" t="s">
        <v>1</v>
      </c>
      <c r="H3" s="11" t="s">
        <v>0</v>
      </c>
      <c r="I3" s="17" t="s">
        <v>11</v>
      </c>
      <c r="J3" s="17" t="s">
        <v>12</v>
      </c>
    </row>
    <row r="4" spans="2:11" ht="15.5" x14ac:dyDescent="0.35">
      <c r="B4" s="10"/>
      <c r="C4" s="10"/>
      <c r="D4" s="9"/>
      <c r="E4" s="9"/>
      <c r="F4" s="9"/>
      <c r="G4" s="9"/>
      <c r="H4" s="9"/>
      <c r="I4" s="9"/>
      <c r="J4" s="1"/>
    </row>
    <row r="5" spans="2:11" x14ac:dyDescent="0.35">
      <c r="B5" s="4">
        <v>0</v>
      </c>
      <c r="C5" s="4">
        <v>190</v>
      </c>
      <c r="D5" s="7">
        <f>1000*(C5/'24ºC'!$C$5)</f>
        <v>1386.8613138686133</v>
      </c>
      <c r="E5" s="7">
        <f t="shared" ref="E5:E32" si="0">D5-D6</f>
        <v>21.897810218978293</v>
      </c>
      <c r="F5" s="6">
        <f t="shared" ref="F5:F32" si="1">D6/D5</f>
        <v>0.98421052631578931</v>
      </c>
      <c r="G5" s="6">
        <f t="shared" ref="G5:G33" si="2">E5/D5</f>
        <v>1.5789473684210662E-2</v>
      </c>
      <c r="H5" s="6">
        <f>(0.5)+(SUM(D6:D31)/D5)</f>
        <v>9.2368421052631557</v>
      </c>
      <c r="I5" s="6">
        <f>1/H5</f>
        <v>0.10826210826210829</v>
      </c>
      <c r="J5" s="3">
        <f>1-I5</f>
        <v>0.89173789173789175</v>
      </c>
      <c r="K5" s="3"/>
    </row>
    <row r="6" spans="2:11" x14ac:dyDescent="0.35">
      <c r="B6" s="4">
        <v>1</v>
      </c>
      <c r="C6" s="4">
        <v>187</v>
      </c>
      <c r="D6" s="7">
        <f>1000*(C6/'24ºC'!$C$5)</f>
        <v>1364.963503649635</v>
      </c>
      <c r="E6" s="7">
        <f t="shared" si="0"/>
        <v>43.795620437956131</v>
      </c>
      <c r="F6" s="6">
        <f t="shared" si="1"/>
        <v>0.96791443850267389</v>
      </c>
      <c r="G6" s="6">
        <f t="shared" si="2"/>
        <v>3.2085561497326151E-2</v>
      </c>
      <c r="H6" s="6">
        <f>(0.5)+(SUM(D7:D32)/D6)</f>
        <v>8.382352941176471</v>
      </c>
    </row>
    <row r="7" spans="2:11" x14ac:dyDescent="0.35">
      <c r="B7" s="4">
        <v>2</v>
      </c>
      <c r="C7" s="4">
        <v>181</v>
      </c>
      <c r="D7" s="7">
        <f>1000*(C7/'24ºC'!$C$5)</f>
        <v>1321.1678832116788</v>
      </c>
      <c r="E7" s="7">
        <f t="shared" si="0"/>
        <v>124.08759124087578</v>
      </c>
      <c r="F7" s="6">
        <f t="shared" si="1"/>
        <v>0.90607734806629847</v>
      </c>
      <c r="G7" s="6">
        <f t="shared" si="2"/>
        <v>9.3922651933701556E-2</v>
      </c>
      <c r="H7" s="6">
        <f>(0.5)+(SUM(D8:D33)/D7)</f>
        <v>7.6436464088397802</v>
      </c>
    </row>
    <row r="8" spans="2:11" x14ac:dyDescent="0.35">
      <c r="B8" s="4">
        <v>3</v>
      </c>
      <c r="C8" s="4">
        <v>164</v>
      </c>
      <c r="D8" s="7">
        <f>1000*(C8/'24ºC'!$C$5)</f>
        <v>1197.080291970803</v>
      </c>
      <c r="E8" s="7">
        <f t="shared" si="0"/>
        <v>58.394160583941812</v>
      </c>
      <c r="F8" s="6">
        <f t="shared" si="1"/>
        <v>0.9512195121951218</v>
      </c>
      <c r="G8" s="6">
        <f t="shared" si="2"/>
        <v>4.8780487804878217E-2</v>
      </c>
      <c r="H8" s="6">
        <f>(0.5)+(SUM(D9:D33)/D8)</f>
        <v>7.3841463414634143</v>
      </c>
    </row>
    <row r="9" spans="2:11" x14ac:dyDescent="0.35">
      <c r="B9" s="4">
        <v>4</v>
      </c>
      <c r="C9" s="4">
        <v>156</v>
      </c>
      <c r="D9" s="7">
        <f>1000*(C9/'24ºC'!$C$5)</f>
        <v>1138.6861313868612</v>
      </c>
      <c r="E9" s="7">
        <f t="shared" si="0"/>
        <v>43.795620437956131</v>
      </c>
      <c r="F9" s="6">
        <f t="shared" si="1"/>
        <v>0.96153846153846156</v>
      </c>
      <c r="G9" s="6">
        <f t="shared" si="2"/>
        <v>3.8461538461538401E-2</v>
      </c>
      <c r="H9" s="6">
        <f>(0.5)+(SUM(D10:D33)/D9)</f>
        <v>6.7371794871794881</v>
      </c>
    </row>
    <row r="10" spans="2:11" x14ac:dyDescent="0.35">
      <c r="B10" s="4">
        <v>5</v>
      </c>
      <c r="C10" s="4">
        <v>150</v>
      </c>
      <c r="D10" s="7">
        <f>1000*(C10/'24ºC'!$C$5)</f>
        <v>1094.8905109489051</v>
      </c>
      <c r="E10" s="7">
        <f t="shared" si="0"/>
        <v>80.291970802919764</v>
      </c>
      <c r="F10" s="6">
        <f t="shared" si="1"/>
        <v>0.92666666666666664</v>
      </c>
      <c r="G10" s="6">
        <f t="shared" si="2"/>
        <v>7.3333333333333389E-2</v>
      </c>
      <c r="H10" s="6">
        <f>(0.5)+(SUM(D11:D33)/D10)</f>
        <v>5.9866666666666672</v>
      </c>
    </row>
    <row r="11" spans="2:11" x14ac:dyDescent="0.35">
      <c r="B11" s="4">
        <v>6</v>
      </c>
      <c r="C11" s="4">
        <v>139</v>
      </c>
      <c r="D11" s="7">
        <f>1000*(C11/'24ºC'!$C$5)</f>
        <v>1014.5985401459853</v>
      </c>
      <c r="E11" s="7">
        <f t="shared" si="0"/>
        <v>145.98540145985385</v>
      </c>
      <c r="F11" s="6">
        <f t="shared" si="1"/>
        <v>0.85611510791366918</v>
      </c>
      <c r="G11" s="6">
        <f t="shared" si="2"/>
        <v>0.14388489208633079</v>
      </c>
      <c r="H11" s="6">
        <f>(0.5)+(SUM(D12:D33)/D11)</f>
        <v>5.4208633093525194</v>
      </c>
    </row>
    <row r="12" spans="2:11" x14ac:dyDescent="0.35">
      <c r="B12" s="4">
        <v>7</v>
      </c>
      <c r="C12" s="4">
        <v>119</v>
      </c>
      <c r="D12" s="7">
        <f>1000*(C12/'24ºC'!$C$5)</f>
        <v>868.61313868613149</v>
      </c>
      <c r="E12" s="7">
        <f t="shared" si="0"/>
        <v>145.98540145985407</v>
      </c>
      <c r="F12" s="6">
        <f t="shared" si="1"/>
        <v>0.83193277310924363</v>
      </c>
      <c r="G12" s="6">
        <f t="shared" si="2"/>
        <v>0.16806722689075634</v>
      </c>
      <c r="H12" s="6">
        <f>(0.5)+(SUM(D13:D33)/D12)</f>
        <v>5.2478991596638647</v>
      </c>
    </row>
    <row r="13" spans="2:11" x14ac:dyDescent="0.35">
      <c r="B13" s="4">
        <v>8</v>
      </c>
      <c r="C13" s="4">
        <v>99</v>
      </c>
      <c r="D13" s="7">
        <f>1000*(C13/'24ºC'!$C$5)</f>
        <v>722.62773722627742</v>
      </c>
      <c r="E13" s="7">
        <f t="shared" si="0"/>
        <v>131.38686131386862</v>
      </c>
      <c r="F13" s="6">
        <f t="shared" si="1"/>
        <v>0.81818181818181823</v>
      </c>
      <c r="G13" s="6">
        <f t="shared" si="2"/>
        <v>0.18181818181818182</v>
      </c>
      <c r="H13" s="6">
        <f>(0.5)+(SUM(D14:D33)/D13)</f>
        <v>5.2070707070707059</v>
      </c>
    </row>
    <row r="14" spans="2:11" x14ac:dyDescent="0.35">
      <c r="B14" s="4">
        <v>9</v>
      </c>
      <c r="C14" s="4">
        <v>81</v>
      </c>
      <c r="D14" s="7">
        <f>1000*(C14/'24ºC'!$C$5)</f>
        <v>591.2408759124088</v>
      </c>
      <c r="E14" s="7">
        <f t="shared" si="0"/>
        <v>109.4890510948905</v>
      </c>
      <c r="F14" s="6">
        <f t="shared" si="1"/>
        <v>0.81481481481481488</v>
      </c>
      <c r="G14" s="6">
        <f t="shared" si="2"/>
        <v>0.18518518518518515</v>
      </c>
      <c r="H14" s="6">
        <f>(0.5)+(SUM(D15:D33)/D14)</f>
        <v>5.2530864197530844</v>
      </c>
    </row>
    <row r="15" spans="2:11" x14ac:dyDescent="0.35">
      <c r="B15" s="4">
        <v>10</v>
      </c>
      <c r="C15" s="4">
        <v>66</v>
      </c>
      <c r="D15" s="7">
        <f>1000*(C15/'24ºC'!$C$5)</f>
        <v>481.7518248175183</v>
      </c>
      <c r="E15" s="7">
        <f t="shared" si="0"/>
        <v>80.291970802919764</v>
      </c>
      <c r="F15" s="6">
        <f t="shared" si="1"/>
        <v>0.83333333333333326</v>
      </c>
      <c r="G15" s="6">
        <f t="shared" si="2"/>
        <v>0.16666666666666677</v>
      </c>
      <c r="H15" s="6">
        <f>(0.5)+(SUM(D16:D33)/D15)</f>
        <v>5.3333333333333313</v>
      </c>
    </row>
    <row r="16" spans="2:11" x14ac:dyDescent="0.35">
      <c r="B16" s="4">
        <v>11</v>
      </c>
      <c r="C16" s="4">
        <v>55</v>
      </c>
      <c r="D16" s="7">
        <f>1000*(C16/'24ºC'!$C$5)</f>
        <v>401.45985401459853</v>
      </c>
      <c r="E16" s="7">
        <f t="shared" si="0"/>
        <v>80.291970802919707</v>
      </c>
      <c r="F16" s="6">
        <f t="shared" si="1"/>
        <v>0.8</v>
      </c>
      <c r="G16" s="6">
        <f t="shared" si="2"/>
        <v>0.2</v>
      </c>
      <c r="H16" s="6">
        <f>(0.5)+(SUM(D17:D33)/D16)</f>
        <v>5.3000000000000007</v>
      </c>
    </row>
    <row r="17" spans="2:8" x14ac:dyDescent="0.35">
      <c r="B17" s="4">
        <v>12</v>
      </c>
      <c r="C17" s="4">
        <v>44</v>
      </c>
      <c r="D17" s="7">
        <f>1000*(C17/'24ºC'!$C$5)</f>
        <v>321.16788321167883</v>
      </c>
      <c r="E17" s="7">
        <f t="shared" si="0"/>
        <v>36.496350364963519</v>
      </c>
      <c r="F17" s="6">
        <f t="shared" si="1"/>
        <v>0.88636363636363635</v>
      </c>
      <c r="G17" s="6">
        <f t="shared" si="2"/>
        <v>0.11363636363636369</v>
      </c>
      <c r="H17" s="6">
        <f>(0.5)+(SUM(D18:D33)/D17)</f>
        <v>5.5000000000000009</v>
      </c>
    </row>
    <row r="18" spans="2:8" x14ac:dyDescent="0.35">
      <c r="B18" s="4">
        <v>13</v>
      </c>
      <c r="C18" s="4">
        <v>39</v>
      </c>
      <c r="D18" s="7">
        <f>1000*(C18/'24ºC'!$C$5)</f>
        <v>284.67153284671531</v>
      </c>
      <c r="E18" s="7">
        <f t="shared" si="0"/>
        <v>36.49635036496349</v>
      </c>
      <c r="F18" s="6">
        <f t="shared" si="1"/>
        <v>0.87179487179487181</v>
      </c>
      <c r="G18" s="6">
        <f t="shared" si="2"/>
        <v>0.12820512820512817</v>
      </c>
      <c r="H18" s="6">
        <f>(0.5)+(SUM(D19:D33)/D18)</f>
        <v>5.1410256410256423</v>
      </c>
    </row>
    <row r="19" spans="2:8" x14ac:dyDescent="0.35">
      <c r="B19" s="4">
        <v>14</v>
      </c>
      <c r="C19" s="4">
        <v>34</v>
      </c>
      <c r="D19" s="7">
        <f>1000*(C19/'24ºC'!$C$5)</f>
        <v>248.17518248175182</v>
      </c>
      <c r="E19" s="7">
        <f t="shared" si="0"/>
        <v>36.496350364963519</v>
      </c>
      <c r="F19" s="6">
        <f t="shared" si="1"/>
        <v>0.8529411764705882</v>
      </c>
      <c r="G19" s="6">
        <f t="shared" si="2"/>
        <v>0.14705882352941183</v>
      </c>
      <c r="H19" s="6">
        <f>(0.5)+(SUM(D20:D33)/D19)</f>
        <v>4.8235294117647056</v>
      </c>
    </row>
    <row r="20" spans="2:8" x14ac:dyDescent="0.35">
      <c r="B20" s="4">
        <v>15</v>
      </c>
      <c r="C20" s="4">
        <v>29</v>
      </c>
      <c r="D20" s="7">
        <f>1000*(C20/'24ºC'!$C$5)</f>
        <v>211.6788321167883</v>
      </c>
      <c r="E20" s="7">
        <f t="shared" si="0"/>
        <v>29.197080291970792</v>
      </c>
      <c r="F20" s="6">
        <f t="shared" si="1"/>
        <v>0.86206896551724144</v>
      </c>
      <c r="G20" s="6">
        <f t="shared" si="2"/>
        <v>0.13793103448275859</v>
      </c>
      <c r="H20" s="6">
        <f>(0.5)+(SUM(D21:D33)/D20)</f>
        <v>4.5689655172413799</v>
      </c>
    </row>
    <row r="21" spans="2:8" x14ac:dyDescent="0.35">
      <c r="B21" s="4">
        <v>16</v>
      </c>
      <c r="C21" s="4">
        <v>25</v>
      </c>
      <c r="D21" s="7">
        <f>1000*(C21/'24ºC'!$C$5)</f>
        <v>182.48175182481751</v>
      </c>
      <c r="E21" s="7">
        <f t="shared" si="0"/>
        <v>36.496350364963519</v>
      </c>
      <c r="F21" s="6">
        <f t="shared" si="1"/>
        <v>0.79999999999999993</v>
      </c>
      <c r="G21" s="6">
        <f t="shared" si="2"/>
        <v>0.20000000000000009</v>
      </c>
      <c r="H21" s="6">
        <f>(0.5)+(SUM(D22:D33)/D21)</f>
        <v>4.2200000000000006</v>
      </c>
    </row>
    <row r="22" spans="2:8" x14ac:dyDescent="0.35">
      <c r="B22" s="4">
        <v>17</v>
      </c>
      <c r="C22" s="4">
        <v>20</v>
      </c>
      <c r="D22" s="7">
        <f>1000*(C22/'24ºC'!$C$5)</f>
        <v>145.98540145985399</v>
      </c>
      <c r="E22" s="7">
        <f t="shared" si="0"/>
        <v>29.197080291970778</v>
      </c>
      <c r="F22" s="6">
        <f t="shared" si="1"/>
        <v>0.80000000000000016</v>
      </c>
      <c r="G22" s="6">
        <f t="shared" si="2"/>
        <v>0.19999999999999987</v>
      </c>
      <c r="H22" s="6">
        <f>(0.5)+(SUM(D23:D33)/D22)</f>
        <v>4.1500000000000012</v>
      </c>
    </row>
    <row r="23" spans="2:8" x14ac:dyDescent="0.35">
      <c r="B23" s="4">
        <v>18</v>
      </c>
      <c r="C23" s="4">
        <v>16</v>
      </c>
      <c r="D23" s="7">
        <f>1000*(C23/'24ºC'!$C$5)</f>
        <v>116.78832116788321</v>
      </c>
      <c r="E23" s="7">
        <f t="shared" si="0"/>
        <v>29.197080291970792</v>
      </c>
      <c r="F23" s="6">
        <f t="shared" si="1"/>
        <v>0.75000000000000011</v>
      </c>
      <c r="G23" s="6">
        <f t="shared" si="2"/>
        <v>0.24999999999999992</v>
      </c>
      <c r="H23" s="6">
        <f>(0.5)+(SUM(D24:D33)/D23)</f>
        <v>4.0625</v>
      </c>
    </row>
    <row r="24" spans="2:8" x14ac:dyDescent="0.35">
      <c r="B24" s="4">
        <v>19</v>
      </c>
      <c r="C24" s="4">
        <v>12</v>
      </c>
      <c r="D24" s="7">
        <f>1000*(C24/'24ºC'!$C$5)</f>
        <v>87.591240875912419</v>
      </c>
      <c r="E24" s="7">
        <f t="shared" si="0"/>
        <v>0</v>
      </c>
      <c r="F24" s="6">
        <f t="shared" si="1"/>
        <v>1</v>
      </c>
      <c r="G24" s="6">
        <f t="shared" si="2"/>
        <v>0</v>
      </c>
      <c r="H24" s="6">
        <f>(0.5)+(SUM(D25:D33)/D24)</f>
        <v>4.25</v>
      </c>
    </row>
    <row r="25" spans="2:8" x14ac:dyDescent="0.35">
      <c r="B25" s="4">
        <v>20</v>
      </c>
      <c r="C25" s="4">
        <v>12</v>
      </c>
      <c r="D25" s="7">
        <f>1000*(C25/'24ºC'!$C$5)</f>
        <v>87.591240875912419</v>
      </c>
      <c r="E25" s="7">
        <f t="shared" si="0"/>
        <v>21.897810218978108</v>
      </c>
      <c r="F25" s="6">
        <f t="shared" si="1"/>
        <v>0.75</v>
      </c>
      <c r="G25" s="6">
        <f t="shared" si="2"/>
        <v>0.25000000000000006</v>
      </c>
      <c r="H25" s="6">
        <f>(0.5)+(SUM(D26:D33)/D25)</f>
        <v>3.2499999999999991</v>
      </c>
    </row>
    <row r="26" spans="2:8" x14ac:dyDescent="0.35">
      <c r="B26" s="4">
        <v>21</v>
      </c>
      <c r="C26" s="4">
        <v>9</v>
      </c>
      <c r="D26" s="7">
        <f>1000*(C26/'24ºC'!$C$5)</f>
        <v>65.693430656934311</v>
      </c>
      <c r="E26" s="7">
        <f t="shared" si="0"/>
        <v>14.598540145985403</v>
      </c>
      <c r="F26" s="6">
        <f t="shared" si="1"/>
        <v>0.77777777777777779</v>
      </c>
      <c r="G26" s="6">
        <f t="shared" si="2"/>
        <v>0.22222222222222224</v>
      </c>
      <c r="H26" s="6">
        <f>(0.5)+(SUM(D27:D33)/D26)</f>
        <v>3.1666666666666661</v>
      </c>
    </row>
    <row r="27" spans="2:8" x14ac:dyDescent="0.35">
      <c r="B27" s="4">
        <v>22</v>
      </c>
      <c r="C27" s="4">
        <v>7</v>
      </c>
      <c r="D27" s="7">
        <f>1000*(C27/'24ºC'!$C$5)</f>
        <v>51.094890510948908</v>
      </c>
      <c r="E27" s="7">
        <f t="shared" si="0"/>
        <v>14.59854014598541</v>
      </c>
      <c r="F27" s="6">
        <f t="shared" si="1"/>
        <v>0.71428571428571408</v>
      </c>
      <c r="G27" s="6">
        <f t="shared" si="2"/>
        <v>0.28571428571428586</v>
      </c>
      <c r="H27" s="6">
        <f>(0.5)+(SUM(D28:D33)/D27)</f>
        <v>2.9285714285714279</v>
      </c>
    </row>
    <row r="28" spans="2:8" x14ac:dyDescent="0.35">
      <c r="B28" s="4">
        <v>23</v>
      </c>
      <c r="C28" s="4">
        <v>5</v>
      </c>
      <c r="D28" s="7">
        <f>1000*(C28/'24ºC'!$C$5)</f>
        <v>36.496350364963497</v>
      </c>
      <c r="E28" s="7">
        <f t="shared" si="0"/>
        <v>0</v>
      </c>
      <c r="F28" s="6">
        <f t="shared" si="1"/>
        <v>1</v>
      </c>
      <c r="G28" s="6">
        <f t="shared" si="2"/>
        <v>0</v>
      </c>
      <c r="H28" s="6">
        <f>(0.5)+(SUM(D29:D33)/D28)</f>
        <v>2.9</v>
      </c>
    </row>
    <row r="29" spans="2:8" x14ac:dyDescent="0.35">
      <c r="B29" s="4">
        <v>24</v>
      </c>
      <c r="C29" s="4">
        <v>5</v>
      </c>
      <c r="D29" s="7">
        <f>1000*(C29/'24ºC'!$C$5)</f>
        <v>36.496350364963497</v>
      </c>
      <c r="E29" s="7">
        <f t="shared" si="0"/>
        <v>7.2992700729926945</v>
      </c>
      <c r="F29" s="6">
        <f t="shared" si="1"/>
        <v>0.80000000000000016</v>
      </c>
      <c r="G29" s="6">
        <f t="shared" si="2"/>
        <v>0.19999999999999987</v>
      </c>
      <c r="H29" s="6">
        <f>(0.5)+(SUM(D30:D33)/D29)</f>
        <v>1.9000000000000001</v>
      </c>
    </row>
    <row r="30" spans="2:8" x14ac:dyDescent="0.35">
      <c r="B30" s="4">
        <v>25</v>
      </c>
      <c r="C30" s="4">
        <v>4</v>
      </c>
      <c r="D30" s="7">
        <f>1000*(C30/'24ºC'!$C$5)</f>
        <v>29.197080291970803</v>
      </c>
      <c r="E30" s="7">
        <f t="shared" si="0"/>
        <v>14.598540145985401</v>
      </c>
      <c r="F30" s="6">
        <f t="shared" si="1"/>
        <v>0.5</v>
      </c>
      <c r="G30" s="6">
        <f t="shared" si="2"/>
        <v>0.5</v>
      </c>
      <c r="H30" s="6">
        <f>(0.5)+(SUM(D31:D33)/D30)</f>
        <v>1.25</v>
      </c>
    </row>
    <row r="31" spans="2:8" x14ac:dyDescent="0.35">
      <c r="B31" s="4">
        <v>26</v>
      </c>
      <c r="C31" s="4">
        <v>2</v>
      </c>
      <c r="D31" s="7">
        <f>1000*(C31/'24ºC'!$C$5)</f>
        <v>14.598540145985401</v>
      </c>
      <c r="E31" s="7">
        <f t="shared" si="0"/>
        <v>7.2992700729927007</v>
      </c>
      <c r="F31" s="6">
        <f t="shared" si="1"/>
        <v>0.5</v>
      </c>
      <c r="G31" s="6">
        <f t="shared" si="2"/>
        <v>0.5</v>
      </c>
      <c r="H31" s="6">
        <f>(0.5)+(SUM(D32:D33)/D31)</f>
        <v>1</v>
      </c>
    </row>
    <row r="32" spans="2:8" x14ac:dyDescent="0.35">
      <c r="B32" s="4">
        <v>27</v>
      </c>
      <c r="C32" s="4">
        <v>1</v>
      </c>
      <c r="D32" s="7">
        <f>1000*(C32/'24ºC'!$C$5)</f>
        <v>7.2992700729927007</v>
      </c>
      <c r="E32" s="7">
        <f t="shared" si="0"/>
        <v>7.2992700729927007</v>
      </c>
      <c r="F32" s="6">
        <f t="shared" si="1"/>
        <v>0</v>
      </c>
      <c r="G32" s="6">
        <f t="shared" si="2"/>
        <v>1</v>
      </c>
      <c r="H32" s="6">
        <f>(0.5)+(SUM(D33:D33)/D32)</f>
        <v>0.5</v>
      </c>
    </row>
    <row r="33" spans="2:8" x14ac:dyDescent="0.35">
      <c r="B33" s="4">
        <v>28</v>
      </c>
      <c r="C33" s="4">
        <v>0</v>
      </c>
      <c r="D33" s="7">
        <f>1000*(C33/'24ºC'!$C$5)</f>
        <v>0</v>
      </c>
      <c r="E33" s="7" t="e">
        <f>D33-'24ºC'!#REF!</f>
        <v>#REF!</v>
      </c>
      <c r="F33" s="6" t="e">
        <f>'24ºC'!#REF!/D33</f>
        <v>#REF!</v>
      </c>
      <c r="G33" s="6" t="e">
        <f t="shared" si="2"/>
        <v>#REF!</v>
      </c>
      <c r="H33" s="6" t="e">
        <f>(0.5)+(SUM('24ºC'!#REF!)/D33)</f>
        <v>#REF!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K5" sqref="K5"/>
    </sheetView>
  </sheetViews>
  <sheetFormatPr baseColWidth="10" defaultRowHeight="14.5" x14ac:dyDescent="0.35"/>
  <cols>
    <col min="8" max="8" width="12.36328125" customWidth="1"/>
    <col min="9" max="9" width="16.1796875" customWidth="1"/>
    <col min="10" max="10" width="15.81640625" customWidth="1"/>
    <col min="11" max="11" width="13.36328125" customWidth="1"/>
  </cols>
  <sheetData>
    <row r="2" spans="2:12" ht="16" thickBot="1" x14ac:dyDescent="0.4">
      <c r="B2" s="14" t="s">
        <v>7</v>
      </c>
      <c r="C2" s="14"/>
      <c r="D2" s="14"/>
      <c r="E2" s="14"/>
      <c r="F2" s="14"/>
      <c r="G2" s="14"/>
      <c r="H2" s="14"/>
      <c r="I2" s="16"/>
      <c r="J2" s="16"/>
    </row>
    <row r="3" spans="2:12" ht="31" x14ac:dyDescent="0.35">
      <c r="B3" s="12" t="s">
        <v>6</v>
      </c>
      <c r="C3" s="11" t="s">
        <v>5</v>
      </c>
      <c r="D3" s="11" t="s">
        <v>4</v>
      </c>
      <c r="E3" s="11" t="s">
        <v>3</v>
      </c>
      <c r="F3" s="11" t="s">
        <v>2</v>
      </c>
      <c r="G3" s="11" t="s">
        <v>1</v>
      </c>
      <c r="H3" s="11" t="s">
        <v>0</v>
      </c>
      <c r="I3" s="17" t="s">
        <v>11</v>
      </c>
      <c r="J3" s="17" t="s">
        <v>12</v>
      </c>
    </row>
    <row r="4" spans="2:12" ht="15.5" x14ac:dyDescent="0.35">
      <c r="B4" s="10"/>
      <c r="C4" s="10"/>
      <c r="D4" s="9"/>
      <c r="E4" s="9"/>
      <c r="F4" s="9"/>
      <c r="G4" s="9"/>
      <c r="H4" s="9"/>
      <c r="I4" s="9"/>
      <c r="J4" s="1"/>
    </row>
    <row r="5" spans="2:12" x14ac:dyDescent="0.35">
      <c r="B5" s="4">
        <v>0</v>
      </c>
      <c r="C5" s="4">
        <v>130</v>
      </c>
      <c r="D5" s="7">
        <f>1000*(C5/'24ºC'!$C$5)</f>
        <v>948.90510948905103</v>
      </c>
      <c r="E5" s="7">
        <f t="shared" ref="E5:E26" si="0">D5-D6</f>
        <v>29.197080291970792</v>
      </c>
      <c r="F5" s="6">
        <f t="shared" ref="F5:F26" si="1">D6/D5</f>
        <v>0.96923076923076923</v>
      </c>
      <c r="G5" s="6">
        <f t="shared" ref="G5:G27" si="2">E5/D5</f>
        <v>3.0769230769230761E-2</v>
      </c>
      <c r="H5" s="6">
        <f>(0.5)+(SUM(D6:D27)/D5)</f>
        <v>7.3769230769230782</v>
      </c>
      <c r="I5" s="6">
        <f>1/H5</f>
        <v>0.13555787278415013</v>
      </c>
      <c r="J5" s="3">
        <f>1-I5</f>
        <v>0.8644421272158499</v>
      </c>
      <c r="K5" s="3"/>
      <c r="L5" s="18"/>
    </row>
    <row r="6" spans="2:12" x14ac:dyDescent="0.35">
      <c r="B6" s="4">
        <v>1</v>
      </c>
      <c r="C6" s="4">
        <v>126</v>
      </c>
      <c r="D6" s="7">
        <f>1000*(C6/'24ºC'!$C$5)</f>
        <v>919.70802919708024</v>
      </c>
      <c r="E6" s="7">
        <f t="shared" si="0"/>
        <v>7.2992700729926128</v>
      </c>
      <c r="F6" s="6">
        <f t="shared" si="1"/>
        <v>0.9920634920634922</v>
      </c>
      <c r="G6" s="6">
        <f t="shared" si="2"/>
        <v>7.9365079365078407E-3</v>
      </c>
      <c r="H6" s="6">
        <f>(0.5)+(SUM(D7:D27)/D6)</f>
        <v>6.5952380952380967</v>
      </c>
    </row>
    <row r="7" spans="2:12" x14ac:dyDescent="0.35">
      <c r="B7" s="4">
        <v>2</v>
      </c>
      <c r="C7" s="4">
        <v>125</v>
      </c>
      <c r="D7" s="7">
        <f>1000*(C7/'24ºC'!$C$5)</f>
        <v>912.40875912408762</v>
      </c>
      <c r="E7" s="7">
        <f t="shared" si="0"/>
        <v>65.693430656934424</v>
      </c>
      <c r="F7" s="6">
        <f t="shared" si="1"/>
        <v>0.92799999999999983</v>
      </c>
      <c r="G7" s="6">
        <f t="shared" si="2"/>
        <v>7.2000000000000133E-2</v>
      </c>
      <c r="H7" s="6">
        <f>(0.5)+(SUM(D8:D27)/D7)</f>
        <v>5.6440000000000001</v>
      </c>
    </row>
    <row r="8" spans="2:12" x14ac:dyDescent="0.35">
      <c r="B8" s="4">
        <v>3</v>
      </c>
      <c r="C8" s="4">
        <v>116</v>
      </c>
      <c r="D8" s="7">
        <f>1000*(C8/'24ºC'!$C$5)</f>
        <v>846.7153284671532</v>
      </c>
      <c r="E8" s="7">
        <f t="shared" si="0"/>
        <v>160.5839416058393</v>
      </c>
      <c r="F8" s="6">
        <f t="shared" si="1"/>
        <v>0.81034482758620696</v>
      </c>
      <c r="G8" s="6">
        <f t="shared" si="2"/>
        <v>0.18965517241379298</v>
      </c>
      <c r="H8" s="6">
        <f>(0.5)+(SUM(D9:D27)/D8)</f>
        <v>5.0431034482758621</v>
      </c>
    </row>
    <row r="9" spans="2:12" x14ac:dyDescent="0.35">
      <c r="B9" s="4">
        <v>4</v>
      </c>
      <c r="C9" s="4">
        <v>94</v>
      </c>
      <c r="D9" s="7">
        <f>1000*(C9/'24ºC'!$C$5)</f>
        <v>686.1313868613139</v>
      </c>
      <c r="E9" s="7">
        <f t="shared" si="0"/>
        <v>175.18248175182481</v>
      </c>
      <c r="F9" s="6">
        <f t="shared" si="1"/>
        <v>0.74468085106382986</v>
      </c>
      <c r="G9" s="6">
        <f t="shared" si="2"/>
        <v>0.25531914893617019</v>
      </c>
      <c r="H9" s="6">
        <f>(0.5)+(SUM(D10:D27)/D9)</f>
        <v>5.1063829787234036</v>
      </c>
    </row>
    <row r="10" spans="2:12" x14ac:dyDescent="0.35">
      <c r="B10" s="4">
        <v>5</v>
      </c>
      <c r="C10" s="4">
        <v>70</v>
      </c>
      <c r="D10" s="7">
        <f>1000*(C10/'24ºC'!$C$5)</f>
        <v>510.94890510948909</v>
      </c>
      <c r="E10" s="7">
        <f t="shared" si="0"/>
        <v>131.38686131386868</v>
      </c>
      <c r="F10" s="6">
        <f t="shared" si="1"/>
        <v>0.74285714285714277</v>
      </c>
      <c r="G10" s="6">
        <f t="shared" si="2"/>
        <v>0.25714285714285723</v>
      </c>
      <c r="H10" s="6">
        <f>(0.5)+(SUM(D11:D27)/D10)</f>
        <v>5.6857142857142859</v>
      </c>
    </row>
    <row r="11" spans="2:12" x14ac:dyDescent="0.35">
      <c r="B11" s="4">
        <v>6</v>
      </c>
      <c r="C11" s="4">
        <v>52</v>
      </c>
      <c r="D11" s="7">
        <f>1000*(C11/'24ºC'!$C$5)</f>
        <v>379.56204379562041</v>
      </c>
      <c r="E11" s="7">
        <f t="shared" si="0"/>
        <v>65.693430656934254</v>
      </c>
      <c r="F11" s="6">
        <f t="shared" si="1"/>
        <v>0.82692307692307709</v>
      </c>
      <c r="G11" s="6">
        <f t="shared" si="2"/>
        <v>0.17307692307692296</v>
      </c>
      <c r="H11" s="6">
        <f>(0.5)+(SUM(D12:D27)/D11)</f>
        <v>6.4807692307692308</v>
      </c>
    </row>
    <row r="12" spans="2:12" x14ac:dyDescent="0.35">
      <c r="B12" s="4">
        <v>7</v>
      </c>
      <c r="C12" s="4">
        <v>43</v>
      </c>
      <c r="D12" s="7">
        <f>1000*(C12/'24ºC'!$C$5)</f>
        <v>313.86861313868616</v>
      </c>
      <c r="E12" s="7">
        <f t="shared" si="0"/>
        <v>36.496350364963519</v>
      </c>
      <c r="F12" s="6">
        <f t="shared" si="1"/>
        <v>0.88372093023255816</v>
      </c>
      <c r="G12" s="6">
        <f t="shared" si="2"/>
        <v>0.1162790697674419</v>
      </c>
      <c r="H12" s="6">
        <f>(0.5)+(SUM(D13:D27)/D12)</f>
        <v>6.7325581395348824</v>
      </c>
    </row>
    <row r="13" spans="2:12" x14ac:dyDescent="0.35">
      <c r="B13" s="4">
        <v>8</v>
      </c>
      <c r="C13" s="4">
        <v>38</v>
      </c>
      <c r="D13" s="7">
        <f>1000*(C13/'24ºC'!$C$5)</f>
        <v>277.37226277372264</v>
      </c>
      <c r="E13" s="7">
        <f t="shared" si="0"/>
        <v>21.897810218978094</v>
      </c>
      <c r="F13" s="6">
        <f t="shared" si="1"/>
        <v>0.92105263157894746</v>
      </c>
      <c r="G13" s="6">
        <f t="shared" si="2"/>
        <v>7.8947368421052599E-2</v>
      </c>
      <c r="H13" s="6">
        <f>(0.5)+(SUM(D14:D27)/D13)</f>
        <v>6.5526315789473681</v>
      </c>
    </row>
    <row r="14" spans="2:12" x14ac:dyDescent="0.35">
      <c r="B14" s="4">
        <v>9</v>
      </c>
      <c r="C14" s="4">
        <v>35</v>
      </c>
      <c r="D14" s="7">
        <f>1000*(C14/'24ºC'!$C$5)</f>
        <v>255.47445255474454</v>
      </c>
      <c r="E14" s="7">
        <f t="shared" si="0"/>
        <v>14.598540145985396</v>
      </c>
      <c r="F14" s="6">
        <f t="shared" si="1"/>
        <v>0.94285714285714284</v>
      </c>
      <c r="G14" s="6">
        <f t="shared" si="2"/>
        <v>5.714285714285712E-2</v>
      </c>
      <c r="H14" s="6">
        <f>(0.5)+(SUM(D15:D27)/D14)</f>
        <v>6.0714285714285712</v>
      </c>
    </row>
    <row r="15" spans="2:12" x14ac:dyDescent="0.35">
      <c r="B15" s="4">
        <v>10</v>
      </c>
      <c r="C15" s="4">
        <v>33</v>
      </c>
      <c r="D15" s="7">
        <f>1000*(C15/'24ºC'!$C$5)</f>
        <v>240.87591240875915</v>
      </c>
      <c r="E15" s="7">
        <f t="shared" si="0"/>
        <v>14.598540145985424</v>
      </c>
      <c r="F15" s="6">
        <f t="shared" si="1"/>
        <v>0.93939393939393934</v>
      </c>
      <c r="G15" s="6">
        <f t="shared" si="2"/>
        <v>6.0606060606060698E-2</v>
      </c>
      <c r="H15" s="6">
        <f>(0.5)+(SUM(D16:D27)/D15)</f>
        <v>5.4090909090909092</v>
      </c>
    </row>
    <row r="16" spans="2:12" x14ac:dyDescent="0.35">
      <c r="B16" s="4">
        <v>11</v>
      </c>
      <c r="C16" s="4">
        <v>31</v>
      </c>
      <c r="D16" s="7">
        <f>1000*(C16/'24ºC'!$C$5)</f>
        <v>226.27737226277372</v>
      </c>
      <c r="E16" s="7">
        <f t="shared" si="0"/>
        <v>21.897810218978094</v>
      </c>
      <c r="F16" s="6">
        <f t="shared" si="1"/>
        <v>0.90322580645161299</v>
      </c>
      <c r="G16" s="6">
        <f t="shared" si="2"/>
        <v>9.6774193548387066E-2</v>
      </c>
      <c r="H16" s="6">
        <f>(0.5)+(SUM(D17:D27)/D16)</f>
        <v>4.7258064516129039</v>
      </c>
    </row>
    <row r="17" spans="2:8" x14ac:dyDescent="0.35">
      <c r="B17" s="4">
        <v>12</v>
      </c>
      <c r="C17" s="4">
        <v>28</v>
      </c>
      <c r="D17" s="7">
        <f>1000*(C17/'24ºC'!$C$5)</f>
        <v>204.37956204379563</v>
      </c>
      <c r="E17" s="7">
        <f t="shared" si="0"/>
        <v>29.197080291970792</v>
      </c>
      <c r="F17" s="6">
        <f t="shared" si="1"/>
        <v>0.85714285714285721</v>
      </c>
      <c r="G17" s="6">
        <f t="shared" si="2"/>
        <v>0.14285714285714279</v>
      </c>
      <c r="H17" s="6">
        <f>(0.5)+(SUM(D18:D27)/D17)</f>
        <v>4.1785714285714288</v>
      </c>
    </row>
    <row r="18" spans="2:8" x14ac:dyDescent="0.35">
      <c r="B18" s="4">
        <v>13</v>
      </c>
      <c r="C18" s="4">
        <v>24</v>
      </c>
      <c r="D18" s="7">
        <f>1000*(C18/'24ºC'!$C$5)</f>
        <v>175.18248175182484</v>
      </c>
      <c r="E18" s="7">
        <f t="shared" si="0"/>
        <v>29.197080291970849</v>
      </c>
      <c r="F18" s="6">
        <f t="shared" si="1"/>
        <v>0.83333333333333304</v>
      </c>
      <c r="G18" s="6">
        <f t="shared" si="2"/>
        <v>0.16666666666666691</v>
      </c>
      <c r="H18" s="6">
        <f>(0.5)+(SUM(D19:D27)/D18)</f>
        <v>3.7916666666666661</v>
      </c>
    </row>
    <row r="19" spans="2:8" x14ac:dyDescent="0.35">
      <c r="B19" s="4">
        <v>14</v>
      </c>
      <c r="C19" s="4">
        <v>20</v>
      </c>
      <c r="D19" s="7">
        <f>1000*(C19/'24ºC'!$C$5)</f>
        <v>145.98540145985399</v>
      </c>
      <c r="E19" s="7">
        <f t="shared" si="0"/>
        <v>7.2992700729926696</v>
      </c>
      <c r="F19" s="6">
        <f t="shared" si="1"/>
        <v>0.95000000000000018</v>
      </c>
      <c r="G19" s="6">
        <f t="shared" si="2"/>
        <v>4.9999999999999795E-2</v>
      </c>
      <c r="H19" s="6">
        <f>(0.5)+(SUM(D20:D27)/D19)</f>
        <v>3.4500000000000006</v>
      </c>
    </row>
    <row r="20" spans="2:8" x14ac:dyDescent="0.35">
      <c r="B20" s="4">
        <v>15</v>
      </c>
      <c r="C20" s="4">
        <v>19</v>
      </c>
      <c r="D20" s="7">
        <f>1000*(C20/'24ºC'!$C$5)</f>
        <v>138.68613138686132</v>
      </c>
      <c r="E20" s="7">
        <f t="shared" si="0"/>
        <v>43.795620437956217</v>
      </c>
      <c r="F20" s="6">
        <f t="shared" si="1"/>
        <v>0.68421052631578938</v>
      </c>
      <c r="G20" s="6">
        <f t="shared" si="2"/>
        <v>0.31578947368421062</v>
      </c>
      <c r="H20" s="6">
        <f>(0.5)+(SUM(D21:D27)/D20)</f>
        <v>2.6052631578947367</v>
      </c>
    </row>
    <row r="21" spans="2:8" x14ac:dyDescent="0.35">
      <c r="B21" s="4">
        <v>16</v>
      </c>
      <c r="C21" s="4">
        <v>13</v>
      </c>
      <c r="D21" s="7">
        <f>1000*(C21/'24ºC'!$C$5)</f>
        <v>94.890510948905103</v>
      </c>
      <c r="E21" s="7">
        <f t="shared" si="0"/>
        <v>29.197080291970792</v>
      </c>
      <c r="F21" s="6">
        <f t="shared" si="1"/>
        <v>0.6923076923076924</v>
      </c>
      <c r="G21" s="6">
        <f t="shared" si="2"/>
        <v>0.3076923076923076</v>
      </c>
      <c r="H21" s="6">
        <f>(0.5)+(SUM(D22:D27)/D21)</f>
        <v>2.5769230769230771</v>
      </c>
    </row>
    <row r="22" spans="2:8" x14ac:dyDescent="0.35">
      <c r="B22" s="4">
        <v>17</v>
      </c>
      <c r="C22" s="4">
        <v>9</v>
      </c>
      <c r="D22" s="7">
        <f>1000*(C22/'24ºC'!$C$5)</f>
        <v>65.693430656934311</v>
      </c>
      <c r="E22" s="7">
        <f t="shared" si="0"/>
        <v>7.2992700729927051</v>
      </c>
      <c r="F22" s="6">
        <f t="shared" si="1"/>
        <v>0.88888888888888884</v>
      </c>
      <c r="G22" s="6">
        <f t="shared" si="2"/>
        <v>0.11111111111111117</v>
      </c>
      <c r="H22" s="6">
        <f>(0.5)+(SUM(D23:D27)/D22)</f>
        <v>2.5</v>
      </c>
    </row>
    <row r="23" spans="2:8" x14ac:dyDescent="0.35">
      <c r="B23" s="4">
        <v>18</v>
      </c>
      <c r="C23" s="4">
        <v>8</v>
      </c>
      <c r="D23" s="7">
        <f>1000*(C23/'24ºC'!$C$5)</f>
        <v>58.394160583941606</v>
      </c>
      <c r="E23" s="7">
        <f t="shared" si="0"/>
        <v>21.897810218978108</v>
      </c>
      <c r="F23" s="6">
        <f t="shared" si="1"/>
        <v>0.62499999999999989</v>
      </c>
      <c r="G23" s="6">
        <f t="shared" si="2"/>
        <v>0.37500000000000011</v>
      </c>
      <c r="H23" s="6">
        <f>(0.5)+(SUM(D24:D27)/D23)</f>
        <v>1.7499999999999998</v>
      </c>
    </row>
    <row r="24" spans="2:8" x14ac:dyDescent="0.35">
      <c r="B24" s="4">
        <v>19</v>
      </c>
      <c r="C24" s="4">
        <v>5</v>
      </c>
      <c r="D24" s="7">
        <f>1000*(C24/'24ºC'!$C$5)</f>
        <v>36.496350364963497</v>
      </c>
      <c r="E24" s="7">
        <f t="shared" si="0"/>
        <v>14.598540145985393</v>
      </c>
      <c r="F24" s="6">
        <f t="shared" si="1"/>
        <v>0.6000000000000002</v>
      </c>
      <c r="G24" s="6">
        <f t="shared" si="2"/>
        <v>0.3999999999999998</v>
      </c>
      <c r="H24" s="6">
        <f>(0.5)+(SUM(D25:D27)/D24)</f>
        <v>1.5000000000000002</v>
      </c>
    </row>
    <row r="25" spans="2:8" x14ac:dyDescent="0.35">
      <c r="B25" s="4">
        <v>20</v>
      </c>
      <c r="C25" s="4">
        <v>3</v>
      </c>
      <c r="D25" s="7">
        <f>1000*(C25/'24ºC'!$C$5)</f>
        <v>21.897810218978105</v>
      </c>
      <c r="E25" s="7">
        <f t="shared" si="0"/>
        <v>7.2992700729927034</v>
      </c>
      <c r="F25" s="6">
        <f t="shared" si="1"/>
        <v>0.66666666666666663</v>
      </c>
      <c r="G25" s="6">
        <f t="shared" si="2"/>
        <v>0.33333333333333343</v>
      </c>
      <c r="H25" s="6">
        <f>(0.5)+(SUM(D26:D27)/D25)</f>
        <v>1.1666666666666665</v>
      </c>
    </row>
    <row r="26" spans="2:8" x14ac:dyDescent="0.35">
      <c r="B26" s="4">
        <v>21</v>
      </c>
      <c r="C26" s="4">
        <v>2</v>
      </c>
      <c r="D26" s="7">
        <f>1000*(C26/'24ºC'!$C$5)</f>
        <v>14.598540145985401</v>
      </c>
      <c r="E26" s="7">
        <f t="shared" si="0"/>
        <v>14.598540145985401</v>
      </c>
      <c r="F26" s="6">
        <f t="shared" si="1"/>
        <v>0</v>
      </c>
      <c r="G26" s="6">
        <f t="shared" si="2"/>
        <v>1</v>
      </c>
      <c r="H26" s="6">
        <f>(0.5)+(SUM(D27:D27)/D26)</f>
        <v>0.5</v>
      </c>
    </row>
    <row r="27" spans="2:8" x14ac:dyDescent="0.35">
      <c r="B27" s="4">
        <v>22</v>
      </c>
      <c r="C27" s="4">
        <v>0</v>
      </c>
      <c r="D27" s="7">
        <f>1000*(C27/'24ºC'!$C$5)</f>
        <v>0</v>
      </c>
      <c r="E27" s="7" t="e">
        <f>D27-'24ºC'!#REF!</f>
        <v>#REF!</v>
      </c>
      <c r="F27" s="6" t="e">
        <f>'24ºC'!#REF!/D27</f>
        <v>#REF!</v>
      </c>
      <c r="G27" s="6" t="e">
        <f t="shared" si="2"/>
        <v>#REF!</v>
      </c>
      <c r="H27" s="6" t="e">
        <f>(0.5)+(SUM('24ºC'!#REF!)/D27)</f>
        <v>#REF!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K5" sqref="K5"/>
    </sheetView>
  </sheetViews>
  <sheetFormatPr baseColWidth="10" defaultRowHeight="14.5" x14ac:dyDescent="0.35"/>
  <cols>
    <col min="8" max="8" width="12.36328125" customWidth="1"/>
    <col min="9" max="9" width="17.36328125" customWidth="1"/>
    <col min="10" max="10" width="14.6328125" customWidth="1"/>
  </cols>
  <sheetData>
    <row r="2" spans="2:11" ht="16" thickBot="1" x14ac:dyDescent="0.4">
      <c r="B2" s="14" t="s">
        <v>10</v>
      </c>
      <c r="C2" s="14"/>
      <c r="D2" s="14"/>
      <c r="E2" s="14"/>
      <c r="F2" s="14"/>
      <c r="G2" s="14"/>
      <c r="H2" s="14"/>
      <c r="I2" s="16"/>
      <c r="J2" s="16"/>
    </row>
    <row r="3" spans="2:11" ht="31" x14ac:dyDescent="0.35">
      <c r="B3" s="12" t="s">
        <v>6</v>
      </c>
      <c r="C3" s="11" t="s">
        <v>5</v>
      </c>
      <c r="D3" s="11" t="s">
        <v>4</v>
      </c>
      <c r="E3" s="11" t="s">
        <v>3</v>
      </c>
      <c r="F3" s="11" t="s">
        <v>2</v>
      </c>
      <c r="G3" s="11" t="s">
        <v>1</v>
      </c>
      <c r="H3" s="11" t="s">
        <v>0</v>
      </c>
      <c r="I3" s="17" t="s">
        <v>11</v>
      </c>
      <c r="J3" s="17" t="s">
        <v>12</v>
      </c>
    </row>
    <row r="4" spans="2:11" ht="15.5" x14ac:dyDescent="0.35">
      <c r="B4" s="10"/>
      <c r="C4" s="10"/>
      <c r="D4" s="9"/>
      <c r="E4" s="9"/>
      <c r="F4" s="9"/>
      <c r="G4" s="9"/>
      <c r="H4" s="9"/>
      <c r="I4" s="9"/>
      <c r="J4" s="1"/>
    </row>
    <row r="5" spans="2:11" x14ac:dyDescent="0.35">
      <c r="B5" s="4">
        <v>0</v>
      </c>
      <c r="C5" s="4">
        <v>75</v>
      </c>
      <c r="D5" s="7">
        <f>1000*(C5/'24ºC'!$C$5)</f>
        <v>547.44525547445255</v>
      </c>
      <c r="E5" s="7">
        <f t="shared" ref="E5:E18" si="0">D5-D6</f>
        <v>80.291970802919707</v>
      </c>
      <c r="F5" s="6">
        <f t="shared" ref="F5:F18" si="1">D6/D5</f>
        <v>0.85333333333333339</v>
      </c>
      <c r="G5" s="6">
        <f t="shared" ref="G5:G18" si="2">E5/D5</f>
        <v>0.14666666666666667</v>
      </c>
      <c r="H5" s="6">
        <f>(0.5)+(SUM(D6:D18)/D5)</f>
        <v>4.086666666666666</v>
      </c>
      <c r="I5" s="6">
        <f>1/H5</f>
        <v>0.24469820554649269</v>
      </c>
      <c r="J5" s="3">
        <f>1-I5</f>
        <v>0.75530179445350731</v>
      </c>
      <c r="K5" s="3"/>
    </row>
    <row r="6" spans="2:11" x14ac:dyDescent="0.35">
      <c r="B6" s="4">
        <v>1</v>
      </c>
      <c r="C6" s="4">
        <v>64</v>
      </c>
      <c r="D6" s="7">
        <f>1000*(C6/'24ºC'!$C$5)</f>
        <v>467.15328467153284</v>
      </c>
      <c r="E6" s="7">
        <f t="shared" si="0"/>
        <v>87.591240875912433</v>
      </c>
      <c r="F6" s="6">
        <f t="shared" si="1"/>
        <v>0.8125</v>
      </c>
      <c r="G6" s="6">
        <f t="shared" si="2"/>
        <v>0.18750000000000006</v>
      </c>
      <c r="H6" s="6">
        <f>(0.5)+(SUM(D7:D18)/D6)</f>
        <v>3.7031249999999996</v>
      </c>
    </row>
    <row r="7" spans="2:11" x14ac:dyDescent="0.35">
      <c r="B7" s="4">
        <v>2</v>
      </c>
      <c r="C7" s="4">
        <v>52</v>
      </c>
      <c r="D7" s="7">
        <f>1000*(C7/'24ºC'!$C$5)</f>
        <v>379.56204379562041</v>
      </c>
      <c r="E7" s="7">
        <f t="shared" si="0"/>
        <v>87.591240875912433</v>
      </c>
      <c r="F7" s="6">
        <f t="shared" si="1"/>
        <v>0.76923076923076916</v>
      </c>
      <c r="G7" s="6">
        <f t="shared" si="2"/>
        <v>0.23076923076923084</v>
      </c>
      <c r="H7" s="6">
        <f>(0.5)+(SUM(D8:D18)/D7)</f>
        <v>3.442307692307693</v>
      </c>
    </row>
    <row r="8" spans="2:11" x14ac:dyDescent="0.35">
      <c r="B8" s="4">
        <v>3</v>
      </c>
      <c r="C8" s="4">
        <v>40</v>
      </c>
      <c r="D8" s="7">
        <f>1000*(C8/'24ºC'!$C$5)</f>
        <v>291.97080291970798</v>
      </c>
      <c r="E8" s="7">
        <f t="shared" si="0"/>
        <v>72.992700729926952</v>
      </c>
      <c r="F8" s="6">
        <f t="shared" si="1"/>
        <v>0.75000000000000011</v>
      </c>
      <c r="G8" s="6">
        <f t="shared" si="2"/>
        <v>0.24999999999999986</v>
      </c>
      <c r="H8" s="6">
        <f>(0.5)+(SUM(D9:D18)/D8)</f>
        <v>3.3250000000000006</v>
      </c>
    </row>
    <row r="9" spans="2:11" x14ac:dyDescent="0.35">
      <c r="B9" s="4">
        <v>4</v>
      </c>
      <c r="C9" s="4">
        <v>30</v>
      </c>
      <c r="D9" s="7">
        <f>1000*(C9/'24ºC'!$C$5)</f>
        <v>218.97810218978103</v>
      </c>
      <c r="E9" s="7">
        <f t="shared" si="0"/>
        <v>43.795620437956188</v>
      </c>
      <c r="F9" s="6">
        <f t="shared" si="1"/>
        <v>0.8</v>
      </c>
      <c r="G9" s="6">
        <f t="shared" si="2"/>
        <v>0.19999999999999993</v>
      </c>
      <c r="H9" s="6">
        <f>(0.5)+(SUM(D10:D18)/D9)</f>
        <v>3.2666666666666666</v>
      </c>
    </row>
    <row r="10" spans="2:11" x14ac:dyDescent="0.35">
      <c r="B10" s="4">
        <v>5</v>
      </c>
      <c r="C10" s="4">
        <v>24</v>
      </c>
      <c r="D10" s="7">
        <f>1000*(C10/'24ºC'!$C$5)</f>
        <v>175.18248175182484</v>
      </c>
      <c r="E10" s="7">
        <f t="shared" si="0"/>
        <v>36.496350364963519</v>
      </c>
      <c r="F10" s="6">
        <f t="shared" si="1"/>
        <v>0.79166666666666663</v>
      </c>
      <c r="G10" s="6">
        <f t="shared" si="2"/>
        <v>0.2083333333333334</v>
      </c>
      <c r="H10" s="6">
        <f>(0.5)+(SUM(D11:D18)/D10)</f>
        <v>2.958333333333333</v>
      </c>
    </row>
    <row r="11" spans="2:11" x14ac:dyDescent="0.35">
      <c r="B11" s="4">
        <v>6</v>
      </c>
      <c r="C11" s="4">
        <v>19</v>
      </c>
      <c r="D11" s="7">
        <f>1000*(C11/'24ºC'!$C$5)</f>
        <v>138.68613138686132</v>
      </c>
      <c r="E11" s="7">
        <f t="shared" si="0"/>
        <v>36.496350364963504</v>
      </c>
      <c r="F11" s="6">
        <f t="shared" si="1"/>
        <v>0.73684210526315785</v>
      </c>
      <c r="G11" s="6">
        <f t="shared" si="2"/>
        <v>0.26315789473684209</v>
      </c>
      <c r="H11" s="6">
        <f>(0.5)+(SUM(D12:D18)/D11)</f>
        <v>2.6052631578947367</v>
      </c>
    </row>
    <row r="12" spans="2:11" x14ac:dyDescent="0.35">
      <c r="B12" s="4">
        <v>7</v>
      </c>
      <c r="C12" s="4">
        <v>14</v>
      </c>
      <c r="D12" s="7">
        <f>1000*(C12/'24ºC'!$C$5)</f>
        <v>102.18978102189782</v>
      </c>
      <c r="E12" s="7">
        <f t="shared" si="0"/>
        <v>43.79562043795621</v>
      </c>
      <c r="F12" s="6">
        <f t="shared" si="1"/>
        <v>0.5714285714285714</v>
      </c>
      <c r="G12" s="6">
        <f t="shared" si="2"/>
        <v>0.4285714285714286</v>
      </c>
      <c r="H12" s="6">
        <f>(0.5)+(SUM(D13:D18)/D12)</f>
        <v>2.3571428571428568</v>
      </c>
    </row>
    <row r="13" spans="2:11" x14ac:dyDescent="0.35">
      <c r="B13" s="4">
        <v>8</v>
      </c>
      <c r="C13" s="4">
        <v>8</v>
      </c>
      <c r="D13" s="7">
        <f>1000*(C13/'24ºC'!$C$5)</f>
        <v>58.394160583941606</v>
      </c>
      <c r="E13" s="7">
        <f t="shared" si="0"/>
        <v>14.598540145985396</v>
      </c>
      <c r="F13" s="6">
        <f t="shared" si="1"/>
        <v>0.75000000000000011</v>
      </c>
      <c r="G13" s="6">
        <f t="shared" si="2"/>
        <v>0.24999999999999992</v>
      </c>
      <c r="H13" s="6">
        <f>(0.5)+(SUM(D14:D18)/D13)</f>
        <v>2.75</v>
      </c>
    </row>
    <row r="14" spans="2:11" x14ac:dyDescent="0.35">
      <c r="B14" s="4">
        <v>9</v>
      </c>
      <c r="C14" s="4">
        <v>6</v>
      </c>
      <c r="D14" s="7">
        <f>1000*(C14/'24ºC'!$C$5)</f>
        <v>43.79562043795621</v>
      </c>
      <c r="E14" s="7">
        <f t="shared" si="0"/>
        <v>7.2992700729927122</v>
      </c>
      <c r="F14" s="6">
        <f t="shared" si="1"/>
        <v>0.83333333333333304</v>
      </c>
      <c r="G14" s="6">
        <f t="shared" si="2"/>
        <v>0.16666666666666691</v>
      </c>
      <c r="H14" s="6">
        <f>(0.5)+(SUM(D15:D18)/D14)</f>
        <v>2.5</v>
      </c>
    </row>
    <row r="15" spans="2:11" x14ac:dyDescent="0.35">
      <c r="B15" s="4">
        <v>10</v>
      </c>
      <c r="C15" s="4">
        <v>5</v>
      </c>
      <c r="D15" s="7">
        <f>1000*(C15/'24ºC'!$C$5)</f>
        <v>36.496350364963497</v>
      </c>
      <c r="E15" s="7">
        <f t="shared" si="0"/>
        <v>7.2992700729926945</v>
      </c>
      <c r="F15" s="6">
        <f t="shared" si="1"/>
        <v>0.80000000000000016</v>
      </c>
      <c r="G15" s="6">
        <f t="shared" si="2"/>
        <v>0.19999999999999987</v>
      </c>
      <c r="H15" s="6">
        <f>(0.5)+(SUM(D16:D18)/D15)</f>
        <v>1.9000000000000004</v>
      </c>
    </row>
    <row r="16" spans="2:11" x14ac:dyDescent="0.35">
      <c r="B16" s="4">
        <v>11</v>
      </c>
      <c r="C16" s="4">
        <v>4</v>
      </c>
      <c r="D16" s="7">
        <f>1000*(C16/'24ºC'!$C$5)</f>
        <v>29.197080291970803</v>
      </c>
      <c r="E16" s="7">
        <f t="shared" si="0"/>
        <v>7.299270072992698</v>
      </c>
      <c r="F16" s="6">
        <f t="shared" si="1"/>
        <v>0.75000000000000011</v>
      </c>
      <c r="G16" s="6">
        <f t="shared" si="2"/>
        <v>0.24999999999999992</v>
      </c>
      <c r="H16" s="6">
        <f>(0.5)+(SUM(D17:D18)/D16)</f>
        <v>1.25</v>
      </c>
    </row>
    <row r="17" spans="2:8" x14ac:dyDescent="0.35">
      <c r="B17" s="4">
        <v>12</v>
      </c>
      <c r="C17" s="4">
        <v>3</v>
      </c>
      <c r="D17" s="7">
        <f>1000*(C17/'24ºC'!$C$5)</f>
        <v>21.897810218978105</v>
      </c>
      <c r="E17" s="7">
        <f t="shared" si="0"/>
        <v>21.897810218978105</v>
      </c>
      <c r="F17" s="6">
        <f t="shared" si="1"/>
        <v>0</v>
      </c>
      <c r="G17" s="6">
        <f t="shared" si="2"/>
        <v>1</v>
      </c>
      <c r="H17" s="6">
        <f>(0.5)+(SUM(D18:D18)/D17)</f>
        <v>0.5</v>
      </c>
    </row>
    <row r="18" spans="2:8" x14ac:dyDescent="0.35">
      <c r="B18" s="4">
        <v>13</v>
      </c>
      <c r="C18" s="4">
        <v>0</v>
      </c>
      <c r="D18" s="7">
        <f>1000*(C18/'24ºC'!$C$5)</f>
        <v>0</v>
      </c>
      <c r="E18" s="7">
        <f t="shared" si="0"/>
        <v>0</v>
      </c>
      <c r="F18" s="6" t="e">
        <f t="shared" si="1"/>
        <v>#DIV/0!</v>
      </c>
      <c r="G18" s="6" t="e">
        <f t="shared" si="2"/>
        <v>#DIV/0!</v>
      </c>
      <c r="H18" s="6" t="e">
        <f>(0.5)+(SUM(D19:D19)/D18)</f>
        <v>#DIV/0!</v>
      </c>
    </row>
  </sheetData>
  <mergeCells count="1">
    <mergeCell ref="B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24ºC</vt:lpstr>
      <vt:lpstr>27ºC</vt:lpstr>
      <vt:lpstr>30ºC</vt:lpstr>
      <vt:lpstr>33ºC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2017-11-06T20:28:26Z</dcterms:created>
  <dcterms:modified xsi:type="dcterms:W3CDTF">2017-11-08T04:35:21Z</dcterms:modified>
</cp:coreProperties>
</file>