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/>
  </bookViews>
  <sheets>
    <sheet name="PRESUPUESTO" sheetId="1" r:id="rId1"/>
    <sheet name="RESUMEN" sheetId="2" r:id="rId2"/>
    <sheet name="DEU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1" l="1"/>
  <c r="B36" i="1" l="1"/>
  <c r="AD6" i="1"/>
  <c r="AD23" i="1"/>
  <c r="AD24" i="1" s="1"/>
  <c r="AF19" i="1"/>
  <c r="AF15" i="1"/>
  <c r="AF17" i="1"/>
  <c r="AF18" i="1"/>
  <c r="AD28" i="1" l="1"/>
  <c r="AD27" i="1"/>
  <c r="AD29" i="1"/>
  <c r="AD30" i="1"/>
  <c r="AD31" i="1"/>
  <c r="AD32" i="1"/>
  <c r="AD34" i="1"/>
  <c r="AD35" i="1"/>
  <c r="AD33" i="1"/>
  <c r="AL32" i="1"/>
  <c r="AJ32" i="1"/>
  <c r="AI32" i="1"/>
  <c r="AG32" i="1"/>
  <c r="AF32" i="1"/>
  <c r="AC19" i="1"/>
  <c r="AM19" i="1"/>
  <c r="D10" i="3" l="1"/>
  <c r="D9" i="3"/>
  <c r="D8" i="3"/>
  <c r="D7" i="3"/>
  <c r="D6" i="3"/>
  <c r="D5" i="3"/>
  <c r="D4" i="3"/>
  <c r="D3" i="3"/>
  <c r="AI28" i="1" l="1"/>
  <c r="AI29" i="1"/>
  <c r="AI30" i="1"/>
  <c r="AI31" i="1"/>
  <c r="AI33" i="1"/>
  <c r="AI34" i="1"/>
  <c r="AI35" i="1"/>
  <c r="AI27" i="1"/>
  <c r="AL28" i="1"/>
  <c r="AL29" i="1"/>
  <c r="AL30" i="1"/>
  <c r="AL31" i="1"/>
  <c r="AL33" i="1"/>
  <c r="AL34" i="1"/>
  <c r="AL35" i="1"/>
  <c r="AL27" i="1"/>
  <c r="AF28" i="1"/>
  <c r="AF29" i="1"/>
  <c r="AF30" i="1"/>
  <c r="AF31" i="1"/>
  <c r="AF33" i="1"/>
  <c r="AF34" i="1"/>
  <c r="AF35" i="1"/>
  <c r="AF27" i="1"/>
  <c r="AJ35" i="1"/>
  <c r="AJ34" i="1"/>
  <c r="AJ36" i="1" s="1"/>
  <c r="AJ33" i="1"/>
  <c r="AJ31" i="1"/>
  <c r="AJ30" i="1"/>
  <c r="AJ29" i="1"/>
  <c r="AJ28" i="1"/>
  <c r="AJ27" i="1"/>
  <c r="AG36" i="1"/>
  <c r="AG35" i="1"/>
  <c r="AG34" i="1"/>
  <c r="AG33" i="1"/>
  <c r="AG31" i="1"/>
  <c r="AG30" i="1"/>
  <c r="AG29" i="1"/>
  <c r="AG28" i="1"/>
  <c r="AG27" i="1"/>
  <c r="AD36" i="1"/>
  <c r="C5" i="2"/>
  <c r="AA23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2" i="1"/>
  <c r="AL9" i="1"/>
  <c r="AI10" i="1"/>
  <c r="AI11" i="1"/>
  <c r="AI12" i="1"/>
  <c r="AI13" i="1"/>
  <c r="AI14" i="1"/>
  <c r="AI15" i="1"/>
  <c r="AI16" i="1"/>
  <c r="AI17" i="1"/>
  <c r="AI18" i="1"/>
  <c r="AI20" i="1"/>
  <c r="AI22" i="1"/>
  <c r="AI9" i="1"/>
  <c r="AO16" i="1"/>
  <c r="AN10" i="1"/>
  <c r="AN11" i="1"/>
  <c r="AN12" i="1"/>
  <c r="AN13" i="1"/>
  <c r="AO13" i="1" s="1"/>
  <c r="AN14" i="1"/>
  <c r="AN15" i="1"/>
  <c r="AN16" i="1"/>
  <c r="AN17" i="1"/>
  <c r="AN18" i="1"/>
  <c r="AN20" i="1"/>
  <c r="AN22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2" i="1"/>
  <c r="AO22" i="1" s="1"/>
  <c r="AM9" i="1"/>
  <c r="AN4" i="1"/>
  <c r="AO4" i="1" s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6" i="1"/>
  <c r="AF20" i="1"/>
  <c r="AF22" i="1"/>
  <c r="AF9" i="1"/>
  <c r="AC10" i="1"/>
  <c r="AC11" i="1"/>
  <c r="AC12" i="1"/>
  <c r="AC13" i="1"/>
  <c r="AC14" i="1"/>
  <c r="AC15" i="1"/>
  <c r="AC16" i="1"/>
  <c r="AC17" i="1"/>
  <c r="AC18" i="1"/>
  <c r="AC20" i="1"/>
  <c r="AC22" i="1"/>
  <c r="AC9" i="1"/>
  <c r="AC4" i="1"/>
  <c r="AC5" i="1"/>
  <c r="AC3" i="1"/>
  <c r="Z18" i="1"/>
  <c r="Z20" i="1"/>
  <c r="AK36" i="1"/>
  <c r="AH36" i="1"/>
  <c r="AE36" i="1"/>
  <c r="Y36" i="1"/>
  <c r="V36" i="1"/>
  <c r="S36" i="1"/>
  <c r="P36" i="1"/>
  <c r="M36" i="1"/>
  <c r="J36" i="1"/>
  <c r="G36" i="1"/>
  <c r="D36" i="1"/>
  <c r="D23" i="1"/>
  <c r="AK23" i="1"/>
  <c r="AH23" i="1"/>
  <c r="AE23" i="1"/>
  <c r="AF23" i="1" s="1"/>
  <c r="AB23" i="1"/>
  <c r="Y23" i="1"/>
  <c r="V23" i="1"/>
  <c r="S23" i="1"/>
  <c r="P23" i="1"/>
  <c r="M23" i="1"/>
  <c r="J23" i="1"/>
  <c r="G23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2" i="1"/>
  <c r="Z9" i="1"/>
  <c r="Z4" i="1"/>
  <c r="Z5" i="1"/>
  <c r="Z3" i="1"/>
  <c r="E4" i="1"/>
  <c r="E5" i="1"/>
  <c r="E3" i="1"/>
  <c r="AO17" i="1" l="1"/>
  <c r="AO9" i="1"/>
  <c r="AO15" i="1"/>
  <c r="AO12" i="1"/>
  <c r="AO5" i="1"/>
  <c r="AB24" i="1"/>
  <c r="AA32" i="1" s="1"/>
  <c r="AC32" i="1" s="1"/>
  <c r="AC6" i="1"/>
  <c r="AC23" i="1"/>
  <c r="AO10" i="1"/>
  <c r="D6" i="2"/>
  <c r="AO14" i="1"/>
  <c r="AO20" i="1"/>
  <c r="AO11" i="1"/>
  <c r="AB36" i="1"/>
  <c r="D7" i="2" s="1"/>
  <c r="E6" i="2" l="1"/>
  <c r="D8" i="2"/>
  <c r="AA35" i="1"/>
  <c r="AC35" i="1" s="1"/>
  <c r="AA30" i="1"/>
  <c r="AC30" i="1" s="1"/>
  <c r="AA34" i="1"/>
  <c r="AC34" i="1" s="1"/>
  <c r="AA29" i="1"/>
  <c r="AC29" i="1" s="1"/>
  <c r="AA27" i="1"/>
  <c r="AA33" i="1"/>
  <c r="AC33" i="1" s="1"/>
  <c r="AA28" i="1"/>
  <c r="AC28" i="1" s="1"/>
  <c r="AA31" i="1"/>
  <c r="AC31" i="1" s="1"/>
  <c r="AC27" i="1" l="1"/>
  <c r="AC36" i="1" s="1"/>
  <c r="AA36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<sst xmlns="http://schemas.openxmlformats.org/spreadsheetml/2006/main" count="208" uniqueCount="111">
  <si>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</si>
  <si>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</si>
  <si>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</si>
  <si>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</si>
  <si>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</si>
  <si>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</si>
  <si>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</si>
  <si>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</si>
  <si>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</si>
  <si>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</si>
  <si>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</si>
  <si>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</si>
  <si>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</si>
  <si>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</si>
  <si>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</si>
  <si>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</si>
  <si>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</si>
  <si>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</si>
  <si>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</si>
  <si>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</si>
  <si>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</si>
  <si>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</si>
  <si>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</si>
  <si>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</si>
  <si>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</si>
  <si>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</si>
  <si>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</si>
  <si>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</si>
  <si>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</si>
  <si>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</si>
  <si>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</si>
  <si>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</si>
  <si>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</si>
  <si>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</si>
  <si>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</si>
  <si>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</si>
  <si>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</si>
  <si>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</si>
  <si>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</si>
  <si>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</si>
  <si>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</si>
  <si>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</si>
  <si>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</si>
  <si>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</si>
  <si>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</si>
  <si>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</si>
  <si>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</si>
  <si>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</si>
  <si>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</si>
  <si>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</si>
  <si>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</si>
  <si>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</si>
  <si>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</si>
  <si>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</si>
  <si>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</si>
  <si>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</si>
  <si>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</si>
  <si>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</si>
  <si>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</si>
  <si>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</si>
  <si>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</si>
  <si>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</si>
  <si>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</si>
  <si>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</si>
  <si>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</si>
  <si>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</si>
  <si>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</si>
  <si>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</si>
  <si>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</si>
  <si>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</si>
  <si>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</si>
  <si>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</si>
  <si>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</si>
  <si>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</si>
  <si>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</si>
  <si>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</si>
  <si>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</si>
  <si>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</si>
  <si>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</si>
  <si>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</si>
  <si>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</si>
  <si>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</si>
  <si>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</si>
  <si>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</si>
  <si>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</si>
  <si>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</si>
  <si>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</si>
  <si>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</si>
  <si>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</si>
  <si>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</si>
  <si>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</si>
  <si>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</si>
  <si>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</si>
  <si>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</si>
  <si>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</si>
  <si>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</si>
  <si>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</si>
  <si>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</si>
  <si>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</si>
  <si>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</si>
  <si>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</si>
  <si>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</si>
  <si>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</si>
  <si>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</si>
  <si>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</si>
  <si>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</si>
  <si>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</si>
  <si>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</si>
  <si>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</si>
  <si>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</si>
  <si>
    <t>Telefonia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</si>
</sst>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6"/>
  <sheetViews>
    <sheetView tabSelected="1" topLeftCell="A16" workbookViewId="0">
      <selection activeCell="A35" sqref="A35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hidden="1" customWidth="1" outlineLevel="1"/>
    <col min="28" max="28" width="14.125" hidden="1" customWidth="1" outlineLevel="1"/>
    <col min="29" max="29" width="14.875" bestFit="1" customWidth="1" collapsed="1"/>
    <col min="30" max="30" width="14.125" bestFit="1" customWidth="1" outlineLevel="1"/>
    <col min="31" max="31" width="13.125" bestFit="1" customWidth="1" outlineLevel="1"/>
    <col min="32" max="32" width="16.375" bestFit="1" customWidth="1"/>
    <col min="33" max="34" width="11.375" customWidth="1" outlineLevel="1"/>
    <col min="36" max="37" width="11.375" customWidth="1" outlineLevel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>
        <v>650000</v>
      </c>
      <c r="AE3" s="3"/>
      <c r="AF3" s="3">
        <f>AD3-AE3</f>
        <v>650000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1300000</v>
      </c>
      <c r="AN3" s="3">
        <f>SUM(D3,G3,J3,M3,P3,S3,V3,Y3,AB3,AE3,AH3,AK3)</f>
        <v>650000</v>
      </c>
      <c r="AO3" s="3">
        <f>AM3-AN3</f>
        <v>650000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>
        <v>650000</v>
      </c>
      <c r="AC4" s="3">
        <f t="shared" ref="AC4:AC5" si="1">AA4-AB4</f>
        <v>0</v>
      </c>
      <c r="AD4" s="3">
        <v>650000</v>
      </c>
      <c r="AE4" s="3"/>
      <c r="AF4" s="3">
        <f t="shared" ref="AF4:AF5" si="2">AD4-AE4</f>
        <v>650000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1300000</v>
      </c>
      <c r="AN4" s="3">
        <f t="shared" ref="AN4:AN5" si="6">SUM(D4,G4,J4,M4,P4,S4,V4,Y4,AB4,AE4,AH4,AK4)</f>
        <v>650000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1300000</v>
      </c>
      <c r="AC6" s="3">
        <f>SUM(AC3:AC5)</f>
        <v>0</v>
      </c>
      <c r="AD6" s="3">
        <f>SUM(AD3:AD5)</f>
        <v>1300000</v>
      </c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2" si="9">X9-Y9</f>
        <v>16440</v>
      </c>
      <c r="AA9" s="4">
        <v>70000</v>
      </c>
      <c r="AB9" s="4">
        <v>53560</v>
      </c>
      <c r="AC9" s="4">
        <f>AA9-AB9</f>
        <v>16440</v>
      </c>
      <c r="AD9" s="4">
        <v>70000</v>
      </c>
      <c r="AE9" s="4">
        <v>61400</v>
      </c>
      <c r="AF9" s="4">
        <f>AD9-AE9</f>
        <v>8600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210000</v>
      </c>
      <c r="AN9" s="4">
        <f>SUM(D9,G9,J9,M9,P9,S9,V9,Y9,AB9,AE9,AH9,AK9)</f>
        <v>168520</v>
      </c>
      <c r="AO9" s="4">
        <f>AM9-AN9</f>
        <v>41480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2" si="10">AA10-AB10</f>
        <v>1739</v>
      </c>
      <c r="AD10" s="4">
        <v>130000</v>
      </c>
      <c r="AE10" s="4"/>
      <c r="AF10" s="4">
        <f t="shared" ref="AF10:AF23" si="11">AD10-AE10</f>
        <v>130000</v>
      </c>
      <c r="AG10" s="4"/>
      <c r="AH10" s="4"/>
      <c r="AI10" s="4">
        <f t="shared" ref="AI10:AI22" si="12">AG10-AH10</f>
        <v>0</v>
      </c>
      <c r="AJ10" s="4"/>
      <c r="AK10" s="4"/>
      <c r="AL10" s="4">
        <f t="shared" ref="AL10:AL22" si="13">AJ10-AK10</f>
        <v>0</v>
      </c>
      <c r="AM10" s="4">
        <f t="shared" ref="AM10:AM22" si="14">SUM(C10,F10,I10,L10,O10,R10,U10,X10,AA10,AD10,AG10,AJ10)</f>
        <v>390000</v>
      </c>
      <c r="AN10" s="4">
        <f t="shared" ref="AN10:AN22" si="15">SUM(D10,G10,J10,M10,P10,S10,V10,Y10,AB10,AE10,AH10,AK10)</f>
        <v>256522</v>
      </c>
      <c r="AO10" s="4">
        <f t="shared" ref="AO10:AO22" si="16">AM10-AN10</f>
        <v>133478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>
        <v>132000</v>
      </c>
      <c r="AE11" s="4"/>
      <c r="AF11" s="4">
        <f t="shared" si="11"/>
        <v>132000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264000</v>
      </c>
      <c r="AN11" s="4">
        <f t="shared" si="15"/>
        <v>58000</v>
      </c>
      <c r="AO11" s="4">
        <f t="shared" si="16"/>
        <v>206000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120000</v>
      </c>
      <c r="AC12" s="4">
        <f t="shared" si="10"/>
        <v>40000</v>
      </c>
      <c r="AD12" s="4">
        <v>160000</v>
      </c>
      <c r="AE12" s="4">
        <v>40000</v>
      </c>
      <c r="AF12" s="4">
        <f t="shared" si="11"/>
        <v>120000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320000</v>
      </c>
      <c r="AN12" s="4">
        <f t="shared" si="15"/>
        <v>160000</v>
      </c>
      <c r="AO12" s="4">
        <f t="shared" si="16"/>
        <v>160000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>
        <v>160000</v>
      </c>
      <c r="AE13" s="4">
        <v>30900</v>
      </c>
      <c r="AF13" s="4">
        <f t="shared" si="11"/>
        <v>129100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240000</v>
      </c>
      <c r="AN13" s="4">
        <f t="shared" si="15"/>
        <v>51800</v>
      </c>
      <c r="AO13" s="4">
        <f t="shared" si="16"/>
        <v>188200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28600</v>
      </c>
      <c r="AC14" s="4">
        <f t="shared" si="10"/>
        <v>21400</v>
      </c>
      <c r="AD14" s="4">
        <v>50000</v>
      </c>
      <c r="AE14" s="4"/>
      <c r="AF14" s="4">
        <f t="shared" si="11"/>
        <v>50000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100000</v>
      </c>
      <c r="AN14" s="4">
        <f t="shared" si="15"/>
        <v>28600</v>
      </c>
      <c r="AO14" s="4">
        <f t="shared" si="16"/>
        <v>71400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>
        <v>42821</v>
      </c>
      <c r="AC15" s="4">
        <f t="shared" si="10"/>
        <v>-2821</v>
      </c>
      <c r="AD15" s="4">
        <v>40000</v>
      </c>
      <c r="AE15" s="4"/>
      <c r="AF15" s="4">
        <f t="shared" si="11"/>
        <v>40000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80000</v>
      </c>
      <c r="AN15" s="4">
        <f t="shared" si="15"/>
        <v>42821</v>
      </c>
      <c r="AO15" s="4">
        <f t="shared" si="16"/>
        <v>37179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>
        <v>10000</v>
      </c>
      <c r="AE16" s="4"/>
      <c r="AF16" s="4">
        <f t="shared" si="11"/>
        <v>10000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19800</v>
      </c>
      <c r="AN16" s="4">
        <f t="shared" si="15"/>
        <v>2450</v>
      </c>
      <c r="AO16" s="4">
        <f t="shared" si="16"/>
        <v>17350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>
        <v>12000</v>
      </c>
      <c r="AE17" s="4">
        <v>12000</v>
      </c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24000</v>
      </c>
      <c r="AN17" s="4">
        <f t="shared" si="15"/>
        <v>24000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>
        <v>15000</v>
      </c>
      <c r="AE18" s="4"/>
      <c r="AF18" s="4">
        <f t="shared" si="11"/>
        <v>15000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30000</v>
      </c>
      <c r="AN18" s="4">
        <f t="shared" si="15"/>
        <v>15000</v>
      </c>
      <c r="AO18" s="4">
        <f t="shared" si="16"/>
        <v>15000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>
        <v>30000</v>
      </c>
      <c r="AE19" s="4"/>
      <c r="AF19" s="4">
        <f t="shared" si="11"/>
        <v>30000</v>
      </c>
      <c r="AG19" s="4"/>
      <c r="AH19" s="4"/>
      <c r="AI19" s="4"/>
      <c r="AJ19" s="4"/>
      <c r="AK19" s="4"/>
      <c r="AL19" s="4"/>
      <c r="AM19" s="4">
        <f t="shared" si="14"/>
        <v>60000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>
        <v>40000</v>
      </c>
      <c r="AE20" s="4"/>
      <c r="AF20" s="4">
        <f t="shared" si="11"/>
        <v>40000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90000</v>
      </c>
      <c r="AN20" s="4">
        <f t="shared" si="15"/>
        <v>20000</v>
      </c>
      <c r="AO20" s="4">
        <f t="shared" si="16"/>
        <v>70000</v>
      </c>
    </row>
    <row r="21" spans="1:41">
      <c r="A21" t="s">
        <v>110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4"/>
      <c r="AB21" s="4"/>
      <c r="AC21" s="4"/>
      <c r="AD21" s="4">
        <v>17000</v>
      </c>
      <c r="AE21" s="4"/>
      <c r="AF21" s="4">
        <f t="shared" si="11"/>
        <v>17000</v>
      </c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t="s">
        <v>82</v>
      </c>
      <c r="B22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>
        <f t="shared" si="9"/>
        <v>0</v>
      </c>
      <c r="AA22" s="4">
        <v>100000</v>
      </c>
      <c r="AB22" s="4">
        <v>11300</v>
      </c>
      <c r="AC22" s="4">
        <f t="shared" si="10"/>
        <v>88700</v>
      </c>
      <c r="AD22" s="4">
        <v>100000</v>
      </c>
      <c r="AE22" s="4"/>
      <c r="AF22" s="4">
        <f t="shared" si="11"/>
        <v>100000</v>
      </c>
      <c r="AG22" s="4"/>
      <c r="AH22" s="4"/>
      <c r="AI22" s="4">
        <f t="shared" si="12"/>
        <v>0</v>
      </c>
      <c r="AJ22" s="4"/>
      <c r="AK22" s="4"/>
      <c r="AL22" s="4">
        <f t="shared" si="13"/>
        <v>0</v>
      </c>
      <c r="AM22" s="4">
        <f t="shared" si="14"/>
        <v>200000</v>
      </c>
      <c r="AN22" s="4">
        <f t="shared" si="15"/>
        <v>11300</v>
      </c>
      <c r="AO22" s="4">
        <f t="shared" si="16"/>
        <v>188700</v>
      </c>
    </row>
    <row r="23" spans="1:41">
      <c r="A23" t="s">
        <v>74</v>
      </c>
      <c r="C23" s="4"/>
      <c r="D23" s="4">
        <f>SUM(D9:D22)</f>
        <v>0</v>
      </c>
      <c r="E23" s="4"/>
      <c r="F23" s="4"/>
      <c r="G23" s="4">
        <f>SUM(G9:G22)</f>
        <v>0</v>
      </c>
      <c r="H23" s="4"/>
      <c r="I23" s="4"/>
      <c r="J23" s="4">
        <f>SUM(J9:J22)</f>
        <v>0</v>
      </c>
      <c r="K23" s="4"/>
      <c r="L23" s="4"/>
      <c r="M23" s="4">
        <f>SUM(M9:M22)</f>
        <v>0</v>
      </c>
      <c r="N23" s="4"/>
      <c r="O23" s="4"/>
      <c r="P23" s="4">
        <f>SUM(P9:P22)</f>
        <v>0</v>
      </c>
      <c r="Q23" s="4"/>
      <c r="R23" s="4"/>
      <c r="S23" s="4">
        <f>SUM(S9:S22)</f>
        <v>0</v>
      </c>
      <c r="T23" s="4"/>
      <c r="U23" s="4"/>
      <c r="V23" s="4">
        <f>SUM(V9:V22)</f>
        <v>0</v>
      </c>
      <c r="W23" s="4"/>
      <c r="X23" s="4"/>
      <c r="Y23" s="4">
        <f>SUM(Y9:Y22)</f>
        <v>181821</v>
      </c>
      <c r="Z23" s="3"/>
      <c r="AA23" s="4">
        <f>SUM(AA9:AA22)</f>
        <v>878800</v>
      </c>
      <c r="AB23" s="4">
        <f>SUM(AB9:AB22)</f>
        <v>512892</v>
      </c>
      <c r="AC23" s="4">
        <f>SUM(AC9:AC22)</f>
        <v>365908</v>
      </c>
      <c r="AD23" s="4">
        <f>SUM(AD9:AD22)</f>
        <v>966000</v>
      </c>
      <c r="AE23" s="4">
        <f>SUM(AE9:AE22)</f>
        <v>144300</v>
      </c>
      <c r="AF23" s="4">
        <f t="shared" si="11"/>
        <v>821700</v>
      </c>
      <c r="AG23" s="4"/>
      <c r="AH23" s="4">
        <f>SUM(AH9:AH22)</f>
        <v>0</v>
      </c>
      <c r="AI23" s="4"/>
      <c r="AJ23" s="4"/>
      <c r="AK23" s="4">
        <f>SUM(AK9:AK22)</f>
        <v>0</v>
      </c>
      <c r="AL23" s="4"/>
      <c r="AM23" s="4"/>
      <c r="AN23" s="4"/>
      <c r="AO23" s="4"/>
    </row>
    <row r="24" spans="1:41">
      <c r="A24" t="s">
        <v>77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4"/>
      <c r="AB24" s="4">
        <f>AB6-AB23</f>
        <v>787108</v>
      </c>
      <c r="AC24" s="4"/>
      <c r="AD24" s="4">
        <f>AD6-AD23</f>
        <v>334000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t="s">
        <v>14</v>
      </c>
      <c r="B26" s="2" t="s">
        <v>29</v>
      </c>
      <c r="C26" t="s">
        <v>31</v>
      </c>
      <c r="D26" t="s">
        <v>32</v>
      </c>
      <c r="E26" t="s">
        <v>37</v>
      </c>
      <c r="F26" t="s">
        <v>33</v>
      </c>
      <c r="G26" t="s">
        <v>34</v>
      </c>
      <c r="H26" t="s">
        <v>37</v>
      </c>
      <c r="I26" t="s">
        <v>35</v>
      </c>
      <c r="J26" t="s">
        <v>36</v>
      </c>
      <c r="K26" t="s">
        <v>37</v>
      </c>
      <c r="L26" t="s">
        <v>38</v>
      </c>
      <c r="M26" t="s">
        <v>39</v>
      </c>
      <c r="N26" t="s">
        <v>37</v>
      </c>
      <c r="O26" t="s">
        <v>40</v>
      </c>
      <c r="P26" t="s">
        <v>41</v>
      </c>
      <c r="Q26" t="s">
        <v>37</v>
      </c>
      <c r="R26" t="s">
        <v>42</v>
      </c>
      <c r="S26" t="s">
        <v>43</v>
      </c>
      <c r="T26" t="s">
        <v>37</v>
      </c>
      <c r="U26" t="s">
        <v>44</v>
      </c>
      <c r="V26" t="s">
        <v>45</v>
      </c>
      <c r="W26" t="s">
        <v>37</v>
      </c>
      <c r="X26" t="s">
        <v>46</v>
      </c>
      <c r="Y26" t="s">
        <v>47</v>
      </c>
      <c r="Z26" t="s">
        <v>37</v>
      </c>
      <c r="AA26" t="s">
        <v>48</v>
      </c>
      <c r="AB26" t="s">
        <v>49</v>
      </c>
      <c r="AC26" t="s">
        <v>37</v>
      </c>
      <c r="AD26" t="s">
        <v>50</v>
      </c>
      <c r="AE26" t="s">
        <v>51</v>
      </c>
      <c r="AF26" t="s">
        <v>37</v>
      </c>
      <c r="AG26" t="s">
        <v>52</v>
      </c>
      <c r="AH26" t="s">
        <v>53</v>
      </c>
      <c r="AI26" t="s">
        <v>37</v>
      </c>
      <c r="AJ26" t="s">
        <v>54</v>
      </c>
      <c r="AK26" t="s">
        <v>55</v>
      </c>
      <c r="AL26" t="s">
        <v>37</v>
      </c>
      <c r="AM26" t="s">
        <v>56</v>
      </c>
      <c r="AN26" t="s">
        <v>57</v>
      </c>
      <c r="AO26" t="s">
        <v>58</v>
      </c>
    </row>
    <row r="27" spans="1:41">
      <c r="A27" t="s">
        <v>15</v>
      </c>
      <c r="B27" s="1">
        <v>0.25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AB24*0.3</f>
        <v>236132.4</v>
      </c>
      <c r="AB27" s="3"/>
      <c r="AC27" s="3">
        <f>AA27-AB27</f>
        <v>236132.4</v>
      </c>
      <c r="AD27" s="3">
        <f>AD$24*B27</f>
        <v>83500</v>
      </c>
      <c r="AE27" s="3"/>
      <c r="AF27" s="3">
        <f>AD27-AE27</f>
        <v>83500</v>
      </c>
      <c r="AG27" s="3">
        <f>AH24*0.3</f>
        <v>0</v>
      </c>
      <c r="AH27" s="3"/>
      <c r="AI27" s="3">
        <f>AG27-AH27</f>
        <v>0</v>
      </c>
      <c r="AJ27" s="3">
        <f>AJ24*0.3</f>
        <v>0</v>
      </c>
      <c r="AK27" s="3"/>
      <c r="AL27" s="3">
        <f>AJ27-AK27</f>
        <v>0</v>
      </c>
      <c r="AM27" s="3"/>
      <c r="AN27" s="3"/>
      <c r="AO27" s="3"/>
    </row>
    <row r="28" spans="1:41">
      <c r="A28" t="s">
        <v>78</v>
      </c>
      <c r="B28" s="1">
        <v>0.15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AB24*0.2</f>
        <v>157421.6</v>
      </c>
      <c r="AB28" s="3">
        <v>19000</v>
      </c>
      <c r="AC28" s="3">
        <f t="shared" ref="AC28:AC35" si="17">AA28-AB28</f>
        <v>138421.6</v>
      </c>
      <c r="AD28" s="3">
        <f t="shared" ref="AD28:AD35" si="18">AD$24*B28</f>
        <v>50100</v>
      </c>
      <c r="AE28" s="3"/>
      <c r="AF28" s="3">
        <f t="shared" ref="AF28:AF35" si="19">AD28-AE28</f>
        <v>50100</v>
      </c>
      <c r="AG28" s="3">
        <f>AH24*0.2</f>
        <v>0</v>
      </c>
      <c r="AH28" s="3"/>
      <c r="AI28" s="3">
        <f t="shared" ref="AI28:AI35" si="20">AG28-AH28</f>
        <v>0</v>
      </c>
      <c r="AJ28" s="3">
        <f>AJ24*0.2</f>
        <v>0</v>
      </c>
      <c r="AK28" s="3"/>
      <c r="AL28" s="3">
        <f t="shared" ref="AL28:AL35" si="21">AJ28-AK28</f>
        <v>0</v>
      </c>
      <c r="AM28" s="3"/>
      <c r="AN28" s="3"/>
      <c r="AO28" s="3"/>
    </row>
    <row r="29" spans="1:41">
      <c r="A29" t="s">
        <v>16</v>
      </c>
      <c r="B29" s="1">
        <v>0.1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AB24*0.1</f>
        <v>78710.8</v>
      </c>
      <c r="AB29" s="3">
        <v>78000</v>
      </c>
      <c r="AC29" s="3">
        <f t="shared" si="17"/>
        <v>710.80000000000291</v>
      </c>
      <c r="AD29" s="3">
        <f t="shared" si="18"/>
        <v>33400</v>
      </c>
      <c r="AE29" s="3"/>
      <c r="AF29" s="3">
        <f t="shared" si="19"/>
        <v>33400</v>
      </c>
      <c r="AG29" s="3">
        <f>AH24*0.1</f>
        <v>0</v>
      </c>
      <c r="AH29" s="3"/>
      <c r="AI29" s="3">
        <f t="shared" si="20"/>
        <v>0</v>
      </c>
      <c r="AJ29" s="3">
        <f>AJ24*0.1</f>
        <v>0</v>
      </c>
      <c r="AK29" s="3"/>
      <c r="AL29" s="3">
        <f t="shared" si="21"/>
        <v>0</v>
      </c>
      <c r="AM29" s="3"/>
      <c r="AN29" s="3"/>
      <c r="AO29" s="3"/>
    </row>
    <row r="30" spans="1:41">
      <c r="A30" t="s">
        <v>17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AB24*0.05</f>
        <v>39355.4</v>
      </c>
      <c r="AB30" s="3"/>
      <c r="AC30" s="3">
        <f t="shared" si="17"/>
        <v>39355.4</v>
      </c>
      <c r="AD30" s="3">
        <f t="shared" si="18"/>
        <v>16700</v>
      </c>
      <c r="AE30" s="3"/>
      <c r="AF30" s="3">
        <f t="shared" si="19"/>
        <v>16700</v>
      </c>
      <c r="AG30" s="3">
        <f>AH24*0.05</f>
        <v>0</v>
      </c>
      <c r="AH30" s="3"/>
      <c r="AI30" s="3">
        <f t="shared" si="20"/>
        <v>0</v>
      </c>
      <c r="AJ30" s="3">
        <f>AJ24*0.05</f>
        <v>0</v>
      </c>
      <c r="AK30" s="3"/>
      <c r="AL30" s="3">
        <f t="shared" si="21"/>
        <v>0</v>
      </c>
      <c r="AM30" s="3"/>
      <c r="AN30" s="3"/>
      <c r="AO30" s="3"/>
    </row>
    <row r="31" spans="1:41">
      <c r="A31" t="s">
        <v>18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AB24*0.05</f>
        <v>39355.4</v>
      </c>
      <c r="AB31" s="3">
        <v>26000</v>
      </c>
      <c r="AC31" s="3">
        <f t="shared" si="17"/>
        <v>13355.400000000001</v>
      </c>
      <c r="AD31" s="3">
        <f t="shared" si="18"/>
        <v>16700</v>
      </c>
      <c r="AE31" s="3"/>
      <c r="AF31" s="3">
        <f t="shared" si="19"/>
        <v>16700</v>
      </c>
      <c r="AG31" s="3">
        <f>AH24*0.05</f>
        <v>0</v>
      </c>
      <c r="AH31" s="3"/>
      <c r="AI31" s="3">
        <f t="shared" si="20"/>
        <v>0</v>
      </c>
      <c r="AJ31" s="3">
        <f>AJ24*0.05</f>
        <v>0</v>
      </c>
      <c r="AK31" s="3"/>
      <c r="AL31" s="3">
        <f t="shared" si="21"/>
        <v>0</v>
      </c>
      <c r="AM31" s="3"/>
      <c r="AN31" s="3"/>
      <c r="AO31" s="3"/>
    </row>
    <row r="32" spans="1:41">
      <c r="A32" t="s">
        <v>109</v>
      </c>
      <c r="B32" s="1">
        <v>0.05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AB24*0.05</f>
        <v>39355.4</v>
      </c>
      <c r="AB32" s="3"/>
      <c r="AC32" s="3">
        <f t="shared" si="17"/>
        <v>39355.4</v>
      </c>
      <c r="AD32" s="3">
        <f t="shared" si="18"/>
        <v>16700</v>
      </c>
      <c r="AE32" s="3"/>
      <c r="AF32" s="3">
        <f t="shared" si="19"/>
        <v>16700</v>
      </c>
      <c r="AG32" s="3">
        <f>AH25*0.05</f>
        <v>0</v>
      </c>
      <c r="AH32" s="3"/>
      <c r="AI32" s="3">
        <f t="shared" si="20"/>
        <v>0</v>
      </c>
      <c r="AJ32" s="3">
        <f>AJ25*0.05</f>
        <v>0</v>
      </c>
      <c r="AK32" s="3"/>
      <c r="AL32" s="3">
        <f t="shared" si="21"/>
        <v>0</v>
      </c>
      <c r="AM32" s="3"/>
      <c r="AN32" s="3"/>
      <c r="AO32" s="3"/>
    </row>
    <row r="33" spans="1:41">
      <c r="A33" t="s">
        <v>19</v>
      </c>
      <c r="B33" s="1">
        <v>0.1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AB24*0.15</f>
        <v>118066.2</v>
      </c>
      <c r="AB33" s="3"/>
      <c r="AC33" s="3">
        <f t="shared" si="17"/>
        <v>118066.2</v>
      </c>
      <c r="AD33" s="3">
        <f t="shared" si="18"/>
        <v>33400</v>
      </c>
      <c r="AE33" s="3"/>
      <c r="AF33" s="3">
        <f t="shared" si="19"/>
        <v>33400</v>
      </c>
      <c r="AG33" s="3">
        <f>AH24*0.15</f>
        <v>0</v>
      </c>
      <c r="AH33" s="3"/>
      <c r="AI33" s="3">
        <f t="shared" si="20"/>
        <v>0</v>
      </c>
      <c r="AJ33" s="3">
        <f>AJ24*0.15</f>
        <v>0</v>
      </c>
      <c r="AK33" s="3"/>
      <c r="AL33" s="3">
        <f t="shared" si="21"/>
        <v>0</v>
      </c>
      <c r="AM33" s="3"/>
      <c r="AN33" s="3"/>
      <c r="AO33" s="3"/>
    </row>
    <row r="34" spans="1:41">
      <c r="A34" t="s">
        <v>30</v>
      </c>
      <c r="B34" s="1">
        <v>0.15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AB24*0.15</f>
        <v>118066.2</v>
      </c>
      <c r="AB34" s="3">
        <v>200000</v>
      </c>
      <c r="AC34" s="3">
        <f t="shared" si="17"/>
        <v>-81933.8</v>
      </c>
      <c r="AD34" s="3">
        <f t="shared" si="18"/>
        <v>50100</v>
      </c>
      <c r="AE34" s="3"/>
      <c r="AF34" s="3">
        <f t="shared" si="19"/>
        <v>50100</v>
      </c>
      <c r="AG34" s="3">
        <f>AH24*0.15</f>
        <v>0</v>
      </c>
      <c r="AH34" s="3"/>
      <c r="AI34" s="3">
        <f t="shared" si="20"/>
        <v>0</v>
      </c>
      <c r="AJ34" s="3">
        <f>AJ24*0.15</f>
        <v>0</v>
      </c>
      <c r="AK34" s="3"/>
      <c r="AL34" s="3">
        <f t="shared" si="21"/>
        <v>0</v>
      </c>
      <c r="AM34" s="3"/>
      <c r="AN34" s="3"/>
      <c r="AO34" s="3"/>
    </row>
    <row r="35" spans="1:41">
      <c r="A35" t="s">
        <v>20</v>
      </c>
      <c r="B35" s="1">
        <v>0.1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>AB24*0.1</f>
        <v>78710.8</v>
      </c>
      <c r="AB35" s="3"/>
      <c r="AC35" s="3">
        <f t="shared" si="17"/>
        <v>78710.8</v>
      </c>
      <c r="AD35" s="3">
        <f t="shared" si="18"/>
        <v>33400</v>
      </c>
      <c r="AE35" s="3"/>
      <c r="AF35" s="3">
        <f t="shared" si="19"/>
        <v>33400</v>
      </c>
      <c r="AG35" s="3">
        <f>AH24*0.1</f>
        <v>0</v>
      </c>
      <c r="AH35" s="3"/>
      <c r="AI35" s="3">
        <f t="shared" si="20"/>
        <v>0</v>
      </c>
      <c r="AJ35" s="3">
        <f>AJ24*0.1</f>
        <v>0</v>
      </c>
      <c r="AK35" s="3"/>
      <c r="AL35" s="3">
        <f t="shared" si="21"/>
        <v>0</v>
      </c>
      <c r="AM35" s="3"/>
      <c r="AN35" s="3"/>
      <c r="AO35" s="3"/>
    </row>
    <row r="36" spans="1:41">
      <c r="A36" t="s">
        <v>75</v>
      </c>
      <c r="B36" s="1">
        <f>SUM(B27:B35)</f>
        <v>1.0000000000000002</v>
      </c>
      <c r="D36" s="3">
        <f>SUM(D27:D35)</f>
        <v>0</v>
      </c>
      <c r="G36" s="3">
        <f>SUM(G27:G35)</f>
        <v>0</v>
      </c>
      <c r="J36" s="3">
        <f>SUM(J27:J35)</f>
        <v>0</v>
      </c>
      <c r="M36" s="3">
        <f>SUM(M27:M35)</f>
        <v>0</v>
      </c>
      <c r="P36" s="3">
        <f>SUM(P27:P35)</f>
        <v>0</v>
      </c>
      <c r="S36" s="3">
        <f>SUM(S27:S35)</f>
        <v>0</v>
      </c>
      <c r="V36" s="3">
        <f>SUM(V27:V35)</f>
        <v>0</v>
      </c>
      <c r="Y36" s="3">
        <f>SUM(Y27:Y35)</f>
        <v>0</v>
      </c>
      <c r="AA36" s="3">
        <f>SUM(AA27:AA35)</f>
        <v>905174.2</v>
      </c>
      <c r="AB36" s="3">
        <f>SUM(AB27:AB35)</f>
        <v>323000</v>
      </c>
      <c r="AC36" s="3">
        <f>SUM(AC27:AC27)</f>
        <v>236132.4</v>
      </c>
      <c r="AD36" s="3">
        <f>SUM(AD27:AD35)</f>
        <v>334000</v>
      </c>
      <c r="AE36" s="3">
        <f>SUM(AE27:AE35)</f>
        <v>0</v>
      </c>
      <c r="AG36" s="3">
        <f>SUM(AG27:AG35)</f>
        <v>0</v>
      </c>
      <c r="AH36" s="3">
        <f>SUM(AH27:AH35)</f>
        <v>0</v>
      </c>
      <c r="AJ36" s="3">
        <f>SUM(AJ27:AJ35)</f>
        <v>0</v>
      </c>
      <c r="AK36" s="3">
        <f>SUM(AK27:AK35)</f>
        <v>0</v>
      </c>
    </row>
  </sheetData>
  <pageMargins left="0.7" right="0.7" top="0.75" bottom="0.75" header="0.3" footer="0.3"/>
  <ignoredErrors>
    <ignoredError sqref="AC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D8" sqref="D8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1300000</v>
      </c>
      <c r="E5" s="5">
        <f>C5-D5</f>
        <v>0</v>
      </c>
    </row>
    <row r="6" spans="2:5">
      <c r="B6" t="s">
        <v>4</v>
      </c>
      <c r="C6" s="5">
        <f>PRESUPUESTO!AA23</f>
        <v>878800</v>
      </c>
      <c r="D6" s="5">
        <f>PRESUPUESTO!AB23</f>
        <v>512892</v>
      </c>
      <c r="E6" s="5">
        <f t="shared" ref="E6:E7" si="0">C6-D6</f>
        <v>365908</v>
      </c>
    </row>
    <row r="7" spans="2:5">
      <c r="B7" t="s">
        <v>14</v>
      </c>
      <c r="C7" s="5">
        <f>PRESUPUESTO!AA36</f>
        <v>905174.2</v>
      </c>
      <c r="D7" s="5">
        <f>PRESUPUESTO!AB36</f>
        <v>323000</v>
      </c>
      <c r="E7" s="5">
        <f t="shared" si="0"/>
        <v>582174.19999999995</v>
      </c>
    </row>
    <row r="8" spans="2:5">
      <c r="B8" t="s">
        <v>83</v>
      </c>
      <c r="C8" s="6">
        <f>C5-(C7+C6)</f>
        <v>-483974.19999999995</v>
      </c>
      <c r="D8" s="6">
        <f>D5-(D7+D6)</f>
        <v>464108</v>
      </c>
      <c r="E8" s="6">
        <f>E5-(E7+E6)</f>
        <v>-948082.2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RESUMEN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2024-10-03T13:59:50Z</dcterms:modified>
</cp:coreProperties>
</file>