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/>
  </bookViews>
  <sheets>
    <sheet name="PRESUPUESTO" sheetId="1" r:id="rId1"/>
    <sheet name="RESUMEN" sheetId="2" r:id="rId2"/>
    <sheet name="DEU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1" i="1" l="1"/>
  <c r="AJ31" i="1"/>
  <c r="AI31" i="1"/>
  <c r="AG31" i="1"/>
  <c r="AF31" i="1"/>
  <c r="AD31" i="1"/>
  <c r="AD30" i="1"/>
  <c r="AC19" i="1"/>
  <c r="AM19" i="1"/>
  <c r="D10" i="3" l="1"/>
  <c r="D9" i="3"/>
  <c r="D8" i="3"/>
  <c r="D7" i="3"/>
  <c r="D6" i="3"/>
  <c r="D5" i="3"/>
  <c r="D4" i="3"/>
  <c r="D3" i="3"/>
  <c r="AI27" i="1" l="1"/>
  <c r="AI28" i="1"/>
  <c r="AI29" i="1"/>
  <c r="AI30" i="1"/>
  <c r="AI32" i="1"/>
  <c r="AI33" i="1"/>
  <c r="AI34" i="1"/>
  <c r="AI26" i="1"/>
  <c r="AL27" i="1"/>
  <c r="AL28" i="1"/>
  <c r="AL29" i="1"/>
  <c r="AL30" i="1"/>
  <c r="AL32" i="1"/>
  <c r="AL33" i="1"/>
  <c r="AL34" i="1"/>
  <c r="AL26" i="1"/>
  <c r="AF27" i="1"/>
  <c r="AF28" i="1"/>
  <c r="AF29" i="1"/>
  <c r="AF30" i="1"/>
  <c r="AF32" i="1"/>
  <c r="AF33" i="1"/>
  <c r="AF34" i="1"/>
  <c r="AF26" i="1"/>
  <c r="AJ34" i="1"/>
  <c r="AJ33" i="1"/>
  <c r="AJ35" i="1" s="1"/>
  <c r="AJ32" i="1"/>
  <c r="AJ30" i="1"/>
  <c r="AJ29" i="1"/>
  <c r="AJ28" i="1"/>
  <c r="AJ27" i="1"/>
  <c r="AJ26" i="1"/>
  <c r="AG35" i="1"/>
  <c r="AG34" i="1"/>
  <c r="AG33" i="1"/>
  <c r="AG32" i="1"/>
  <c r="AG30" i="1"/>
  <c r="AG29" i="1"/>
  <c r="AG28" i="1"/>
  <c r="AG27" i="1"/>
  <c r="AG26" i="1"/>
  <c r="AD26" i="1"/>
  <c r="AD34" i="1"/>
  <c r="AD33" i="1"/>
  <c r="AD32" i="1"/>
  <c r="AD29" i="1"/>
  <c r="AD28" i="1"/>
  <c r="AD27" i="1"/>
  <c r="AD35" i="1" s="1"/>
  <c r="C5" i="2"/>
  <c r="AA22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1" i="1"/>
  <c r="AL9" i="1"/>
  <c r="AI10" i="1"/>
  <c r="AI11" i="1"/>
  <c r="AI12" i="1"/>
  <c r="AI13" i="1"/>
  <c r="AI14" i="1"/>
  <c r="AI15" i="1"/>
  <c r="AI16" i="1"/>
  <c r="AI17" i="1"/>
  <c r="AI18" i="1"/>
  <c r="AI20" i="1"/>
  <c r="AI21" i="1"/>
  <c r="AI9" i="1"/>
  <c r="AO13" i="1"/>
  <c r="AO16" i="1"/>
  <c r="AO17" i="1"/>
  <c r="AN10" i="1"/>
  <c r="AN11" i="1"/>
  <c r="AN12" i="1"/>
  <c r="AO12" i="1" s="1"/>
  <c r="AN13" i="1"/>
  <c r="AN14" i="1"/>
  <c r="AN15" i="1"/>
  <c r="AO15" i="1" s="1"/>
  <c r="AN16" i="1"/>
  <c r="AN17" i="1"/>
  <c r="AN18" i="1"/>
  <c r="AN20" i="1"/>
  <c r="AN21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1" i="1"/>
  <c r="AO21" i="1" s="1"/>
  <c r="AM9" i="1"/>
  <c r="AO9" i="1" s="1"/>
  <c r="AN4" i="1"/>
  <c r="AO4" i="1" s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5" i="1"/>
  <c r="AF16" i="1"/>
  <c r="AF17" i="1"/>
  <c r="AF18" i="1"/>
  <c r="AF20" i="1"/>
  <c r="AF21" i="1"/>
  <c r="AF9" i="1"/>
  <c r="AC10" i="1"/>
  <c r="AC11" i="1"/>
  <c r="AC12" i="1"/>
  <c r="AC13" i="1"/>
  <c r="AC14" i="1"/>
  <c r="AC15" i="1"/>
  <c r="AC16" i="1"/>
  <c r="AC17" i="1"/>
  <c r="AC18" i="1"/>
  <c r="AC20" i="1"/>
  <c r="AC21" i="1"/>
  <c r="AC9" i="1"/>
  <c r="AC4" i="1"/>
  <c r="AC5" i="1"/>
  <c r="AC3" i="1"/>
  <c r="Z18" i="1"/>
  <c r="Z20" i="1"/>
  <c r="AK35" i="1"/>
  <c r="AH35" i="1"/>
  <c r="AE35" i="1"/>
  <c r="Y35" i="1"/>
  <c r="V35" i="1"/>
  <c r="S35" i="1"/>
  <c r="P35" i="1"/>
  <c r="M35" i="1"/>
  <c r="J35" i="1"/>
  <c r="G35" i="1"/>
  <c r="D35" i="1"/>
  <c r="D22" i="1"/>
  <c r="AK22" i="1"/>
  <c r="AH22" i="1"/>
  <c r="AE22" i="1"/>
  <c r="AB22" i="1"/>
  <c r="Y22" i="1"/>
  <c r="V22" i="1"/>
  <c r="S22" i="1"/>
  <c r="P22" i="1"/>
  <c r="M22" i="1"/>
  <c r="J22" i="1"/>
  <c r="G22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1" i="1"/>
  <c r="Z9" i="1"/>
  <c r="Z4" i="1"/>
  <c r="Z5" i="1"/>
  <c r="Z3" i="1"/>
  <c r="E4" i="1"/>
  <c r="E5" i="1"/>
  <c r="E3" i="1"/>
  <c r="AO5" i="1" l="1"/>
  <c r="AB23" i="1"/>
  <c r="AA31" i="1" s="1"/>
  <c r="AC31" i="1" s="1"/>
  <c r="AC6" i="1"/>
  <c r="AC22" i="1"/>
  <c r="AO10" i="1"/>
  <c r="D6" i="2"/>
  <c r="AO14" i="1"/>
  <c r="AO20" i="1"/>
  <c r="AO11" i="1"/>
  <c r="AB35" i="1"/>
  <c r="D7" i="2" s="1"/>
  <c r="E6" i="2" l="1"/>
  <c r="D8" i="2"/>
  <c r="AA34" i="1"/>
  <c r="AC34" i="1" s="1"/>
  <c r="AA29" i="1"/>
  <c r="AC29" i="1" s="1"/>
  <c r="AA33" i="1"/>
  <c r="AC33" i="1" s="1"/>
  <c r="AA28" i="1"/>
  <c r="AC28" i="1" s="1"/>
  <c r="AA26" i="1"/>
  <c r="AA32" i="1"/>
  <c r="AC32" i="1" s="1"/>
  <c r="AA27" i="1"/>
  <c r="AC27" i="1" s="1"/>
  <c r="AA30" i="1"/>
  <c r="AC30" i="1" s="1"/>
  <c r="AC26" i="1" l="1"/>
  <c r="AC35" i="1" s="1"/>
  <c r="AA35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<sst xmlns="http://schemas.openxmlformats.org/spreadsheetml/2006/main" count="206" uniqueCount="110">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</sst>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"/>
  <sheetViews>
    <sheetView tabSelected="1" topLeftCell="E9" workbookViewId="0">
      <selection activeCell="AC25" sqref="AC25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bestFit="1" customWidth="1" outlineLevel="1"/>
    <col min="28" max="28" width="14.125" bestFit="1" customWidth="1" outlineLevel="1"/>
    <col min="29" max="29" width="14.875" bestFit="1" customWidth="1"/>
    <col min="30" max="31" width="11.375" customWidth="1" outlineLevel="1"/>
    <col min="33" max="34" width="11.375" customWidth="1" outlineLevel="1"/>
    <col min="36" max="37" width="11.375" customWidth="1" outlineLevel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/>
      <c r="AE3" s="3"/>
      <c r="AF3" s="3">
        <f>AD3-AE3</f>
        <v>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650000</v>
      </c>
      <c r="AN3" s="3">
        <f>SUM(D3,G3,J3,M3,P3,S3,V3,Y3,AB3,AE3,AH3,AK3)</f>
        <v>650000</v>
      </c>
      <c r="AO3" s="3">
        <f>AM3-AN3</f>
        <v>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>
        <v>650000</v>
      </c>
      <c r="AC4" s="3">
        <f t="shared" ref="AC4:AC5" si="1">AA4-AB4</f>
        <v>0</v>
      </c>
      <c r="AD4" s="3"/>
      <c r="AE4" s="3"/>
      <c r="AF4" s="3">
        <f t="shared" ref="AF4:AF5" si="2">AD4-AE4</f>
        <v>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650000</v>
      </c>
      <c r="AN4" s="3">
        <f t="shared" ref="AN4:AN5" si="6">SUM(D4,G4,J4,M4,P4,S4,V4,Y4,AB4,AE4,AH4,AK4)</f>
        <v>650000</v>
      </c>
      <c r="AO4" s="3">
        <f t="shared" ref="AO4:AO5" si="7">AM4-AN4</f>
        <v>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1300000</v>
      </c>
      <c r="AC6" s="3">
        <f>SUM(AC3:AC5)</f>
        <v>0</v>
      </c>
      <c r="AD6" s="3"/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1" si="9">X9-Y9</f>
        <v>16440</v>
      </c>
      <c r="AA9" s="4">
        <v>70000</v>
      </c>
      <c r="AB9" s="4">
        <v>53560</v>
      </c>
      <c r="AC9" s="4">
        <f>AA9-AB9</f>
        <v>16440</v>
      </c>
      <c r="AD9" s="4"/>
      <c r="AE9" s="4"/>
      <c r="AF9" s="4">
        <f>AD9-AE9</f>
        <v>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140000</v>
      </c>
      <c r="AN9" s="4">
        <f>SUM(D9,G9,J9,M9,P9,S9,V9,Y9,AB9,AE9,AH9,AK9)</f>
        <v>107120</v>
      </c>
      <c r="AO9" s="4">
        <f>AM9-AN9</f>
        <v>32880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1" si="10">AA10-AB10</f>
        <v>1739</v>
      </c>
      <c r="AD10" s="4"/>
      <c r="AE10" s="4"/>
      <c r="AF10" s="4">
        <f t="shared" ref="AF10:AF21" si="11">AD10-AE10</f>
        <v>0</v>
      </c>
      <c r="AG10" s="4"/>
      <c r="AH10" s="4"/>
      <c r="AI10" s="4">
        <f t="shared" ref="AI10:AI21" si="12">AG10-AH10</f>
        <v>0</v>
      </c>
      <c r="AJ10" s="4"/>
      <c r="AK10" s="4"/>
      <c r="AL10" s="4">
        <f t="shared" ref="AL10:AL21" si="13">AJ10-AK10</f>
        <v>0</v>
      </c>
      <c r="AM10" s="4">
        <f t="shared" ref="AM10:AM21" si="14">SUM(C10,F10,I10,L10,O10,R10,U10,X10,AA10,AD10,AG10,AJ10)</f>
        <v>260000</v>
      </c>
      <c r="AN10" s="4">
        <f t="shared" ref="AN10:AN21" si="15">SUM(D10,G10,J10,M10,P10,S10,V10,Y10,AB10,AE10,AH10,AK10)</f>
        <v>256522</v>
      </c>
      <c r="AO10" s="4">
        <f t="shared" ref="AO10:AO21" si="16">AM10-AN10</f>
        <v>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/>
      <c r="AE11" s="4"/>
      <c r="AF11" s="4">
        <f t="shared" si="11"/>
        <v>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132000</v>
      </c>
      <c r="AN11" s="4">
        <f t="shared" si="15"/>
        <v>58000</v>
      </c>
      <c r="AO11" s="4">
        <f t="shared" si="16"/>
        <v>74000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120000</v>
      </c>
      <c r="AC12" s="4">
        <f t="shared" si="10"/>
        <v>40000</v>
      </c>
      <c r="AD12" s="4"/>
      <c r="AE12" s="4"/>
      <c r="AF12" s="4">
        <f t="shared" si="11"/>
        <v>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160000</v>
      </c>
      <c r="AN12" s="4">
        <f t="shared" si="15"/>
        <v>120000</v>
      </c>
      <c r="AO12" s="4">
        <f t="shared" si="16"/>
        <v>40000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/>
      <c r="AE13" s="4"/>
      <c r="AF13" s="4">
        <f t="shared" si="11"/>
        <v>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80000</v>
      </c>
      <c r="AN13" s="4">
        <f t="shared" si="15"/>
        <v>20900</v>
      </c>
      <c r="AO13" s="4">
        <f t="shared" si="16"/>
        <v>59100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28600</v>
      </c>
      <c r="AC14" s="4">
        <f t="shared" si="10"/>
        <v>21400</v>
      </c>
      <c r="AD14" s="4"/>
      <c r="AE14" s="4"/>
      <c r="AF14" s="4">
        <f t="shared" si="11"/>
        <v>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50000</v>
      </c>
      <c r="AN14" s="4">
        <f t="shared" si="15"/>
        <v>28600</v>
      </c>
      <c r="AO14" s="4">
        <f t="shared" si="16"/>
        <v>21400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>
        <v>42821</v>
      </c>
      <c r="AC15" s="4">
        <f t="shared" si="10"/>
        <v>-2821</v>
      </c>
      <c r="AD15" s="4"/>
      <c r="AE15" s="4"/>
      <c r="AF15" s="4">
        <f t="shared" si="11"/>
        <v>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40000</v>
      </c>
      <c r="AN15" s="4">
        <f t="shared" si="15"/>
        <v>42821</v>
      </c>
      <c r="AO15" s="4">
        <f t="shared" si="16"/>
        <v>-2821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/>
      <c r="AE16" s="4"/>
      <c r="AF16" s="4">
        <f t="shared" si="11"/>
        <v>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9800</v>
      </c>
      <c r="AN16" s="4">
        <f t="shared" si="15"/>
        <v>2450</v>
      </c>
      <c r="AO16" s="4">
        <f t="shared" si="16"/>
        <v>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/>
      <c r="AE17" s="4"/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12000</v>
      </c>
      <c r="AN17" s="4">
        <f t="shared" si="15"/>
        <v>12000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/>
      <c r="AE18" s="4"/>
      <c r="AF18" s="4">
        <f t="shared" si="11"/>
        <v>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15000</v>
      </c>
      <c r="AN18" s="4">
        <f t="shared" si="15"/>
        <v>15000</v>
      </c>
      <c r="AO18" s="4">
        <f t="shared" si="16"/>
        <v>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/>
      <c r="AE19" s="4"/>
      <c r="AF19" s="4"/>
      <c r="AG19" s="4"/>
      <c r="AH19" s="4"/>
      <c r="AI19" s="4"/>
      <c r="AJ19" s="4"/>
      <c r="AK19" s="4"/>
      <c r="AL19" s="4"/>
      <c r="AM19" s="4">
        <f t="shared" si="14"/>
        <v>30000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/>
      <c r="AE20" s="4"/>
      <c r="AF20" s="4">
        <f t="shared" si="11"/>
        <v>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50000</v>
      </c>
      <c r="AN20" s="4">
        <f t="shared" si="15"/>
        <v>20000</v>
      </c>
      <c r="AO20" s="4">
        <f t="shared" si="16"/>
        <v>30000</v>
      </c>
    </row>
    <row r="21" spans="1:41">
      <c r="A21" t="s">
        <v>82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>
        <f t="shared" si="9"/>
        <v>0</v>
      </c>
      <c r="AA21" s="4">
        <v>100000</v>
      </c>
      <c r="AB21" s="4">
        <v>11300</v>
      </c>
      <c r="AC21" s="4">
        <f t="shared" si="10"/>
        <v>88700</v>
      </c>
      <c r="AD21" s="4"/>
      <c r="AE21" s="4"/>
      <c r="AF21" s="4">
        <f t="shared" si="11"/>
        <v>0</v>
      </c>
      <c r="AG21" s="4"/>
      <c r="AH21" s="4"/>
      <c r="AI21" s="4">
        <f t="shared" si="12"/>
        <v>0</v>
      </c>
      <c r="AJ21" s="4"/>
      <c r="AK21" s="4"/>
      <c r="AL21" s="4">
        <f t="shared" si="13"/>
        <v>0</v>
      </c>
      <c r="AM21" s="4">
        <f t="shared" si="14"/>
        <v>100000</v>
      </c>
      <c r="AN21" s="4">
        <f t="shared" si="15"/>
        <v>11300</v>
      </c>
      <c r="AO21" s="4">
        <f t="shared" si="16"/>
        <v>88700</v>
      </c>
    </row>
    <row r="22" spans="1:41">
      <c r="A22" t="s">
        <v>74</v>
      </c>
      <c r="C22" s="4"/>
      <c r="D22" s="4">
        <f>SUM(D9:D21)</f>
        <v>0</v>
      </c>
      <c r="E22" s="4"/>
      <c r="F22" s="4"/>
      <c r="G22" s="4">
        <f>SUM(G9:G21)</f>
        <v>0</v>
      </c>
      <c r="H22" s="4"/>
      <c r="I22" s="4"/>
      <c r="J22" s="4">
        <f>SUM(J9:J21)</f>
        <v>0</v>
      </c>
      <c r="K22" s="4"/>
      <c r="L22" s="4"/>
      <c r="M22" s="4">
        <f>SUM(M9:M21)</f>
        <v>0</v>
      </c>
      <c r="N22" s="4"/>
      <c r="O22" s="4"/>
      <c r="P22" s="4">
        <f>SUM(P9:P21)</f>
        <v>0</v>
      </c>
      <c r="Q22" s="4"/>
      <c r="R22" s="4"/>
      <c r="S22" s="4">
        <f>SUM(S9:S21)</f>
        <v>0</v>
      </c>
      <c r="T22" s="4"/>
      <c r="U22" s="4"/>
      <c r="V22" s="4">
        <f>SUM(V9:V21)</f>
        <v>0</v>
      </c>
      <c r="W22" s="4"/>
      <c r="X22" s="4"/>
      <c r="Y22" s="4">
        <f>SUM(Y9:Y21)</f>
        <v>181821</v>
      </c>
      <c r="Z22" s="3"/>
      <c r="AA22" s="4">
        <f>SUM(AA9:AA21)</f>
        <v>878800</v>
      </c>
      <c r="AB22" s="4">
        <f>SUM(AB9:AB21)</f>
        <v>512892</v>
      </c>
      <c r="AC22" s="4">
        <f>SUM(AC9:AC21)</f>
        <v>365908</v>
      </c>
      <c r="AD22" s="4"/>
      <c r="AE22" s="4">
        <f>SUM(AE9:AE21)</f>
        <v>0</v>
      </c>
      <c r="AF22" s="4"/>
      <c r="AG22" s="4"/>
      <c r="AH22" s="4">
        <f>SUM(AH9:AH21)</f>
        <v>0</v>
      </c>
      <c r="AI22" s="4"/>
      <c r="AJ22" s="4"/>
      <c r="AK22" s="4">
        <f>SUM(AK9:AK21)</f>
        <v>0</v>
      </c>
      <c r="AL22" s="4"/>
      <c r="AM22" s="4"/>
      <c r="AN22" s="4"/>
      <c r="AO22" s="4"/>
    </row>
    <row r="23" spans="1:41">
      <c r="A23" t="s">
        <v>77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4"/>
      <c r="AB23" s="4">
        <f>AB6-AB22</f>
        <v>787108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 t="s">
        <v>14</v>
      </c>
      <c r="B25" s="2" t="s">
        <v>29</v>
      </c>
      <c r="C25" t="s">
        <v>31</v>
      </c>
      <c r="D25" t="s">
        <v>32</v>
      </c>
      <c r="E25" t="s">
        <v>37</v>
      </c>
      <c r="F25" t="s">
        <v>33</v>
      </c>
      <c r="G25" t="s">
        <v>34</v>
      </c>
      <c r="H25" t="s">
        <v>37</v>
      </c>
      <c r="I25" t="s">
        <v>35</v>
      </c>
      <c r="J25" t="s">
        <v>36</v>
      </c>
      <c r="K25" t="s">
        <v>37</v>
      </c>
      <c r="L25" t="s">
        <v>38</v>
      </c>
      <c r="M25" t="s">
        <v>39</v>
      </c>
      <c r="N25" t="s">
        <v>37</v>
      </c>
      <c r="O25" t="s">
        <v>40</v>
      </c>
      <c r="P25" t="s">
        <v>41</v>
      </c>
      <c r="Q25" t="s">
        <v>37</v>
      </c>
      <c r="R25" t="s">
        <v>42</v>
      </c>
      <c r="S25" t="s">
        <v>43</v>
      </c>
      <c r="T25" t="s">
        <v>37</v>
      </c>
      <c r="U25" t="s">
        <v>44</v>
      </c>
      <c r="V25" t="s">
        <v>45</v>
      </c>
      <c r="W25" t="s">
        <v>37</v>
      </c>
      <c r="X25" t="s">
        <v>46</v>
      </c>
      <c r="Y25" t="s">
        <v>47</v>
      </c>
      <c r="Z25" t="s">
        <v>37</v>
      </c>
      <c r="AA25" t="s">
        <v>48</v>
      </c>
      <c r="AB25" t="s">
        <v>49</v>
      </c>
      <c r="AC25" t="s">
        <v>37</v>
      </c>
      <c r="AD25" t="s">
        <v>50</v>
      </c>
      <c r="AE25" t="s">
        <v>51</v>
      </c>
      <c r="AF25" t="s">
        <v>37</v>
      </c>
      <c r="AG25" t="s">
        <v>52</v>
      </c>
      <c r="AH25" t="s">
        <v>53</v>
      </c>
      <c r="AI25" t="s">
        <v>37</v>
      </c>
      <c r="AJ25" t="s">
        <v>54</v>
      </c>
      <c r="AK25" t="s">
        <v>55</v>
      </c>
      <c r="AL25" t="s">
        <v>37</v>
      </c>
      <c r="AM25" t="s">
        <v>56</v>
      </c>
      <c r="AN25" t="s">
        <v>57</v>
      </c>
      <c r="AO25" t="s">
        <v>58</v>
      </c>
    </row>
    <row r="26" spans="1:41">
      <c r="A26" t="s">
        <v>15</v>
      </c>
      <c r="B26" s="1">
        <v>0.3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AB23*0.3</f>
        <v>236132.4</v>
      </c>
      <c r="AB26" s="3"/>
      <c r="AC26" s="3">
        <f>AA26-AB26</f>
        <v>236132.4</v>
      </c>
      <c r="AD26" s="3">
        <f>AE23*0.3</f>
        <v>0</v>
      </c>
      <c r="AE26" s="3"/>
      <c r="AF26" s="3">
        <f>AD26-AE26</f>
        <v>0</v>
      </c>
      <c r="AG26" s="3">
        <f>AH23*0.3</f>
        <v>0</v>
      </c>
      <c r="AH26" s="3"/>
      <c r="AI26" s="3">
        <f>AG26-AH26</f>
        <v>0</v>
      </c>
      <c r="AJ26" s="3">
        <f>AJ23*0.3</f>
        <v>0</v>
      </c>
      <c r="AK26" s="3"/>
      <c r="AL26" s="3">
        <f>AJ26-AK26</f>
        <v>0</v>
      </c>
      <c r="AM26" s="3"/>
      <c r="AN26" s="3"/>
      <c r="AO26" s="3"/>
    </row>
    <row r="27" spans="1:41">
      <c r="A27" t="s">
        <v>78</v>
      </c>
      <c r="B27" s="1">
        <v>0.2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AB23*0.2</f>
        <v>157421.6</v>
      </c>
      <c r="AB27" s="3">
        <v>19000</v>
      </c>
      <c r="AC27" s="3">
        <f t="shared" ref="AC27:AC34" si="17">AA27-AB27</f>
        <v>138421.6</v>
      </c>
      <c r="AD27" s="3">
        <f>AE23*0.2</f>
        <v>0</v>
      </c>
      <c r="AE27" s="3"/>
      <c r="AF27" s="3">
        <f t="shared" ref="AF27:AF34" si="18">AD27-AE27</f>
        <v>0</v>
      </c>
      <c r="AG27" s="3">
        <f>AH23*0.2</f>
        <v>0</v>
      </c>
      <c r="AH27" s="3"/>
      <c r="AI27" s="3">
        <f t="shared" ref="AI27:AI34" si="19">AG27-AH27</f>
        <v>0</v>
      </c>
      <c r="AJ27" s="3">
        <f>AJ23*0.2</f>
        <v>0</v>
      </c>
      <c r="AK27" s="3"/>
      <c r="AL27" s="3">
        <f t="shared" ref="AL27:AL34" si="20">AJ27-AK27</f>
        <v>0</v>
      </c>
      <c r="AM27" s="3"/>
      <c r="AN27" s="3"/>
      <c r="AO27" s="3"/>
    </row>
    <row r="28" spans="1:41">
      <c r="A28" t="s">
        <v>16</v>
      </c>
      <c r="B28" s="1">
        <v>0.1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AB23*0.1</f>
        <v>78710.8</v>
      </c>
      <c r="AB28" s="3">
        <v>78000</v>
      </c>
      <c r="AC28" s="3">
        <f t="shared" si="17"/>
        <v>710.80000000000291</v>
      </c>
      <c r="AD28" s="3">
        <f>AE23*0.1</f>
        <v>0</v>
      </c>
      <c r="AE28" s="3"/>
      <c r="AF28" s="3">
        <f t="shared" si="18"/>
        <v>0</v>
      </c>
      <c r="AG28" s="3">
        <f>AH23*0.1</f>
        <v>0</v>
      </c>
      <c r="AH28" s="3"/>
      <c r="AI28" s="3">
        <f t="shared" si="19"/>
        <v>0</v>
      </c>
      <c r="AJ28" s="3">
        <f>AJ23*0.1</f>
        <v>0</v>
      </c>
      <c r="AK28" s="3"/>
      <c r="AL28" s="3">
        <f t="shared" si="20"/>
        <v>0</v>
      </c>
      <c r="AM28" s="3"/>
      <c r="AN28" s="3"/>
      <c r="AO28" s="3"/>
    </row>
    <row r="29" spans="1:41">
      <c r="A29" t="s">
        <v>17</v>
      </c>
      <c r="B29" s="1">
        <v>0.05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AB23*0.05</f>
        <v>39355.4</v>
      </c>
      <c r="AB29" s="3"/>
      <c r="AC29" s="3">
        <f t="shared" si="17"/>
        <v>39355.4</v>
      </c>
      <c r="AD29" s="3">
        <f>AE23*0.05</f>
        <v>0</v>
      </c>
      <c r="AE29" s="3"/>
      <c r="AF29" s="3">
        <f t="shared" si="18"/>
        <v>0</v>
      </c>
      <c r="AG29" s="3">
        <f>AH23*0.05</f>
        <v>0</v>
      </c>
      <c r="AH29" s="3"/>
      <c r="AI29" s="3">
        <f t="shared" si="19"/>
        <v>0</v>
      </c>
      <c r="AJ29" s="3">
        <f>AJ23*0.05</f>
        <v>0</v>
      </c>
      <c r="AK29" s="3"/>
      <c r="AL29" s="3">
        <f t="shared" si="20"/>
        <v>0</v>
      </c>
      <c r="AM29" s="3"/>
      <c r="AN29" s="3"/>
      <c r="AO29" s="3"/>
    </row>
    <row r="30" spans="1:41">
      <c r="A30" t="s">
        <v>18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AB23*0.05</f>
        <v>39355.4</v>
      </c>
      <c r="AB30" s="3">
        <v>26000</v>
      </c>
      <c r="AC30" s="3">
        <f t="shared" si="17"/>
        <v>13355.400000000001</v>
      </c>
      <c r="AD30" s="3">
        <f>AE$23*0.05</f>
        <v>0</v>
      </c>
      <c r="AE30" s="3"/>
      <c r="AF30" s="3">
        <f t="shared" si="18"/>
        <v>0</v>
      </c>
      <c r="AG30" s="3">
        <f>AH23*0.05</f>
        <v>0</v>
      </c>
      <c r="AH30" s="3"/>
      <c r="AI30" s="3">
        <f t="shared" si="19"/>
        <v>0</v>
      </c>
      <c r="AJ30" s="3">
        <f>AJ23*0.05</f>
        <v>0</v>
      </c>
      <c r="AK30" s="3"/>
      <c r="AL30" s="3">
        <f t="shared" si="20"/>
        <v>0</v>
      </c>
      <c r="AM30" s="3"/>
      <c r="AN30" s="3"/>
      <c r="AO30" s="3"/>
    </row>
    <row r="31" spans="1:41">
      <c r="A31" t="s">
        <v>109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AB23*0.05</f>
        <v>39355.4</v>
      </c>
      <c r="AB31" s="3"/>
      <c r="AC31" s="3">
        <f t="shared" si="17"/>
        <v>39355.4</v>
      </c>
      <c r="AD31" s="3">
        <f>AE$23*0.05</f>
        <v>0</v>
      </c>
      <c r="AE31" s="3"/>
      <c r="AF31" s="3">
        <f t="shared" si="18"/>
        <v>0</v>
      </c>
      <c r="AG31" s="3">
        <f>AH24*0.05</f>
        <v>0</v>
      </c>
      <c r="AH31" s="3"/>
      <c r="AI31" s="3">
        <f t="shared" si="19"/>
        <v>0</v>
      </c>
      <c r="AJ31" s="3">
        <f>AJ24*0.05</f>
        <v>0</v>
      </c>
      <c r="AK31" s="3"/>
      <c r="AL31" s="3">
        <f t="shared" si="20"/>
        <v>0</v>
      </c>
      <c r="AM31" s="3"/>
      <c r="AN31" s="3"/>
      <c r="AO31" s="3"/>
    </row>
    <row r="32" spans="1:41">
      <c r="A32" t="s">
        <v>19</v>
      </c>
      <c r="B32" s="1">
        <v>0.15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AB23*0.15</f>
        <v>118066.2</v>
      </c>
      <c r="AB32" s="3"/>
      <c r="AC32" s="3">
        <f t="shared" si="17"/>
        <v>118066.2</v>
      </c>
      <c r="AD32" s="3">
        <f>AE23*0.15</f>
        <v>0</v>
      </c>
      <c r="AE32" s="3"/>
      <c r="AF32" s="3">
        <f t="shared" si="18"/>
        <v>0</v>
      </c>
      <c r="AG32" s="3">
        <f>AH23*0.15</f>
        <v>0</v>
      </c>
      <c r="AH32" s="3"/>
      <c r="AI32" s="3">
        <f t="shared" si="19"/>
        <v>0</v>
      </c>
      <c r="AJ32" s="3">
        <f>AJ23*0.15</f>
        <v>0</v>
      </c>
      <c r="AK32" s="3"/>
      <c r="AL32" s="3">
        <f t="shared" si="20"/>
        <v>0</v>
      </c>
      <c r="AM32" s="3"/>
      <c r="AN32" s="3"/>
      <c r="AO32" s="3"/>
    </row>
    <row r="33" spans="1:41">
      <c r="A33" t="s">
        <v>30</v>
      </c>
      <c r="B33" s="1">
        <v>0.15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AB23*0.15</f>
        <v>118066.2</v>
      </c>
      <c r="AB33" s="3">
        <v>200000</v>
      </c>
      <c r="AC33" s="3">
        <f t="shared" si="17"/>
        <v>-81933.8</v>
      </c>
      <c r="AD33" s="3">
        <f>AE23*0.15</f>
        <v>0</v>
      </c>
      <c r="AE33" s="3"/>
      <c r="AF33" s="3">
        <f t="shared" si="18"/>
        <v>0</v>
      </c>
      <c r="AG33" s="3">
        <f>AH23*0.15</f>
        <v>0</v>
      </c>
      <c r="AH33" s="3"/>
      <c r="AI33" s="3">
        <f t="shared" si="19"/>
        <v>0</v>
      </c>
      <c r="AJ33" s="3">
        <f>AJ23*0.15</f>
        <v>0</v>
      </c>
      <c r="AK33" s="3"/>
      <c r="AL33" s="3">
        <f t="shared" si="20"/>
        <v>0</v>
      </c>
      <c r="AM33" s="3"/>
      <c r="AN33" s="3"/>
      <c r="AO33" s="3"/>
    </row>
    <row r="34" spans="1:41">
      <c r="A34" t="s">
        <v>20</v>
      </c>
      <c r="B34" s="1">
        <v>0.1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AB23*0.1</f>
        <v>78710.8</v>
      </c>
      <c r="AB34" s="3"/>
      <c r="AC34" s="3">
        <f t="shared" si="17"/>
        <v>78710.8</v>
      </c>
      <c r="AD34" s="3">
        <f>AE23*0.1</f>
        <v>0</v>
      </c>
      <c r="AE34" s="3"/>
      <c r="AF34" s="3">
        <f t="shared" si="18"/>
        <v>0</v>
      </c>
      <c r="AG34" s="3">
        <f>AH23*0.1</f>
        <v>0</v>
      </c>
      <c r="AH34" s="3"/>
      <c r="AI34" s="3">
        <f t="shared" si="19"/>
        <v>0</v>
      </c>
      <c r="AJ34" s="3">
        <f>AJ23*0.1</f>
        <v>0</v>
      </c>
      <c r="AK34" s="3"/>
      <c r="AL34" s="3">
        <f t="shared" si="20"/>
        <v>0</v>
      </c>
      <c r="AM34" s="3"/>
      <c r="AN34" s="3"/>
      <c r="AO34" s="3"/>
    </row>
    <row r="35" spans="1:41">
      <c r="A35" t="s">
        <v>75</v>
      </c>
      <c r="D35" s="3">
        <f>SUM(D26:D34)</f>
        <v>0</v>
      </c>
      <c r="G35" s="3">
        <f>SUM(G26:G34)</f>
        <v>0</v>
      </c>
      <c r="J35" s="3">
        <f>SUM(J26:J34)</f>
        <v>0</v>
      </c>
      <c r="M35" s="3">
        <f>SUM(M26:M34)</f>
        <v>0</v>
      </c>
      <c r="P35" s="3">
        <f>SUM(P26:P34)</f>
        <v>0</v>
      </c>
      <c r="S35" s="3">
        <f>SUM(S26:S34)</f>
        <v>0</v>
      </c>
      <c r="V35" s="3">
        <f>SUM(V26:V34)</f>
        <v>0</v>
      </c>
      <c r="Y35" s="3">
        <f>SUM(Y26:Y34)</f>
        <v>0</v>
      </c>
      <c r="AA35" s="3">
        <f>SUM(AA26:AA34)</f>
        <v>905174.2</v>
      </c>
      <c r="AB35" s="3">
        <f>SUM(AB26:AB34)</f>
        <v>323000</v>
      </c>
      <c r="AC35" s="3">
        <f>SUM(AC26:AC26)</f>
        <v>236132.4</v>
      </c>
      <c r="AD35" s="3">
        <f>SUM(AD26:AD34)</f>
        <v>0</v>
      </c>
      <c r="AE35" s="3">
        <f>SUM(AE26:AE34)</f>
        <v>0</v>
      </c>
      <c r="AG35" s="3">
        <f>SUM(AG26:AG34)</f>
        <v>0</v>
      </c>
      <c r="AH35" s="3">
        <f>SUM(AH26:AH34)</f>
        <v>0</v>
      </c>
      <c r="AJ35" s="3">
        <f>SUM(AJ26:AJ34)</f>
        <v>0</v>
      </c>
      <c r="AK35" s="3">
        <f>SUM(AK26:AK34)</f>
        <v>0</v>
      </c>
    </row>
  </sheetData>
  <pageMargins left="0.7" right="0.7" top="0.75" bottom="0.75" header="0.3" footer="0.3"/>
  <ignoredErrors>
    <ignoredError sqref="AC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D8" sqref="D8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1300000</v>
      </c>
      <c r="E5" s="5">
        <f>C5-D5</f>
        <v>0</v>
      </c>
    </row>
    <row r="6" spans="2:5">
      <c r="B6" t="s">
        <v>4</v>
      </c>
      <c r="C6" s="5">
        <f>PRESUPUESTO!AA22</f>
        <v>878800</v>
      </c>
      <c r="D6" s="5">
        <f>PRESUPUESTO!AB22</f>
        <v>512892</v>
      </c>
      <c r="E6" s="5">
        <f t="shared" ref="E6:E7" si="0">C6-D6</f>
        <v>365908</v>
      </c>
    </row>
    <row r="7" spans="2:5">
      <c r="B7" t="s">
        <v>14</v>
      </c>
      <c r="C7" s="5">
        <f>PRESUPUESTO!AA35</f>
        <v>905174.2</v>
      </c>
      <c r="D7" s="5">
        <f>PRESUPUESTO!AB35</f>
        <v>323000</v>
      </c>
      <c r="E7" s="5">
        <f t="shared" si="0"/>
        <v>582174.19999999995</v>
      </c>
    </row>
    <row r="8" spans="2:5">
      <c r="B8" t="s">
        <v>83</v>
      </c>
      <c r="C8" s="6">
        <f>C5-(C7+C6)</f>
        <v>-483974.19999999995</v>
      </c>
      <c r="D8" s="6">
        <f>D5-(D7+D6)</f>
        <v>464108</v>
      </c>
      <c r="E8" s="6">
        <f>E5-(E7+E6)</f>
        <v>-948082.2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RESUMEN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2024-09-17T12:03:27Z</dcterms:modified>
</cp:coreProperties>
</file>