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22-23\"/>
    </mc:Choice>
  </mc:AlternateContent>
  <xr:revisionPtr revIDLastSave="0" documentId="13_ncr:1_{CFFF5677-B0F7-443D-9168-077BFA7FEC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Sublimado 2023" sheetId="1" r:id="rId1"/>
    <sheet name="Comparativo mensual" sheetId="5" r:id="rId2"/>
    <sheet name="contabilidad" sheetId="3" r:id="rId3"/>
    <sheet name="Resultados" sheetId="4" r:id="rId4"/>
    <sheet name="Ventas varias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7" i="1" l="1"/>
  <c r="J517" i="1"/>
  <c r="I517" i="1"/>
  <c r="I511" i="1"/>
  <c r="K511" i="1"/>
  <c r="J511" i="1"/>
  <c r="K506" i="1"/>
  <c r="J506" i="1"/>
  <c r="I506" i="1"/>
  <c r="L456" i="1"/>
  <c r="K456" i="1"/>
  <c r="J456" i="1"/>
  <c r="I456" i="1"/>
  <c r="K451" i="1"/>
  <c r="J451" i="1"/>
  <c r="I451" i="1"/>
  <c r="K446" i="1"/>
  <c r="J446" i="1"/>
  <c r="I446" i="1"/>
  <c r="K441" i="1"/>
  <c r="J441" i="1"/>
  <c r="I441" i="1"/>
  <c r="K436" i="1"/>
  <c r="J436" i="1"/>
  <c r="I436" i="1"/>
  <c r="K431" i="1"/>
  <c r="J431" i="1"/>
  <c r="I431" i="1"/>
  <c r="L409" i="1"/>
  <c r="K409" i="1"/>
  <c r="J409" i="1"/>
  <c r="I409" i="1"/>
  <c r="L336" i="1"/>
  <c r="K336" i="1"/>
  <c r="J336" i="1"/>
  <c r="I336" i="1"/>
  <c r="K404" i="1"/>
  <c r="J404" i="1"/>
  <c r="I404" i="1"/>
  <c r="L404" i="1" s="1"/>
  <c r="M404" i="1" s="1"/>
  <c r="O404" i="1" s="1"/>
  <c r="K399" i="1"/>
  <c r="J399" i="1"/>
  <c r="I399" i="1"/>
  <c r="K394" i="1"/>
  <c r="J394" i="1"/>
  <c r="I394" i="1"/>
  <c r="J389" i="1"/>
  <c r="K389" i="1"/>
  <c r="I389" i="1"/>
  <c r="I299" i="1"/>
  <c r="I331" i="1"/>
  <c r="K331" i="1"/>
  <c r="J331" i="1"/>
  <c r="K326" i="1"/>
  <c r="J326" i="1"/>
  <c r="I326" i="1"/>
  <c r="G164" i="3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63" i="3"/>
  <c r="G162" i="3"/>
  <c r="G161" i="3"/>
  <c r="G160" i="3"/>
  <c r="G159" i="3"/>
  <c r="G149" i="3"/>
  <c r="G150" i="3" s="1"/>
  <c r="G151" i="3" s="1"/>
  <c r="G152" i="3" s="1"/>
  <c r="G153" i="3" s="1"/>
  <c r="G154" i="3" s="1"/>
  <c r="G155" i="3" s="1"/>
  <c r="G156" i="3" s="1"/>
  <c r="G157" i="3" s="1"/>
  <c r="G158" i="3" s="1"/>
  <c r="G145" i="3"/>
  <c r="G146" i="3" s="1"/>
  <c r="G147" i="3" s="1"/>
  <c r="G148" i="3" s="1"/>
  <c r="G144" i="3"/>
  <c r="G143" i="3"/>
  <c r="G142" i="3"/>
  <c r="G141" i="3"/>
  <c r="G140" i="3"/>
  <c r="G139" i="3"/>
  <c r="G138" i="3"/>
  <c r="K321" i="1"/>
  <c r="J321" i="1"/>
  <c r="I321" i="1"/>
  <c r="G137" i="3"/>
  <c r="G136" i="3"/>
  <c r="G135" i="3"/>
  <c r="G134" i="3"/>
  <c r="G133" i="3"/>
  <c r="G132" i="3"/>
  <c r="G131" i="3"/>
  <c r="G130" i="3"/>
  <c r="G129" i="3"/>
  <c r="G128" i="3"/>
  <c r="G127" i="3"/>
  <c r="G126" i="3"/>
  <c r="G124" i="3"/>
  <c r="G125" i="3" s="1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K316" i="1"/>
  <c r="J316" i="1"/>
  <c r="I316" i="1"/>
  <c r="L299" i="1"/>
  <c r="K299" i="1"/>
  <c r="J299" i="1"/>
  <c r="K289" i="1"/>
  <c r="K294" i="1"/>
  <c r="J294" i="1"/>
  <c r="I294" i="1"/>
  <c r="L4" i="1"/>
  <c r="G84" i="3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J289" i="1"/>
  <c r="I289" i="1"/>
  <c r="L289" i="1" s="1"/>
  <c r="M289" i="1" s="1"/>
  <c r="O289" i="1" s="1"/>
  <c r="K284" i="1"/>
  <c r="J284" i="1"/>
  <c r="I284" i="1"/>
  <c r="L284" i="1" s="1"/>
  <c r="M284" i="1" s="1"/>
  <c r="O284" i="1" s="1"/>
  <c r="I274" i="1"/>
  <c r="J274" i="1"/>
  <c r="K279" i="1"/>
  <c r="J279" i="1"/>
  <c r="I279" i="1"/>
  <c r="C5" i="4"/>
  <c r="B5" i="4"/>
  <c r="D5" i="4" s="1"/>
  <c r="K274" i="1"/>
  <c r="G11" i="3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L259" i="1"/>
  <c r="K259" i="1"/>
  <c r="J259" i="1"/>
  <c r="I259" i="1"/>
  <c r="J254" i="1"/>
  <c r="K254" i="1"/>
  <c r="I254" i="1"/>
  <c r="J249" i="1"/>
  <c r="I249" i="1"/>
  <c r="K249" i="1"/>
  <c r="K243" i="1"/>
  <c r="J243" i="1"/>
  <c r="I243" i="1"/>
  <c r="J238" i="1"/>
  <c r="I238" i="1"/>
  <c r="K238" i="1"/>
  <c r="L222" i="1"/>
  <c r="K222" i="1"/>
  <c r="J222" i="1"/>
  <c r="I222" i="1"/>
  <c r="J49" i="1"/>
  <c r="J216" i="1"/>
  <c r="I216" i="1"/>
  <c r="K216" i="1"/>
  <c r="J211" i="1"/>
  <c r="I211" i="1"/>
  <c r="K211" i="1"/>
  <c r="K206" i="1"/>
  <c r="J206" i="1"/>
  <c r="I206" i="1"/>
  <c r="K201" i="1"/>
  <c r="J201" i="1"/>
  <c r="I201" i="1"/>
  <c r="I196" i="1"/>
  <c r="K196" i="1"/>
  <c r="J196" i="1"/>
  <c r="L136" i="1"/>
  <c r="K136" i="1"/>
  <c r="J136" i="1"/>
  <c r="I136" i="1"/>
  <c r="K132" i="1"/>
  <c r="J132" i="1"/>
  <c r="I132" i="1"/>
  <c r="K128" i="1"/>
  <c r="J128" i="1"/>
  <c r="I128" i="1"/>
  <c r="K124" i="1"/>
  <c r="J124" i="1"/>
  <c r="I124" i="1"/>
  <c r="K120" i="1"/>
  <c r="J120" i="1"/>
  <c r="I120" i="1"/>
  <c r="L104" i="1"/>
  <c r="K104" i="1"/>
  <c r="J104" i="1"/>
  <c r="I104" i="1"/>
  <c r="K100" i="1"/>
  <c r="J100" i="1"/>
  <c r="I100" i="1"/>
  <c r="H5" i="2"/>
  <c r="G5" i="2"/>
  <c r="F5" i="2"/>
  <c r="K96" i="1"/>
  <c r="J96" i="1"/>
  <c r="I96" i="1"/>
  <c r="K92" i="1"/>
  <c r="J92" i="1"/>
  <c r="I92" i="1"/>
  <c r="K88" i="1"/>
  <c r="J88" i="1"/>
  <c r="I88" i="1"/>
  <c r="M20" i="1"/>
  <c r="L20" i="1"/>
  <c r="K20" i="1"/>
  <c r="J20" i="1"/>
  <c r="I4" i="1"/>
  <c r="M49" i="1"/>
  <c r="L49" i="1"/>
  <c r="K49" i="1"/>
  <c r="L45" i="1"/>
  <c r="K45" i="1"/>
  <c r="J45" i="1"/>
  <c r="L41" i="1"/>
  <c r="K41" i="1"/>
  <c r="J41" i="1"/>
  <c r="L37" i="1"/>
  <c r="K37" i="1"/>
  <c r="J37" i="1"/>
  <c r="L33" i="1"/>
  <c r="K33" i="1"/>
  <c r="J33" i="1"/>
  <c r="L12" i="1"/>
  <c r="K12" i="1"/>
  <c r="J12" i="1"/>
  <c r="L8" i="1"/>
  <c r="K8" i="1"/>
  <c r="J8" i="1"/>
  <c r="K4" i="1"/>
  <c r="J4" i="1"/>
  <c r="L517" i="1" l="1"/>
  <c r="M517" i="1" s="1"/>
  <c r="O517" i="1" s="1"/>
  <c r="L326" i="1"/>
  <c r="M326" i="1" s="1"/>
  <c r="O326" i="1" s="1"/>
  <c r="L331" i="1"/>
  <c r="M331" i="1" s="1"/>
  <c r="O331" i="1" s="1"/>
  <c r="L399" i="1"/>
  <c r="M399" i="1" s="1"/>
  <c r="O399" i="1" s="1"/>
  <c r="L506" i="1"/>
  <c r="M506" i="1" s="1"/>
  <c r="O506" i="1" s="1"/>
  <c r="L451" i="1"/>
  <c r="M451" i="1" s="1"/>
  <c r="O451" i="1" s="1"/>
  <c r="L511" i="1"/>
  <c r="M511" i="1" s="1"/>
  <c r="O511" i="1" s="1"/>
  <c r="L238" i="1"/>
  <c r="M238" i="1" s="1"/>
  <c r="O238" i="1" s="1"/>
  <c r="L274" i="1"/>
  <c r="M274" i="1" s="1"/>
  <c r="O274" i="1" s="1"/>
  <c r="L441" i="1"/>
  <c r="M441" i="1" s="1"/>
  <c r="O441" i="1" s="1"/>
  <c r="L316" i="1"/>
  <c r="M316" i="1" s="1"/>
  <c r="O316" i="1" s="1"/>
  <c r="L321" i="1"/>
  <c r="M321" i="1" s="1"/>
  <c r="O321" i="1" s="1"/>
  <c r="L394" i="1"/>
  <c r="M394" i="1" s="1"/>
  <c r="O394" i="1" s="1"/>
  <c r="L436" i="1"/>
  <c r="M436" i="1" s="1"/>
  <c r="O436" i="1" s="1"/>
  <c r="L294" i="1"/>
  <c r="M294" i="1" s="1"/>
  <c r="O294" i="1" s="1"/>
  <c r="L389" i="1"/>
  <c r="M389" i="1" s="1"/>
  <c r="O389" i="1" s="1"/>
  <c r="L431" i="1"/>
  <c r="M431" i="1" s="1"/>
  <c r="O431" i="1" s="1"/>
  <c r="L243" i="1"/>
  <c r="M243" i="1" s="1"/>
  <c r="O243" i="1" s="1"/>
  <c r="L446" i="1"/>
  <c r="M446" i="1" s="1"/>
  <c r="O446" i="1" s="1"/>
  <c r="L216" i="1"/>
  <c r="M216" i="1" s="1"/>
  <c r="O216" i="1" s="1"/>
  <c r="L279" i="1"/>
  <c r="M279" i="1" s="1"/>
  <c r="O279" i="1" s="1"/>
  <c r="M12" i="1"/>
  <c r="L254" i="1"/>
  <c r="M254" i="1" s="1"/>
  <c r="O254" i="1" s="1"/>
  <c r="L206" i="1"/>
  <c r="M206" i="1" s="1"/>
  <c r="O206" i="1" s="1"/>
  <c r="L249" i="1"/>
  <c r="M249" i="1" s="1"/>
  <c r="O249" i="1" s="1"/>
  <c r="G83" i="3"/>
  <c r="L196" i="1"/>
  <c r="M196" i="1" s="1"/>
  <c r="L211" i="1"/>
  <c r="M211" i="1" s="1"/>
  <c r="O211" i="1" s="1"/>
  <c r="L201" i="1"/>
  <c r="M201" i="1" s="1"/>
  <c r="O201" i="1" s="1"/>
  <c r="O196" i="1"/>
  <c r="L120" i="1"/>
  <c r="M120" i="1" s="1"/>
  <c r="O120" i="1" s="1"/>
  <c r="L132" i="1"/>
  <c r="M132" i="1" s="1"/>
  <c r="O132" i="1" s="1"/>
  <c r="L128" i="1"/>
  <c r="M128" i="1" s="1"/>
  <c r="O128" i="1" s="1"/>
  <c r="L124" i="1"/>
  <c r="M124" i="1" s="1"/>
  <c r="O124" i="1" s="1"/>
  <c r="L100" i="1"/>
  <c r="M100" i="1" s="1"/>
  <c r="O100" i="1" s="1"/>
  <c r="L96" i="1"/>
  <c r="M96" i="1" s="1"/>
  <c r="O96" i="1" s="1"/>
  <c r="L88" i="1"/>
  <c r="M88" i="1" s="1"/>
  <c r="O88" i="1" s="1"/>
  <c r="L92" i="1"/>
  <c r="M92" i="1" s="1"/>
  <c r="O92" i="1" s="1"/>
  <c r="M45" i="1"/>
  <c r="N45" i="1" s="1"/>
  <c r="P45" i="1" s="1"/>
  <c r="M41" i="1"/>
  <c r="N41" i="1" s="1"/>
  <c r="P41" i="1" s="1"/>
  <c r="M33" i="1"/>
  <c r="N33" i="1" s="1"/>
  <c r="P33" i="1" s="1"/>
  <c r="M37" i="1"/>
  <c r="N37" i="1" s="1"/>
  <c r="P37" i="1" s="1"/>
  <c r="M8" i="1"/>
</calcChain>
</file>

<file path=xl/sharedStrings.xml><?xml version="1.0" encoding="utf-8"?>
<sst xmlns="http://schemas.openxmlformats.org/spreadsheetml/2006/main" count="749" uniqueCount="175">
  <si>
    <t>Reporte de Ventas</t>
  </si>
  <si>
    <t>total anual</t>
  </si>
  <si>
    <t>comparativo mensual 2023</t>
  </si>
  <si>
    <t>vendedor</t>
  </si>
  <si>
    <t>sebastian</t>
  </si>
  <si>
    <t>angelica</t>
  </si>
  <si>
    <t>alejandro</t>
  </si>
  <si>
    <t>total</t>
  </si>
  <si>
    <t>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</si>
  <si>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</si>
  <si>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</si>
  <si>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</si>
  <si>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</si>
  <si>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</si>
  <si>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</si>
  <si>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</si>
  <si>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</si>
  <si>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</si>
  <si>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</si>
  <si>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</si>
  <si>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Valor</t>
  </si>
  <si>
    <t>fecha</t>
  </si>
  <si>
    <t>valor venta</t>
  </si>
  <si>
    <t>total semana 27 febrero - 4 marzo</t>
  </si>
  <si>
    <t>total pocillos</t>
  </si>
  <si>
    <t>Total Mes Febrero</t>
  </si>
  <si>
    <t>Vendedor</t>
  </si>
  <si>
    <t>Sebastian</t>
  </si>
  <si>
    <t>Angelica</t>
  </si>
  <si>
    <t>Alejandro</t>
  </si>
  <si>
    <t>total venta</t>
  </si>
  <si>
    <t>Total</t>
  </si>
  <si>
    <t>semana 6 de marzo - 11 de marzo</t>
  </si>
  <si>
    <t>valor total</t>
  </si>
  <si>
    <t>internet</t>
  </si>
  <si>
    <t>pago individual</t>
  </si>
  <si>
    <t>semana 13 de marzo - 18 de marzo</t>
  </si>
  <si>
    <t>semana 20 de marzo - 25 de marzo</t>
  </si>
  <si>
    <t>Semana 27 de Marzo - 1 de Abril</t>
  </si>
  <si>
    <t>Total Mes Marzo</t>
  </si>
  <si>
    <t>Semana 4 de Abril - 8 de Abril</t>
  </si>
  <si>
    <t>Semana 10 de Abril - 15 de Abril</t>
  </si>
  <si>
    <t>Semana 17 de Abril - 22 de Abril</t>
  </si>
  <si>
    <t>Semana 24 de Abril - 29 de Abril</t>
  </si>
  <si>
    <t>Total Mes Abril</t>
  </si>
  <si>
    <t>Semana 1 de Mayo - 6 de Mayo</t>
  </si>
  <si>
    <t>Semana 8 de Mayo - 13 de Mayo</t>
  </si>
  <si>
    <t>Semana 15 de Mayo - 20 de Mayo</t>
  </si>
  <si>
    <t>Semana 22 de Mayo - 27 de Mayo</t>
  </si>
  <si>
    <t>Total Mes Mayo</t>
  </si>
  <si>
    <t>Semana 29 de Mayo - 3 de Junio</t>
  </si>
  <si>
    <t>Semana 5 Junio - 10 de Junio</t>
  </si>
  <si>
    <t>Semana 12 Junio - 17 de Junio</t>
  </si>
  <si>
    <t>Semana 19 Junio - 24 de Junio</t>
  </si>
  <si>
    <t>Semana 26 Junio - 1 de Julio</t>
  </si>
  <si>
    <t>Total Mes Junio</t>
  </si>
  <si>
    <t>Semana 3 Junlio - 8 de Julio</t>
  </si>
  <si>
    <t>Semana 10 Junlio - 15 de Julio</t>
  </si>
  <si>
    <t>Semana 17 Junlio - 22 de Julio</t>
  </si>
  <si>
    <t>Semana 24 Junlio - 29 de Julio</t>
  </si>
  <si>
    <t>Total Mes Julio</t>
  </si>
  <si>
    <t>Semana 31 Junlio - 5 de Agosto</t>
  </si>
  <si>
    <t>Semana 7 de Agosto - 12 de Agosto</t>
  </si>
  <si>
    <t>Semana 14 de Agosto - 19 de Agosto</t>
  </si>
  <si>
    <t>Semana 21 de Agosto - 26 de Agosto</t>
  </si>
  <si>
    <t>Semana 28 de Agosto - 2 de Septiembre</t>
  </si>
  <si>
    <t>Total Mes Agosto</t>
  </si>
  <si>
    <t>Semana 4 de Septiembre - 9 de Septiembre</t>
  </si>
  <si>
    <t>Semana 11 de Septiembre - 16 de Septiembre</t>
  </si>
  <si>
    <t>Semana 18 de Septiembre - 23 de Septiembre</t>
  </si>
  <si>
    <t>Total Mes Septiembre</t>
  </si>
  <si>
    <t>Semana 2 de Octubre - 7 de Octubre</t>
  </si>
  <si>
    <t>Semana 9 de Octubre - 14 de Octubre</t>
  </si>
  <si>
    <t>Semana 16 de Octubre - 21 de Octubre</t>
  </si>
  <si>
    <t>Semana 23 de Octubre - 28 de Octubre</t>
  </si>
  <si>
    <t>Total Mes Octubre</t>
  </si>
  <si>
    <t>Semana 30 de Octubre -  4 de Nobiembre</t>
  </si>
  <si>
    <t>Semana 6 de Noviembre -  11 de Noviembre</t>
  </si>
  <si>
    <t>Semana 13 de Noviembre -  18 de Noviembre</t>
  </si>
  <si>
    <t>Semana 20 de Noviembre -  25 de Noviembre</t>
  </si>
  <si>
    <t>Semana 27 de Noviembre -  2 de Diciembre</t>
  </si>
  <si>
    <t>Total Mes Noviembre</t>
  </si>
  <si>
    <t>Semana 4 de Diciembre -  9 de Diciembre</t>
  </si>
  <si>
    <t xml:space="preserve"> </t>
  </si>
  <si>
    <t>Enero</t>
  </si>
  <si>
    <t>Año</t>
  </si>
  <si>
    <t>Control De Ingresos Y Gastos</t>
  </si>
  <si>
    <t>Fecha</t>
  </si>
  <si>
    <t>Concepto</t>
  </si>
  <si>
    <t>Ingresos</t>
  </si>
  <si>
    <t>Gastos</t>
  </si>
  <si>
    <t>Saldo</t>
  </si>
  <si>
    <t>inicio de registro contable</t>
  </si>
  <si>
    <t>Ventas del dia</t>
  </si>
  <si>
    <t>Pago internet</t>
  </si>
  <si>
    <t>Gasto Sebastian</t>
  </si>
  <si>
    <t xml:space="preserve">pago venta </t>
  </si>
  <si>
    <t>pasajes</t>
  </si>
  <si>
    <t>compra insumos</t>
  </si>
  <si>
    <t>adelanto pedido el sabado</t>
  </si>
  <si>
    <t xml:space="preserve">pago pocillos </t>
  </si>
  <si>
    <t>venta hoja impresa</t>
  </si>
  <si>
    <t>compra 1 caja y una tinta cyan</t>
  </si>
  <si>
    <t>ajuste dia</t>
  </si>
  <si>
    <t>Transporte</t>
  </si>
  <si>
    <t>Compra 1 caja / 6 mugs magicos</t>
  </si>
  <si>
    <t>Compra 6 mugs Magicos</t>
  </si>
  <si>
    <t>Compra una caja/12 mugs magicos</t>
  </si>
  <si>
    <t>ventas del dia</t>
  </si>
  <si>
    <t>adelanto pedido enviar</t>
  </si>
  <si>
    <t>Adelanto venta 100 pocillos</t>
  </si>
  <si>
    <t>Compra 2 cajas/1 resma</t>
  </si>
  <si>
    <t>Pago deuda Andres</t>
  </si>
  <si>
    <t>Pago mano de obra</t>
  </si>
  <si>
    <t>Premio de la semana</t>
  </si>
  <si>
    <t>Pago final pedido 100 pocillos</t>
  </si>
  <si>
    <t xml:space="preserve">Prestamo father </t>
  </si>
  <si>
    <t>Compra 1 caja</t>
  </si>
  <si>
    <t>pago luz e internet</t>
  </si>
  <si>
    <t>Prestamo Andres</t>
  </si>
  <si>
    <t>Compra 5 mugs magicos</t>
  </si>
  <si>
    <t>Compra Shampoo</t>
  </si>
  <si>
    <t>Prestamo servicios</t>
  </si>
  <si>
    <t>Compra 1 caja/2 magicos</t>
  </si>
  <si>
    <t>Recibo pago del father</t>
  </si>
  <si>
    <t>Compra 1 caja/1 pocillo internocolor</t>
  </si>
  <si>
    <t>Mano de obra Sebastian</t>
  </si>
  <si>
    <t>Compra 2 cajas</t>
  </si>
  <si>
    <t>Mano de obra Alejandro</t>
  </si>
  <si>
    <t>mano de obra Sebastian</t>
  </si>
  <si>
    <t>venta 2 chaquetas</t>
  </si>
  <si>
    <t>Compra 1 caja/1 magico</t>
  </si>
  <si>
    <t>prestamo Andres</t>
  </si>
  <si>
    <t>Compra 3 cajas/1 resma!4 magicos</t>
  </si>
  <si>
    <t>Mano de obra Angelica</t>
  </si>
  <si>
    <t>Pago luz e internet y compra e insumos</t>
  </si>
  <si>
    <t>Compra 1 caja/1 resma/1 tinta negra</t>
  </si>
  <si>
    <t xml:space="preserve">adelanto pedido </t>
  </si>
  <si>
    <t xml:space="preserve">Compra 3 cajas </t>
  </si>
  <si>
    <t>Venta 1 caja blanca</t>
  </si>
  <si>
    <t>pago prestamo por parthe del father</t>
  </si>
  <si>
    <t>Compra 3 cajas/1 cinta/30 cajas decorativas</t>
  </si>
  <si>
    <t>Pago electricidad</t>
  </si>
  <si>
    <t xml:space="preserve">Compra 3 Cajas </t>
  </si>
  <si>
    <t>Compra 3 cajas/1 resmas/1 tinta magenta/1 tinta amarilla</t>
  </si>
  <si>
    <t>Compra 3 cajas/2 resmas</t>
  </si>
  <si>
    <t>Compra 3 cajas/1 mug dorado</t>
  </si>
  <si>
    <t>Compra 3 cajas/1 cinta/1 mug negro</t>
  </si>
  <si>
    <t>Compra 3 cajas/26 cajas decorativas</t>
  </si>
  <si>
    <t>Compra 3 cajas/1 resma/1 cinta</t>
  </si>
  <si>
    <t>Compra 10 cajas</t>
  </si>
  <si>
    <t>prestamos dados por Alejandro</t>
  </si>
  <si>
    <t>Compra 11 cajas/1 resma/1 cinta</t>
  </si>
  <si>
    <t>Cinta transparente</t>
  </si>
  <si>
    <t>Pago a Alejandro</t>
  </si>
  <si>
    <t>Compra 2 cajas/1 tinta azul</t>
  </si>
  <si>
    <t>Compra 2 cajas/2 magicos/25 portamugs</t>
  </si>
  <si>
    <t>Compra 3 mugs negros</t>
  </si>
  <si>
    <t>Compra 3 cajas/1 cinta/1 magico</t>
  </si>
  <si>
    <t xml:space="preserve">Compra 3 cajas/1 resma </t>
  </si>
  <si>
    <t>pago Internet</t>
  </si>
  <si>
    <t>pago electricidad</t>
  </si>
  <si>
    <t>Compra 3 cajas/3 tintas/1 magico</t>
  </si>
  <si>
    <t>Estado de Resultado año 2023</t>
  </si>
  <si>
    <t>INGRESOS</t>
  </si>
  <si>
    <t>GATOS</t>
  </si>
  <si>
    <t>UTILIDAD</t>
  </si>
  <si>
    <t>producto</t>
  </si>
  <si>
    <t>valor compra</t>
  </si>
  <si>
    <t>ganacia</t>
  </si>
  <si>
    <t>porcentaje reinversion</t>
  </si>
  <si>
    <t>mano de obra</t>
  </si>
  <si>
    <t>chaqueta dama</t>
  </si>
  <si>
    <t>Semana 11 de Diciembre -  16 de Diciembre</t>
  </si>
  <si>
    <t>Semana 18 de Diciembre - 23 de 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</si>
</sst>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"/>
    <numFmt numFmtId="165" formatCode="_-[$$-240A]\ * #,##0_-;\-[$$-240A]\ * #,##0_-;_-[$$-240A]\ * &quot;-&quot;??_-;_-@_-"/>
    <numFmt numFmtId="166" formatCode="_-[$$-240A]\ * #,##0_-;\-[$$-240A]\ * #,##0_-;_-[$$-240A]\ * &quot;-&quot;_-;_-@_-"/>
    <numFmt numFmtId="167" formatCode="[$$-240A]\ #,##0"/>
  </numFmts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166" fontId="0" fillId="0" borderId="2" xfId="0" applyNumberFormat="1" applyBorder="1"/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164" fontId="0" fillId="13" borderId="2" xfId="0" applyNumberFormat="1" applyFill="1" applyBorder="1"/>
    <xf numFmtId="164" fontId="0" fillId="12" borderId="2" xfId="0" applyNumberFormat="1" applyFill="1" applyBorder="1"/>
    <xf numFmtId="164" fontId="0" fillId="0" borderId="2" xfId="0" applyNumberFormat="1" applyBorder="1"/>
    <xf numFmtId="0" fontId="0" fillId="14" borderId="2" xfId="0" applyFill="1" applyBorder="1" applyAlignment="1">
      <alignment horizontal="center"/>
    </xf>
    <xf numFmtId="165" fontId="0" fillId="0" borderId="2" xfId="0" applyNumberFormat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13">
    <dxf>
      <font>
        <color theme="1"/>
      </font>
      <fill>
        <patternFill patternType="solid">
          <bgColor theme="9" tint="-0.249977111117893"/>
        </patternFill>
      </fill>
    </dxf>
    <dxf>
      <font>
        <color theme="1"/>
      </font>
      <fill>
        <patternFill patternType="solid">
          <bgColor rgb="FFFF1F39"/>
        </patternFill>
      </fill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5" formatCode="_-[$$-240A]\ * #,##0_-;\-[$$-240A]\ * #,##0_-;_-[$$-240A]\ * &quot;-&quot;??_-;_-@_-"/>
    </dxf>
    <dxf>
      <numFmt numFmtId="164" formatCode="&quot;$&quot;\ #,##0"/>
    </dxf>
    <dxf>
      <numFmt numFmtId="164" formatCode="&quot;$&quot;\ #,##0"/>
    </dxf>
    <dxf>
      <numFmt numFmtId="164" formatCode="&quot;$&quot;\ #,##0"/>
    </dxf>
    <dxf>
      <numFmt numFmtId="168" formatCode="d/m/yyyy"/>
    </dxf>
    <dxf>
      <numFmt numFmtId="164" formatCode="&quot;$&quot;\ #,##0"/>
    </dxf>
    <dxf>
      <numFmt numFmtId="19" formatCode="d/mm/yyyy"/>
    </dxf>
  </dxfs>
  <tableStyles count="0" defaultTableStyle="TableStyleMedium2" defaultPivotStyle="PivotStyleLight16"/>
  <colors>
    <mruColors>
      <color rgb="FFFF1F39"/>
      <color rgb="FFB0D400"/>
      <color rgb="FFFF2F2F"/>
      <color rgb="FFCC00CC"/>
      <color rgb="FFA86ED4"/>
      <color rgb="FF8A3CC4"/>
      <color rgb="FFFFFFFF"/>
      <color rgb="FFDA68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año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Sublimado 2023'!$I$3:$K$3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Sublimado 2023'!$I$4:$K$4</c:f>
              <c:numCache>
                <c:formatCode>General</c:formatCode>
                <c:ptCount val="3"/>
                <c:pt idx="0">
                  <c:v>7279</c:v>
                </c:pt>
                <c:pt idx="1">
                  <c:v>11948</c:v>
                </c:pt>
                <c:pt idx="2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2023'!$H$336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'Reporte Sublimado 2023'!$I$336:$K$336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2023'!$I$335:$K$335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E80-4E70-A7EB-ACDF5D57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0436759"/>
        <c:axId val="1970423367"/>
      </c:barChart>
      <c:catAx>
        <c:axId val="1970436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0423367"/>
        <c:crosses val="autoZero"/>
        <c:auto val="1"/>
        <c:lblAlgn val="ctr"/>
        <c:lblOffset val="100"/>
        <c:noMultiLvlLbl val="0"/>
      </c:catAx>
      <c:valAx>
        <c:axId val="1970423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70436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Mes Octubre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2023'!$H$409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'Reporte Sublimado 2023'!$I$409:$K$409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2023'!$I$408:$K$408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506-4FEB-82CE-7391317C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87847"/>
        <c:axId val="45989895"/>
      </c:barChart>
      <c:catAx>
        <c:axId val="45987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89895"/>
        <c:crosses val="autoZero"/>
        <c:auto val="1"/>
        <c:lblAlgn val="ctr"/>
        <c:lblOffset val="100"/>
        <c:noMultiLvlLbl val="0"/>
      </c:catAx>
      <c:valAx>
        <c:axId val="45989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987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Noviembre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2023'!$H$456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Sublimado 2023'!$I$456:$K$456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2023'!$I$455:$K$455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722D-4D32-A139-80E8D55E3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8977928"/>
        <c:axId val="1048979976"/>
      </c:barChart>
      <c:catAx>
        <c:axId val="104897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979976"/>
        <c:crosses val="autoZero"/>
        <c:auto val="1"/>
        <c:lblAlgn val="ctr"/>
        <c:lblOffset val="100"/>
        <c:noMultiLvlLbl val="0"/>
      </c:catAx>
      <c:valAx>
        <c:axId val="104897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897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'Comparativo mensual'!$B$4</c:f>
              <c:strCache>
                <c:ptCount val="1"/>
                <c:pt idx="0">
                  <c:v>Valor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'Comparativo mensual'!$D$3:$N$3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'Comparativo mensual'!$D$4:$N$4</c:f>
              <c:numCache>
                <c:formatCode>[$$-240A]\ #,##0</c:formatCode>
                <c:ptCount val="11"/>
                <c:pt idx="0">
                  <c:v>3097900</c:v>
                </c:pt>
                <c:pt idx="1">
                  <c:v>7720000</c:v>
                </c:pt>
                <c:pt idx="2">
                  <c:v>5636400</c:v>
                </c:pt>
                <c:pt idx="3">
                  <c:v>11604000</c:v>
                </c:pt>
                <c:pt idx="4">
                  <c:v>4553500</c:v>
                </c:pt>
                <c:pt idx="5">
                  <c:v>2074000</c:v>
                </c:pt>
                <c:pt idx="6">
                  <c:v>3966600</c:v>
                </c:pt>
                <c:pt idx="7">
                  <c:v>11644500</c:v>
                </c:pt>
                <c:pt idx="8">
                  <c:v>3472100</c:v>
                </c:pt>
                <c:pt idx="9">
                  <c:v>12284300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8-4932-AFC5-E4411D2C6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490231"/>
        <c:axId val="1335458983"/>
      </c:lineChart>
      <c:catAx>
        <c:axId val="1335490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5458983"/>
        <c:crosses val="autoZero"/>
        <c:auto val="1"/>
        <c:lblAlgn val="ctr"/>
        <c:lblOffset val="100"/>
        <c:noMultiLvlLbl val="0"/>
      </c:catAx>
      <c:valAx>
        <c:axId val="1335458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24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5490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 Marzo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2023'!$I$49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Sublimado 2023'!$J$49:$L$49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2023'!$J$48:$L$48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6A4-42B9-8099-9EC90EFA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3472"/>
        <c:axId val="201553888"/>
      </c:barChart>
      <c:catAx>
        <c:axId val="2015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888"/>
        <c:crosses val="autoZero"/>
        <c:auto val="1"/>
        <c:lblAlgn val="ctr"/>
        <c:lblOffset val="100"/>
        <c:noMultiLvlLbl val="0"/>
      </c:catAx>
      <c:valAx>
        <c:axId val="2015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55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ventas</a:t>
            </a:r>
            <a:r>
              <a:rPr lang="en-US" baseline="0"/>
              <a:t> </a:t>
            </a:r>
            <a:r>
              <a:rPr lang="en-US"/>
              <a:t>febrero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2023'!$I$20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'Reporte Sublimado 2023'!$J$20:$L$20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2023'!$J$19:$L$19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998-4EAA-A37E-333F57E9A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8301888"/>
        <c:axId val="268317696"/>
      </c:barChart>
      <c:catAx>
        <c:axId val="2683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17696"/>
        <c:crosses val="autoZero"/>
        <c:auto val="1"/>
        <c:lblAlgn val="ctr"/>
        <c:lblOffset val="100"/>
        <c:noMultiLvlLbl val="0"/>
      </c:catAx>
      <c:valAx>
        <c:axId val="2683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83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mes Abril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Sublimado 2023'!$H$104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Sublimado 2023'!$I$104:$K$104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2023'!$I$103:$K$103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46-4298-97EF-5CD4CE81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93226384"/>
        <c:axId val="1293222224"/>
        <c:axId val="0"/>
      </c:bar3DChart>
      <c:catAx>
        <c:axId val="1293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2224"/>
        <c:crosses val="autoZero"/>
        <c:auto val="1"/>
        <c:lblAlgn val="ctr"/>
        <c:lblOffset val="100"/>
        <c:noMultiLvlLbl val="0"/>
      </c:catAx>
      <c:valAx>
        <c:axId val="12932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3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Mayo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Sublimado 2023'!$H$136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Sublimado 2023'!$I$136:$K$136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2023'!$I$135:$K$135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32C-4790-B7FD-1B25F50C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9765664"/>
        <c:axId val="699766912"/>
        <c:axId val="0"/>
      </c:bar3DChart>
      <c:catAx>
        <c:axId val="6997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6912"/>
        <c:crosses val="autoZero"/>
        <c:auto val="1"/>
        <c:lblAlgn val="ctr"/>
        <c:lblOffset val="100"/>
        <c:noMultiLvlLbl val="0"/>
      </c:catAx>
      <c:valAx>
        <c:axId val="6997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976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Mes Junio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'Reporte Sublimado 2023'!$H$222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'Reporte Sublimado 2023'!$I$222:$K$222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2023'!$I$221:$K$221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D0B-45EC-BAD9-F59BABE02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517664"/>
        <c:axId val="482518080"/>
        <c:axId val="0"/>
      </c:bar3DChart>
      <c:catAx>
        <c:axId val="4825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518080"/>
        <c:crosses val="autoZero"/>
        <c:auto val="1"/>
        <c:lblAlgn val="ctr"/>
        <c:lblOffset val="100"/>
        <c:noMultiLvlLbl val="0"/>
      </c:catAx>
      <c:valAx>
        <c:axId val="4825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2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mes julio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2023'!$H$259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2F2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F2-49EE-9379-867444F7AA7C}"/>
              </c:ext>
            </c:extLst>
          </c:dPt>
          <c:val>
            <c:numRef>
              <c:f>'Reporte Sublimado 2023'!$I$259:$K$259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2023'!$I$258:$K$258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2E3-4E34-92DE-7C4DC3926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21848"/>
        <c:axId val="662514648"/>
      </c:barChart>
      <c:catAx>
        <c:axId val="6625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514648"/>
        <c:crosses val="autoZero"/>
        <c:auto val="1"/>
        <c:lblAlgn val="ctr"/>
        <c:lblOffset val="100"/>
        <c:noMultiLvlLbl val="0"/>
      </c:catAx>
      <c:valAx>
        <c:axId val="6625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25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Comparativo mensual 2023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 Mes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'Reporte Sublimado 2023'!$V$3:$AF$3</c:f>
              <c:strCache>
                <c:ptCount val="11"/>
                <c:pt idx="0">
                  <c:v>Febrero</c:v>
                </c:pt>
                <c:pt idx="1">
                  <c:v>Marzo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  <c:pt idx="9">
                  <c:v>Noviembre</c:v>
                </c:pt>
                <c:pt idx="10">
                  <c:v>Diciembre</c:v>
                </c:pt>
              </c:strCache>
            </c:strRef>
          </c:cat>
          <c:val>
            <c:numRef>
              <c:f>'Reporte Sublimado 2023'!$V$4:$AF$4</c:f>
              <c:numCache>
                <c:formatCode>_-[$$-240A]\ * #,##0_-;\-[$$-240A]\ * #,##0_-;_-[$$-240A]\ * "-"_-;_-@_-</c:formatCode>
                <c:ptCount val="11"/>
                <c:pt idx="0">
                  <c:v>3097900</c:v>
                </c:pt>
                <c:pt idx="1">
                  <c:v>7720000</c:v>
                </c:pt>
                <c:pt idx="2">
                  <c:v>5636400</c:v>
                </c:pt>
                <c:pt idx="3">
                  <c:v>11604000</c:v>
                </c:pt>
                <c:pt idx="4">
                  <c:v>4553500</c:v>
                </c:pt>
                <c:pt idx="5">
                  <c:v>2074000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5C-4447-BDD2-3C519ABE0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31479"/>
        <c:axId val="228944439"/>
      </c:barChart>
      <c:catAx>
        <c:axId val="228931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944439"/>
        <c:crosses val="autoZero"/>
        <c:auto val="1"/>
        <c:lblAlgn val="ctr"/>
        <c:lblOffset val="100"/>
        <c:noMultiLvlLbl val="0"/>
      </c:catAx>
      <c:valAx>
        <c:axId val="22894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240A]\ * #,##0_-;\-[$$-240A]\ * #,##0_-;_-[$$-240A]\ 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8931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Agosto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'Reporte Sublimado 2023'!$H$299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6A-4952-B3F0-836F95CB4415}"/>
              </c:ext>
            </c:extLst>
          </c:dPt>
          <c:dPt>
            <c:idx val="1"/>
            <c:invertIfNegative val="0"/>
            <c:bubble3D val="0"/>
            <c:spPr>
              <a:solidFill>
                <a:srgbClr val="30549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A6A-4952-B3F0-836F95CB4415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6A-4952-B3F0-836F95CB4415}"/>
              </c:ext>
            </c:extLst>
          </c:dPt>
          <c:val>
            <c:numRef>
              <c:f>'Reporte Sublimado 2023'!$I$299:$K$299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'Reporte Sublimado 2023'!$I$298:$K$298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A6A-4952-B3F0-836F95CB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85096"/>
        <c:axId val="630985592"/>
      </c:barChart>
      <c:catAx>
        <c:axId val="63098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985592"/>
        <c:crosses val="autoZero"/>
        <c:auto val="1"/>
        <c:lblAlgn val="ctr"/>
        <c:lblOffset val="100"/>
        <c:noMultiLvlLbl val="0"/>
      </c:catAx>
      <c:valAx>
        <c:axId val="6309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09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0</xdr:row>
      <xdr:rowOff>176212</xdr:rowOff>
    </xdr:from>
    <xdr:to>
      <xdr:col>18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409575</xdr:colOff>
      <xdr:row>45</xdr:row>
      <xdr:rowOff>166687</xdr:rowOff>
    </xdr:from>
    <xdr:to>
      <xdr:col>18</xdr:col>
      <xdr:colOff>600075</xdr:colOff>
      <xdr:row>60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3BC5DB-D790-4B79-90E4-C218AFA7584E}"/>
            </a:ext>
            <a:ext uri="{147F2762-F138-4A5C-976F-8EAC2B608ADB}">
              <a16:predDERef xmlns:a16="http://schemas.microsoft.com/office/drawing/2014/main" pre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190500</xdr:colOff>
      <xdr:row>16</xdr:row>
      <xdr:rowOff>128587</xdr:rowOff>
    </xdr:from>
    <xdr:to>
      <xdr:col>18</xdr:col>
      <xdr:colOff>381000</xdr:colOff>
      <xdr:row>29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F070627-EEE6-4D62-A01A-3EEFB2F422D1}"/>
            </a:ext>
            <a:ext uri="{147F2762-F138-4A5C-976F-8EAC2B608ADB}">
              <a16:predDERef xmlns:a16="http://schemas.microsoft.com/office/drawing/2014/main" pred="{C73BC5DB-D790-4B79-90E4-C218AFA75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200025</xdr:colOff>
      <xdr:row>100</xdr:row>
      <xdr:rowOff>185737</xdr:rowOff>
    </xdr:from>
    <xdr:to>
      <xdr:col>17</xdr:col>
      <xdr:colOff>285750</xdr:colOff>
      <xdr:row>115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22D4903-0D4F-48B0-A9CF-DDA43688907E}"/>
            </a:ext>
            <a:ext uri="{147F2762-F138-4A5C-976F-8EAC2B608ADB}">
              <a16:predDERef xmlns:a16="http://schemas.microsoft.com/office/drawing/2014/main" pred="{1F070627-EEE6-4D62-A01A-3EEFB2F42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200025</xdr:colOff>
      <xdr:row>132</xdr:row>
      <xdr:rowOff>128587</xdr:rowOff>
    </xdr:from>
    <xdr:to>
      <xdr:col>17</xdr:col>
      <xdr:colOff>285750</xdr:colOff>
      <xdr:row>147</xdr:row>
      <xdr:rowOff>14287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1C7443-61C6-47D9-9B47-A46C2CE95E69}"/>
            </a:ext>
            <a:ext uri="{147F2762-F138-4A5C-976F-8EAC2B608ADB}">
              <a16:predDERef xmlns:a16="http://schemas.microsoft.com/office/drawing/2014/main" pred="{B22D4903-0D4F-48B0-A9CF-DDA436889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133350</xdr:colOff>
      <xdr:row>218</xdr:row>
      <xdr:rowOff>4762</xdr:rowOff>
    </xdr:from>
    <xdr:to>
      <xdr:col>17</xdr:col>
      <xdr:colOff>219075</xdr:colOff>
      <xdr:row>232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7CD59A9-A9BB-4E28-8233-7DF6CCBBECC0}"/>
            </a:ext>
            <a:ext uri="{147F2762-F138-4A5C-976F-8EAC2B608ADB}">
              <a16:predDERef xmlns:a16="http://schemas.microsoft.com/office/drawing/2014/main" pred="{0F1C7443-61C6-47D9-9B47-A46C2CE95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238125</xdr:colOff>
      <xdr:row>254</xdr:row>
      <xdr:rowOff>161925</xdr:rowOff>
    </xdr:from>
    <xdr:to>
      <xdr:col>17</xdr:col>
      <xdr:colOff>323850</xdr:colOff>
      <xdr:row>269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40B25A6-38DC-C9CC-3A96-C60A08D019A7}"/>
            </a:ext>
            <a:ext uri="{147F2762-F138-4A5C-976F-8EAC2B608ADB}">
              <a16:predDERef xmlns:a16="http://schemas.microsoft.com/office/drawing/2014/main" pred="{17CD59A9-A9BB-4E28-8233-7DF6CCBB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723900</xdr:colOff>
      <xdr:row>5</xdr:row>
      <xdr:rowOff>9525</xdr:rowOff>
    </xdr:from>
    <xdr:to>
      <xdr:col>25</xdr:col>
      <xdr:colOff>447675</xdr:colOff>
      <xdr:row>19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48B718-BFA6-2228-022B-F33069EE168C}"/>
            </a:ext>
            <a:ext uri="{147F2762-F138-4A5C-976F-8EAC2B608ADB}">
              <a16:predDERef xmlns:a16="http://schemas.microsoft.com/office/drawing/2014/main" pred="{140B25A6-38DC-C9CC-3A96-C60A08D01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323850</xdr:colOff>
      <xdr:row>295</xdr:row>
      <xdr:rowOff>0</xdr:rowOff>
    </xdr:from>
    <xdr:to>
      <xdr:col>17</xdr:col>
      <xdr:colOff>409575</xdr:colOff>
      <xdr:row>309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3EB4358-89B7-B744-7E8A-4933081EBB63}"/>
            </a:ext>
            <a:ext uri="{147F2762-F138-4A5C-976F-8EAC2B608ADB}">
              <a16:predDERef xmlns:a16="http://schemas.microsoft.com/office/drawing/2014/main" pred="{7248B718-BFA6-2228-022B-F33069EE1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219075</xdr:colOff>
      <xdr:row>331</xdr:row>
      <xdr:rowOff>161925</xdr:rowOff>
    </xdr:from>
    <xdr:to>
      <xdr:col>17</xdr:col>
      <xdr:colOff>304800</xdr:colOff>
      <xdr:row>346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7E5CDC-C325-4249-B371-D78D6A2CB2AE}"/>
            </a:ext>
            <a:ext uri="{147F2762-F138-4A5C-976F-8EAC2B608ADB}">
              <a16:predDERef xmlns:a16="http://schemas.microsoft.com/office/drawing/2014/main" pred="{53EB4358-89B7-B744-7E8A-4933081EB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228600</xdr:colOff>
      <xdr:row>404</xdr:row>
      <xdr:rowOff>171450</xdr:rowOff>
    </xdr:from>
    <xdr:to>
      <xdr:col>17</xdr:col>
      <xdr:colOff>314325</xdr:colOff>
      <xdr:row>419</xdr:row>
      <xdr:rowOff>57150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82B8CE8-B6ED-52E1-0C93-D4D493CC1B8D}"/>
            </a:ext>
            <a:ext uri="{147F2762-F138-4A5C-976F-8EAC2B608ADB}">
              <a16:predDERef xmlns:a16="http://schemas.microsoft.com/office/drawing/2014/main" pred="{7A7E5CDC-C325-4249-B371-D78D6A2CB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323850</xdr:colOff>
      <xdr:row>452</xdr:row>
      <xdr:rowOff>38100</xdr:rowOff>
    </xdr:from>
    <xdr:to>
      <xdr:col>17</xdr:col>
      <xdr:colOff>409575</xdr:colOff>
      <xdr:row>466</xdr:row>
      <xdr:rowOff>114300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8497747-B6E3-60AB-85A7-1F2ADC6E59EC}"/>
            </a:ext>
            <a:ext uri="{147F2762-F138-4A5C-976F-8EAC2B608ADB}">
              <a16:predDERef xmlns:a16="http://schemas.microsoft.com/office/drawing/2014/main" pred="{B82B8CE8-B6ED-52E1-0C93-D4D493CC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47625</xdr:rowOff>
    </xdr:from>
    <xdr:to>
      <xdr:col>10</xdr:col>
      <xdr:colOff>781050</xdr:colOff>
      <xdr:row>21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44E7D-C4EB-FDFB-EAE4-D2AD89533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F608" totalsRowShown="0">
  <autoFilter ref="B5:F608" xr:uid="{00000000-0009-0000-0100-000001000000}">
    <filterColumn colId="0">
      <filters>
        <dateGroupItem year="2023" month="12" dateTimeGrouping="month"/>
      </filters>
    </filterColumn>
  </autoFilter>
  <tableColumns count="5">
    <tableColumn id="1" xr3:uid="{00000000-0010-0000-0000-000001000000}" name="fecha" dataDxfId="12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  <tableColumn id="11" xr3:uid="{FB131883-0E90-4D94-A51A-8097721442E9}" name="valor venta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20BC1B-CEBD-4C5A-8A57-36FFDB200EBB}" name="CIG" displayName="CIG" ref="C9:G191" totalsRowShown="0">
  <autoFilter ref="C9:G191" xr:uid="{1120BC1B-CEBD-4C5A-8A57-36FFDB200EBB}">
    <filterColumn colId="0">
      <filters>
        <dateGroupItem year="2023" month="9" dateTimeGrouping="month"/>
      </filters>
    </filterColumn>
  </autoFilter>
  <tableColumns count="5">
    <tableColumn id="1" xr3:uid="{09CA6B04-7587-47A4-9042-38FC7B6A6233}" name="Fecha" dataDxfId="10"/>
    <tableColumn id="2" xr3:uid="{5AEA634A-678A-44EA-AC4D-F6A09EE13131}" name="Concepto"/>
    <tableColumn id="3" xr3:uid="{6F6407BC-0FAB-4044-9562-82F01224E7CA}" name="Ingresos" dataDxfId="9"/>
    <tableColumn id="4" xr3:uid="{474A0794-144C-41B9-9C1B-5ABE9DCA9FFB}" name="Gastos" dataDxfId="8"/>
    <tableColumn id="5" xr3:uid="{A0D5EA6C-3BA5-4965-8B63-289DE16CF86D}" name="Saldo" dataDxfId="7">
      <calculatedColumnFormula>G9+E10-F10</calculatedColumnFormula>
    </tableColumn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I5" totalsRowShown="0">
  <autoFilter ref="B4:I5" xr:uid="{00000000-0009-0000-0100-000002000000}"/>
  <tableColumns count="8">
    <tableColumn id="1" xr3:uid="{00000000-0010-0000-0100-000001000000}" name="fecha"/>
    <tableColumn id="2" xr3:uid="{00000000-0010-0000-0100-000002000000}" name="producto"/>
    <tableColumn id="3" xr3:uid="{00000000-0010-0000-0100-000003000000}" name="valor compra" dataDxfId="6"/>
    <tableColumn id="4" xr3:uid="{00000000-0010-0000-0100-000004000000}" name="valor venta" dataDxfId="5"/>
    <tableColumn id="5" xr3:uid="{00000000-0010-0000-0100-000005000000}" name="ganacia" dataDxfId="4">
      <calculatedColumnFormula>Tabla2[[#This Row],[valor venta]]-Tabla2[[#This Row],[valor compra]]</calculatedColumnFormula>
    </tableColumn>
    <tableColumn id="8" xr3:uid="{152DC3E8-99C4-4499-9827-8720DD7F6218}" name="porcentaje reinversion" dataDxfId="3">
      <calculatedColumnFormula>(Tabla2[[#This Row],[ganacia]]*15)/100</calculatedColumnFormula>
    </tableColumn>
    <tableColumn id="9" xr3:uid="{31848A63-FD0A-4048-BA7D-0FF1C87D6101}" name="mano de obra" dataDxfId="2">
      <calculatedColumnFormula>Tabla2[[#This Row],[ganacia]]-Tabla2[[#This Row],[porcentaje reinversion]]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608"/>
  <sheetViews>
    <sheetView tabSelected="1" zoomScaleNormal="100" workbookViewId="0">
      <selection activeCell="O517" sqref="O517"/>
    </sheetView>
  </sheetViews>
  <sheetFormatPr baseColWidth="10" defaultColWidth="11.42578125" defaultRowHeight="15" x14ac:dyDescent="0.25"/>
  <cols>
    <col min="3" max="3" width="11.5703125" customWidth="1"/>
    <col min="5" max="6" width="11.5703125" customWidth="1"/>
    <col min="9" max="9" width="11.85546875" bestFit="1" customWidth="1"/>
    <col min="12" max="12" width="11.85546875" bestFit="1" customWidth="1"/>
    <col min="13" max="13" width="13" bestFit="1" customWidth="1"/>
    <col min="14" max="14" width="13.5703125" bestFit="1" customWidth="1"/>
    <col min="15" max="15" width="14.7109375" bestFit="1" customWidth="1"/>
    <col min="16" max="16" width="14.5703125" bestFit="1" customWidth="1"/>
    <col min="22" max="23" width="12.42578125" bestFit="1" customWidth="1"/>
    <col min="25" max="25" width="13.5703125" bestFit="1" customWidth="1"/>
  </cols>
  <sheetData>
    <row r="2" spans="2:32" ht="15" customHeight="1" x14ac:dyDescent="0.25">
      <c r="B2" s="28" t="s">
        <v>0</v>
      </c>
      <c r="C2" s="28"/>
      <c r="D2" s="28"/>
      <c r="E2" s="28"/>
      <c r="F2" s="28"/>
      <c r="H2" s="27" t="s">
        <v>1</v>
      </c>
      <c r="I2" s="27"/>
      <c r="J2" s="27"/>
      <c r="K2" s="27"/>
      <c r="L2" s="27"/>
      <c r="U2" s="26" t="s">
        <v>2</v>
      </c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2:32" ht="15" customHeight="1" x14ac:dyDescent="0.25">
      <c r="B3" s="28"/>
      <c r="C3" s="28"/>
      <c r="D3" s="28"/>
      <c r="E3" s="28"/>
      <c r="F3" s="28"/>
      <c r="H3" s="2" t="s">
        <v>3</v>
      </c>
      <c r="I3" s="2" t="s">
        <v>4</v>
      </c>
      <c r="J3" s="2" t="s">
        <v>5</v>
      </c>
      <c r="K3" s="2" t="s">
        <v>6</v>
      </c>
      <c r="L3" s="2" t="s">
        <v>7</v>
      </c>
      <c r="U3" s="16" t="s">
        <v>8</v>
      </c>
      <c r="V3" s="16" t="s">
        <v>9</v>
      </c>
      <c r="W3" s="16" t="s">
        <v>10</v>
      </c>
      <c r="X3" s="16" t="s">
        <v>11</v>
      </c>
      <c r="Y3" s="16" t="s">
        <v>12</v>
      </c>
      <c r="Z3" s="16" t="s">
        <v>13</v>
      </c>
      <c r="AA3" s="16" t="s">
        <v>14</v>
      </c>
      <c r="AB3" s="16" t="s">
        <v>15</v>
      </c>
      <c r="AC3" s="16" t="s">
        <v>16</v>
      </c>
      <c r="AD3" s="16" t="s">
        <v>17</v>
      </c>
      <c r="AE3" s="16" t="s">
        <v>18</v>
      </c>
      <c r="AF3" s="16" t="s">
        <v>19</v>
      </c>
    </row>
    <row r="4" spans="2:32" ht="15" customHeight="1" x14ac:dyDescent="0.25">
      <c r="B4" s="28"/>
      <c r="C4" s="28"/>
      <c r="D4" s="28"/>
      <c r="E4" s="28"/>
      <c r="F4" s="28"/>
      <c r="H4" s="2" t="s">
        <v>7</v>
      </c>
      <c r="I4" s="2">
        <f xml:space="preserve"> SUM(Tabla1[sebastian])</f>
        <v>7279</v>
      </c>
      <c r="J4" s="2">
        <f xml:space="preserve"> SUM(Tabla1[angelica])</f>
        <v>11948</v>
      </c>
      <c r="K4" s="2">
        <f xml:space="preserve"> SUM(Tabla1[alejandro])</f>
        <v>1794</v>
      </c>
      <c r="L4" s="12">
        <f xml:space="preserve"> SUM(Tabla1[valor venta])</f>
        <v>80270800</v>
      </c>
      <c r="U4" s="17" t="s">
        <v>20</v>
      </c>
      <c r="V4" s="17">
        <v>3097900</v>
      </c>
      <c r="W4" s="17">
        <v>7720000</v>
      </c>
      <c r="X4" s="17">
        <v>5636400</v>
      </c>
      <c r="Y4" s="17">
        <v>11604000</v>
      </c>
      <c r="Z4" s="17">
        <v>4553500</v>
      </c>
      <c r="AA4" s="17">
        <v>2074000</v>
      </c>
      <c r="AB4" s="17"/>
      <c r="AC4" s="17"/>
      <c r="AD4" s="17"/>
      <c r="AE4" s="17"/>
      <c r="AF4" s="17"/>
    </row>
    <row r="5" spans="2:32" x14ac:dyDescent="0.25">
      <c r="B5" t="s">
        <v>21</v>
      </c>
      <c r="C5" t="s">
        <v>4</v>
      </c>
      <c r="D5" t="s">
        <v>5</v>
      </c>
      <c r="E5" t="s">
        <v>6</v>
      </c>
      <c r="F5" t="s">
        <v>22</v>
      </c>
    </row>
    <row r="6" spans="2:32" hidden="1" x14ac:dyDescent="0.25">
      <c r="B6" s="1">
        <v>44964</v>
      </c>
      <c r="E6">
        <v>36</v>
      </c>
      <c r="F6" s="14">
        <v>147600</v>
      </c>
      <c r="I6" s="27" t="s">
        <v>23</v>
      </c>
      <c r="J6" s="27"/>
      <c r="K6" s="27"/>
      <c r="L6" s="27"/>
      <c r="M6" s="27"/>
    </row>
    <row r="7" spans="2:32" hidden="1" x14ac:dyDescent="0.25">
      <c r="B7" s="1">
        <v>44964</v>
      </c>
      <c r="E7">
        <v>34</v>
      </c>
      <c r="F7" s="14">
        <v>149600</v>
      </c>
      <c r="I7" s="2" t="s">
        <v>3</v>
      </c>
      <c r="J7" s="2" t="s">
        <v>4</v>
      </c>
      <c r="K7" s="2" t="s">
        <v>5</v>
      </c>
      <c r="L7" s="2" t="s">
        <v>6</v>
      </c>
      <c r="M7" s="2" t="s">
        <v>7</v>
      </c>
    </row>
    <row r="8" spans="2:32" hidden="1" x14ac:dyDescent="0.25">
      <c r="B8" s="1">
        <v>44965</v>
      </c>
      <c r="D8">
        <v>36</v>
      </c>
      <c r="F8" s="14">
        <v>147600</v>
      </c>
      <c r="I8" s="2" t="s">
        <v>7</v>
      </c>
      <c r="J8" s="2">
        <f xml:space="preserve"> SUM(C30:C38)</f>
        <v>161</v>
      </c>
      <c r="K8" s="2">
        <f xml:space="preserve"> SUM(D30:D38)</f>
        <v>118</v>
      </c>
      <c r="L8" s="2">
        <f xml:space="preserve"> SUM(E30:E38)</f>
        <v>0</v>
      </c>
      <c r="M8" s="2">
        <f>SUM(J8:L8)</f>
        <v>279</v>
      </c>
      <c r="N8">
        <v>46000</v>
      </c>
    </row>
    <row r="9" spans="2:32" hidden="1" x14ac:dyDescent="0.25">
      <c r="B9" s="1">
        <v>44965</v>
      </c>
      <c r="D9">
        <v>36</v>
      </c>
      <c r="F9" s="14">
        <v>147600</v>
      </c>
    </row>
    <row r="10" spans="2:32" hidden="1" x14ac:dyDescent="0.25">
      <c r="B10" s="1">
        <v>44966</v>
      </c>
      <c r="D10">
        <v>6</v>
      </c>
      <c r="F10" s="14">
        <v>26400</v>
      </c>
      <c r="I10" s="27" t="s">
        <v>24</v>
      </c>
      <c r="J10" s="27"/>
      <c r="K10" s="27"/>
      <c r="L10" s="27"/>
      <c r="M10" s="27"/>
    </row>
    <row r="11" spans="2:32" hidden="1" x14ac:dyDescent="0.25">
      <c r="B11" s="1">
        <v>44967</v>
      </c>
      <c r="D11">
        <v>48</v>
      </c>
      <c r="F11" s="14">
        <v>196800</v>
      </c>
      <c r="I11" s="2" t="s">
        <v>3</v>
      </c>
      <c r="J11" s="2" t="s">
        <v>4</v>
      </c>
      <c r="K11" s="2" t="s">
        <v>5</v>
      </c>
      <c r="L11" s="2" t="s">
        <v>6</v>
      </c>
      <c r="M11" s="2" t="s">
        <v>7</v>
      </c>
    </row>
    <row r="12" spans="2:32" hidden="1" x14ac:dyDescent="0.25">
      <c r="B12" s="1">
        <v>44967</v>
      </c>
      <c r="C12">
        <v>8</v>
      </c>
      <c r="F12" s="14">
        <v>35200</v>
      </c>
      <c r="I12" s="2" t="s">
        <v>7</v>
      </c>
      <c r="J12" s="2">
        <f xml:space="preserve"> SUM(Tabla1[sebastian])</f>
        <v>7279</v>
      </c>
      <c r="K12" s="2">
        <f xml:space="preserve"> SUM(Tabla1[angelica])</f>
        <v>11948</v>
      </c>
      <c r="L12" s="2">
        <f xml:space="preserve"> SUM(Tabla1[alejandro])</f>
        <v>1794</v>
      </c>
      <c r="M12" s="2">
        <f>SUM(J12:L12)</f>
        <v>21021</v>
      </c>
    </row>
    <row r="13" spans="2:32" hidden="1" x14ac:dyDescent="0.25">
      <c r="B13" s="1">
        <v>44967</v>
      </c>
      <c r="E13">
        <v>36</v>
      </c>
      <c r="F13" s="14">
        <v>147600</v>
      </c>
    </row>
    <row r="14" spans="2:32" hidden="1" x14ac:dyDescent="0.25">
      <c r="B14" s="1">
        <v>44968</v>
      </c>
      <c r="C14" s="1"/>
      <c r="D14">
        <v>52</v>
      </c>
      <c r="F14" s="14">
        <v>213200</v>
      </c>
    </row>
    <row r="15" spans="2:32" hidden="1" x14ac:dyDescent="0.25">
      <c r="B15" s="1">
        <v>44971</v>
      </c>
      <c r="C15">
        <v>1</v>
      </c>
      <c r="F15" s="14">
        <v>4400</v>
      </c>
    </row>
    <row r="16" spans="2:32" hidden="1" x14ac:dyDescent="0.25">
      <c r="B16" s="1">
        <v>44972</v>
      </c>
      <c r="D16">
        <v>85</v>
      </c>
      <c r="F16" s="14">
        <v>348500</v>
      </c>
    </row>
    <row r="17" spans="2:16" hidden="1" x14ac:dyDescent="0.25">
      <c r="B17" s="1">
        <v>44972</v>
      </c>
      <c r="C17">
        <v>8</v>
      </c>
      <c r="F17" s="14">
        <v>35200</v>
      </c>
    </row>
    <row r="18" spans="2:16" hidden="1" x14ac:dyDescent="0.25">
      <c r="B18" s="1">
        <v>44973</v>
      </c>
      <c r="E18">
        <v>3</v>
      </c>
      <c r="F18" s="14">
        <v>13200</v>
      </c>
      <c r="I18" s="27" t="s">
        <v>25</v>
      </c>
      <c r="J18" s="27"/>
      <c r="K18" s="27"/>
      <c r="L18" s="27"/>
      <c r="M18" s="27"/>
    </row>
    <row r="19" spans="2:16" hidden="1" x14ac:dyDescent="0.25">
      <c r="B19" s="1">
        <v>44974</v>
      </c>
      <c r="C19">
        <v>64</v>
      </c>
      <c r="F19" s="14">
        <v>262400</v>
      </c>
      <c r="I19" s="2" t="s">
        <v>26</v>
      </c>
      <c r="J19" s="2" t="s">
        <v>27</v>
      </c>
      <c r="K19" s="2" t="s">
        <v>28</v>
      </c>
      <c r="L19" s="2" t="s">
        <v>29</v>
      </c>
      <c r="M19" s="2" t="s">
        <v>30</v>
      </c>
    </row>
    <row r="20" spans="2:16" hidden="1" x14ac:dyDescent="0.25">
      <c r="B20" s="1">
        <v>44974</v>
      </c>
      <c r="E20">
        <v>40</v>
      </c>
      <c r="F20" s="14">
        <v>164000</v>
      </c>
      <c r="I20" s="2" t="s">
        <v>31</v>
      </c>
      <c r="J20" s="2">
        <f>SUM(C6:C30)</f>
        <v>240</v>
      </c>
      <c r="K20" s="2">
        <f>SUM(D6:D30)</f>
        <v>357</v>
      </c>
      <c r="L20" s="2">
        <f>SUM(E6:E30)</f>
        <v>149</v>
      </c>
      <c r="M20" s="12">
        <f>SUM(F6:F30)</f>
        <v>3097900</v>
      </c>
    </row>
    <row r="21" spans="2:16" hidden="1" x14ac:dyDescent="0.25">
      <c r="B21" s="1">
        <v>44975</v>
      </c>
      <c r="D21">
        <v>6</v>
      </c>
      <c r="F21" s="14">
        <v>26400</v>
      </c>
    </row>
    <row r="22" spans="2:16" hidden="1" x14ac:dyDescent="0.25">
      <c r="B22" s="1">
        <v>44975</v>
      </c>
      <c r="C22">
        <v>3</v>
      </c>
      <c r="F22" s="14">
        <v>13200</v>
      </c>
    </row>
    <row r="23" spans="2:16" hidden="1" x14ac:dyDescent="0.25">
      <c r="B23" s="1">
        <v>44977</v>
      </c>
      <c r="D23">
        <v>7</v>
      </c>
      <c r="F23" s="14">
        <v>30800</v>
      </c>
    </row>
    <row r="24" spans="2:16" hidden="1" x14ac:dyDescent="0.25">
      <c r="B24" s="1">
        <v>44977</v>
      </c>
      <c r="C24">
        <v>36</v>
      </c>
      <c r="F24" s="14">
        <v>147600</v>
      </c>
    </row>
    <row r="25" spans="2:16" hidden="1" x14ac:dyDescent="0.25">
      <c r="B25" s="1">
        <v>44978</v>
      </c>
      <c r="D25">
        <v>60</v>
      </c>
      <c r="F25" s="14">
        <v>246000</v>
      </c>
    </row>
    <row r="26" spans="2:16" hidden="1" x14ac:dyDescent="0.25">
      <c r="B26" s="1">
        <v>44979</v>
      </c>
      <c r="C26">
        <v>36</v>
      </c>
      <c r="F26" s="14">
        <v>147600</v>
      </c>
    </row>
    <row r="27" spans="2:16" hidden="1" x14ac:dyDescent="0.25">
      <c r="B27" s="1">
        <v>44980</v>
      </c>
      <c r="C27">
        <v>50</v>
      </c>
      <c r="F27" s="14">
        <v>205000</v>
      </c>
    </row>
    <row r="28" spans="2:16" hidden="1" x14ac:dyDescent="0.25">
      <c r="B28" s="1">
        <v>44980</v>
      </c>
      <c r="C28">
        <v>13</v>
      </c>
      <c r="F28" s="14">
        <v>57200</v>
      </c>
    </row>
    <row r="29" spans="2:16" hidden="1" x14ac:dyDescent="0.25">
      <c r="B29" s="1">
        <v>44982</v>
      </c>
      <c r="C29">
        <v>21</v>
      </c>
      <c r="F29" s="14">
        <v>92400</v>
      </c>
    </row>
    <row r="30" spans="2:16" hidden="1" x14ac:dyDescent="0.25">
      <c r="B30" s="1">
        <v>44985</v>
      </c>
      <c r="D30">
        <v>21</v>
      </c>
      <c r="F30" s="14">
        <v>92400</v>
      </c>
    </row>
    <row r="31" spans="2:16" hidden="1" x14ac:dyDescent="0.25">
      <c r="B31" s="1">
        <v>44986</v>
      </c>
      <c r="C31">
        <v>66</v>
      </c>
      <c r="F31" s="14">
        <v>270600</v>
      </c>
      <c r="I31" s="27" t="s">
        <v>32</v>
      </c>
      <c r="J31" s="27"/>
      <c r="K31" s="27"/>
      <c r="L31" s="27"/>
      <c r="M31" s="27"/>
      <c r="N31" s="27"/>
      <c r="O31" s="27"/>
      <c r="P31" s="27"/>
    </row>
    <row r="32" spans="2:16" hidden="1" x14ac:dyDescent="0.25">
      <c r="B32" s="1">
        <v>44986</v>
      </c>
      <c r="D32">
        <v>36</v>
      </c>
      <c r="F32" s="14">
        <v>147600</v>
      </c>
      <c r="I32" s="2" t="s">
        <v>3</v>
      </c>
      <c r="J32" s="2" t="s">
        <v>4</v>
      </c>
      <c r="K32" s="2" t="s">
        <v>5</v>
      </c>
      <c r="L32" s="2" t="s">
        <v>6</v>
      </c>
      <c r="M32" s="2" t="s">
        <v>7</v>
      </c>
      <c r="N32" s="2" t="s">
        <v>33</v>
      </c>
      <c r="O32" s="2" t="s">
        <v>34</v>
      </c>
      <c r="P32" s="2" t="s">
        <v>35</v>
      </c>
    </row>
    <row r="33" spans="2:23" hidden="1" x14ac:dyDescent="0.25">
      <c r="B33" s="1">
        <v>44986</v>
      </c>
      <c r="C33">
        <v>7</v>
      </c>
      <c r="F33" s="14">
        <v>30800</v>
      </c>
      <c r="I33" s="2" t="s">
        <v>7</v>
      </c>
      <c r="J33" s="2">
        <f>SUM(C39:C58)</f>
        <v>201</v>
      </c>
      <c r="K33" s="2">
        <f>SUM(D39:D58)</f>
        <v>249</v>
      </c>
      <c r="L33" s="2">
        <f>SUM(E39:E58)</f>
        <v>92</v>
      </c>
      <c r="M33" s="2">
        <f>SUM(J33:L33)</f>
        <v>542</v>
      </c>
      <c r="N33" s="13">
        <f>M33*600</f>
        <v>325200</v>
      </c>
      <c r="O33" s="13">
        <v>28000</v>
      </c>
      <c r="P33" s="13">
        <f>(N33-O33)/3</f>
        <v>99066.666666666672</v>
      </c>
      <c r="V33" s="3"/>
      <c r="W33" s="12">
        <v>75000</v>
      </c>
    </row>
    <row r="34" spans="2:23" hidden="1" x14ac:dyDescent="0.25">
      <c r="B34" s="1">
        <v>44987</v>
      </c>
      <c r="C34">
        <v>75</v>
      </c>
      <c r="F34" s="14">
        <v>307500</v>
      </c>
      <c r="V34" s="4"/>
      <c r="W34" s="12">
        <v>70000</v>
      </c>
    </row>
    <row r="35" spans="2:23" hidden="1" x14ac:dyDescent="0.25">
      <c r="B35" s="1">
        <v>44988</v>
      </c>
      <c r="C35">
        <v>13</v>
      </c>
      <c r="F35" s="14">
        <v>57200</v>
      </c>
      <c r="I35" s="27" t="s">
        <v>36</v>
      </c>
      <c r="J35" s="27"/>
      <c r="K35" s="27"/>
      <c r="L35" s="27"/>
      <c r="M35" s="27"/>
      <c r="N35" s="27"/>
      <c r="O35" s="27"/>
      <c r="P35" s="27"/>
      <c r="V35" s="5"/>
      <c r="W35" s="12">
        <v>65000</v>
      </c>
    </row>
    <row r="36" spans="2:23" hidden="1" x14ac:dyDescent="0.25">
      <c r="B36" s="1">
        <v>44988</v>
      </c>
      <c r="D36">
        <v>12</v>
      </c>
      <c r="F36" s="14">
        <v>52800</v>
      </c>
      <c r="I36" s="2" t="s">
        <v>3</v>
      </c>
      <c r="J36" s="2" t="s">
        <v>4</v>
      </c>
      <c r="K36" s="2" t="s">
        <v>5</v>
      </c>
      <c r="L36" s="2" t="s">
        <v>6</v>
      </c>
      <c r="M36" s="2" t="s">
        <v>7</v>
      </c>
      <c r="N36" s="2" t="s">
        <v>33</v>
      </c>
      <c r="O36" s="2" t="s">
        <v>34</v>
      </c>
      <c r="P36" s="2" t="s">
        <v>35</v>
      </c>
      <c r="V36" s="6"/>
      <c r="W36" s="12">
        <v>60000</v>
      </c>
    </row>
    <row r="37" spans="2:23" hidden="1" x14ac:dyDescent="0.25">
      <c r="B37" s="1">
        <v>44989</v>
      </c>
      <c r="D37">
        <v>36</v>
      </c>
      <c r="F37" s="14">
        <v>147600</v>
      </c>
      <c r="I37" s="2" t="s">
        <v>7</v>
      </c>
      <c r="J37" s="2">
        <f>SUM(C59:C69)</f>
        <v>302</v>
      </c>
      <c r="K37" s="2">
        <f>SUM(D59:D69)</f>
        <v>177</v>
      </c>
      <c r="L37" s="2">
        <f>SUM(E59:E69)</f>
        <v>0</v>
      </c>
      <c r="M37" s="2">
        <f>SUM(J37:L37)</f>
        <v>479</v>
      </c>
      <c r="N37" s="13">
        <f>M37*600</f>
        <v>287400</v>
      </c>
      <c r="O37" s="13">
        <v>28000</v>
      </c>
      <c r="P37" s="13">
        <f>(N37-O37)/3</f>
        <v>86466.666666666672</v>
      </c>
      <c r="V37" s="7"/>
      <c r="W37" s="12">
        <v>58000</v>
      </c>
    </row>
    <row r="38" spans="2:23" hidden="1" x14ac:dyDescent="0.25">
      <c r="B38" s="1">
        <v>44989</v>
      </c>
      <c r="D38">
        <v>13</v>
      </c>
      <c r="F38" s="14">
        <v>57200</v>
      </c>
      <c r="V38" s="8"/>
      <c r="W38" s="12">
        <v>55000</v>
      </c>
    </row>
    <row r="39" spans="2:23" hidden="1" x14ac:dyDescent="0.25">
      <c r="B39" s="1">
        <v>44991</v>
      </c>
      <c r="C39">
        <v>38</v>
      </c>
      <c r="F39" s="14">
        <v>155800</v>
      </c>
      <c r="I39" s="27" t="s">
        <v>37</v>
      </c>
      <c r="J39" s="27"/>
      <c r="K39" s="27"/>
      <c r="L39" s="27"/>
      <c r="M39" s="27"/>
      <c r="N39" s="27"/>
      <c r="O39" s="27"/>
      <c r="P39" s="27"/>
      <c r="V39" s="9"/>
      <c r="W39" s="12">
        <v>52000</v>
      </c>
    </row>
    <row r="40" spans="2:23" hidden="1" x14ac:dyDescent="0.25">
      <c r="B40" s="1">
        <v>44991</v>
      </c>
      <c r="D40">
        <v>24</v>
      </c>
      <c r="F40" s="14">
        <v>105600</v>
      </c>
      <c r="I40" s="2" t="s">
        <v>3</v>
      </c>
      <c r="J40" s="2" t="s">
        <v>4</v>
      </c>
      <c r="K40" s="2" t="s">
        <v>5</v>
      </c>
      <c r="L40" s="2" t="s">
        <v>6</v>
      </c>
      <c r="M40" s="2" t="s">
        <v>7</v>
      </c>
      <c r="N40" s="2" t="s">
        <v>33</v>
      </c>
      <c r="O40" s="2" t="s">
        <v>34</v>
      </c>
      <c r="P40" s="2" t="s">
        <v>35</v>
      </c>
      <c r="V40" s="10"/>
      <c r="W40" s="12">
        <v>40000</v>
      </c>
    </row>
    <row r="41" spans="2:23" hidden="1" x14ac:dyDescent="0.25">
      <c r="B41" s="1">
        <v>44991</v>
      </c>
      <c r="E41">
        <v>13</v>
      </c>
      <c r="F41" s="14">
        <v>57200</v>
      </c>
      <c r="I41" s="2" t="s">
        <v>7</v>
      </c>
      <c r="J41" s="2">
        <f>SUM(C70:C77)</f>
        <v>116</v>
      </c>
      <c r="K41" s="2">
        <f>SUM(D70:D77)</f>
        <v>21</v>
      </c>
      <c r="L41" s="2">
        <f>SUM(E70:E77)</f>
        <v>36</v>
      </c>
      <c r="M41" s="2">
        <f>SUM(J41:L41)</f>
        <v>173</v>
      </c>
      <c r="N41" s="13">
        <f>M41*600</f>
        <v>103800</v>
      </c>
      <c r="O41" s="13">
        <v>28000</v>
      </c>
      <c r="P41" s="13">
        <f>(N41-O41)/3</f>
        <v>25266.666666666668</v>
      </c>
      <c r="V41" s="11"/>
      <c r="W41" s="12">
        <v>48000</v>
      </c>
    </row>
    <row r="42" spans="2:23" hidden="1" x14ac:dyDescent="0.25">
      <c r="B42" s="1">
        <v>44992</v>
      </c>
      <c r="C42">
        <v>12</v>
      </c>
      <c r="F42" s="14">
        <v>52800</v>
      </c>
    </row>
    <row r="43" spans="2:23" hidden="1" x14ac:dyDescent="0.25">
      <c r="B43" s="1">
        <v>44992</v>
      </c>
      <c r="E43">
        <v>43</v>
      </c>
      <c r="F43" s="14">
        <v>176300</v>
      </c>
      <c r="I43" s="27" t="s">
        <v>38</v>
      </c>
      <c r="J43" s="27"/>
      <c r="K43" s="27"/>
      <c r="L43" s="27"/>
      <c r="M43" s="27"/>
      <c r="N43" s="27"/>
      <c r="O43" s="27"/>
      <c r="P43" s="27"/>
    </row>
    <row r="44" spans="2:23" hidden="1" x14ac:dyDescent="0.25">
      <c r="B44" s="1">
        <v>44992</v>
      </c>
      <c r="E44">
        <v>36</v>
      </c>
      <c r="F44" s="14">
        <v>147600</v>
      </c>
      <c r="I44" s="2" t="s">
        <v>3</v>
      </c>
      <c r="J44" s="2" t="s">
        <v>4</v>
      </c>
      <c r="K44" s="2" t="s">
        <v>5</v>
      </c>
      <c r="L44" s="2" t="s">
        <v>6</v>
      </c>
      <c r="M44" s="2" t="s">
        <v>7</v>
      </c>
      <c r="N44" s="2" t="s">
        <v>33</v>
      </c>
      <c r="O44" s="2" t="s">
        <v>34</v>
      </c>
      <c r="P44" s="2" t="s">
        <v>35</v>
      </c>
    </row>
    <row r="45" spans="2:23" hidden="1" x14ac:dyDescent="0.25">
      <c r="B45" s="1">
        <v>44992</v>
      </c>
      <c r="D45">
        <v>8</v>
      </c>
      <c r="F45" s="14">
        <v>35200</v>
      </c>
      <c r="I45" s="2" t="s">
        <v>7</v>
      </c>
      <c r="J45" s="2">
        <f>SUM(C78:C84)</f>
        <v>29</v>
      </c>
      <c r="K45" s="2">
        <f>SUM(D78:D84)</f>
        <v>349</v>
      </c>
      <c r="L45" s="2">
        <f>SUM(E78:E85)</f>
        <v>2</v>
      </c>
      <c r="M45" s="2">
        <f>SUM(J45:L45)</f>
        <v>380</v>
      </c>
      <c r="N45" s="13">
        <f>M45*600</f>
        <v>228000</v>
      </c>
      <c r="O45" s="13">
        <v>28000</v>
      </c>
      <c r="P45" s="13">
        <f>(N45-O45)/3</f>
        <v>66666.666666666672</v>
      </c>
    </row>
    <row r="46" spans="2:23" hidden="1" x14ac:dyDescent="0.25">
      <c r="B46" s="1">
        <v>44992</v>
      </c>
      <c r="C46">
        <v>52</v>
      </c>
      <c r="F46" s="14">
        <v>213200</v>
      </c>
    </row>
    <row r="47" spans="2:23" hidden="1" x14ac:dyDescent="0.25">
      <c r="B47" s="1">
        <v>44992</v>
      </c>
      <c r="D47">
        <v>24</v>
      </c>
      <c r="F47" s="14">
        <v>105600</v>
      </c>
      <c r="I47" s="27" t="s">
        <v>39</v>
      </c>
      <c r="J47" s="27"/>
      <c r="K47" s="27"/>
      <c r="L47" s="27"/>
      <c r="M47" s="27"/>
    </row>
    <row r="48" spans="2:23" hidden="1" x14ac:dyDescent="0.25">
      <c r="B48" s="1">
        <v>44993</v>
      </c>
      <c r="C48">
        <v>12</v>
      </c>
      <c r="F48" s="14">
        <v>52800</v>
      </c>
      <c r="I48" s="2" t="s">
        <v>26</v>
      </c>
      <c r="J48" s="2" t="s">
        <v>27</v>
      </c>
      <c r="K48" s="2" t="s">
        <v>28</v>
      </c>
      <c r="L48" s="2" t="s">
        <v>29</v>
      </c>
      <c r="M48" s="2" t="s">
        <v>30</v>
      </c>
    </row>
    <row r="49" spans="2:13" hidden="1" x14ac:dyDescent="0.25">
      <c r="B49" s="1">
        <v>44993</v>
      </c>
      <c r="D49">
        <v>22</v>
      </c>
      <c r="F49" s="14">
        <v>96800</v>
      </c>
      <c r="I49" s="2" t="s">
        <v>31</v>
      </c>
      <c r="J49" s="2">
        <f>SUM(C31:C85)</f>
        <v>809</v>
      </c>
      <c r="K49" s="2">
        <f>SUM(D31:D85)</f>
        <v>893</v>
      </c>
      <c r="L49" s="2">
        <f>SUM(E31:E85)</f>
        <v>130</v>
      </c>
      <c r="M49" s="12">
        <f>SUM(F31:F85)</f>
        <v>7720000</v>
      </c>
    </row>
    <row r="50" spans="2:13" hidden="1" x14ac:dyDescent="0.25">
      <c r="B50" s="1">
        <v>44993</v>
      </c>
      <c r="D50">
        <v>12</v>
      </c>
      <c r="F50" s="14">
        <v>52800</v>
      </c>
    </row>
    <row r="51" spans="2:13" hidden="1" x14ac:dyDescent="0.25">
      <c r="B51" s="1">
        <v>44993</v>
      </c>
      <c r="D51">
        <v>12</v>
      </c>
      <c r="F51" s="14">
        <v>52800</v>
      </c>
    </row>
    <row r="52" spans="2:13" hidden="1" x14ac:dyDescent="0.25">
      <c r="B52" s="1">
        <v>44993</v>
      </c>
      <c r="D52">
        <v>18</v>
      </c>
      <c r="F52" s="14">
        <v>79200</v>
      </c>
    </row>
    <row r="53" spans="2:13" hidden="1" x14ac:dyDescent="0.25">
      <c r="B53" s="1">
        <v>44994</v>
      </c>
      <c r="C53">
        <v>42</v>
      </c>
      <c r="F53" s="14">
        <v>172200</v>
      </c>
    </row>
    <row r="54" spans="2:13" hidden="1" x14ac:dyDescent="0.25">
      <c r="B54" s="1">
        <v>44994</v>
      </c>
      <c r="D54">
        <v>33</v>
      </c>
      <c r="F54" s="14">
        <v>145200</v>
      </c>
    </row>
    <row r="55" spans="2:13" hidden="1" x14ac:dyDescent="0.25">
      <c r="B55" s="1">
        <v>44995</v>
      </c>
      <c r="C55">
        <v>8</v>
      </c>
      <c r="F55" s="14">
        <v>35200</v>
      </c>
    </row>
    <row r="56" spans="2:13" hidden="1" x14ac:dyDescent="0.25">
      <c r="B56" s="1">
        <v>44995</v>
      </c>
      <c r="D56">
        <v>48</v>
      </c>
      <c r="F56" s="14">
        <v>196800</v>
      </c>
    </row>
    <row r="57" spans="2:13" hidden="1" x14ac:dyDescent="0.25">
      <c r="B57" s="1">
        <v>44995</v>
      </c>
      <c r="D57">
        <v>48</v>
      </c>
      <c r="F57" s="14">
        <v>196800</v>
      </c>
    </row>
    <row r="58" spans="2:13" hidden="1" x14ac:dyDescent="0.25">
      <c r="B58" s="1">
        <v>44996</v>
      </c>
      <c r="C58">
        <v>37</v>
      </c>
      <c r="F58" s="14">
        <v>151700</v>
      </c>
    </row>
    <row r="59" spans="2:13" hidden="1" x14ac:dyDescent="0.25">
      <c r="B59" s="1">
        <v>44999</v>
      </c>
      <c r="D59">
        <v>48</v>
      </c>
      <c r="F59" s="14">
        <v>196800</v>
      </c>
    </row>
    <row r="60" spans="2:13" hidden="1" x14ac:dyDescent="0.25">
      <c r="B60" s="1">
        <v>44999</v>
      </c>
      <c r="C60">
        <v>26</v>
      </c>
      <c r="F60" s="14">
        <v>114400</v>
      </c>
    </row>
    <row r="61" spans="2:13" hidden="1" x14ac:dyDescent="0.25">
      <c r="B61" s="1">
        <v>45000</v>
      </c>
      <c r="C61">
        <v>12</v>
      </c>
      <c r="F61" s="14">
        <v>52800</v>
      </c>
    </row>
    <row r="62" spans="2:13" hidden="1" x14ac:dyDescent="0.25">
      <c r="B62" s="1">
        <v>45001</v>
      </c>
      <c r="D62">
        <v>23</v>
      </c>
      <c r="F62" s="14">
        <v>101200</v>
      </c>
    </row>
    <row r="63" spans="2:13" hidden="1" x14ac:dyDescent="0.25">
      <c r="B63" s="1">
        <v>45001</v>
      </c>
      <c r="D63">
        <v>12</v>
      </c>
      <c r="F63" s="14">
        <v>52800</v>
      </c>
    </row>
    <row r="64" spans="2:13" hidden="1" x14ac:dyDescent="0.25">
      <c r="B64" s="1">
        <v>45000</v>
      </c>
      <c r="D64">
        <v>40</v>
      </c>
      <c r="F64" s="14">
        <v>164000</v>
      </c>
    </row>
    <row r="65" spans="2:6" hidden="1" x14ac:dyDescent="0.25">
      <c r="B65" s="1">
        <v>45002</v>
      </c>
      <c r="C65">
        <v>144</v>
      </c>
      <c r="F65" s="14">
        <v>590400</v>
      </c>
    </row>
    <row r="66" spans="2:6" hidden="1" x14ac:dyDescent="0.25">
      <c r="B66" s="1">
        <v>45002</v>
      </c>
      <c r="C66">
        <v>36</v>
      </c>
      <c r="F66" s="14">
        <v>147600</v>
      </c>
    </row>
    <row r="67" spans="2:6" hidden="1" x14ac:dyDescent="0.25">
      <c r="B67" s="1">
        <v>45003</v>
      </c>
      <c r="C67">
        <v>57</v>
      </c>
      <c r="F67" s="14">
        <v>233700</v>
      </c>
    </row>
    <row r="68" spans="2:6" hidden="1" x14ac:dyDescent="0.25">
      <c r="B68" s="1">
        <v>45003</v>
      </c>
      <c r="C68">
        <v>27</v>
      </c>
      <c r="F68" s="14">
        <v>118800</v>
      </c>
    </row>
    <row r="69" spans="2:6" hidden="1" x14ac:dyDescent="0.25">
      <c r="B69" s="1">
        <v>45003</v>
      </c>
      <c r="D69">
        <v>54</v>
      </c>
      <c r="F69" s="14">
        <v>221400</v>
      </c>
    </row>
    <row r="70" spans="2:6" hidden="1" x14ac:dyDescent="0.25">
      <c r="B70" s="1">
        <v>45007</v>
      </c>
      <c r="C70">
        <v>31</v>
      </c>
      <c r="F70" s="14">
        <v>136400</v>
      </c>
    </row>
    <row r="71" spans="2:6" hidden="1" x14ac:dyDescent="0.25">
      <c r="B71" s="1">
        <v>45007</v>
      </c>
      <c r="D71">
        <v>10</v>
      </c>
      <c r="F71" s="14">
        <v>44000</v>
      </c>
    </row>
    <row r="72" spans="2:6" hidden="1" x14ac:dyDescent="0.25">
      <c r="B72" s="1">
        <v>45008</v>
      </c>
      <c r="D72">
        <v>11</v>
      </c>
      <c r="F72" s="14">
        <v>48400</v>
      </c>
    </row>
    <row r="73" spans="2:6" hidden="1" x14ac:dyDescent="0.25">
      <c r="B73" s="1">
        <v>45008</v>
      </c>
      <c r="E73">
        <v>36</v>
      </c>
      <c r="F73" s="14">
        <v>147600</v>
      </c>
    </row>
    <row r="74" spans="2:6" hidden="1" x14ac:dyDescent="0.25">
      <c r="B74" s="1">
        <v>45009</v>
      </c>
      <c r="C74">
        <v>14</v>
      </c>
      <c r="F74" s="14">
        <v>61600</v>
      </c>
    </row>
    <row r="75" spans="2:6" hidden="1" x14ac:dyDescent="0.25">
      <c r="B75" s="1">
        <v>45009</v>
      </c>
      <c r="C75">
        <v>24</v>
      </c>
      <c r="F75" s="14">
        <v>105600</v>
      </c>
    </row>
    <row r="76" spans="2:6" hidden="1" x14ac:dyDescent="0.25">
      <c r="B76" s="1">
        <v>45009</v>
      </c>
      <c r="C76">
        <v>36</v>
      </c>
      <c r="F76" s="14">
        <v>147600</v>
      </c>
    </row>
    <row r="77" spans="2:6" hidden="1" x14ac:dyDescent="0.25">
      <c r="B77" s="1">
        <v>45009</v>
      </c>
      <c r="C77">
        <v>11</v>
      </c>
      <c r="F77" s="14">
        <v>48400</v>
      </c>
    </row>
    <row r="78" spans="2:6" hidden="1" x14ac:dyDescent="0.25">
      <c r="B78" s="1">
        <v>45013</v>
      </c>
      <c r="D78">
        <v>100</v>
      </c>
      <c r="F78" s="14">
        <v>410000</v>
      </c>
    </row>
    <row r="79" spans="2:6" hidden="1" x14ac:dyDescent="0.25">
      <c r="B79" s="1">
        <v>45014</v>
      </c>
      <c r="C79">
        <v>12</v>
      </c>
      <c r="F79" s="14">
        <v>52800</v>
      </c>
    </row>
    <row r="80" spans="2:6" hidden="1" x14ac:dyDescent="0.25">
      <c r="B80" s="1">
        <v>45014</v>
      </c>
      <c r="D80">
        <v>45</v>
      </c>
      <c r="F80" s="14">
        <v>184500</v>
      </c>
    </row>
    <row r="81" spans="2:15" hidden="1" x14ac:dyDescent="0.25">
      <c r="B81" s="1">
        <v>45014</v>
      </c>
      <c r="C81">
        <v>2</v>
      </c>
      <c r="F81" s="14">
        <v>8800</v>
      </c>
    </row>
    <row r="82" spans="2:15" hidden="1" x14ac:dyDescent="0.25">
      <c r="B82" s="1">
        <v>45016</v>
      </c>
      <c r="D82">
        <v>168</v>
      </c>
      <c r="F82" s="14">
        <v>759600</v>
      </c>
    </row>
    <row r="83" spans="2:15" hidden="1" x14ac:dyDescent="0.25">
      <c r="B83" s="1">
        <v>45017</v>
      </c>
      <c r="D83">
        <v>36</v>
      </c>
      <c r="F83" s="14">
        <v>147600</v>
      </c>
    </row>
    <row r="84" spans="2:15" hidden="1" x14ac:dyDescent="0.25">
      <c r="B84" s="1">
        <v>45017</v>
      </c>
      <c r="C84">
        <v>15</v>
      </c>
      <c r="F84" s="14">
        <v>61500</v>
      </c>
    </row>
    <row r="85" spans="2:15" hidden="1" x14ac:dyDescent="0.25">
      <c r="B85" s="1">
        <v>45017</v>
      </c>
      <c r="E85">
        <v>2</v>
      </c>
      <c r="F85" s="14">
        <v>8800</v>
      </c>
    </row>
    <row r="86" spans="2:15" hidden="1" x14ac:dyDescent="0.25">
      <c r="B86" s="1">
        <v>45019</v>
      </c>
      <c r="C86">
        <v>113</v>
      </c>
      <c r="F86" s="14">
        <v>463300</v>
      </c>
      <c r="H86" s="27" t="s">
        <v>40</v>
      </c>
      <c r="I86" s="27"/>
      <c r="J86" s="27"/>
      <c r="K86" s="27"/>
      <c r="L86" s="27"/>
      <c r="M86" s="27"/>
      <c r="N86" s="27"/>
      <c r="O86" s="27"/>
    </row>
    <row r="87" spans="2:15" hidden="1" x14ac:dyDescent="0.25">
      <c r="B87" s="1">
        <v>45021</v>
      </c>
      <c r="C87">
        <v>28</v>
      </c>
      <c r="F87" s="14">
        <v>114800</v>
      </c>
      <c r="H87" s="2" t="s">
        <v>3</v>
      </c>
      <c r="I87" s="2" t="s">
        <v>4</v>
      </c>
      <c r="J87" s="2" t="s">
        <v>5</v>
      </c>
      <c r="K87" s="2" t="s">
        <v>6</v>
      </c>
      <c r="L87" s="2" t="s">
        <v>7</v>
      </c>
      <c r="M87" s="2" t="s">
        <v>33</v>
      </c>
      <c r="N87" s="2" t="s">
        <v>34</v>
      </c>
      <c r="O87" s="2" t="s">
        <v>35</v>
      </c>
    </row>
    <row r="88" spans="2:15" hidden="1" x14ac:dyDescent="0.25">
      <c r="B88" s="1">
        <v>45026</v>
      </c>
      <c r="D88">
        <v>24</v>
      </c>
      <c r="F88" s="14">
        <v>105600</v>
      </c>
      <c r="H88" s="2" t="s">
        <v>7</v>
      </c>
      <c r="I88" s="2">
        <f>SUM(C86:C87)</f>
        <v>141</v>
      </c>
      <c r="J88" s="2">
        <f>SUM(D86:D87)</f>
        <v>0</v>
      </c>
      <c r="K88" s="2">
        <f>SUM(E86:E87)</f>
        <v>0</v>
      </c>
      <c r="L88" s="2">
        <f>SUM(I88:K88)</f>
        <v>141</v>
      </c>
      <c r="M88" s="13">
        <f>L88*600</f>
        <v>84600</v>
      </c>
      <c r="N88" s="13">
        <v>28000</v>
      </c>
      <c r="O88" s="13">
        <f>(M88-N88)/3</f>
        <v>18866.666666666668</v>
      </c>
    </row>
    <row r="89" spans="2:15" hidden="1" x14ac:dyDescent="0.25">
      <c r="B89" s="1">
        <v>45027</v>
      </c>
      <c r="C89">
        <v>8</v>
      </c>
      <c r="F89" s="14">
        <v>29300</v>
      </c>
    </row>
    <row r="90" spans="2:15" hidden="1" x14ac:dyDescent="0.25">
      <c r="B90" s="1">
        <v>45028</v>
      </c>
      <c r="D90">
        <v>36</v>
      </c>
      <c r="F90" s="14">
        <v>147600</v>
      </c>
      <c r="H90" s="27" t="s">
        <v>41</v>
      </c>
      <c r="I90" s="27"/>
      <c r="J90" s="27"/>
      <c r="K90" s="27"/>
      <c r="L90" s="27"/>
      <c r="M90" s="27"/>
      <c r="N90" s="27"/>
      <c r="O90" s="27"/>
    </row>
    <row r="91" spans="2:15" hidden="1" x14ac:dyDescent="0.25">
      <c r="B91" s="1">
        <v>45029</v>
      </c>
      <c r="D91">
        <v>36</v>
      </c>
      <c r="F91" s="14">
        <v>147600</v>
      </c>
      <c r="H91" s="2" t="s">
        <v>3</v>
      </c>
      <c r="I91" s="2" t="s">
        <v>4</v>
      </c>
      <c r="J91" s="2" t="s">
        <v>5</v>
      </c>
      <c r="K91" s="2" t="s">
        <v>6</v>
      </c>
      <c r="L91" s="2" t="s">
        <v>7</v>
      </c>
      <c r="M91" s="2" t="s">
        <v>33</v>
      </c>
      <c r="N91" s="2" t="s">
        <v>34</v>
      </c>
      <c r="O91" s="2" t="s">
        <v>35</v>
      </c>
    </row>
    <row r="92" spans="2:15" hidden="1" x14ac:dyDescent="0.25">
      <c r="B92" s="1">
        <v>45030</v>
      </c>
      <c r="C92">
        <v>50</v>
      </c>
      <c r="F92" s="14">
        <v>205000</v>
      </c>
      <c r="H92" s="2" t="s">
        <v>7</v>
      </c>
      <c r="I92" s="2">
        <f>SUM(C88:C94)</f>
        <v>58</v>
      </c>
      <c r="J92" s="2">
        <f>SUM(D88:D94)</f>
        <v>118</v>
      </c>
      <c r="K92" s="2">
        <f>SUM(E88:E94)</f>
        <v>24</v>
      </c>
      <c r="L92" s="2">
        <f>SUM(I92:K92)</f>
        <v>200</v>
      </c>
      <c r="M92" s="13">
        <f>L92*600</f>
        <v>120000</v>
      </c>
      <c r="N92" s="13">
        <v>28000</v>
      </c>
      <c r="O92" s="13">
        <f>(M92-N92)/3</f>
        <v>30666.666666666668</v>
      </c>
    </row>
    <row r="93" spans="2:15" hidden="1" x14ac:dyDescent="0.25">
      <c r="B93" s="1">
        <v>45031</v>
      </c>
      <c r="E93">
        <v>24</v>
      </c>
      <c r="F93" s="14">
        <v>100800</v>
      </c>
    </row>
    <row r="94" spans="2:15" hidden="1" x14ac:dyDescent="0.25">
      <c r="B94" s="1">
        <v>45031</v>
      </c>
      <c r="D94">
        <v>22</v>
      </c>
      <c r="F94" s="14">
        <v>101200</v>
      </c>
      <c r="H94" s="27" t="s">
        <v>42</v>
      </c>
      <c r="I94" s="27"/>
      <c r="J94" s="27"/>
      <c r="K94" s="27"/>
      <c r="L94" s="27"/>
      <c r="M94" s="27"/>
      <c r="N94" s="27"/>
      <c r="O94" s="27"/>
    </row>
    <row r="95" spans="2:15" hidden="1" x14ac:dyDescent="0.25">
      <c r="B95" s="1">
        <v>45034</v>
      </c>
      <c r="E95">
        <v>36</v>
      </c>
      <c r="F95" s="14">
        <v>147600</v>
      </c>
      <c r="H95" s="2" t="s">
        <v>3</v>
      </c>
      <c r="I95" s="2" t="s">
        <v>4</v>
      </c>
      <c r="J95" s="2" t="s">
        <v>5</v>
      </c>
      <c r="K95" s="2" t="s">
        <v>6</v>
      </c>
      <c r="L95" s="2" t="s">
        <v>7</v>
      </c>
      <c r="M95" s="2" t="s">
        <v>33</v>
      </c>
      <c r="N95" s="2" t="s">
        <v>34</v>
      </c>
      <c r="O95" s="2" t="s">
        <v>35</v>
      </c>
    </row>
    <row r="96" spans="2:15" hidden="1" x14ac:dyDescent="0.25">
      <c r="B96" s="1">
        <v>45035</v>
      </c>
      <c r="C96">
        <v>31</v>
      </c>
      <c r="F96" s="14">
        <v>127100</v>
      </c>
      <c r="H96" s="2" t="s">
        <v>7</v>
      </c>
      <c r="I96" s="2">
        <f>SUM(C95:C103)</f>
        <v>187</v>
      </c>
      <c r="J96" s="2">
        <f>SUM(D95:D103)</f>
        <v>60</v>
      </c>
      <c r="K96" s="2">
        <f>SUM(E95:E103)</f>
        <v>60</v>
      </c>
      <c r="L96" s="2">
        <f>SUM(I96:K96)</f>
        <v>307</v>
      </c>
      <c r="M96" s="13">
        <f>L96*600</f>
        <v>184200</v>
      </c>
      <c r="N96" s="13">
        <v>28000</v>
      </c>
      <c r="O96" s="13">
        <f>(M96-N96)/3</f>
        <v>52066.666666666664</v>
      </c>
    </row>
    <row r="97" spans="2:15" hidden="1" x14ac:dyDescent="0.25">
      <c r="B97" s="1">
        <v>45036</v>
      </c>
      <c r="D97">
        <v>12</v>
      </c>
      <c r="F97" s="14">
        <v>52800</v>
      </c>
    </row>
    <row r="98" spans="2:15" hidden="1" x14ac:dyDescent="0.25">
      <c r="B98" s="1">
        <v>45036</v>
      </c>
      <c r="C98">
        <v>60</v>
      </c>
      <c r="F98" s="14">
        <v>240000</v>
      </c>
      <c r="H98" s="27" t="s">
        <v>43</v>
      </c>
      <c r="I98" s="27"/>
      <c r="J98" s="27"/>
      <c r="K98" s="27"/>
      <c r="L98" s="27"/>
      <c r="M98" s="27"/>
      <c r="N98" s="27"/>
      <c r="O98" s="27"/>
    </row>
    <row r="99" spans="2:15" hidden="1" x14ac:dyDescent="0.25">
      <c r="B99" s="1">
        <v>45036</v>
      </c>
      <c r="D99">
        <v>24</v>
      </c>
      <c r="F99" s="14">
        <v>105600</v>
      </c>
      <c r="H99" s="2" t="s">
        <v>3</v>
      </c>
      <c r="I99" s="2" t="s">
        <v>4</v>
      </c>
      <c r="J99" s="2" t="s">
        <v>5</v>
      </c>
      <c r="K99" s="2" t="s">
        <v>6</v>
      </c>
      <c r="L99" s="2" t="s">
        <v>7</v>
      </c>
      <c r="M99" s="2" t="s">
        <v>33</v>
      </c>
      <c r="N99" s="2" t="s">
        <v>34</v>
      </c>
      <c r="O99" s="2" t="s">
        <v>35</v>
      </c>
    </row>
    <row r="100" spans="2:15" hidden="1" x14ac:dyDescent="0.25">
      <c r="B100" s="1">
        <v>45037</v>
      </c>
      <c r="C100">
        <v>60</v>
      </c>
      <c r="F100" s="14">
        <v>246000</v>
      </c>
      <c r="H100" s="2" t="s">
        <v>7</v>
      </c>
      <c r="I100" s="2">
        <f>SUM(C104:C116)</f>
        <v>405</v>
      </c>
      <c r="J100" s="2">
        <f>SUM(D104:D116)</f>
        <v>171</v>
      </c>
      <c r="K100" s="2">
        <f>SUM(E104:E116)</f>
        <v>86</v>
      </c>
      <c r="L100" s="2">
        <f>SUM(I100:K100)</f>
        <v>662</v>
      </c>
      <c r="M100" s="13">
        <f>L100*600</f>
        <v>397200</v>
      </c>
      <c r="N100" s="13">
        <v>28000</v>
      </c>
      <c r="O100" s="13">
        <f>(M100-N100)/3</f>
        <v>123066.66666666667</v>
      </c>
    </row>
    <row r="101" spans="2:15" hidden="1" x14ac:dyDescent="0.25">
      <c r="B101" s="1">
        <v>45038</v>
      </c>
      <c r="E101">
        <v>24</v>
      </c>
      <c r="F101" s="14">
        <v>105600</v>
      </c>
    </row>
    <row r="102" spans="2:15" hidden="1" x14ac:dyDescent="0.25">
      <c r="B102" s="1">
        <v>45038</v>
      </c>
      <c r="D102">
        <v>24</v>
      </c>
      <c r="F102" s="14">
        <v>105600</v>
      </c>
      <c r="H102" s="27" t="s">
        <v>44</v>
      </c>
      <c r="I102" s="27"/>
      <c r="J102" s="27"/>
      <c r="K102" s="27"/>
      <c r="L102" s="27"/>
    </row>
    <row r="103" spans="2:15" hidden="1" x14ac:dyDescent="0.25">
      <c r="B103" s="1">
        <v>45038</v>
      </c>
      <c r="C103">
        <v>36</v>
      </c>
      <c r="F103" s="14">
        <v>147600</v>
      </c>
      <c r="H103" s="2" t="s">
        <v>26</v>
      </c>
      <c r="I103" s="2" t="s">
        <v>27</v>
      </c>
      <c r="J103" s="2" t="s">
        <v>28</v>
      </c>
      <c r="K103" s="2" t="s">
        <v>29</v>
      </c>
      <c r="L103" s="2" t="s">
        <v>30</v>
      </c>
    </row>
    <row r="104" spans="2:15" hidden="1" x14ac:dyDescent="0.25">
      <c r="B104" s="1">
        <v>45040</v>
      </c>
      <c r="C104">
        <v>27</v>
      </c>
      <c r="F104" s="14">
        <v>118800</v>
      </c>
      <c r="H104" s="2" t="s">
        <v>31</v>
      </c>
      <c r="I104" s="2">
        <f>SUM(C83:C116)</f>
        <v>806</v>
      </c>
      <c r="J104" s="2">
        <f>SUM(D83:D116)</f>
        <v>385</v>
      </c>
      <c r="K104" s="2">
        <f>SUM(E83:E116)</f>
        <v>172</v>
      </c>
      <c r="L104" s="12">
        <f>SUM(F83:F116)</f>
        <v>5636400</v>
      </c>
    </row>
    <row r="105" spans="2:15" hidden="1" x14ac:dyDescent="0.25">
      <c r="B105" s="1">
        <v>45040</v>
      </c>
      <c r="D105">
        <v>36</v>
      </c>
      <c r="F105" s="14">
        <v>147600</v>
      </c>
    </row>
    <row r="106" spans="2:15" hidden="1" x14ac:dyDescent="0.25">
      <c r="B106" s="1">
        <v>45041</v>
      </c>
      <c r="E106">
        <v>86</v>
      </c>
      <c r="F106" s="14">
        <v>352600</v>
      </c>
    </row>
    <row r="107" spans="2:15" hidden="1" x14ac:dyDescent="0.25">
      <c r="B107" s="1">
        <v>45041</v>
      </c>
      <c r="D107">
        <v>2</v>
      </c>
      <c r="F107" s="14">
        <v>8800</v>
      </c>
    </row>
    <row r="108" spans="2:15" hidden="1" x14ac:dyDescent="0.25">
      <c r="B108" s="1">
        <v>45042</v>
      </c>
      <c r="D108">
        <v>26</v>
      </c>
      <c r="F108" s="14">
        <v>114400</v>
      </c>
    </row>
    <row r="109" spans="2:15" hidden="1" x14ac:dyDescent="0.25">
      <c r="B109" s="1">
        <v>45042</v>
      </c>
      <c r="D109">
        <v>30</v>
      </c>
      <c r="F109" s="14">
        <v>132000</v>
      </c>
    </row>
    <row r="110" spans="2:15" hidden="1" x14ac:dyDescent="0.25">
      <c r="B110" s="1">
        <v>45043</v>
      </c>
      <c r="D110">
        <v>16</v>
      </c>
      <c r="F110" s="14">
        <v>70400</v>
      </c>
    </row>
    <row r="111" spans="2:15" hidden="1" x14ac:dyDescent="0.25">
      <c r="B111" s="1">
        <v>45043</v>
      </c>
      <c r="C111">
        <v>48</v>
      </c>
      <c r="F111" s="14">
        <v>196800</v>
      </c>
    </row>
    <row r="112" spans="2:15" hidden="1" x14ac:dyDescent="0.25">
      <c r="B112" s="1">
        <v>45044</v>
      </c>
      <c r="C112">
        <v>56</v>
      </c>
      <c r="F112" s="14">
        <v>229600</v>
      </c>
    </row>
    <row r="113" spans="2:15" hidden="1" x14ac:dyDescent="0.25">
      <c r="B113" s="1">
        <v>45044</v>
      </c>
      <c r="D113">
        <v>25</v>
      </c>
      <c r="F113" s="14">
        <v>110000</v>
      </c>
    </row>
    <row r="114" spans="2:15" hidden="1" x14ac:dyDescent="0.25">
      <c r="B114" s="1">
        <v>45045</v>
      </c>
      <c r="C114">
        <v>272</v>
      </c>
      <c r="F114" s="14">
        <v>1088000</v>
      </c>
    </row>
    <row r="115" spans="2:15" hidden="1" x14ac:dyDescent="0.25">
      <c r="B115" s="1">
        <v>45045</v>
      </c>
      <c r="D115">
        <v>36</v>
      </c>
      <c r="F115" s="14">
        <v>147600</v>
      </c>
    </row>
    <row r="116" spans="2:15" hidden="1" x14ac:dyDescent="0.25">
      <c r="B116" s="1">
        <v>45045</v>
      </c>
      <c r="C116">
        <v>2</v>
      </c>
      <c r="F116" s="14">
        <v>8800</v>
      </c>
    </row>
    <row r="117" spans="2:15" hidden="1" x14ac:dyDescent="0.25">
      <c r="B117" s="1">
        <v>45048</v>
      </c>
      <c r="D117">
        <v>12</v>
      </c>
      <c r="F117" s="14">
        <v>52800</v>
      </c>
    </row>
    <row r="118" spans="2:15" hidden="1" x14ac:dyDescent="0.25">
      <c r="B118" s="1">
        <v>45048</v>
      </c>
      <c r="C118">
        <v>24</v>
      </c>
      <c r="F118" s="14">
        <v>107200</v>
      </c>
      <c r="H118" s="27" t="s">
        <v>45</v>
      </c>
      <c r="I118" s="27"/>
      <c r="J118" s="27"/>
      <c r="K118" s="27"/>
      <c r="L118" s="27"/>
      <c r="M118" s="27"/>
      <c r="N118" s="27"/>
      <c r="O118" s="27"/>
    </row>
    <row r="119" spans="2:15" hidden="1" x14ac:dyDescent="0.25">
      <c r="B119" s="1">
        <v>45048</v>
      </c>
      <c r="D119">
        <v>36</v>
      </c>
      <c r="F119" s="14">
        <v>147600</v>
      </c>
      <c r="H119" s="2" t="s">
        <v>3</v>
      </c>
      <c r="I119" s="2" t="s">
        <v>4</v>
      </c>
      <c r="J119" s="2" t="s">
        <v>5</v>
      </c>
      <c r="K119" s="2" t="s">
        <v>6</v>
      </c>
      <c r="L119" s="2" t="s">
        <v>7</v>
      </c>
      <c r="M119" s="2" t="s">
        <v>33</v>
      </c>
      <c r="N119" s="2" t="s">
        <v>34</v>
      </c>
      <c r="O119" s="2" t="s">
        <v>35</v>
      </c>
    </row>
    <row r="120" spans="2:15" hidden="1" x14ac:dyDescent="0.25">
      <c r="B120" s="1">
        <v>45049</v>
      </c>
      <c r="D120">
        <v>36</v>
      </c>
      <c r="F120" s="14">
        <v>147600</v>
      </c>
      <c r="H120" s="2" t="s">
        <v>7</v>
      </c>
      <c r="I120" s="2">
        <f>SUM(C117:C138)</f>
        <v>169</v>
      </c>
      <c r="J120" s="2">
        <f>SUM(D117:D138)</f>
        <v>542</v>
      </c>
      <c r="K120" s="2">
        <f>SUM(E117:E138)</f>
        <v>62</v>
      </c>
      <c r="L120" s="2">
        <f>SUM(I120:K120)</f>
        <v>773</v>
      </c>
      <c r="M120" s="13">
        <f>L120*600</f>
        <v>463800</v>
      </c>
      <c r="N120" s="13">
        <v>29000</v>
      </c>
      <c r="O120" s="13">
        <f>(M120-N120)/3</f>
        <v>144933.33333333334</v>
      </c>
    </row>
    <row r="121" spans="2:15" hidden="1" x14ac:dyDescent="0.25">
      <c r="B121" s="1">
        <v>45049</v>
      </c>
      <c r="D121">
        <v>24</v>
      </c>
      <c r="F121" s="14">
        <v>105600</v>
      </c>
    </row>
    <row r="122" spans="2:15" hidden="1" x14ac:dyDescent="0.25">
      <c r="B122" s="1">
        <v>45049</v>
      </c>
      <c r="D122">
        <v>36</v>
      </c>
      <c r="F122" s="14">
        <v>147600</v>
      </c>
      <c r="H122" s="27" t="s">
        <v>46</v>
      </c>
      <c r="I122" s="27"/>
      <c r="J122" s="27"/>
      <c r="K122" s="27"/>
      <c r="L122" s="27"/>
      <c r="M122" s="27"/>
      <c r="N122" s="27"/>
      <c r="O122" s="27"/>
    </row>
    <row r="123" spans="2:15" hidden="1" x14ac:dyDescent="0.25">
      <c r="B123" s="1">
        <v>45049</v>
      </c>
      <c r="D123">
        <v>50</v>
      </c>
      <c r="F123" s="14">
        <v>205000</v>
      </c>
      <c r="H123" s="2" t="s">
        <v>3</v>
      </c>
      <c r="I123" s="2" t="s">
        <v>4</v>
      </c>
      <c r="J123" s="2" t="s">
        <v>5</v>
      </c>
      <c r="K123" s="2" t="s">
        <v>6</v>
      </c>
      <c r="L123" s="2" t="s">
        <v>7</v>
      </c>
      <c r="M123" s="2" t="s">
        <v>33</v>
      </c>
      <c r="N123" s="2" t="s">
        <v>34</v>
      </c>
      <c r="O123" s="2" t="s">
        <v>35</v>
      </c>
    </row>
    <row r="124" spans="2:15" hidden="1" x14ac:dyDescent="0.25">
      <c r="B124" s="1">
        <v>45050</v>
      </c>
      <c r="D124">
        <v>12</v>
      </c>
      <c r="F124" s="14">
        <v>52800</v>
      </c>
      <c r="H124" s="2" t="s">
        <v>7</v>
      </c>
      <c r="I124" s="2">
        <f>SUM(C139:C174)</f>
        <v>300</v>
      </c>
      <c r="J124" s="2">
        <f>SUM(D139:D174)</f>
        <v>913</v>
      </c>
      <c r="K124" s="2">
        <f>SUM(E139:E174)</f>
        <v>25</v>
      </c>
      <c r="L124" s="2">
        <f>SUM(I124:K124)</f>
        <v>1238</v>
      </c>
      <c r="M124" s="13">
        <f>L124*600</f>
        <v>742800</v>
      </c>
      <c r="N124" s="13">
        <v>30000</v>
      </c>
      <c r="O124" s="13">
        <f>(M124-N124)/3</f>
        <v>237600</v>
      </c>
    </row>
    <row r="125" spans="2:15" hidden="1" x14ac:dyDescent="0.25">
      <c r="B125" s="1">
        <v>45050</v>
      </c>
      <c r="E125">
        <v>62</v>
      </c>
      <c r="F125" s="14">
        <v>254200</v>
      </c>
    </row>
    <row r="126" spans="2:15" hidden="1" x14ac:dyDescent="0.25">
      <c r="B126" s="1">
        <v>45050</v>
      </c>
      <c r="D126">
        <v>28</v>
      </c>
      <c r="F126" s="14">
        <v>123200</v>
      </c>
      <c r="H126" s="27" t="s">
        <v>47</v>
      </c>
      <c r="I126" s="27"/>
      <c r="J126" s="27"/>
      <c r="K126" s="27"/>
      <c r="L126" s="27"/>
      <c r="M126" s="27"/>
      <c r="N126" s="27"/>
      <c r="O126" s="27"/>
    </row>
    <row r="127" spans="2:15" hidden="1" x14ac:dyDescent="0.25">
      <c r="B127" s="1">
        <v>45050</v>
      </c>
      <c r="D127">
        <v>36</v>
      </c>
      <c r="F127" s="14">
        <v>147600</v>
      </c>
      <c r="H127" s="2" t="s">
        <v>3</v>
      </c>
      <c r="I127" s="2" t="s">
        <v>4</v>
      </c>
      <c r="J127" s="2" t="s">
        <v>5</v>
      </c>
      <c r="K127" s="2" t="s">
        <v>6</v>
      </c>
      <c r="L127" s="2" t="s">
        <v>7</v>
      </c>
      <c r="M127" s="2" t="s">
        <v>33</v>
      </c>
      <c r="N127" s="2" t="s">
        <v>34</v>
      </c>
      <c r="O127" s="2" t="s">
        <v>35</v>
      </c>
    </row>
    <row r="128" spans="2:15" hidden="1" x14ac:dyDescent="0.25">
      <c r="B128" s="1">
        <v>45050</v>
      </c>
      <c r="D128">
        <v>36</v>
      </c>
      <c r="F128" s="14">
        <v>147600</v>
      </c>
      <c r="H128" s="2" t="s">
        <v>7</v>
      </c>
      <c r="I128" s="2">
        <f>SUM(C175:C182)</f>
        <v>75</v>
      </c>
      <c r="J128" s="2">
        <f>SUM(D175:D182)</f>
        <v>229</v>
      </c>
      <c r="K128" s="2">
        <f>SUM(E175:E182)</f>
        <v>0</v>
      </c>
      <c r="L128" s="2">
        <f>SUM(I128:K128)</f>
        <v>304</v>
      </c>
      <c r="M128" s="13">
        <f>L128*600</f>
        <v>182400</v>
      </c>
      <c r="N128" s="13">
        <v>30000</v>
      </c>
      <c r="O128" s="13">
        <f>(M128-N128)/3</f>
        <v>50800</v>
      </c>
    </row>
    <row r="129" spans="2:15" hidden="1" x14ac:dyDescent="0.25">
      <c r="B129" s="1">
        <v>45051</v>
      </c>
      <c r="C129">
        <v>7</v>
      </c>
      <c r="F129" s="14">
        <v>28700</v>
      </c>
    </row>
    <row r="130" spans="2:15" hidden="1" x14ac:dyDescent="0.25">
      <c r="B130" s="1">
        <v>45051</v>
      </c>
      <c r="C130">
        <v>48</v>
      </c>
      <c r="F130" s="14">
        <v>192000</v>
      </c>
      <c r="H130" s="27" t="s">
        <v>48</v>
      </c>
      <c r="I130" s="27"/>
      <c r="J130" s="27"/>
      <c r="K130" s="27"/>
      <c r="L130" s="27"/>
      <c r="M130" s="27"/>
      <c r="N130" s="27"/>
      <c r="O130" s="27"/>
    </row>
    <row r="131" spans="2:15" hidden="1" x14ac:dyDescent="0.25">
      <c r="B131" s="1">
        <v>45051</v>
      </c>
      <c r="D131">
        <v>12</v>
      </c>
      <c r="F131" s="14">
        <v>52800</v>
      </c>
      <c r="H131" s="2" t="s">
        <v>3</v>
      </c>
      <c r="I131" s="2" t="s">
        <v>4</v>
      </c>
      <c r="J131" s="2" t="s">
        <v>5</v>
      </c>
      <c r="K131" s="2" t="s">
        <v>6</v>
      </c>
      <c r="L131" s="2" t="s">
        <v>7</v>
      </c>
      <c r="M131" s="2" t="s">
        <v>33</v>
      </c>
      <c r="N131" s="2" t="s">
        <v>34</v>
      </c>
      <c r="O131" s="2" t="s">
        <v>35</v>
      </c>
    </row>
    <row r="132" spans="2:15" hidden="1" x14ac:dyDescent="0.25">
      <c r="B132" s="1">
        <v>45051</v>
      </c>
      <c r="D132">
        <v>36</v>
      </c>
      <c r="F132" s="14">
        <v>147600</v>
      </c>
      <c r="H132" s="2" t="s">
        <v>7</v>
      </c>
      <c r="I132" s="2">
        <f>SUM(C183:C188)</f>
        <v>50</v>
      </c>
      <c r="J132" s="2">
        <f>SUM(D183:D188)</f>
        <v>437</v>
      </c>
      <c r="K132" s="2">
        <f>SUM(E183:E188)</f>
        <v>0</v>
      </c>
      <c r="L132" s="2">
        <f>SUM(I132:K132)</f>
        <v>487</v>
      </c>
      <c r="M132" s="13">
        <f>L132*600</f>
        <v>292200</v>
      </c>
      <c r="N132" s="13">
        <v>30000</v>
      </c>
      <c r="O132" s="13">
        <f>(M132-N132)/3</f>
        <v>87400</v>
      </c>
    </row>
    <row r="133" spans="2:15" hidden="1" x14ac:dyDescent="0.25">
      <c r="B133" s="1">
        <v>45051</v>
      </c>
      <c r="D133">
        <v>36</v>
      </c>
      <c r="F133" s="14">
        <v>147600</v>
      </c>
    </row>
    <row r="134" spans="2:15" hidden="1" x14ac:dyDescent="0.25">
      <c r="B134" s="1">
        <v>45052</v>
      </c>
      <c r="D134">
        <v>36</v>
      </c>
      <c r="F134" s="14">
        <v>147600</v>
      </c>
      <c r="H134" s="27" t="s">
        <v>49</v>
      </c>
      <c r="I134" s="27"/>
      <c r="J134" s="27"/>
      <c r="K134" s="27"/>
      <c r="L134" s="27"/>
    </row>
    <row r="135" spans="2:15" hidden="1" x14ac:dyDescent="0.25">
      <c r="B135" s="1">
        <v>45052</v>
      </c>
      <c r="D135">
        <v>80</v>
      </c>
      <c r="F135" s="14">
        <v>328000</v>
      </c>
      <c r="H135" s="2" t="s">
        <v>26</v>
      </c>
      <c r="I135" s="2" t="s">
        <v>27</v>
      </c>
      <c r="J135" s="2" t="s">
        <v>28</v>
      </c>
      <c r="K135" s="2" t="s">
        <v>29</v>
      </c>
      <c r="L135" s="2" t="s">
        <v>30</v>
      </c>
    </row>
    <row r="136" spans="2:15" hidden="1" x14ac:dyDescent="0.25">
      <c r="B136" s="1">
        <v>45052</v>
      </c>
      <c r="C136">
        <v>36</v>
      </c>
      <c r="F136" s="14">
        <v>147600</v>
      </c>
      <c r="H136" s="2" t="s">
        <v>31</v>
      </c>
      <c r="I136" s="2">
        <f>SUM(C117:C188)</f>
        <v>594</v>
      </c>
      <c r="J136" s="2">
        <f>SUM(D117:D188)</f>
        <v>2121</v>
      </c>
      <c r="K136" s="2">
        <f>SUM(E117:E188)</f>
        <v>87</v>
      </c>
      <c r="L136" s="12">
        <f>SUM(F117:F188)</f>
        <v>11604000</v>
      </c>
    </row>
    <row r="137" spans="2:15" hidden="1" x14ac:dyDescent="0.25">
      <c r="B137" s="1">
        <v>45052</v>
      </c>
      <c r="C137">
        <v>54</v>
      </c>
      <c r="F137" s="14">
        <v>221400</v>
      </c>
    </row>
    <row r="138" spans="2:15" hidden="1" x14ac:dyDescent="0.25">
      <c r="B138" s="1">
        <v>45052</v>
      </c>
      <c r="D138">
        <v>36</v>
      </c>
      <c r="F138" s="14">
        <v>147600</v>
      </c>
    </row>
    <row r="139" spans="2:15" hidden="1" x14ac:dyDescent="0.25">
      <c r="B139" s="1">
        <v>45054</v>
      </c>
      <c r="D139">
        <v>80</v>
      </c>
      <c r="F139" s="14">
        <v>328000</v>
      </c>
    </row>
    <row r="140" spans="2:15" hidden="1" x14ac:dyDescent="0.25">
      <c r="B140" s="1">
        <v>45054</v>
      </c>
      <c r="C140">
        <v>7</v>
      </c>
      <c r="F140" s="14">
        <v>30800</v>
      </c>
    </row>
    <row r="141" spans="2:15" hidden="1" x14ac:dyDescent="0.25">
      <c r="B141" s="1">
        <v>45054</v>
      </c>
      <c r="D141">
        <v>13</v>
      </c>
      <c r="F141" s="14">
        <v>57200</v>
      </c>
    </row>
    <row r="142" spans="2:15" hidden="1" x14ac:dyDescent="0.25">
      <c r="B142" s="1">
        <v>45055</v>
      </c>
      <c r="C142">
        <v>12</v>
      </c>
      <c r="F142" s="14">
        <v>52800</v>
      </c>
    </row>
    <row r="143" spans="2:15" hidden="1" x14ac:dyDescent="0.25">
      <c r="B143" s="1">
        <v>45055</v>
      </c>
      <c r="C143">
        <v>17</v>
      </c>
      <c r="F143" s="14">
        <v>69700</v>
      </c>
    </row>
    <row r="144" spans="2:15" hidden="1" x14ac:dyDescent="0.25">
      <c r="B144" s="1">
        <v>45055</v>
      </c>
      <c r="E144">
        <v>13</v>
      </c>
      <c r="F144" s="14">
        <v>57200</v>
      </c>
    </row>
    <row r="145" spans="2:6" hidden="1" x14ac:dyDescent="0.25">
      <c r="B145" s="1">
        <v>45055</v>
      </c>
      <c r="D145">
        <v>3</v>
      </c>
      <c r="F145" s="14">
        <v>13200</v>
      </c>
    </row>
    <row r="146" spans="2:6" hidden="1" x14ac:dyDescent="0.25">
      <c r="B146" s="1">
        <v>45056</v>
      </c>
      <c r="D146">
        <v>37</v>
      </c>
      <c r="F146" s="14">
        <v>151700</v>
      </c>
    </row>
    <row r="147" spans="2:6" hidden="1" x14ac:dyDescent="0.25">
      <c r="B147" s="1">
        <v>45056</v>
      </c>
      <c r="D147">
        <v>36</v>
      </c>
      <c r="F147" s="14">
        <v>147600</v>
      </c>
    </row>
    <row r="148" spans="2:6" hidden="1" x14ac:dyDescent="0.25">
      <c r="B148" s="1">
        <v>45056</v>
      </c>
      <c r="C148">
        <v>36</v>
      </c>
      <c r="F148" s="14">
        <v>147600</v>
      </c>
    </row>
    <row r="149" spans="2:6" hidden="1" x14ac:dyDescent="0.25">
      <c r="B149" s="1">
        <v>45056</v>
      </c>
      <c r="C149">
        <v>10</v>
      </c>
      <c r="F149" s="14">
        <v>44000</v>
      </c>
    </row>
    <row r="150" spans="2:6" hidden="1" x14ac:dyDescent="0.25">
      <c r="B150" s="1">
        <v>45056</v>
      </c>
      <c r="D150">
        <v>10</v>
      </c>
      <c r="F150" s="14">
        <v>44000</v>
      </c>
    </row>
    <row r="151" spans="2:6" hidden="1" x14ac:dyDescent="0.25">
      <c r="B151" s="1">
        <v>45057</v>
      </c>
      <c r="D151">
        <v>404</v>
      </c>
      <c r="F151" s="14">
        <v>1656400</v>
      </c>
    </row>
    <row r="152" spans="2:6" hidden="1" x14ac:dyDescent="0.25">
      <c r="B152" s="1">
        <v>45057</v>
      </c>
      <c r="C152">
        <v>27</v>
      </c>
      <c r="F152" s="14">
        <v>118800</v>
      </c>
    </row>
    <row r="153" spans="2:6" hidden="1" x14ac:dyDescent="0.25">
      <c r="B153" s="1">
        <v>45058</v>
      </c>
      <c r="D153">
        <v>14</v>
      </c>
      <c r="F153" s="14">
        <v>61600</v>
      </c>
    </row>
    <row r="154" spans="2:6" hidden="1" x14ac:dyDescent="0.25">
      <c r="B154" s="1">
        <v>45058</v>
      </c>
      <c r="D154">
        <v>92</v>
      </c>
      <c r="F154" s="14">
        <v>377200</v>
      </c>
    </row>
    <row r="155" spans="2:6" hidden="1" x14ac:dyDescent="0.25">
      <c r="B155" s="1">
        <v>45058</v>
      </c>
      <c r="D155">
        <v>52</v>
      </c>
      <c r="F155" s="14">
        <v>213200</v>
      </c>
    </row>
    <row r="156" spans="2:6" hidden="1" x14ac:dyDescent="0.25">
      <c r="B156" s="1">
        <v>45058</v>
      </c>
      <c r="C156">
        <v>25</v>
      </c>
      <c r="F156" s="14">
        <v>110000</v>
      </c>
    </row>
    <row r="157" spans="2:6" hidden="1" x14ac:dyDescent="0.25">
      <c r="B157" s="1">
        <v>45058</v>
      </c>
      <c r="E157">
        <v>12</v>
      </c>
      <c r="F157" s="14">
        <v>52800</v>
      </c>
    </row>
    <row r="158" spans="2:6" hidden="1" x14ac:dyDescent="0.25">
      <c r="B158" s="1">
        <v>45058</v>
      </c>
      <c r="C158">
        <v>18</v>
      </c>
      <c r="F158" s="14">
        <v>79200</v>
      </c>
    </row>
    <row r="159" spans="2:6" hidden="1" x14ac:dyDescent="0.25">
      <c r="B159" s="1">
        <v>45058</v>
      </c>
      <c r="D159">
        <v>18</v>
      </c>
      <c r="F159" s="14">
        <v>79200</v>
      </c>
    </row>
    <row r="160" spans="2:6" hidden="1" x14ac:dyDescent="0.25">
      <c r="B160" s="1">
        <v>45059</v>
      </c>
      <c r="C160">
        <v>12</v>
      </c>
      <c r="F160" s="14">
        <v>52800</v>
      </c>
    </row>
    <row r="161" spans="2:6" hidden="1" x14ac:dyDescent="0.25">
      <c r="B161" s="1">
        <v>45059</v>
      </c>
      <c r="D161">
        <v>15</v>
      </c>
      <c r="F161" s="14">
        <v>66000</v>
      </c>
    </row>
    <row r="162" spans="2:6" hidden="1" x14ac:dyDescent="0.25">
      <c r="B162" s="1">
        <v>45059</v>
      </c>
      <c r="C162">
        <v>30</v>
      </c>
      <c r="F162" s="14">
        <v>132000</v>
      </c>
    </row>
    <row r="163" spans="2:6" hidden="1" x14ac:dyDescent="0.25">
      <c r="B163" s="1">
        <v>45059</v>
      </c>
      <c r="C163">
        <v>14</v>
      </c>
      <c r="F163" s="14">
        <v>61600</v>
      </c>
    </row>
    <row r="164" spans="2:6" hidden="1" x14ac:dyDescent="0.25">
      <c r="B164" s="1">
        <v>45059</v>
      </c>
      <c r="D164">
        <v>20</v>
      </c>
      <c r="F164" s="14">
        <v>88000</v>
      </c>
    </row>
    <row r="165" spans="2:6" hidden="1" x14ac:dyDescent="0.25">
      <c r="B165" s="1">
        <v>45059</v>
      </c>
      <c r="D165">
        <v>12</v>
      </c>
      <c r="F165" s="14">
        <v>52800</v>
      </c>
    </row>
    <row r="166" spans="2:6" hidden="1" x14ac:dyDescent="0.25">
      <c r="B166" s="1">
        <v>45059</v>
      </c>
      <c r="D166">
        <v>48</v>
      </c>
      <c r="F166" s="14">
        <v>196800</v>
      </c>
    </row>
    <row r="167" spans="2:6" hidden="1" x14ac:dyDescent="0.25">
      <c r="B167" s="1">
        <v>45059</v>
      </c>
      <c r="D167">
        <v>29</v>
      </c>
      <c r="F167" s="14">
        <v>127600</v>
      </c>
    </row>
    <row r="168" spans="2:6" hidden="1" x14ac:dyDescent="0.25">
      <c r="B168" s="1">
        <v>45059</v>
      </c>
      <c r="D168">
        <v>12</v>
      </c>
      <c r="F168" s="14">
        <v>52800</v>
      </c>
    </row>
    <row r="169" spans="2:6" hidden="1" x14ac:dyDescent="0.25">
      <c r="B169" s="1">
        <v>45059</v>
      </c>
      <c r="C169">
        <v>7</v>
      </c>
      <c r="F169" s="14">
        <v>30800</v>
      </c>
    </row>
    <row r="170" spans="2:6" hidden="1" x14ac:dyDescent="0.25">
      <c r="B170" s="1">
        <v>45059</v>
      </c>
      <c r="C170">
        <v>6</v>
      </c>
      <c r="F170" s="14">
        <v>26400</v>
      </c>
    </row>
    <row r="171" spans="2:6" hidden="1" x14ac:dyDescent="0.25">
      <c r="B171" s="1">
        <v>45059</v>
      </c>
      <c r="C171">
        <v>33</v>
      </c>
      <c r="F171" s="14">
        <v>145200</v>
      </c>
    </row>
    <row r="172" spans="2:6" hidden="1" x14ac:dyDescent="0.25">
      <c r="B172" s="1">
        <v>45059</v>
      </c>
      <c r="C172">
        <v>10</v>
      </c>
      <c r="F172" s="14">
        <v>44000</v>
      </c>
    </row>
    <row r="173" spans="2:6" hidden="1" x14ac:dyDescent="0.25">
      <c r="B173" s="1">
        <v>45059</v>
      </c>
      <c r="C173">
        <v>36</v>
      </c>
      <c r="F173" s="14">
        <v>147600</v>
      </c>
    </row>
    <row r="174" spans="2:6" hidden="1" x14ac:dyDescent="0.25">
      <c r="B174" s="1">
        <v>45059</v>
      </c>
      <c r="D174">
        <v>18</v>
      </c>
      <c r="F174" s="14">
        <v>79200</v>
      </c>
    </row>
    <row r="175" spans="2:6" hidden="1" x14ac:dyDescent="0.25">
      <c r="B175" s="1">
        <v>45062</v>
      </c>
      <c r="D175">
        <v>200</v>
      </c>
      <c r="F175" s="14">
        <v>820000</v>
      </c>
    </row>
    <row r="176" spans="2:6" hidden="1" x14ac:dyDescent="0.25">
      <c r="B176" s="1">
        <v>45062</v>
      </c>
      <c r="C176">
        <v>19</v>
      </c>
      <c r="F176" s="14">
        <v>77900</v>
      </c>
    </row>
    <row r="177" spans="2:6" hidden="1" x14ac:dyDescent="0.25">
      <c r="B177" s="1">
        <v>45062</v>
      </c>
      <c r="C177">
        <v>2</v>
      </c>
      <c r="F177" s="14">
        <v>8800</v>
      </c>
    </row>
    <row r="178" spans="2:6" hidden="1" x14ac:dyDescent="0.25">
      <c r="B178" s="1">
        <v>45064</v>
      </c>
      <c r="C178">
        <v>15</v>
      </c>
      <c r="F178" s="14">
        <v>61500</v>
      </c>
    </row>
    <row r="179" spans="2:6" hidden="1" x14ac:dyDescent="0.25">
      <c r="B179" s="1">
        <v>45064</v>
      </c>
      <c r="D179">
        <v>17</v>
      </c>
      <c r="F179" s="14">
        <v>74800</v>
      </c>
    </row>
    <row r="180" spans="2:6" hidden="1" x14ac:dyDescent="0.25">
      <c r="B180" s="1">
        <v>45065</v>
      </c>
      <c r="D180">
        <v>12</v>
      </c>
      <c r="F180" s="14">
        <v>52800</v>
      </c>
    </row>
    <row r="181" spans="2:6" hidden="1" x14ac:dyDescent="0.25">
      <c r="B181" s="1">
        <v>45065</v>
      </c>
      <c r="C181">
        <v>33</v>
      </c>
      <c r="F181" s="14">
        <v>135300</v>
      </c>
    </row>
    <row r="182" spans="2:6" hidden="1" x14ac:dyDescent="0.25">
      <c r="B182" s="1">
        <v>45066</v>
      </c>
      <c r="C182">
        <v>6</v>
      </c>
      <c r="F182" s="14">
        <v>25800</v>
      </c>
    </row>
    <row r="183" spans="2:6" hidden="1" x14ac:dyDescent="0.25">
      <c r="B183" s="1">
        <v>45069</v>
      </c>
      <c r="D183">
        <v>36</v>
      </c>
      <c r="F183" s="14">
        <v>147600</v>
      </c>
    </row>
    <row r="184" spans="2:6" hidden="1" x14ac:dyDescent="0.25">
      <c r="B184" s="1">
        <v>45070</v>
      </c>
      <c r="D184">
        <v>130</v>
      </c>
      <c r="F184" s="14">
        <v>520000</v>
      </c>
    </row>
    <row r="185" spans="2:6" hidden="1" x14ac:dyDescent="0.25">
      <c r="B185" s="1">
        <v>45071</v>
      </c>
      <c r="D185">
        <v>130</v>
      </c>
      <c r="F185" s="14">
        <v>520000</v>
      </c>
    </row>
    <row r="186" spans="2:6" hidden="1" x14ac:dyDescent="0.25">
      <c r="B186" s="1">
        <v>45071</v>
      </c>
      <c r="D186">
        <v>100</v>
      </c>
      <c r="F186" s="14">
        <v>400000</v>
      </c>
    </row>
    <row r="187" spans="2:6" hidden="1" x14ac:dyDescent="0.25">
      <c r="B187" s="1">
        <v>45072</v>
      </c>
      <c r="C187">
        <v>50</v>
      </c>
      <c r="F187" s="14">
        <v>200000</v>
      </c>
    </row>
    <row r="188" spans="2:6" hidden="1" x14ac:dyDescent="0.25">
      <c r="B188" s="1">
        <v>45073</v>
      </c>
      <c r="D188">
        <v>41</v>
      </c>
      <c r="F188" s="14">
        <v>164000</v>
      </c>
    </row>
    <row r="189" spans="2:6" hidden="1" x14ac:dyDescent="0.25">
      <c r="B189" s="1">
        <v>45075</v>
      </c>
      <c r="C189">
        <v>36</v>
      </c>
      <c r="F189" s="14">
        <v>144000</v>
      </c>
    </row>
    <row r="190" spans="2:6" hidden="1" x14ac:dyDescent="0.25">
      <c r="B190" s="1">
        <v>45075</v>
      </c>
      <c r="C190">
        <v>24</v>
      </c>
      <c r="F190" s="14">
        <v>103200</v>
      </c>
    </row>
    <row r="191" spans="2:6" hidden="1" x14ac:dyDescent="0.25">
      <c r="B191" s="1">
        <v>45076</v>
      </c>
      <c r="C191">
        <v>35</v>
      </c>
      <c r="F191" s="14">
        <v>140000</v>
      </c>
    </row>
    <row r="192" spans="2:6" hidden="1" x14ac:dyDescent="0.25">
      <c r="B192" s="1">
        <v>45077</v>
      </c>
      <c r="C192">
        <v>21</v>
      </c>
      <c r="F192" s="14">
        <v>84000</v>
      </c>
    </row>
    <row r="193" spans="2:15" hidden="1" x14ac:dyDescent="0.25">
      <c r="B193" s="1">
        <v>45077</v>
      </c>
      <c r="C193">
        <v>8</v>
      </c>
      <c r="F193" s="14">
        <v>34400</v>
      </c>
    </row>
    <row r="194" spans="2:15" hidden="1" x14ac:dyDescent="0.25">
      <c r="B194" s="1">
        <v>45079</v>
      </c>
      <c r="E194">
        <v>72</v>
      </c>
      <c r="F194" s="14">
        <v>288000</v>
      </c>
      <c r="H194" s="27" t="s">
        <v>50</v>
      </c>
      <c r="I194" s="27"/>
      <c r="J194" s="27"/>
      <c r="K194" s="27"/>
      <c r="L194" s="27"/>
      <c r="M194" s="27"/>
      <c r="N194" s="27"/>
      <c r="O194" s="27"/>
    </row>
    <row r="195" spans="2:15" hidden="1" x14ac:dyDescent="0.25">
      <c r="B195" s="1">
        <v>45080</v>
      </c>
      <c r="C195">
        <v>28</v>
      </c>
      <c r="F195" s="14">
        <v>117600</v>
      </c>
      <c r="H195" s="2" t="s">
        <v>3</v>
      </c>
      <c r="I195" s="2" t="s">
        <v>4</v>
      </c>
      <c r="J195" s="2" t="s">
        <v>5</v>
      </c>
      <c r="K195" s="2" t="s">
        <v>6</v>
      </c>
      <c r="L195" s="2" t="s">
        <v>7</v>
      </c>
      <c r="M195" s="2" t="s">
        <v>33</v>
      </c>
      <c r="N195" s="2" t="s">
        <v>34</v>
      </c>
      <c r="O195" s="2" t="s">
        <v>35</v>
      </c>
    </row>
    <row r="196" spans="2:15" hidden="1" x14ac:dyDescent="0.25">
      <c r="B196" s="1">
        <v>45082</v>
      </c>
      <c r="C196">
        <v>24</v>
      </c>
      <c r="F196" s="14">
        <v>103200</v>
      </c>
      <c r="H196" s="2" t="s">
        <v>7</v>
      </c>
      <c r="I196" s="2">
        <f>SUM($C189:$C195)</f>
        <v>152</v>
      </c>
      <c r="J196" s="2">
        <f>SUM(D189:D195)</f>
        <v>0</v>
      </c>
      <c r="K196" s="2">
        <f>SUM(E189:E195)</f>
        <v>72</v>
      </c>
      <c r="L196" s="2">
        <f>SUM(I196:K196)</f>
        <v>224</v>
      </c>
      <c r="M196" s="13">
        <f>L196*600</f>
        <v>134400</v>
      </c>
      <c r="N196" s="13">
        <v>30000</v>
      </c>
      <c r="O196" s="13">
        <f>(M196-N196)/3</f>
        <v>34800</v>
      </c>
    </row>
    <row r="197" spans="2:15" hidden="1" x14ac:dyDescent="0.25">
      <c r="B197" s="1">
        <v>45082</v>
      </c>
      <c r="D197">
        <v>34</v>
      </c>
      <c r="F197" s="14">
        <v>139400</v>
      </c>
    </row>
    <row r="198" spans="2:15" hidden="1" x14ac:dyDescent="0.25">
      <c r="B198" s="1">
        <v>45082</v>
      </c>
      <c r="C198">
        <v>18</v>
      </c>
      <c r="F198" s="14">
        <v>72000</v>
      </c>
    </row>
    <row r="199" spans="2:15" hidden="1" x14ac:dyDescent="0.25">
      <c r="B199" s="1">
        <v>45083</v>
      </c>
      <c r="C199">
        <v>96</v>
      </c>
      <c r="F199" s="14">
        <v>384000</v>
      </c>
      <c r="H199" s="27" t="s">
        <v>51</v>
      </c>
      <c r="I199" s="27"/>
      <c r="J199" s="27"/>
      <c r="K199" s="27"/>
      <c r="L199" s="27"/>
      <c r="M199" s="27"/>
      <c r="N199" s="27"/>
      <c r="O199" s="27"/>
    </row>
    <row r="200" spans="2:15" hidden="1" x14ac:dyDescent="0.25">
      <c r="B200" s="1">
        <v>45083</v>
      </c>
      <c r="D200">
        <v>36</v>
      </c>
      <c r="F200" s="14">
        <v>144000</v>
      </c>
      <c r="H200" s="2" t="s">
        <v>3</v>
      </c>
      <c r="I200" s="2" t="s">
        <v>4</v>
      </c>
      <c r="J200" s="2" t="s">
        <v>5</v>
      </c>
      <c r="K200" s="2" t="s">
        <v>6</v>
      </c>
      <c r="L200" s="2" t="s">
        <v>7</v>
      </c>
      <c r="M200" s="2" t="s">
        <v>33</v>
      </c>
      <c r="N200" s="2" t="s">
        <v>34</v>
      </c>
      <c r="O200" s="2" t="s">
        <v>35</v>
      </c>
    </row>
    <row r="201" spans="2:15" hidden="1" x14ac:dyDescent="0.25">
      <c r="B201" s="1">
        <v>45084</v>
      </c>
      <c r="C201">
        <v>18</v>
      </c>
      <c r="F201" s="14">
        <v>77400</v>
      </c>
      <c r="H201" s="2" t="s">
        <v>7</v>
      </c>
      <c r="I201" s="2">
        <f>SUM($C196:$C206)</f>
        <v>309</v>
      </c>
      <c r="J201" s="2">
        <f>SUM(D196:D206)</f>
        <v>91</v>
      </c>
      <c r="K201" s="2">
        <f>SUM(E196:E206)</f>
        <v>0</v>
      </c>
      <c r="L201" s="2">
        <f>SUM(I201:K201)</f>
        <v>400</v>
      </c>
      <c r="M201" s="13">
        <f>L201*600</f>
        <v>240000</v>
      </c>
      <c r="N201" s="13">
        <v>30000</v>
      </c>
      <c r="O201" s="13">
        <f>(M201-N201)/3</f>
        <v>70000</v>
      </c>
    </row>
    <row r="202" spans="2:15" hidden="1" x14ac:dyDescent="0.25">
      <c r="B202" s="1">
        <v>45085</v>
      </c>
      <c r="C202">
        <v>48</v>
      </c>
      <c r="F202" s="14">
        <v>192000</v>
      </c>
    </row>
    <row r="203" spans="2:15" hidden="1" x14ac:dyDescent="0.25">
      <c r="B203" s="1">
        <v>45085</v>
      </c>
      <c r="C203">
        <v>36</v>
      </c>
      <c r="F203" s="14">
        <v>144000</v>
      </c>
    </row>
    <row r="204" spans="2:15" hidden="1" x14ac:dyDescent="0.25">
      <c r="B204" s="1">
        <v>45086</v>
      </c>
      <c r="C204">
        <v>36</v>
      </c>
      <c r="F204" s="14">
        <v>144000</v>
      </c>
      <c r="H204" s="27" t="s">
        <v>52</v>
      </c>
      <c r="I204" s="27"/>
      <c r="J204" s="27"/>
      <c r="K204" s="27"/>
      <c r="L204" s="27"/>
      <c r="M204" s="27"/>
      <c r="N204" s="27"/>
      <c r="O204" s="27"/>
    </row>
    <row r="205" spans="2:15" hidden="1" x14ac:dyDescent="0.25">
      <c r="B205" s="1">
        <v>45086</v>
      </c>
      <c r="C205">
        <v>33</v>
      </c>
      <c r="F205" s="14">
        <v>132000</v>
      </c>
      <c r="H205" s="2" t="s">
        <v>3</v>
      </c>
      <c r="I205" s="2" t="s">
        <v>4</v>
      </c>
      <c r="J205" s="2" t="s">
        <v>5</v>
      </c>
      <c r="K205" s="2" t="s">
        <v>6</v>
      </c>
      <c r="L205" s="2" t="s">
        <v>7</v>
      </c>
      <c r="M205" s="2" t="s">
        <v>33</v>
      </c>
      <c r="N205" s="2" t="s">
        <v>34</v>
      </c>
      <c r="O205" s="2" t="s">
        <v>35</v>
      </c>
    </row>
    <row r="206" spans="2:15" hidden="1" x14ac:dyDescent="0.25">
      <c r="B206" s="1">
        <v>45086</v>
      </c>
      <c r="D206">
        <v>21</v>
      </c>
      <c r="F206" s="14">
        <v>90300</v>
      </c>
      <c r="H206" s="2" t="s">
        <v>7</v>
      </c>
      <c r="I206" s="2">
        <f>SUM($C207:$C218)</f>
        <v>97</v>
      </c>
      <c r="J206" s="2">
        <f>SUM(D207:D218)</f>
        <v>195</v>
      </c>
      <c r="K206" s="2">
        <f>SUM(E207:E218)</f>
        <v>48</v>
      </c>
      <c r="L206" s="2">
        <f>SUM(I206:K206)</f>
        <v>340</v>
      </c>
      <c r="M206" s="13">
        <f>L206*600</f>
        <v>204000</v>
      </c>
      <c r="N206" s="13">
        <v>30000</v>
      </c>
      <c r="O206" s="13">
        <f>(M206-N206)/3</f>
        <v>58000</v>
      </c>
    </row>
    <row r="207" spans="2:15" hidden="1" x14ac:dyDescent="0.25">
      <c r="B207" s="1">
        <v>45091</v>
      </c>
      <c r="E207">
        <v>48</v>
      </c>
      <c r="F207" s="14">
        <v>192000</v>
      </c>
    </row>
    <row r="208" spans="2:15" hidden="1" x14ac:dyDescent="0.25">
      <c r="B208" s="1">
        <v>45092</v>
      </c>
      <c r="C208">
        <v>14</v>
      </c>
      <c r="F208" s="14">
        <v>56000</v>
      </c>
    </row>
    <row r="209" spans="2:15" hidden="1" x14ac:dyDescent="0.25">
      <c r="B209" s="1">
        <v>45092</v>
      </c>
      <c r="C209">
        <v>17</v>
      </c>
      <c r="F209" s="14">
        <v>74000</v>
      </c>
      <c r="H209" s="27" t="s">
        <v>53</v>
      </c>
      <c r="I209" s="27"/>
      <c r="J209" s="27"/>
      <c r="K209" s="27"/>
      <c r="L209" s="27"/>
      <c r="M209" s="27"/>
      <c r="N209" s="27"/>
      <c r="O209" s="27"/>
    </row>
    <row r="210" spans="2:15" hidden="1" x14ac:dyDescent="0.25">
      <c r="B210" s="1">
        <v>45092</v>
      </c>
      <c r="D210">
        <v>32</v>
      </c>
      <c r="F210" s="14">
        <v>137600</v>
      </c>
      <c r="H210" s="2" t="s">
        <v>3</v>
      </c>
      <c r="I210" s="2" t="s">
        <v>4</v>
      </c>
      <c r="J210" s="2" t="s">
        <v>5</v>
      </c>
      <c r="K210" s="2" t="s">
        <v>6</v>
      </c>
      <c r="L210" s="2" t="s">
        <v>7</v>
      </c>
      <c r="M210" s="2" t="s">
        <v>33</v>
      </c>
      <c r="N210" s="2" t="s">
        <v>34</v>
      </c>
      <c r="O210" s="2" t="s">
        <v>35</v>
      </c>
    </row>
    <row r="211" spans="2:15" hidden="1" x14ac:dyDescent="0.25">
      <c r="B211" s="1">
        <v>45093</v>
      </c>
      <c r="C211">
        <v>25</v>
      </c>
      <c r="F211" s="14">
        <v>107500</v>
      </c>
      <c r="H211" s="2" t="s">
        <v>7</v>
      </c>
      <c r="I211" s="2">
        <f>SUM($C219:$C223)</f>
        <v>172</v>
      </c>
      <c r="J211" s="2">
        <f>SUM(D219:D223)</f>
        <v>23</v>
      </c>
      <c r="K211" s="2">
        <f>SUM(E212:E223)</f>
        <v>0</v>
      </c>
      <c r="L211" s="2">
        <f>SUM(I211:K211)</f>
        <v>195</v>
      </c>
      <c r="M211" s="13">
        <f>L211*600</f>
        <v>117000</v>
      </c>
      <c r="N211" s="13">
        <v>30000</v>
      </c>
      <c r="O211" s="13">
        <f>(M211-N211)/3</f>
        <v>29000</v>
      </c>
    </row>
    <row r="212" spans="2:15" hidden="1" x14ac:dyDescent="0.25">
      <c r="B212" s="1">
        <v>45093</v>
      </c>
      <c r="C212">
        <v>33</v>
      </c>
      <c r="F212" s="14">
        <v>132000</v>
      </c>
    </row>
    <row r="213" spans="2:15" hidden="1" x14ac:dyDescent="0.25">
      <c r="B213" s="1">
        <v>45093</v>
      </c>
      <c r="D213">
        <v>37</v>
      </c>
      <c r="F213" s="14">
        <v>154000</v>
      </c>
    </row>
    <row r="214" spans="2:15" hidden="1" x14ac:dyDescent="0.25">
      <c r="B214" s="1">
        <v>45093</v>
      </c>
      <c r="D214">
        <v>36</v>
      </c>
      <c r="F214" s="14">
        <v>144000</v>
      </c>
      <c r="H214" s="27" t="s">
        <v>54</v>
      </c>
      <c r="I214" s="27"/>
      <c r="J214" s="27"/>
      <c r="K214" s="27"/>
      <c r="L214" s="27"/>
      <c r="M214" s="27"/>
      <c r="N214" s="27"/>
      <c r="O214" s="27"/>
    </row>
    <row r="215" spans="2:15" hidden="1" x14ac:dyDescent="0.25">
      <c r="B215" s="1">
        <v>45093</v>
      </c>
      <c r="D215">
        <v>18</v>
      </c>
      <c r="F215" s="14">
        <v>77400</v>
      </c>
      <c r="H215" s="2" t="s">
        <v>3</v>
      </c>
      <c r="I215" s="2" t="s">
        <v>4</v>
      </c>
      <c r="J215" s="2" t="s">
        <v>5</v>
      </c>
      <c r="K215" s="2" t="s">
        <v>6</v>
      </c>
      <c r="L215" s="2" t="s">
        <v>7</v>
      </c>
      <c r="M215" s="2" t="s">
        <v>33</v>
      </c>
      <c r="N215" s="2" t="s">
        <v>34</v>
      </c>
      <c r="O215" s="2" t="s">
        <v>35</v>
      </c>
    </row>
    <row r="216" spans="2:15" hidden="1" x14ac:dyDescent="0.25">
      <c r="B216" s="1">
        <v>45094</v>
      </c>
      <c r="D216">
        <v>36</v>
      </c>
      <c r="F216" s="14">
        <v>144000</v>
      </c>
      <c r="H216" s="2" t="s">
        <v>7</v>
      </c>
      <c r="I216" s="2">
        <f>SUM($C224:$C229)</f>
        <v>49</v>
      </c>
      <c r="J216" s="2">
        <f>SUM(D224:D229)</f>
        <v>28</v>
      </c>
      <c r="K216" s="2">
        <f>SUM(E217:E228)</f>
        <v>0</v>
      </c>
      <c r="L216" s="2">
        <f>SUM(I216:K216)</f>
        <v>77</v>
      </c>
      <c r="M216" s="13">
        <f>L216*600</f>
        <v>46200</v>
      </c>
      <c r="N216" s="13">
        <v>30000</v>
      </c>
      <c r="O216" s="13">
        <f>(M216-N216)/3</f>
        <v>5400</v>
      </c>
    </row>
    <row r="217" spans="2:15" hidden="1" x14ac:dyDescent="0.25">
      <c r="B217" s="1">
        <v>45094</v>
      </c>
      <c r="D217">
        <v>36</v>
      </c>
      <c r="F217" s="14">
        <v>144000</v>
      </c>
    </row>
    <row r="218" spans="2:15" hidden="1" x14ac:dyDescent="0.25">
      <c r="B218" s="1">
        <v>45094</v>
      </c>
      <c r="C218">
        <v>8</v>
      </c>
      <c r="F218" s="14">
        <v>32000</v>
      </c>
    </row>
    <row r="219" spans="2:15" hidden="1" x14ac:dyDescent="0.25">
      <c r="B219" s="1">
        <v>45098</v>
      </c>
      <c r="C219">
        <v>15</v>
      </c>
      <c r="F219" s="14">
        <v>63000</v>
      </c>
    </row>
    <row r="220" spans="2:15" hidden="1" x14ac:dyDescent="0.25">
      <c r="B220" s="1">
        <v>45098</v>
      </c>
      <c r="C220">
        <v>138</v>
      </c>
      <c r="F220" s="14">
        <v>561000</v>
      </c>
      <c r="H220" s="27" t="s">
        <v>55</v>
      </c>
      <c r="I220" s="27"/>
      <c r="J220" s="27"/>
      <c r="K220" s="27"/>
      <c r="L220" s="27"/>
    </row>
    <row r="221" spans="2:15" hidden="1" x14ac:dyDescent="0.25">
      <c r="B221" s="1">
        <v>45099</v>
      </c>
      <c r="C221">
        <v>17</v>
      </c>
      <c r="F221" s="14">
        <v>68000</v>
      </c>
      <c r="H221" s="2" t="s">
        <v>26</v>
      </c>
      <c r="I221" s="2" t="s">
        <v>27</v>
      </c>
      <c r="J221" s="2" t="s">
        <v>28</v>
      </c>
      <c r="K221" s="2" t="s">
        <v>29</v>
      </c>
      <c r="L221" s="2" t="s">
        <v>30</v>
      </c>
    </row>
    <row r="222" spans="2:15" hidden="1" x14ac:dyDescent="0.25">
      <c r="B222" s="1">
        <v>45100</v>
      </c>
      <c r="D222">
        <v>23</v>
      </c>
      <c r="F222" s="14">
        <v>98900</v>
      </c>
      <c r="H222" s="2" t="s">
        <v>31</v>
      </c>
      <c r="I222" s="2">
        <f>SUM(C194:C229)</f>
        <v>655</v>
      </c>
      <c r="J222" s="2">
        <f>SUM(D194:D229)</f>
        <v>337</v>
      </c>
      <c r="K222" s="2">
        <f>SUM(E194:E229)</f>
        <v>120</v>
      </c>
      <c r="L222" s="12">
        <f>SUM(F194:F229)</f>
        <v>4553500</v>
      </c>
    </row>
    <row r="223" spans="2:15" hidden="1" x14ac:dyDescent="0.25">
      <c r="B223" s="1">
        <v>45101</v>
      </c>
      <c r="C223">
        <v>2</v>
      </c>
      <c r="F223" s="14">
        <v>20000</v>
      </c>
    </row>
    <row r="224" spans="2:15" hidden="1" x14ac:dyDescent="0.25">
      <c r="B224" s="1">
        <v>45103</v>
      </c>
      <c r="C224">
        <v>3</v>
      </c>
      <c r="F224" s="14">
        <v>12900</v>
      </c>
    </row>
    <row r="225" spans="2:15" hidden="1" x14ac:dyDescent="0.25">
      <c r="B225" s="1">
        <v>45103</v>
      </c>
      <c r="D225">
        <v>4</v>
      </c>
      <c r="F225" s="14">
        <v>17200</v>
      </c>
    </row>
    <row r="226" spans="2:15" hidden="1" x14ac:dyDescent="0.25">
      <c r="B226" s="1">
        <v>45104</v>
      </c>
      <c r="C226">
        <v>1</v>
      </c>
      <c r="F226" s="14">
        <v>4200</v>
      </c>
    </row>
    <row r="227" spans="2:15" hidden="1" x14ac:dyDescent="0.25">
      <c r="B227" s="1">
        <v>45105</v>
      </c>
      <c r="C227">
        <v>36</v>
      </c>
      <c r="F227" s="14">
        <v>144000</v>
      </c>
    </row>
    <row r="228" spans="2:15" hidden="1" x14ac:dyDescent="0.25">
      <c r="B228" s="1">
        <v>45106</v>
      </c>
      <c r="D228">
        <v>24</v>
      </c>
      <c r="F228" s="14">
        <v>103200</v>
      </c>
    </row>
    <row r="229" spans="2:15" hidden="1" x14ac:dyDescent="0.25">
      <c r="B229" s="1">
        <v>45108</v>
      </c>
      <c r="C229">
        <v>9</v>
      </c>
      <c r="F229" s="14">
        <v>38700</v>
      </c>
    </row>
    <row r="230" spans="2:15" hidden="1" x14ac:dyDescent="0.25">
      <c r="B230" s="1">
        <v>45111</v>
      </c>
      <c r="C230">
        <v>27</v>
      </c>
      <c r="F230" s="14">
        <v>116100</v>
      </c>
    </row>
    <row r="231" spans="2:15" hidden="1" x14ac:dyDescent="0.25">
      <c r="B231" s="1">
        <v>45112</v>
      </c>
      <c r="C231">
        <v>12</v>
      </c>
      <c r="F231" s="14">
        <v>48000</v>
      </c>
    </row>
    <row r="232" spans="2:15" hidden="1" x14ac:dyDescent="0.25">
      <c r="B232" s="1">
        <v>45115</v>
      </c>
      <c r="D232">
        <v>24</v>
      </c>
      <c r="F232" s="14">
        <v>103200</v>
      </c>
    </row>
    <row r="233" spans="2:15" hidden="1" x14ac:dyDescent="0.25">
      <c r="B233" s="1">
        <v>45115</v>
      </c>
      <c r="D233">
        <v>150</v>
      </c>
      <c r="F233" s="14">
        <v>600000</v>
      </c>
    </row>
    <row r="234" spans="2:15" hidden="1" x14ac:dyDescent="0.25">
      <c r="B234" s="1">
        <v>45117</v>
      </c>
      <c r="C234">
        <v>37</v>
      </c>
      <c r="F234" s="14">
        <v>148000</v>
      </c>
    </row>
    <row r="235" spans="2:15" hidden="1" x14ac:dyDescent="0.25">
      <c r="B235" s="1">
        <v>45119</v>
      </c>
      <c r="D235">
        <v>13</v>
      </c>
      <c r="F235" s="14">
        <v>55900</v>
      </c>
    </row>
    <row r="236" spans="2:15" hidden="1" x14ac:dyDescent="0.25">
      <c r="B236" s="1">
        <v>45119</v>
      </c>
      <c r="C236">
        <v>36</v>
      </c>
      <c r="F236" s="14">
        <v>144000</v>
      </c>
      <c r="H236" s="27" t="s">
        <v>56</v>
      </c>
      <c r="I236" s="27"/>
      <c r="J236" s="27"/>
      <c r="K236" s="27"/>
      <c r="L236" s="27"/>
      <c r="M236" s="27"/>
      <c r="N236" s="27"/>
      <c r="O236" s="27"/>
    </row>
    <row r="237" spans="2:15" hidden="1" x14ac:dyDescent="0.25">
      <c r="B237" s="1">
        <v>45120</v>
      </c>
      <c r="C237">
        <v>20</v>
      </c>
      <c r="F237" s="14">
        <v>86000</v>
      </c>
      <c r="H237" s="2" t="s">
        <v>3</v>
      </c>
      <c r="I237" s="2" t="s">
        <v>4</v>
      </c>
      <c r="J237" s="2" t="s">
        <v>5</v>
      </c>
      <c r="K237" s="2" t="s">
        <v>6</v>
      </c>
      <c r="L237" s="2" t="s">
        <v>7</v>
      </c>
      <c r="M237" s="2" t="s">
        <v>33</v>
      </c>
      <c r="N237" s="2" t="s">
        <v>34</v>
      </c>
      <c r="O237" s="2" t="s">
        <v>35</v>
      </c>
    </row>
    <row r="238" spans="2:15" hidden="1" x14ac:dyDescent="0.25">
      <c r="B238" s="1">
        <v>45120</v>
      </c>
      <c r="D238">
        <v>6</v>
      </c>
      <c r="F238" s="14">
        <v>25800</v>
      </c>
      <c r="H238" s="2" t="s">
        <v>7</v>
      </c>
      <c r="I238" s="2">
        <f>SUM($C230:$C233)</f>
        <v>39</v>
      </c>
      <c r="J238" s="2">
        <f>SUM(D230:D233)</f>
        <v>174</v>
      </c>
      <c r="K238" s="2">
        <f>SUM(E239:E250)</f>
        <v>2</v>
      </c>
      <c r="L238" s="2">
        <f>SUM(I238:K238)</f>
        <v>215</v>
      </c>
      <c r="M238" s="13">
        <f>L238*600</f>
        <v>129000</v>
      </c>
      <c r="N238" s="13">
        <v>30000</v>
      </c>
      <c r="O238" s="13">
        <f>(M238-N238)/3</f>
        <v>33000</v>
      </c>
    </row>
    <row r="239" spans="2:15" hidden="1" x14ac:dyDescent="0.25">
      <c r="B239" s="1">
        <v>45121</v>
      </c>
      <c r="E239">
        <v>2</v>
      </c>
      <c r="F239" s="14">
        <v>8800</v>
      </c>
    </row>
    <row r="240" spans="2:15" hidden="1" x14ac:dyDescent="0.25">
      <c r="B240" s="1">
        <v>45121</v>
      </c>
      <c r="D240">
        <v>24</v>
      </c>
      <c r="F240" s="14">
        <v>103200</v>
      </c>
    </row>
    <row r="241" spans="2:15" hidden="1" x14ac:dyDescent="0.25">
      <c r="B241" s="1">
        <v>45125</v>
      </c>
      <c r="C241">
        <v>21</v>
      </c>
      <c r="F241" s="14">
        <v>84000</v>
      </c>
      <c r="H241" s="27" t="s">
        <v>57</v>
      </c>
      <c r="I241" s="27"/>
      <c r="J241" s="27"/>
      <c r="K241" s="27"/>
      <c r="L241" s="27"/>
      <c r="M241" s="27"/>
      <c r="N241" s="27"/>
      <c r="O241" s="27"/>
    </row>
    <row r="242" spans="2:15" hidden="1" x14ac:dyDescent="0.25">
      <c r="B242" s="1">
        <v>45129</v>
      </c>
      <c r="D242">
        <v>11</v>
      </c>
      <c r="F242" s="14">
        <v>47300</v>
      </c>
      <c r="H242" s="2" t="s">
        <v>3</v>
      </c>
      <c r="I242" s="2" t="s">
        <v>4</v>
      </c>
      <c r="J242" s="2" t="s">
        <v>5</v>
      </c>
      <c r="K242" s="2" t="s">
        <v>6</v>
      </c>
      <c r="L242" s="2" t="s">
        <v>7</v>
      </c>
      <c r="M242" s="2" t="s">
        <v>33</v>
      </c>
      <c r="N242" s="2" t="s">
        <v>34</v>
      </c>
      <c r="O242" s="2" t="s">
        <v>35</v>
      </c>
    </row>
    <row r="243" spans="2:15" hidden="1" x14ac:dyDescent="0.25">
      <c r="B243" s="1">
        <v>45129</v>
      </c>
      <c r="C243">
        <v>12</v>
      </c>
      <c r="F243" s="14">
        <v>51600</v>
      </c>
      <c r="H243" s="2" t="s">
        <v>7</v>
      </c>
      <c r="I243" s="2">
        <f>SUM($C234:$C240)</f>
        <v>93</v>
      </c>
      <c r="J243" s="2">
        <f>SUM(D234:D240)</f>
        <v>43</v>
      </c>
      <c r="K243" s="2">
        <f>SUM(E234:E240)</f>
        <v>2</v>
      </c>
      <c r="L243" s="2">
        <f>SUM(I243:K243)</f>
        <v>138</v>
      </c>
      <c r="M243" s="13">
        <f>L243*600</f>
        <v>82800</v>
      </c>
      <c r="N243" s="13">
        <v>30000</v>
      </c>
      <c r="O243" s="13">
        <f>(M243-N243)/3</f>
        <v>17600</v>
      </c>
    </row>
    <row r="244" spans="2:15" hidden="1" x14ac:dyDescent="0.25">
      <c r="B244" s="1">
        <v>45129</v>
      </c>
      <c r="C244">
        <v>12</v>
      </c>
      <c r="F244" s="14">
        <v>50400</v>
      </c>
    </row>
    <row r="245" spans="2:15" hidden="1" x14ac:dyDescent="0.25">
      <c r="B245" s="1">
        <v>45135</v>
      </c>
      <c r="D245">
        <v>32</v>
      </c>
      <c r="F245" s="14">
        <v>134400</v>
      </c>
    </row>
    <row r="246" spans="2:15" hidden="1" x14ac:dyDescent="0.25">
      <c r="B246" s="1">
        <v>45136</v>
      </c>
      <c r="D246">
        <v>21</v>
      </c>
      <c r="F246" s="14">
        <v>88200</v>
      </c>
    </row>
    <row r="247" spans="2:15" hidden="1" x14ac:dyDescent="0.25">
      <c r="B247" s="1">
        <v>45136</v>
      </c>
      <c r="D247">
        <v>36</v>
      </c>
      <c r="F247" s="14">
        <v>140400</v>
      </c>
      <c r="H247" s="27" t="s">
        <v>58</v>
      </c>
      <c r="I247" s="27"/>
      <c r="J247" s="27"/>
      <c r="K247" s="27"/>
      <c r="L247" s="27"/>
      <c r="M247" s="27"/>
      <c r="N247" s="27"/>
      <c r="O247" s="27"/>
    </row>
    <row r="248" spans="2:15" hidden="1" x14ac:dyDescent="0.25">
      <c r="B248" s="1">
        <v>45139</v>
      </c>
      <c r="C248">
        <v>16</v>
      </c>
      <c r="F248" s="14">
        <v>64000</v>
      </c>
      <c r="H248" s="2" t="s">
        <v>3</v>
      </c>
      <c r="I248" s="2" t="s">
        <v>4</v>
      </c>
      <c r="J248" s="2" t="s">
        <v>5</v>
      </c>
      <c r="K248" s="2" t="s">
        <v>6</v>
      </c>
      <c r="L248" s="2" t="s">
        <v>7</v>
      </c>
      <c r="M248" s="2" t="s">
        <v>33</v>
      </c>
      <c r="N248" s="2" t="s">
        <v>34</v>
      </c>
      <c r="O248" s="2" t="s">
        <v>35</v>
      </c>
    </row>
    <row r="249" spans="2:15" hidden="1" x14ac:dyDescent="0.25">
      <c r="B249" s="1">
        <v>45139</v>
      </c>
      <c r="D249">
        <v>5</v>
      </c>
      <c r="F249" s="14">
        <v>34000</v>
      </c>
      <c r="H249" s="2" t="s">
        <v>7</v>
      </c>
      <c r="I249" s="2">
        <f>SUM($C241:$C244)</f>
        <v>45</v>
      </c>
      <c r="J249" s="2">
        <f>SUM(D241:D244)</f>
        <v>11</v>
      </c>
      <c r="K249" s="2">
        <f>SUM(E240:E246)</f>
        <v>0</v>
      </c>
      <c r="L249" s="2">
        <f>SUM(I249:K249)</f>
        <v>56</v>
      </c>
      <c r="M249" s="13">
        <f>L249*600</f>
        <v>33600</v>
      </c>
      <c r="N249" s="13">
        <v>30000</v>
      </c>
      <c r="O249" s="13">
        <f>(M249-N249)/3</f>
        <v>1200</v>
      </c>
    </row>
    <row r="250" spans="2:15" hidden="1" x14ac:dyDescent="0.25">
      <c r="B250" s="1">
        <v>45140</v>
      </c>
      <c r="C250">
        <v>60</v>
      </c>
      <c r="F250" s="14">
        <v>248000</v>
      </c>
    </row>
    <row r="251" spans="2:15" hidden="1" x14ac:dyDescent="0.25">
      <c r="B251" s="1">
        <v>45140</v>
      </c>
      <c r="C251">
        <v>36</v>
      </c>
      <c r="F251" s="14">
        <v>133200</v>
      </c>
    </row>
    <row r="252" spans="2:15" hidden="1" x14ac:dyDescent="0.25">
      <c r="B252" s="1">
        <v>45140</v>
      </c>
      <c r="D252">
        <v>37</v>
      </c>
      <c r="F252" s="14">
        <v>136900</v>
      </c>
      <c r="H252" s="27" t="s">
        <v>59</v>
      </c>
      <c r="I252" s="27"/>
      <c r="J252" s="27"/>
      <c r="K252" s="27"/>
      <c r="L252" s="27"/>
      <c r="M252" s="27"/>
      <c r="N252" s="27"/>
      <c r="O252" s="27"/>
    </row>
    <row r="253" spans="2:15" hidden="1" x14ac:dyDescent="0.25">
      <c r="B253" s="1">
        <v>45143</v>
      </c>
      <c r="D253">
        <v>5</v>
      </c>
      <c r="F253" s="14">
        <v>20000</v>
      </c>
      <c r="H253" s="2" t="s">
        <v>3</v>
      </c>
      <c r="I253" s="2" t="s">
        <v>4</v>
      </c>
      <c r="J253" s="2" t="s">
        <v>5</v>
      </c>
      <c r="K253" s="2" t="s">
        <v>6</v>
      </c>
      <c r="L253" s="2" t="s">
        <v>7</v>
      </c>
      <c r="M253" s="2" t="s">
        <v>33</v>
      </c>
      <c r="N253" s="2" t="s">
        <v>34</v>
      </c>
      <c r="O253" s="2" t="s">
        <v>35</v>
      </c>
    </row>
    <row r="254" spans="2:15" hidden="1" x14ac:dyDescent="0.25">
      <c r="B254" s="1">
        <v>45146</v>
      </c>
      <c r="D254">
        <v>100</v>
      </c>
      <c r="F254" s="14">
        <v>370000</v>
      </c>
      <c r="H254" s="2" t="s">
        <v>7</v>
      </c>
      <c r="I254" s="2">
        <f>SUM($C246:$C249)</f>
        <v>16</v>
      </c>
      <c r="J254" s="2">
        <f>SUM(D245:D247)</f>
        <v>89</v>
      </c>
      <c r="K254" s="2">
        <f>SUM(E245:E251)</f>
        <v>0</v>
      </c>
      <c r="L254" s="2">
        <f>SUM(I254:K254)</f>
        <v>105</v>
      </c>
      <c r="M254" s="13">
        <f>L254*600</f>
        <v>63000</v>
      </c>
      <c r="N254" s="13">
        <v>30000</v>
      </c>
      <c r="O254" s="13">
        <f>(M254-N254)/3</f>
        <v>11000</v>
      </c>
    </row>
    <row r="255" spans="2:15" hidden="1" x14ac:dyDescent="0.25">
      <c r="B255" s="1">
        <v>45147</v>
      </c>
      <c r="C255">
        <v>31</v>
      </c>
      <c r="F255" s="14">
        <v>114700</v>
      </c>
    </row>
    <row r="256" spans="2:15" hidden="1" x14ac:dyDescent="0.25">
      <c r="B256" s="1">
        <v>45148</v>
      </c>
      <c r="C256">
        <v>24</v>
      </c>
      <c r="F256" s="14">
        <v>98000</v>
      </c>
    </row>
    <row r="257" spans="2:15" hidden="1" x14ac:dyDescent="0.25">
      <c r="B257" s="1">
        <v>45149</v>
      </c>
      <c r="D257">
        <v>9</v>
      </c>
      <c r="F257" s="14">
        <v>32000</v>
      </c>
      <c r="H257" s="27" t="s">
        <v>60</v>
      </c>
      <c r="I257" s="27"/>
      <c r="J257" s="27"/>
      <c r="K257" s="27"/>
      <c r="L257" s="27"/>
    </row>
    <row r="258" spans="2:15" hidden="1" x14ac:dyDescent="0.25">
      <c r="B258" s="1">
        <v>45149</v>
      </c>
      <c r="E258">
        <v>6</v>
      </c>
      <c r="F258" s="14">
        <v>60000</v>
      </c>
      <c r="H258" s="2" t="s">
        <v>26</v>
      </c>
      <c r="I258" s="2" t="s">
        <v>27</v>
      </c>
      <c r="J258" s="2" t="s">
        <v>28</v>
      </c>
      <c r="K258" s="2" t="s">
        <v>29</v>
      </c>
      <c r="L258" s="2" t="s">
        <v>30</v>
      </c>
    </row>
    <row r="259" spans="2:15" hidden="1" x14ac:dyDescent="0.25">
      <c r="B259" s="1">
        <v>45149</v>
      </c>
      <c r="C259">
        <v>1</v>
      </c>
      <c r="F259" s="14">
        <v>4000</v>
      </c>
      <c r="H259" s="2" t="s">
        <v>31</v>
      </c>
      <c r="I259" s="2">
        <f>SUM(C229:C247)</f>
        <v>186</v>
      </c>
      <c r="J259" s="2">
        <f>SUM(D229:D247)</f>
        <v>317</v>
      </c>
      <c r="K259" s="2">
        <f>SUM(E229:E247)</f>
        <v>2</v>
      </c>
      <c r="L259" s="12">
        <f>SUM(F229:F247)</f>
        <v>2074000</v>
      </c>
    </row>
    <row r="260" spans="2:15" hidden="1" x14ac:dyDescent="0.25">
      <c r="B260" s="1">
        <v>45150</v>
      </c>
      <c r="D260">
        <v>60</v>
      </c>
      <c r="F260" s="14">
        <v>297600</v>
      </c>
    </row>
    <row r="261" spans="2:15" hidden="1" x14ac:dyDescent="0.25">
      <c r="B261" s="1">
        <v>45150</v>
      </c>
      <c r="E261">
        <v>100</v>
      </c>
      <c r="F261" s="14">
        <v>370000</v>
      </c>
    </row>
    <row r="262" spans="2:15" hidden="1" x14ac:dyDescent="0.25">
      <c r="B262" s="1">
        <v>45153</v>
      </c>
      <c r="E262">
        <v>5</v>
      </c>
      <c r="F262" s="14">
        <v>50000</v>
      </c>
    </row>
    <row r="263" spans="2:15" hidden="1" x14ac:dyDescent="0.25">
      <c r="B263" s="1">
        <v>45153</v>
      </c>
      <c r="D263">
        <v>1</v>
      </c>
      <c r="F263" s="14">
        <v>4000</v>
      </c>
    </row>
    <row r="264" spans="2:15" hidden="1" x14ac:dyDescent="0.25">
      <c r="B264" s="1">
        <v>45154</v>
      </c>
      <c r="C264">
        <v>12</v>
      </c>
      <c r="F264" s="14">
        <v>48000</v>
      </c>
    </row>
    <row r="265" spans="2:15" hidden="1" x14ac:dyDescent="0.25">
      <c r="B265" s="1">
        <v>45155</v>
      </c>
      <c r="C265">
        <v>1</v>
      </c>
      <c r="F265" s="14">
        <v>6500</v>
      </c>
    </row>
    <row r="266" spans="2:15" hidden="1" x14ac:dyDescent="0.25">
      <c r="B266" s="1">
        <v>45156</v>
      </c>
      <c r="D266">
        <v>36</v>
      </c>
      <c r="F266" s="14">
        <v>133200</v>
      </c>
    </row>
    <row r="267" spans="2:15" hidden="1" x14ac:dyDescent="0.25">
      <c r="B267" s="1">
        <v>45156</v>
      </c>
      <c r="C267">
        <v>10</v>
      </c>
      <c r="F267" s="14">
        <v>45000</v>
      </c>
    </row>
    <row r="268" spans="2:15" hidden="1" x14ac:dyDescent="0.25">
      <c r="B268" s="1">
        <v>45157</v>
      </c>
      <c r="D268">
        <v>8</v>
      </c>
      <c r="F268" s="14">
        <v>32000</v>
      </c>
    </row>
    <row r="269" spans="2:15" hidden="1" x14ac:dyDescent="0.25">
      <c r="B269" s="1">
        <v>45161</v>
      </c>
      <c r="C269">
        <v>1</v>
      </c>
      <c r="F269" s="14">
        <v>4500</v>
      </c>
    </row>
    <row r="270" spans="2:15" hidden="1" x14ac:dyDescent="0.25">
      <c r="B270" s="1">
        <v>45161</v>
      </c>
      <c r="D270">
        <v>36</v>
      </c>
      <c r="F270" s="14">
        <v>133200</v>
      </c>
    </row>
    <row r="271" spans="2:15" hidden="1" x14ac:dyDescent="0.25">
      <c r="B271" s="1">
        <v>45162</v>
      </c>
      <c r="C271">
        <v>36</v>
      </c>
      <c r="F271" s="14">
        <v>129600</v>
      </c>
    </row>
    <row r="272" spans="2:15" hidden="1" x14ac:dyDescent="0.25">
      <c r="B272" s="1">
        <v>45162</v>
      </c>
      <c r="C272">
        <v>6</v>
      </c>
      <c r="F272" s="14">
        <v>23400</v>
      </c>
      <c r="H272" s="27" t="s">
        <v>61</v>
      </c>
      <c r="I272" s="27"/>
      <c r="J272" s="27"/>
      <c r="K272" s="27"/>
      <c r="L272" s="27"/>
      <c r="M272" s="27"/>
      <c r="N272" s="27"/>
      <c r="O272" s="27"/>
    </row>
    <row r="273" spans="2:15" hidden="1" x14ac:dyDescent="0.25">
      <c r="B273" s="1">
        <v>45163</v>
      </c>
      <c r="C273">
        <v>2</v>
      </c>
      <c r="F273" s="14">
        <v>7800</v>
      </c>
      <c r="H273" s="2" t="s">
        <v>3</v>
      </c>
      <c r="I273" s="2" t="s">
        <v>4</v>
      </c>
      <c r="J273" s="2" t="s">
        <v>5</v>
      </c>
      <c r="K273" s="2" t="s">
        <v>6</v>
      </c>
      <c r="L273" s="2" t="s">
        <v>7</v>
      </c>
      <c r="M273" s="2" t="s">
        <v>33</v>
      </c>
      <c r="N273" s="2" t="s">
        <v>34</v>
      </c>
      <c r="O273" s="2" t="s">
        <v>35</v>
      </c>
    </row>
    <row r="274" spans="2:15" hidden="1" x14ac:dyDescent="0.25">
      <c r="B274" s="1">
        <v>45163</v>
      </c>
      <c r="C274">
        <v>6</v>
      </c>
      <c r="F274" s="14">
        <v>24000</v>
      </c>
      <c r="H274" s="2" t="s">
        <v>7</v>
      </c>
      <c r="I274" s="2">
        <f>SUM($C248:$C255)</f>
        <v>143</v>
      </c>
      <c r="J274" s="2">
        <f>SUM(D248:D255)</f>
        <v>147</v>
      </c>
      <c r="K274" s="2">
        <f>SUM(E265:E271)</f>
        <v>0</v>
      </c>
      <c r="L274" s="2">
        <f>SUM(I274:K274)</f>
        <v>290</v>
      </c>
      <c r="M274" s="13">
        <f>L274*600</f>
        <v>174000</v>
      </c>
      <c r="N274" s="13">
        <v>30000</v>
      </c>
      <c r="O274" s="13">
        <f>(M274-N274)/3</f>
        <v>48000</v>
      </c>
    </row>
    <row r="275" spans="2:15" hidden="1" x14ac:dyDescent="0.25">
      <c r="B275" s="1">
        <v>45163</v>
      </c>
      <c r="C275">
        <v>7</v>
      </c>
      <c r="F275" s="14">
        <v>33400</v>
      </c>
    </row>
    <row r="276" spans="2:15" hidden="1" x14ac:dyDescent="0.25">
      <c r="B276" s="1">
        <v>45163</v>
      </c>
      <c r="D276">
        <v>2</v>
      </c>
      <c r="F276" s="14">
        <v>7800</v>
      </c>
    </row>
    <row r="277" spans="2:15" hidden="1" x14ac:dyDescent="0.25">
      <c r="B277" s="1">
        <v>45164</v>
      </c>
      <c r="D277">
        <v>12</v>
      </c>
      <c r="F277" s="14">
        <v>54800</v>
      </c>
      <c r="H277" s="26" t="s">
        <v>62</v>
      </c>
      <c r="I277" s="26"/>
      <c r="J277" s="26"/>
      <c r="K277" s="26"/>
      <c r="L277" s="26"/>
      <c r="M277" s="26"/>
      <c r="N277" s="26"/>
      <c r="O277" s="26"/>
    </row>
    <row r="278" spans="2:15" hidden="1" x14ac:dyDescent="0.25">
      <c r="B278" s="1">
        <v>45164</v>
      </c>
      <c r="E278">
        <v>72</v>
      </c>
      <c r="F278" s="14">
        <v>259200</v>
      </c>
      <c r="H278" s="16" t="s">
        <v>3</v>
      </c>
      <c r="I278" s="16" t="s">
        <v>4</v>
      </c>
      <c r="J278" s="16" t="s">
        <v>5</v>
      </c>
      <c r="K278" s="16" t="s">
        <v>6</v>
      </c>
      <c r="L278" s="16" t="s">
        <v>7</v>
      </c>
      <c r="M278" s="16" t="s">
        <v>33</v>
      </c>
      <c r="N278" s="16" t="s">
        <v>34</v>
      </c>
      <c r="O278" s="16" t="s">
        <v>35</v>
      </c>
    </row>
    <row r="279" spans="2:15" hidden="1" x14ac:dyDescent="0.25">
      <c r="B279" s="1">
        <v>45166</v>
      </c>
      <c r="C279">
        <v>36</v>
      </c>
      <c r="F279" s="14">
        <v>129600</v>
      </c>
      <c r="H279" s="16" t="s">
        <v>7</v>
      </c>
      <c r="I279" s="16">
        <f>SUM($C256:$C261)</f>
        <v>25</v>
      </c>
      <c r="J279" s="16">
        <f>SUM(D256:D261)</f>
        <v>69</v>
      </c>
      <c r="K279" s="16">
        <f>SUM(E256:E261)</f>
        <v>106</v>
      </c>
      <c r="L279" s="16">
        <f>SUM(I279:K279)</f>
        <v>200</v>
      </c>
      <c r="M279" s="24">
        <f>L279*600</f>
        <v>120000</v>
      </c>
      <c r="N279" s="24">
        <v>30000</v>
      </c>
      <c r="O279" s="24">
        <f>(M279-N279)/3</f>
        <v>30000</v>
      </c>
    </row>
    <row r="280" spans="2:15" hidden="1" x14ac:dyDescent="0.25">
      <c r="B280" s="1">
        <v>45166</v>
      </c>
      <c r="C280">
        <v>1</v>
      </c>
      <c r="F280" s="14">
        <v>4000</v>
      </c>
    </row>
    <row r="281" spans="2:15" hidden="1" x14ac:dyDescent="0.25">
      <c r="B281" s="1">
        <v>45166</v>
      </c>
      <c r="C281">
        <v>4</v>
      </c>
      <c r="F281" s="14">
        <v>40000</v>
      </c>
    </row>
    <row r="282" spans="2:15" hidden="1" x14ac:dyDescent="0.25">
      <c r="B282" s="1">
        <v>45166</v>
      </c>
      <c r="E282">
        <v>87</v>
      </c>
      <c r="F282" s="14">
        <v>313200</v>
      </c>
      <c r="H282" s="26" t="s">
        <v>63</v>
      </c>
      <c r="I282" s="26"/>
      <c r="J282" s="26"/>
      <c r="K282" s="26"/>
      <c r="L282" s="26"/>
      <c r="M282" s="26"/>
      <c r="N282" s="26"/>
      <c r="O282" s="26"/>
    </row>
    <row r="283" spans="2:15" hidden="1" x14ac:dyDescent="0.25">
      <c r="B283" s="1">
        <v>45168</v>
      </c>
      <c r="C283">
        <v>36</v>
      </c>
      <c r="F283" s="14">
        <v>126000</v>
      </c>
      <c r="H283" s="16" t="s">
        <v>3</v>
      </c>
      <c r="I283" s="16" t="s">
        <v>4</v>
      </c>
      <c r="J283" s="16" t="s">
        <v>5</v>
      </c>
      <c r="K283" s="16" t="s">
        <v>6</v>
      </c>
      <c r="L283" s="16" t="s">
        <v>7</v>
      </c>
      <c r="M283" s="16" t="s">
        <v>33</v>
      </c>
      <c r="N283" s="16" t="s">
        <v>34</v>
      </c>
      <c r="O283" s="16" t="s">
        <v>35</v>
      </c>
    </row>
    <row r="284" spans="2:15" hidden="1" x14ac:dyDescent="0.25">
      <c r="B284" s="1">
        <v>45168</v>
      </c>
      <c r="D284">
        <v>25</v>
      </c>
      <c r="F284" s="14">
        <v>95000</v>
      </c>
      <c r="H284" s="16" t="s">
        <v>7</v>
      </c>
      <c r="I284" s="16">
        <f>SUM($C262:$C268)</f>
        <v>23</v>
      </c>
      <c r="J284" s="16">
        <f>SUM(D262:D268)</f>
        <v>45</v>
      </c>
      <c r="K284" s="16">
        <f>SUM(E262:E268)</f>
        <v>5</v>
      </c>
      <c r="L284" s="16">
        <f>SUM(I284:K284)</f>
        <v>73</v>
      </c>
      <c r="M284" s="24">
        <f>L284*600</f>
        <v>43800</v>
      </c>
      <c r="N284" s="24">
        <v>30000</v>
      </c>
      <c r="O284" s="24">
        <f>(M284-N284)/3</f>
        <v>4600</v>
      </c>
    </row>
    <row r="285" spans="2:15" hidden="1" x14ac:dyDescent="0.25">
      <c r="B285" s="1">
        <v>45168</v>
      </c>
      <c r="D285">
        <v>36</v>
      </c>
      <c r="F285" s="14">
        <v>126000</v>
      </c>
    </row>
    <row r="286" spans="2:15" hidden="1" x14ac:dyDescent="0.25">
      <c r="B286" s="1">
        <v>45169</v>
      </c>
      <c r="C286">
        <v>7</v>
      </c>
      <c r="F286" s="14">
        <v>28000</v>
      </c>
    </row>
    <row r="287" spans="2:15" hidden="1" x14ac:dyDescent="0.25">
      <c r="B287" s="1">
        <v>45169</v>
      </c>
      <c r="E287">
        <v>36</v>
      </c>
      <c r="F287" s="14">
        <v>126000</v>
      </c>
      <c r="H287" s="26" t="s">
        <v>64</v>
      </c>
      <c r="I287" s="26"/>
      <c r="J287" s="26"/>
      <c r="K287" s="26"/>
      <c r="L287" s="26"/>
      <c r="M287" s="26"/>
      <c r="N287" s="26"/>
      <c r="O287" s="26"/>
    </row>
    <row r="288" spans="2:15" hidden="1" x14ac:dyDescent="0.25">
      <c r="B288" s="1">
        <v>45170</v>
      </c>
      <c r="C288">
        <v>7</v>
      </c>
      <c r="F288" s="14">
        <v>26600</v>
      </c>
      <c r="H288" s="16" t="s">
        <v>3</v>
      </c>
      <c r="I288" s="16" t="s">
        <v>4</v>
      </c>
      <c r="J288" s="16" t="s">
        <v>5</v>
      </c>
      <c r="K288" s="16" t="s">
        <v>6</v>
      </c>
      <c r="L288" s="16" t="s">
        <v>7</v>
      </c>
      <c r="M288" s="16" t="s">
        <v>33</v>
      </c>
      <c r="N288" s="16" t="s">
        <v>34</v>
      </c>
      <c r="O288" s="16" t="s">
        <v>35</v>
      </c>
    </row>
    <row r="289" spans="2:15" hidden="1" x14ac:dyDescent="0.25">
      <c r="B289" s="1">
        <v>45170</v>
      </c>
      <c r="D289">
        <v>36</v>
      </c>
      <c r="F289" s="14">
        <v>126000</v>
      </c>
      <c r="H289" s="16" t="s">
        <v>7</v>
      </c>
      <c r="I289" s="16">
        <f>SUM($C269:$C278)</f>
        <v>58</v>
      </c>
      <c r="J289" s="16">
        <f>SUM(D269:D278)</f>
        <v>50</v>
      </c>
      <c r="K289" s="16">
        <f>SUM(E269:E278)</f>
        <v>72</v>
      </c>
      <c r="L289" s="16">
        <f>SUM(I289:K289)</f>
        <v>180</v>
      </c>
      <c r="M289" s="24">
        <f>L289*600</f>
        <v>108000</v>
      </c>
      <c r="N289" s="24">
        <v>30000</v>
      </c>
      <c r="O289" s="24">
        <f>(M289-N289)/3</f>
        <v>26000</v>
      </c>
    </row>
    <row r="290" spans="2:15" hidden="1" x14ac:dyDescent="0.25">
      <c r="B290" s="1">
        <v>45170</v>
      </c>
      <c r="D290">
        <v>38</v>
      </c>
      <c r="F290" s="14">
        <v>126000</v>
      </c>
    </row>
    <row r="291" spans="2:15" hidden="1" x14ac:dyDescent="0.25">
      <c r="B291" s="1">
        <v>45171</v>
      </c>
      <c r="D291">
        <v>30</v>
      </c>
      <c r="F291" s="14">
        <v>114000</v>
      </c>
    </row>
    <row r="292" spans="2:15" hidden="1" x14ac:dyDescent="0.25">
      <c r="B292" s="1">
        <v>45171</v>
      </c>
      <c r="C292">
        <v>15</v>
      </c>
      <c r="F292" s="14">
        <v>60000</v>
      </c>
      <c r="H292" s="26" t="s">
        <v>65</v>
      </c>
      <c r="I292" s="26"/>
      <c r="J292" s="26"/>
      <c r="K292" s="26"/>
      <c r="L292" s="26"/>
      <c r="M292" s="26"/>
      <c r="N292" s="26"/>
      <c r="O292" s="26"/>
    </row>
    <row r="293" spans="2:15" hidden="1" x14ac:dyDescent="0.25">
      <c r="B293" s="1">
        <v>45171</v>
      </c>
      <c r="C293">
        <v>5</v>
      </c>
      <c r="F293" s="14">
        <v>20000</v>
      </c>
      <c r="H293" s="16" t="s">
        <v>3</v>
      </c>
      <c r="I293" s="16" t="s">
        <v>4</v>
      </c>
      <c r="J293" s="16" t="s">
        <v>5</v>
      </c>
      <c r="K293" s="16" t="s">
        <v>6</v>
      </c>
      <c r="L293" s="16" t="s">
        <v>7</v>
      </c>
      <c r="M293" s="16" t="s">
        <v>33</v>
      </c>
      <c r="N293" s="16" t="s">
        <v>34</v>
      </c>
      <c r="O293" s="16" t="s">
        <v>35</v>
      </c>
    </row>
    <row r="294" spans="2:15" hidden="1" x14ac:dyDescent="0.25">
      <c r="B294" s="1">
        <v>45173</v>
      </c>
      <c r="D294">
        <v>114</v>
      </c>
      <c r="F294" s="14">
        <v>299000</v>
      </c>
      <c r="H294" s="16" t="s">
        <v>7</v>
      </c>
      <c r="I294" s="16">
        <f>SUM($C279:$C293)</f>
        <v>111</v>
      </c>
      <c r="J294" s="16">
        <f>SUM(D279:D293)</f>
        <v>165</v>
      </c>
      <c r="K294" s="16">
        <f>SUM(E279:E293)</f>
        <v>123</v>
      </c>
      <c r="L294" s="16">
        <f>SUM(I294:K294)</f>
        <v>399</v>
      </c>
      <c r="M294" s="24">
        <f>L294*600</f>
        <v>239400</v>
      </c>
      <c r="N294" s="24">
        <v>30000</v>
      </c>
      <c r="O294" s="24">
        <f>(M294-N294)/3</f>
        <v>69800</v>
      </c>
    </row>
    <row r="295" spans="2:15" hidden="1" x14ac:dyDescent="0.25">
      <c r="B295" s="1">
        <v>45173</v>
      </c>
      <c r="E295">
        <v>28</v>
      </c>
      <c r="F295" s="14">
        <v>106400</v>
      </c>
    </row>
    <row r="296" spans="2:15" hidden="1" x14ac:dyDescent="0.25">
      <c r="B296" s="1">
        <v>45173</v>
      </c>
      <c r="E296">
        <v>15</v>
      </c>
      <c r="F296" s="14">
        <v>57000</v>
      </c>
    </row>
    <row r="297" spans="2:15" hidden="1" x14ac:dyDescent="0.25">
      <c r="B297" s="1">
        <v>45174</v>
      </c>
      <c r="E297">
        <v>36</v>
      </c>
      <c r="F297" s="14">
        <v>126000</v>
      </c>
      <c r="H297" s="27" t="s">
        <v>66</v>
      </c>
      <c r="I297" s="27"/>
      <c r="J297" s="27"/>
      <c r="K297" s="27"/>
      <c r="L297" s="27"/>
    </row>
    <row r="298" spans="2:15" hidden="1" x14ac:dyDescent="0.25">
      <c r="B298" s="1">
        <v>45174</v>
      </c>
      <c r="D298">
        <v>14</v>
      </c>
      <c r="F298" s="14">
        <v>53200</v>
      </c>
      <c r="H298" s="2" t="s">
        <v>26</v>
      </c>
      <c r="I298" s="2" t="s">
        <v>27</v>
      </c>
      <c r="J298" s="2" t="s">
        <v>28</v>
      </c>
      <c r="K298" s="2" t="s">
        <v>29</v>
      </c>
      <c r="L298" s="2" t="s">
        <v>30</v>
      </c>
    </row>
    <row r="299" spans="2:15" hidden="1" x14ac:dyDescent="0.25">
      <c r="B299" s="1">
        <v>45175</v>
      </c>
      <c r="D299">
        <v>43</v>
      </c>
      <c r="F299" s="14">
        <v>150500</v>
      </c>
      <c r="H299" s="2" t="s">
        <v>31</v>
      </c>
      <c r="I299" s="2">
        <f>SUM(C248:C287)</f>
        <v>333</v>
      </c>
      <c r="J299" s="2">
        <f>SUM(D248:D287)</f>
        <v>372</v>
      </c>
      <c r="K299" s="2">
        <f>SUM(E248:E287)</f>
        <v>306</v>
      </c>
      <c r="L299" s="12">
        <f>SUM(F248:F287)</f>
        <v>3966600</v>
      </c>
    </row>
    <row r="300" spans="2:15" hidden="1" x14ac:dyDescent="0.25">
      <c r="B300" s="1">
        <v>45175</v>
      </c>
      <c r="D300">
        <v>21</v>
      </c>
      <c r="F300" s="14">
        <v>79800</v>
      </c>
    </row>
    <row r="301" spans="2:15" hidden="1" x14ac:dyDescent="0.25">
      <c r="B301" s="1">
        <v>45175</v>
      </c>
      <c r="D301">
        <v>18</v>
      </c>
      <c r="F301" s="14">
        <v>68400</v>
      </c>
    </row>
    <row r="302" spans="2:15" hidden="1" x14ac:dyDescent="0.25">
      <c r="B302" s="1">
        <v>45175</v>
      </c>
      <c r="D302">
        <v>41</v>
      </c>
      <c r="F302" s="14">
        <v>143500</v>
      </c>
    </row>
    <row r="303" spans="2:15" hidden="1" x14ac:dyDescent="0.25">
      <c r="B303" s="1">
        <v>45176</v>
      </c>
      <c r="C303">
        <v>50</v>
      </c>
      <c r="F303" s="14">
        <v>175000</v>
      </c>
    </row>
    <row r="304" spans="2:15" hidden="1" x14ac:dyDescent="0.25">
      <c r="B304" s="1">
        <v>45176</v>
      </c>
      <c r="D304">
        <v>80</v>
      </c>
      <c r="F304" s="14">
        <v>280000</v>
      </c>
    </row>
    <row r="305" spans="2:15" hidden="1" x14ac:dyDescent="0.25">
      <c r="B305" s="1">
        <v>45176</v>
      </c>
      <c r="D305">
        <v>36</v>
      </c>
      <c r="F305" s="14">
        <v>126000</v>
      </c>
    </row>
    <row r="306" spans="2:15" hidden="1" x14ac:dyDescent="0.25">
      <c r="B306" s="1">
        <v>45176</v>
      </c>
      <c r="C306">
        <v>48</v>
      </c>
      <c r="F306" s="14">
        <v>168000</v>
      </c>
    </row>
    <row r="307" spans="2:15" hidden="1" x14ac:dyDescent="0.25">
      <c r="B307" s="1">
        <v>45176</v>
      </c>
      <c r="D307">
        <v>13</v>
      </c>
      <c r="F307" s="14">
        <v>49400</v>
      </c>
    </row>
    <row r="308" spans="2:15" hidden="1" x14ac:dyDescent="0.25">
      <c r="B308" s="1">
        <v>45176</v>
      </c>
      <c r="C308">
        <v>26</v>
      </c>
      <c r="F308" s="14">
        <v>110000</v>
      </c>
    </row>
    <row r="309" spans="2:15" hidden="1" x14ac:dyDescent="0.25">
      <c r="B309" s="1">
        <v>45177</v>
      </c>
      <c r="D309">
        <v>27</v>
      </c>
      <c r="F309" s="14">
        <v>102600</v>
      </c>
    </row>
    <row r="310" spans="2:15" hidden="1" x14ac:dyDescent="0.25">
      <c r="B310" s="1">
        <v>45177</v>
      </c>
      <c r="E310">
        <v>36</v>
      </c>
      <c r="F310" s="14">
        <v>126000</v>
      </c>
    </row>
    <row r="311" spans="2:15" hidden="1" x14ac:dyDescent="0.25">
      <c r="B311" s="1">
        <v>45177</v>
      </c>
      <c r="C311">
        <v>30</v>
      </c>
      <c r="F311" s="14">
        <v>105000</v>
      </c>
    </row>
    <row r="312" spans="2:15" hidden="1" x14ac:dyDescent="0.25">
      <c r="B312" s="1">
        <v>45177</v>
      </c>
      <c r="D312">
        <v>78</v>
      </c>
      <c r="F312" s="14">
        <v>273000</v>
      </c>
    </row>
    <row r="313" spans="2:15" hidden="1" x14ac:dyDescent="0.25">
      <c r="B313" s="1">
        <v>45177</v>
      </c>
      <c r="D313">
        <v>46</v>
      </c>
      <c r="F313" s="14">
        <v>161000</v>
      </c>
    </row>
    <row r="314" spans="2:15" hidden="1" x14ac:dyDescent="0.25">
      <c r="B314" s="1">
        <v>45178</v>
      </c>
      <c r="E314">
        <v>72</v>
      </c>
      <c r="F314" s="14">
        <v>252000</v>
      </c>
      <c r="H314" s="26" t="s">
        <v>67</v>
      </c>
      <c r="I314" s="26"/>
      <c r="J314" s="26"/>
      <c r="K314" s="26"/>
      <c r="L314" s="26"/>
      <c r="M314" s="26"/>
      <c r="N314" s="26"/>
      <c r="O314" s="26"/>
    </row>
    <row r="315" spans="2:15" hidden="1" x14ac:dyDescent="0.25">
      <c r="B315" s="1">
        <v>45178</v>
      </c>
      <c r="C315">
        <v>45</v>
      </c>
      <c r="F315" s="14">
        <v>157500</v>
      </c>
      <c r="H315" s="16" t="s">
        <v>3</v>
      </c>
      <c r="I315" s="16" t="s">
        <v>4</v>
      </c>
      <c r="J315" s="16" t="s">
        <v>5</v>
      </c>
      <c r="K315" s="16" t="s">
        <v>6</v>
      </c>
      <c r="L315" s="16" t="s">
        <v>7</v>
      </c>
      <c r="M315" s="16" t="s">
        <v>33</v>
      </c>
      <c r="N315" s="16" t="s">
        <v>34</v>
      </c>
      <c r="O315" s="16" t="s">
        <v>35</v>
      </c>
    </row>
    <row r="316" spans="2:15" hidden="1" x14ac:dyDescent="0.25">
      <c r="B316" s="1">
        <v>45178</v>
      </c>
      <c r="C316">
        <v>48</v>
      </c>
      <c r="F316" s="14">
        <v>168000</v>
      </c>
      <c r="H316" s="16" t="s">
        <v>7</v>
      </c>
      <c r="I316" s="16">
        <f>SUM($C294:$C317)</f>
        <v>297</v>
      </c>
      <c r="J316" s="16">
        <f>SUM(D294:D317)</f>
        <v>531</v>
      </c>
      <c r="K316" s="16">
        <f>SUM(E294:E317)</f>
        <v>187</v>
      </c>
      <c r="L316" s="16">
        <f>SUM(I316:K316)</f>
        <v>1015</v>
      </c>
      <c r="M316" s="24">
        <f>L316*600</f>
        <v>609000</v>
      </c>
      <c r="N316" s="24">
        <v>30000</v>
      </c>
      <c r="O316" s="24">
        <f>(M316-N316)/3</f>
        <v>193000</v>
      </c>
    </row>
    <row r="317" spans="2:15" hidden="1" x14ac:dyDescent="0.25">
      <c r="B317" s="1">
        <v>45178</v>
      </c>
      <c r="C317">
        <v>50</v>
      </c>
      <c r="F317" s="14">
        <v>175000</v>
      </c>
    </row>
    <row r="318" spans="2:15" hidden="1" x14ac:dyDescent="0.25">
      <c r="B318" s="1">
        <v>45180</v>
      </c>
      <c r="C318">
        <v>65</v>
      </c>
      <c r="F318" s="14">
        <v>227500</v>
      </c>
    </row>
    <row r="319" spans="2:15" hidden="1" x14ac:dyDescent="0.25">
      <c r="B319" s="1">
        <v>45180</v>
      </c>
      <c r="D319">
        <v>35</v>
      </c>
      <c r="F319" s="14">
        <v>122500</v>
      </c>
      <c r="H319" s="26" t="s">
        <v>68</v>
      </c>
      <c r="I319" s="26"/>
      <c r="J319" s="26"/>
      <c r="K319" s="26"/>
      <c r="L319" s="26"/>
      <c r="M319" s="26"/>
      <c r="N319" s="26"/>
      <c r="O319" s="26"/>
    </row>
    <row r="320" spans="2:15" hidden="1" x14ac:dyDescent="0.25">
      <c r="B320" s="1">
        <v>45181</v>
      </c>
      <c r="C320">
        <v>36</v>
      </c>
      <c r="F320" s="14">
        <v>126000</v>
      </c>
      <c r="H320" s="16" t="s">
        <v>3</v>
      </c>
      <c r="I320" s="16" t="s">
        <v>4</v>
      </c>
      <c r="J320" s="16" t="s">
        <v>5</v>
      </c>
      <c r="K320" s="16" t="s">
        <v>6</v>
      </c>
      <c r="L320" s="16" t="s">
        <v>7</v>
      </c>
      <c r="M320" s="16" t="s">
        <v>33</v>
      </c>
      <c r="N320" s="16" t="s">
        <v>34</v>
      </c>
      <c r="O320" s="16" t="s">
        <v>35</v>
      </c>
    </row>
    <row r="321" spans="2:15" hidden="1" x14ac:dyDescent="0.25">
      <c r="B321" s="1">
        <v>45181</v>
      </c>
      <c r="D321">
        <v>24</v>
      </c>
      <c r="F321" s="14">
        <v>91200</v>
      </c>
      <c r="H321" s="16" t="s">
        <v>7</v>
      </c>
      <c r="I321" s="16">
        <f>SUM($C318:$C349)</f>
        <v>494</v>
      </c>
      <c r="J321" s="16">
        <f>SUM(D318:D349)</f>
        <v>546</v>
      </c>
      <c r="K321" s="16">
        <f>SUM(E318:E2347)</f>
        <v>643</v>
      </c>
      <c r="L321" s="16">
        <f>SUM(I321:K321)</f>
        <v>1683</v>
      </c>
      <c r="M321" s="24">
        <f>L321*600</f>
        <v>1009800</v>
      </c>
      <c r="N321" s="24">
        <v>30000</v>
      </c>
      <c r="O321" s="24">
        <f>(M321-N321)/3</f>
        <v>326600</v>
      </c>
    </row>
    <row r="322" spans="2:15" hidden="1" x14ac:dyDescent="0.25">
      <c r="B322" s="1">
        <v>45181</v>
      </c>
      <c r="C322">
        <v>12</v>
      </c>
      <c r="F322" s="14">
        <v>42000</v>
      </c>
    </row>
    <row r="323" spans="2:15" hidden="1" x14ac:dyDescent="0.25">
      <c r="B323" s="1">
        <v>45181</v>
      </c>
      <c r="D323">
        <v>72</v>
      </c>
      <c r="F323" s="14">
        <v>252000</v>
      </c>
    </row>
    <row r="324" spans="2:15" hidden="1" x14ac:dyDescent="0.25">
      <c r="B324" s="1">
        <v>45181</v>
      </c>
      <c r="D324">
        <v>36</v>
      </c>
      <c r="F324" s="14">
        <v>126000</v>
      </c>
      <c r="H324" s="26" t="s">
        <v>69</v>
      </c>
      <c r="I324" s="26"/>
      <c r="J324" s="26"/>
      <c r="K324" s="26"/>
      <c r="L324" s="26"/>
      <c r="M324" s="26"/>
      <c r="N324" s="26"/>
      <c r="O324" s="26"/>
    </row>
    <row r="325" spans="2:15" hidden="1" x14ac:dyDescent="0.25">
      <c r="B325" s="1">
        <v>45182</v>
      </c>
      <c r="C325">
        <v>22</v>
      </c>
      <c r="F325" s="14">
        <v>77000</v>
      </c>
      <c r="H325" s="16" t="s">
        <v>3</v>
      </c>
      <c r="I325" s="16" t="s">
        <v>4</v>
      </c>
      <c r="J325" s="16" t="s">
        <v>5</v>
      </c>
      <c r="K325" s="16" t="s">
        <v>6</v>
      </c>
      <c r="L325" s="16" t="s">
        <v>7</v>
      </c>
      <c r="M325" s="16" t="s">
        <v>33</v>
      </c>
      <c r="N325" s="16" t="s">
        <v>34</v>
      </c>
      <c r="O325" s="16" t="s">
        <v>35</v>
      </c>
    </row>
    <row r="326" spans="2:15" hidden="1" x14ac:dyDescent="0.25">
      <c r="B326" s="1">
        <v>45182</v>
      </c>
      <c r="C326">
        <v>4</v>
      </c>
      <c r="F326" s="14">
        <v>14000</v>
      </c>
      <c r="H326" s="16" t="s">
        <v>7</v>
      </c>
      <c r="I326" s="16">
        <f>SUM($C350:$C366)</f>
        <v>303</v>
      </c>
      <c r="J326" s="16">
        <f>SUM(D350:D366)</f>
        <v>220</v>
      </c>
      <c r="K326" s="16">
        <f>SUM(E350:E366)</f>
        <v>54</v>
      </c>
      <c r="L326" s="16">
        <f>SUM(I326:K326)</f>
        <v>577</v>
      </c>
      <c r="M326" s="24">
        <f>L326*600</f>
        <v>346200</v>
      </c>
      <c r="N326" s="24">
        <v>30000</v>
      </c>
      <c r="O326" s="24">
        <f>(M326-N326)/3</f>
        <v>105400</v>
      </c>
    </row>
    <row r="327" spans="2:15" hidden="1" x14ac:dyDescent="0.25">
      <c r="B327" s="1">
        <v>45182</v>
      </c>
      <c r="D327">
        <v>20</v>
      </c>
      <c r="F327" s="14">
        <v>76000</v>
      </c>
    </row>
    <row r="328" spans="2:15" hidden="1" x14ac:dyDescent="0.25">
      <c r="B328" s="1">
        <v>45182</v>
      </c>
      <c r="C328">
        <v>36</v>
      </c>
      <c r="F328" s="14">
        <v>126000</v>
      </c>
    </row>
    <row r="329" spans="2:15" hidden="1" x14ac:dyDescent="0.25">
      <c r="B329" s="1">
        <v>45182</v>
      </c>
      <c r="C329">
        <v>4</v>
      </c>
      <c r="F329" s="14">
        <v>14000</v>
      </c>
      <c r="H329" s="26" t="s">
        <v>69</v>
      </c>
      <c r="I329" s="26"/>
      <c r="J329" s="26"/>
      <c r="K329" s="26"/>
      <c r="L329" s="26"/>
      <c r="M329" s="26"/>
      <c r="N329" s="26"/>
      <c r="O329" s="26"/>
    </row>
    <row r="330" spans="2:15" hidden="1" x14ac:dyDescent="0.25">
      <c r="B330" s="1">
        <v>45182</v>
      </c>
      <c r="D330">
        <v>36</v>
      </c>
      <c r="F330" s="14">
        <v>126000</v>
      </c>
      <c r="H330" s="16" t="s">
        <v>3</v>
      </c>
      <c r="I330" s="16" t="s">
        <v>4</v>
      </c>
      <c r="J330" s="16" t="s">
        <v>5</v>
      </c>
      <c r="K330" s="16" t="s">
        <v>6</v>
      </c>
      <c r="L330" s="16" t="s">
        <v>7</v>
      </c>
      <c r="M330" s="16" t="s">
        <v>33</v>
      </c>
      <c r="N330" s="16" t="s">
        <v>34</v>
      </c>
      <c r="O330" s="16" t="s">
        <v>35</v>
      </c>
    </row>
    <row r="331" spans="2:15" hidden="1" x14ac:dyDescent="0.25">
      <c r="B331" s="1">
        <v>45183</v>
      </c>
      <c r="D331">
        <v>24</v>
      </c>
      <c r="F331" s="14">
        <v>91200</v>
      </c>
      <c r="H331" s="16" t="s">
        <v>7</v>
      </c>
      <c r="I331" s="16">
        <f>SUM($C367:$C385)</f>
        <v>263</v>
      </c>
      <c r="J331" s="16">
        <f>SUM(D367:D385)</f>
        <v>20</v>
      </c>
      <c r="K331" s="16">
        <f>SUM(E367:E385)</f>
        <v>26</v>
      </c>
      <c r="L331" s="16">
        <f>SUM(I331:K331)</f>
        <v>309</v>
      </c>
      <c r="M331" s="24">
        <f>L331*600</f>
        <v>185400</v>
      </c>
      <c r="N331" s="24">
        <v>30000</v>
      </c>
      <c r="O331" s="24">
        <f>(M331-N331)/3</f>
        <v>51800</v>
      </c>
    </row>
    <row r="332" spans="2:15" hidden="1" x14ac:dyDescent="0.25">
      <c r="B332" s="1">
        <v>45183</v>
      </c>
      <c r="D332">
        <v>72</v>
      </c>
      <c r="F332" s="14">
        <v>252000</v>
      </c>
    </row>
    <row r="333" spans="2:15" hidden="1" x14ac:dyDescent="0.25">
      <c r="B333" s="1">
        <v>45183</v>
      </c>
      <c r="C333">
        <v>51</v>
      </c>
      <c r="F333" s="14">
        <v>178500</v>
      </c>
    </row>
    <row r="334" spans="2:15" hidden="1" x14ac:dyDescent="0.25">
      <c r="B334" s="1">
        <v>45183</v>
      </c>
      <c r="E334">
        <v>36</v>
      </c>
      <c r="F334" s="14">
        <v>126000</v>
      </c>
      <c r="H334" s="27" t="s">
        <v>70</v>
      </c>
      <c r="I334" s="27"/>
      <c r="J334" s="27"/>
      <c r="K334" s="27"/>
      <c r="L334" s="27"/>
    </row>
    <row r="335" spans="2:15" hidden="1" x14ac:dyDescent="0.25">
      <c r="B335" s="1">
        <v>45183</v>
      </c>
      <c r="D335">
        <v>56</v>
      </c>
      <c r="F335" s="14">
        <v>196000</v>
      </c>
      <c r="H335" s="2" t="s">
        <v>26</v>
      </c>
      <c r="I335" s="2" t="s">
        <v>27</v>
      </c>
      <c r="J335" s="2" t="s">
        <v>28</v>
      </c>
      <c r="K335" s="2" t="s">
        <v>29</v>
      </c>
      <c r="L335" s="2" t="s">
        <v>30</v>
      </c>
    </row>
    <row r="336" spans="2:15" hidden="1" x14ac:dyDescent="0.25">
      <c r="B336" s="1">
        <v>45183</v>
      </c>
      <c r="D336">
        <v>36</v>
      </c>
      <c r="F336" s="14">
        <v>126000</v>
      </c>
      <c r="H336" s="2" t="s">
        <v>31</v>
      </c>
      <c r="I336" s="2">
        <f>SUM(C288:C385)</f>
        <v>1384</v>
      </c>
      <c r="J336" s="2">
        <f>SUM(D288:D385)</f>
        <v>1421</v>
      </c>
      <c r="K336" s="2">
        <f>SUM(E288:E385)</f>
        <v>316</v>
      </c>
      <c r="L336" s="12">
        <f>SUM(F288:F385)</f>
        <v>11028900</v>
      </c>
    </row>
    <row r="337" spans="2:6" hidden="1" x14ac:dyDescent="0.25">
      <c r="B337" s="1">
        <v>45184</v>
      </c>
      <c r="D337">
        <v>5</v>
      </c>
      <c r="F337" s="14">
        <v>19000</v>
      </c>
    </row>
    <row r="338" spans="2:6" hidden="1" x14ac:dyDescent="0.25">
      <c r="B338" s="1">
        <v>45184</v>
      </c>
      <c r="C338">
        <v>151</v>
      </c>
      <c r="F338" s="14">
        <v>528500</v>
      </c>
    </row>
    <row r="339" spans="2:6" hidden="1" x14ac:dyDescent="0.25">
      <c r="B339" s="1">
        <v>45184</v>
      </c>
      <c r="E339">
        <v>13</v>
      </c>
      <c r="F339" s="14">
        <v>49400</v>
      </c>
    </row>
    <row r="340" spans="2:6" hidden="1" x14ac:dyDescent="0.25">
      <c r="B340" s="1">
        <v>45184</v>
      </c>
      <c r="D340">
        <v>36</v>
      </c>
      <c r="F340" s="14">
        <v>126000</v>
      </c>
    </row>
    <row r="341" spans="2:6" hidden="1" x14ac:dyDescent="0.25">
      <c r="B341" s="1">
        <v>45184</v>
      </c>
      <c r="C341">
        <v>14</v>
      </c>
      <c r="F341" s="14">
        <v>53200</v>
      </c>
    </row>
    <row r="342" spans="2:6" hidden="1" x14ac:dyDescent="0.25">
      <c r="B342" s="1">
        <v>45185</v>
      </c>
      <c r="D342">
        <v>36</v>
      </c>
      <c r="F342" s="14">
        <v>126000</v>
      </c>
    </row>
    <row r="343" spans="2:6" hidden="1" x14ac:dyDescent="0.25">
      <c r="B343" s="1">
        <v>45185</v>
      </c>
      <c r="C343">
        <v>36</v>
      </c>
      <c r="F343" s="14">
        <v>126000</v>
      </c>
    </row>
    <row r="344" spans="2:6" hidden="1" x14ac:dyDescent="0.25">
      <c r="B344" s="1">
        <v>45185</v>
      </c>
      <c r="D344">
        <v>11</v>
      </c>
      <c r="F344" s="14">
        <v>41800</v>
      </c>
    </row>
    <row r="345" spans="2:6" hidden="1" x14ac:dyDescent="0.25">
      <c r="B345" s="1">
        <v>45185</v>
      </c>
      <c r="C345">
        <v>37</v>
      </c>
      <c r="F345" s="14">
        <v>129500</v>
      </c>
    </row>
    <row r="346" spans="2:6" hidden="1" x14ac:dyDescent="0.25">
      <c r="B346" s="1">
        <v>45185</v>
      </c>
      <c r="C346">
        <v>4</v>
      </c>
      <c r="F346" s="14">
        <v>15200</v>
      </c>
    </row>
    <row r="347" spans="2:6" hidden="1" x14ac:dyDescent="0.25">
      <c r="B347" s="1">
        <v>45185</v>
      </c>
      <c r="D347">
        <v>47</v>
      </c>
      <c r="F347" s="14">
        <v>164500</v>
      </c>
    </row>
    <row r="348" spans="2:6" hidden="1" x14ac:dyDescent="0.25">
      <c r="B348" s="1">
        <v>45185</v>
      </c>
      <c r="C348">
        <v>19</v>
      </c>
      <c r="F348" s="14">
        <v>72200</v>
      </c>
    </row>
    <row r="349" spans="2:6" hidden="1" x14ac:dyDescent="0.25">
      <c r="B349" s="1">
        <v>45185</v>
      </c>
      <c r="C349">
        <v>3</v>
      </c>
      <c r="F349" s="14">
        <v>10500</v>
      </c>
    </row>
    <row r="350" spans="2:6" hidden="1" x14ac:dyDescent="0.25">
      <c r="B350" s="1">
        <v>45187</v>
      </c>
      <c r="D350">
        <v>9</v>
      </c>
      <c r="F350" s="14">
        <v>34200</v>
      </c>
    </row>
    <row r="351" spans="2:6" hidden="1" x14ac:dyDescent="0.25">
      <c r="B351" s="1">
        <v>45187</v>
      </c>
      <c r="D351">
        <v>120</v>
      </c>
      <c r="F351" s="14">
        <v>420000</v>
      </c>
    </row>
    <row r="352" spans="2:6" hidden="1" x14ac:dyDescent="0.25">
      <c r="B352" s="1">
        <v>45187</v>
      </c>
      <c r="C352">
        <v>15</v>
      </c>
      <c r="F352" s="14">
        <v>61400</v>
      </c>
    </row>
    <row r="353" spans="2:6" hidden="1" x14ac:dyDescent="0.25">
      <c r="B353" s="1">
        <v>45187</v>
      </c>
      <c r="E353">
        <v>26</v>
      </c>
      <c r="F353" s="14">
        <v>91000</v>
      </c>
    </row>
    <row r="354" spans="2:6" hidden="1" x14ac:dyDescent="0.25">
      <c r="B354" s="1">
        <v>45188</v>
      </c>
      <c r="D354">
        <v>40</v>
      </c>
      <c r="F354" s="14">
        <v>140000</v>
      </c>
    </row>
    <row r="355" spans="2:6" hidden="1" x14ac:dyDescent="0.25">
      <c r="B355" s="1">
        <v>45188</v>
      </c>
      <c r="D355">
        <v>24</v>
      </c>
      <c r="F355" s="14">
        <v>91200</v>
      </c>
    </row>
    <row r="356" spans="2:6" hidden="1" x14ac:dyDescent="0.25">
      <c r="B356" s="1">
        <v>45188</v>
      </c>
      <c r="C356">
        <v>16</v>
      </c>
      <c r="F356" s="14">
        <v>60800</v>
      </c>
    </row>
    <row r="357" spans="2:6" hidden="1" x14ac:dyDescent="0.25">
      <c r="B357" s="1">
        <v>45189</v>
      </c>
      <c r="D357">
        <v>3</v>
      </c>
      <c r="F357" s="14">
        <v>11400</v>
      </c>
    </row>
    <row r="358" spans="2:6" hidden="1" x14ac:dyDescent="0.25">
      <c r="B358" s="1">
        <v>45189</v>
      </c>
      <c r="C358">
        <v>35</v>
      </c>
      <c r="F358" s="14">
        <v>122500</v>
      </c>
    </row>
    <row r="359" spans="2:6" hidden="1" x14ac:dyDescent="0.25">
      <c r="B359" s="1">
        <v>45189</v>
      </c>
      <c r="C359">
        <v>3</v>
      </c>
      <c r="F359" s="14">
        <v>23500</v>
      </c>
    </row>
    <row r="360" spans="2:6" hidden="1" x14ac:dyDescent="0.25">
      <c r="B360" s="1">
        <v>45189</v>
      </c>
      <c r="D360">
        <v>12</v>
      </c>
      <c r="F360" s="14">
        <v>45600</v>
      </c>
    </row>
    <row r="361" spans="2:6" hidden="1" x14ac:dyDescent="0.25">
      <c r="B361" s="1">
        <v>45190</v>
      </c>
      <c r="C361">
        <v>26</v>
      </c>
      <c r="F361" s="14">
        <v>117400</v>
      </c>
    </row>
    <row r="362" spans="2:6" hidden="1" x14ac:dyDescent="0.25">
      <c r="B362" s="1">
        <v>45190</v>
      </c>
      <c r="C362">
        <v>150</v>
      </c>
      <c r="F362" s="14">
        <v>510000</v>
      </c>
    </row>
    <row r="363" spans="2:6" hidden="1" x14ac:dyDescent="0.25">
      <c r="B363" s="1">
        <v>45190</v>
      </c>
      <c r="D363">
        <v>12</v>
      </c>
      <c r="F363" s="14">
        <v>42000</v>
      </c>
    </row>
    <row r="364" spans="2:6" hidden="1" x14ac:dyDescent="0.25">
      <c r="B364" s="1">
        <v>45191</v>
      </c>
      <c r="C364">
        <v>10</v>
      </c>
      <c r="F364" s="14">
        <v>38000</v>
      </c>
    </row>
    <row r="365" spans="2:6" hidden="1" x14ac:dyDescent="0.25">
      <c r="B365" s="1">
        <v>45191</v>
      </c>
      <c r="E365">
        <v>28</v>
      </c>
      <c r="F365" s="14">
        <v>106400</v>
      </c>
    </row>
    <row r="366" spans="2:6" hidden="1" x14ac:dyDescent="0.25">
      <c r="B366" s="1">
        <v>45191</v>
      </c>
      <c r="C366">
        <v>48</v>
      </c>
      <c r="F366" s="14">
        <v>168000</v>
      </c>
    </row>
    <row r="367" spans="2:6" hidden="1" x14ac:dyDescent="0.25">
      <c r="B367" s="1">
        <v>45193</v>
      </c>
      <c r="C367">
        <v>60</v>
      </c>
      <c r="F367" s="14">
        <v>210000</v>
      </c>
    </row>
    <row r="368" spans="2:6" hidden="1" x14ac:dyDescent="0.25">
      <c r="B368" s="1">
        <v>45194</v>
      </c>
      <c r="C368">
        <v>13</v>
      </c>
      <c r="F368" s="14">
        <v>45500</v>
      </c>
    </row>
    <row r="369" spans="2:6" hidden="1" x14ac:dyDescent="0.25">
      <c r="B369" s="1">
        <v>45194</v>
      </c>
      <c r="C369">
        <v>2</v>
      </c>
      <c r="F369" s="14">
        <v>7000</v>
      </c>
    </row>
    <row r="370" spans="2:6" hidden="1" x14ac:dyDescent="0.25">
      <c r="B370" s="1">
        <v>45196</v>
      </c>
      <c r="D370">
        <v>1</v>
      </c>
      <c r="F370" s="14">
        <v>4000</v>
      </c>
    </row>
    <row r="371" spans="2:6" hidden="1" x14ac:dyDescent="0.25">
      <c r="B371" s="1">
        <v>45196</v>
      </c>
      <c r="C371">
        <v>5</v>
      </c>
      <c r="F371" s="14">
        <v>19000</v>
      </c>
    </row>
    <row r="372" spans="2:6" hidden="1" x14ac:dyDescent="0.25">
      <c r="B372" s="1">
        <v>45196</v>
      </c>
      <c r="C372">
        <v>19</v>
      </c>
      <c r="F372" s="14">
        <v>66500</v>
      </c>
    </row>
    <row r="373" spans="2:6" hidden="1" x14ac:dyDescent="0.25">
      <c r="B373" s="1">
        <v>45196</v>
      </c>
      <c r="C373">
        <v>14</v>
      </c>
      <c r="F373" s="14">
        <v>49000</v>
      </c>
    </row>
    <row r="374" spans="2:6" hidden="1" x14ac:dyDescent="0.25">
      <c r="B374" s="1">
        <v>45196</v>
      </c>
      <c r="C374">
        <v>8</v>
      </c>
      <c r="F374" s="14">
        <v>36600</v>
      </c>
    </row>
    <row r="375" spans="2:6" hidden="1" x14ac:dyDescent="0.25">
      <c r="B375" s="1">
        <v>45197</v>
      </c>
      <c r="C375">
        <v>11</v>
      </c>
      <c r="F375" s="14">
        <v>38500</v>
      </c>
    </row>
    <row r="376" spans="2:6" hidden="1" x14ac:dyDescent="0.25">
      <c r="B376" s="1">
        <v>45197</v>
      </c>
      <c r="D376">
        <v>7</v>
      </c>
      <c r="F376" s="14">
        <v>26600</v>
      </c>
    </row>
    <row r="377" spans="2:6" hidden="1" x14ac:dyDescent="0.25">
      <c r="B377" s="1">
        <v>45198</v>
      </c>
      <c r="C377">
        <v>33</v>
      </c>
      <c r="F377" s="14">
        <v>115500</v>
      </c>
    </row>
    <row r="378" spans="2:6" hidden="1" x14ac:dyDescent="0.25">
      <c r="B378" s="1">
        <v>45198</v>
      </c>
      <c r="E378">
        <v>26</v>
      </c>
      <c r="F378" s="14">
        <v>87400</v>
      </c>
    </row>
    <row r="379" spans="2:6" hidden="1" x14ac:dyDescent="0.25">
      <c r="B379" s="1">
        <v>45198</v>
      </c>
      <c r="C379">
        <v>36</v>
      </c>
      <c r="F379" s="14">
        <v>126000</v>
      </c>
    </row>
    <row r="380" spans="2:6" hidden="1" x14ac:dyDescent="0.25">
      <c r="B380" s="1">
        <v>45199</v>
      </c>
      <c r="C380">
        <v>12</v>
      </c>
      <c r="F380" s="14">
        <v>42000</v>
      </c>
    </row>
    <row r="381" spans="2:6" hidden="1" x14ac:dyDescent="0.25">
      <c r="B381" s="1">
        <v>45199</v>
      </c>
      <c r="C381">
        <v>17</v>
      </c>
      <c r="F381" s="14">
        <v>64600</v>
      </c>
    </row>
    <row r="382" spans="2:6" hidden="1" x14ac:dyDescent="0.25">
      <c r="B382" s="1">
        <v>45199</v>
      </c>
      <c r="C382">
        <v>20</v>
      </c>
      <c r="F382" s="14">
        <v>76000</v>
      </c>
    </row>
    <row r="383" spans="2:6" hidden="1" x14ac:dyDescent="0.25">
      <c r="B383" s="1">
        <v>45199</v>
      </c>
      <c r="D383">
        <v>12</v>
      </c>
      <c r="F383" s="14">
        <v>45600</v>
      </c>
    </row>
    <row r="384" spans="2:6" hidden="1" x14ac:dyDescent="0.25">
      <c r="B384" s="1">
        <v>45199</v>
      </c>
      <c r="C384">
        <v>1</v>
      </c>
      <c r="F384" s="14">
        <v>3500</v>
      </c>
    </row>
    <row r="385" spans="2:15" hidden="1" x14ac:dyDescent="0.25">
      <c r="B385" s="1">
        <v>45199</v>
      </c>
      <c r="C385">
        <v>12</v>
      </c>
      <c r="F385" s="14">
        <v>45600</v>
      </c>
    </row>
    <row r="386" spans="2:15" hidden="1" x14ac:dyDescent="0.25">
      <c r="B386" s="1">
        <v>45201</v>
      </c>
      <c r="D386">
        <v>3</v>
      </c>
      <c r="F386" s="14">
        <v>30000</v>
      </c>
    </row>
    <row r="387" spans="2:15" hidden="1" x14ac:dyDescent="0.25">
      <c r="B387" s="1">
        <v>45201</v>
      </c>
      <c r="D387">
        <v>29</v>
      </c>
      <c r="F387" s="14">
        <v>110200</v>
      </c>
      <c r="H387" s="26" t="s">
        <v>71</v>
      </c>
      <c r="I387" s="26"/>
      <c r="J387" s="26"/>
      <c r="K387" s="26"/>
      <c r="L387" s="26"/>
      <c r="M387" s="26"/>
      <c r="N387" s="26"/>
      <c r="O387" s="26"/>
    </row>
    <row r="388" spans="2:15" hidden="1" x14ac:dyDescent="0.25">
      <c r="B388" s="1">
        <v>45202</v>
      </c>
      <c r="C388">
        <v>1</v>
      </c>
      <c r="F388" s="14">
        <v>3500</v>
      </c>
      <c r="H388" s="16" t="s">
        <v>3</v>
      </c>
      <c r="I388" s="16" t="s">
        <v>4</v>
      </c>
      <c r="J388" s="16" t="s">
        <v>5</v>
      </c>
      <c r="K388" s="16" t="s">
        <v>6</v>
      </c>
      <c r="L388" s="16" t="s">
        <v>7</v>
      </c>
      <c r="M388" s="16" t="s">
        <v>33</v>
      </c>
      <c r="N388" s="16" t="s">
        <v>34</v>
      </c>
      <c r="O388" s="16" t="s">
        <v>35</v>
      </c>
    </row>
    <row r="389" spans="2:15" hidden="1" x14ac:dyDescent="0.25">
      <c r="B389" s="1">
        <v>45202</v>
      </c>
      <c r="C389">
        <v>2</v>
      </c>
      <c r="F389" s="14">
        <v>8000</v>
      </c>
      <c r="H389" s="16" t="s">
        <v>7</v>
      </c>
      <c r="I389" s="16">
        <f>SUM($C386:$C398)</f>
        <v>44</v>
      </c>
      <c r="J389" s="16">
        <f>SUM(D386:D398)</f>
        <v>112</v>
      </c>
      <c r="K389" s="16">
        <f>SUM(E386:E398)</f>
        <v>0</v>
      </c>
      <c r="L389" s="16">
        <f>SUM(I389:K389)</f>
        <v>156</v>
      </c>
      <c r="M389" s="24">
        <f>L389*600</f>
        <v>93600</v>
      </c>
      <c r="N389" s="24">
        <v>30000</v>
      </c>
      <c r="O389" s="24">
        <f>(M389-N389)/3</f>
        <v>21200</v>
      </c>
    </row>
    <row r="390" spans="2:15" hidden="1" x14ac:dyDescent="0.25">
      <c r="B390" s="1">
        <v>45203</v>
      </c>
      <c r="C390">
        <v>12</v>
      </c>
      <c r="F390" s="14">
        <v>45600</v>
      </c>
    </row>
    <row r="391" spans="2:15" hidden="1" x14ac:dyDescent="0.25">
      <c r="B391" s="1">
        <v>45203</v>
      </c>
      <c r="C391">
        <v>1</v>
      </c>
      <c r="F391" s="14">
        <v>3500</v>
      </c>
    </row>
    <row r="392" spans="2:15" hidden="1" x14ac:dyDescent="0.25">
      <c r="B392" s="1">
        <v>45203</v>
      </c>
      <c r="D392">
        <v>36</v>
      </c>
      <c r="F392" s="14">
        <v>126000</v>
      </c>
      <c r="H392" s="26" t="s">
        <v>72</v>
      </c>
      <c r="I392" s="26"/>
      <c r="J392" s="26"/>
      <c r="K392" s="26"/>
      <c r="L392" s="26"/>
      <c r="M392" s="26"/>
      <c r="N392" s="26"/>
      <c r="O392" s="26"/>
    </row>
    <row r="393" spans="2:15" hidden="1" x14ac:dyDescent="0.25">
      <c r="B393" s="1">
        <v>45204</v>
      </c>
      <c r="C393">
        <v>10</v>
      </c>
      <c r="F393" s="14">
        <v>38000</v>
      </c>
      <c r="H393" s="16" t="s">
        <v>3</v>
      </c>
      <c r="I393" s="16" t="s">
        <v>4</v>
      </c>
      <c r="J393" s="16" t="s">
        <v>5</v>
      </c>
      <c r="K393" s="16" t="s">
        <v>6</v>
      </c>
      <c r="L393" s="16" t="s">
        <v>7</v>
      </c>
      <c r="M393" s="16" t="s">
        <v>33</v>
      </c>
      <c r="N393" s="16" t="s">
        <v>34</v>
      </c>
      <c r="O393" s="16" t="s">
        <v>35</v>
      </c>
    </row>
    <row r="394" spans="2:15" hidden="1" x14ac:dyDescent="0.25">
      <c r="B394" s="1">
        <v>45205</v>
      </c>
      <c r="C394">
        <v>13</v>
      </c>
      <c r="F394" s="14">
        <v>62000</v>
      </c>
      <c r="H394" s="16" t="s">
        <v>7</v>
      </c>
      <c r="I394" s="16">
        <f>SUM($C399:$C406)</f>
        <v>76</v>
      </c>
      <c r="J394" s="16">
        <f>SUM(D399:D406)</f>
        <v>67</v>
      </c>
      <c r="K394" s="16">
        <f>SUM(E399:E406)</f>
        <v>0</v>
      </c>
      <c r="L394" s="16">
        <f>SUM(I394:K394)</f>
        <v>143</v>
      </c>
      <c r="M394" s="24">
        <f>L394*600</f>
        <v>85800</v>
      </c>
      <c r="N394" s="24">
        <v>30000</v>
      </c>
      <c r="O394" s="24">
        <f>(M394-N394)/3</f>
        <v>18600</v>
      </c>
    </row>
    <row r="395" spans="2:15" hidden="1" x14ac:dyDescent="0.25">
      <c r="B395" s="1">
        <v>45205</v>
      </c>
      <c r="C395">
        <v>4</v>
      </c>
      <c r="F395" s="14">
        <v>15200</v>
      </c>
    </row>
    <row r="396" spans="2:15" hidden="1" x14ac:dyDescent="0.25">
      <c r="B396" s="1">
        <v>45205</v>
      </c>
      <c r="D396">
        <v>12</v>
      </c>
      <c r="F396" s="14">
        <v>42000</v>
      </c>
    </row>
    <row r="397" spans="2:15" hidden="1" x14ac:dyDescent="0.25">
      <c r="B397" s="1">
        <v>45206</v>
      </c>
      <c r="C397">
        <v>1</v>
      </c>
      <c r="F397" s="14">
        <v>10000</v>
      </c>
      <c r="H397" s="26" t="s">
        <v>73</v>
      </c>
      <c r="I397" s="26"/>
      <c r="J397" s="26"/>
      <c r="K397" s="26"/>
      <c r="L397" s="26"/>
      <c r="M397" s="26"/>
      <c r="N397" s="26"/>
      <c r="O397" s="26"/>
    </row>
    <row r="398" spans="2:15" hidden="1" x14ac:dyDescent="0.25">
      <c r="B398" s="1">
        <v>45206</v>
      </c>
      <c r="D398">
        <v>32</v>
      </c>
      <c r="F398" s="14">
        <v>121600</v>
      </c>
      <c r="H398" s="16" t="s">
        <v>3</v>
      </c>
      <c r="I398" s="16" t="s">
        <v>4</v>
      </c>
      <c r="J398" s="16" t="s">
        <v>5</v>
      </c>
      <c r="K398" s="16" t="s">
        <v>6</v>
      </c>
      <c r="L398" s="16" t="s">
        <v>7</v>
      </c>
      <c r="M398" s="16" t="s">
        <v>33</v>
      </c>
      <c r="N398" s="16" t="s">
        <v>34</v>
      </c>
      <c r="O398" s="16" t="s">
        <v>35</v>
      </c>
    </row>
    <row r="399" spans="2:15" hidden="1" x14ac:dyDescent="0.25">
      <c r="B399" s="1">
        <v>45208</v>
      </c>
      <c r="D399">
        <v>24</v>
      </c>
      <c r="F399" s="14">
        <v>91200</v>
      </c>
      <c r="H399" s="16" t="s">
        <v>7</v>
      </c>
      <c r="I399" s="16">
        <f>SUM($C407:$C412)</f>
        <v>114</v>
      </c>
      <c r="J399" s="16">
        <f>SUM(D407:D412)</f>
        <v>48</v>
      </c>
      <c r="K399" s="16">
        <f>SUM(E407:E412)</f>
        <v>135</v>
      </c>
      <c r="L399" s="16">
        <f>SUM(I399:K399)</f>
        <v>297</v>
      </c>
      <c r="M399" s="24">
        <f>L399*600</f>
        <v>178200</v>
      </c>
      <c r="N399" s="24">
        <v>30000</v>
      </c>
      <c r="O399" s="24">
        <f>(M399-N399)/3</f>
        <v>49400</v>
      </c>
    </row>
    <row r="400" spans="2:15" hidden="1" x14ac:dyDescent="0.25">
      <c r="B400" s="1">
        <v>45208</v>
      </c>
      <c r="C400">
        <v>6</v>
      </c>
      <c r="F400" s="14">
        <v>22800</v>
      </c>
    </row>
    <row r="401" spans="2:15" hidden="1" x14ac:dyDescent="0.25">
      <c r="B401" s="1">
        <v>45208</v>
      </c>
      <c r="C401">
        <v>2</v>
      </c>
      <c r="F401" s="14">
        <v>7600</v>
      </c>
    </row>
    <row r="402" spans="2:15" hidden="1" x14ac:dyDescent="0.25">
      <c r="B402" s="1">
        <v>45211</v>
      </c>
      <c r="C402">
        <v>1</v>
      </c>
      <c r="F402" s="14">
        <v>10000</v>
      </c>
      <c r="H402" s="26" t="s">
        <v>74</v>
      </c>
      <c r="I402" s="26"/>
      <c r="J402" s="26"/>
      <c r="K402" s="26"/>
      <c r="L402" s="26"/>
      <c r="M402" s="26"/>
      <c r="N402" s="26"/>
      <c r="O402" s="26"/>
    </row>
    <row r="403" spans="2:15" hidden="1" x14ac:dyDescent="0.25">
      <c r="B403" s="1">
        <v>45211</v>
      </c>
      <c r="C403">
        <v>23</v>
      </c>
      <c r="F403" s="14">
        <v>80500</v>
      </c>
      <c r="H403" s="16" t="s">
        <v>3</v>
      </c>
      <c r="I403" s="16" t="s">
        <v>4</v>
      </c>
      <c r="J403" s="16" t="s">
        <v>5</v>
      </c>
      <c r="K403" s="16" t="s">
        <v>6</v>
      </c>
      <c r="L403" s="16" t="s">
        <v>7</v>
      </c>
      <c r="M403" s="16" t="s">
        <v>33</v>
      </c>
      <c r="N403" s="16" t="s">
        <v>34</v>
      </c>
      <c r="O403" s="16" t="s">
        <v>35</v>
      </c>
    </row>
    <row r="404" spans="2:15" hidden="1" x14ac:dyDescent="0.25">
      <c r="B404" s="1">
        <v>45211</v>
      </c>
      <c r="C404">
        <v>1</v>
      </c>
      <c r="F404" s="14">
        <v>3800</v>
      </c>
      <c r="H404" s="16" t="s">
        <v>7</v>
      </c>
      <c r="I404" s="16">
        <f>SUM($C413:$C425)</f>
        <v>31</v>
      </c>
      <c r="J404" s="16">
        <f>SUM(D413:D425)</f>
        <v>197</v>
      </c>
      <c r="K404" s="16">
        <f>SUM(E413:E425)</f>
        <v>1</v>
      </c>
      <c r="L404" s="16">
        <f>SUM(I404:K404)</f>
        <v>229</v>
      </c>
      <c r="M404" s="24">
        <f>L404*600</f>
        <v>137400</v>
      </c>
      <c r="N404" s="24">
        <v>30000</v>
      </c>
      <c r="O404" s="24">
        <f>(M404-N404)/3</f>
        <v>35800</v>
      </c>
    </row>
    <row r="405" spans="2:15" hidden="1" x14ac:dyDescent="0.25">
      <c r="B405" s="1">
        <v>45212</v>
      </c>
      <c r="C405">
        <v>43</v>
      </c>
      <c r="F405" s="14">
        <v>150500</v>
      </c>
    </row>
    <row r="406" spans="2:15" hidden="1" x14ac:dyDescent="0.25">
      <c r="B406" s="1">
        <v>45212</v>
      </c>
      <c r="D406">
        <v>43</v>
      </c>
      <c r="F406" s="14">
        <v>150500</v>
      </c>
    </row>
    <row r="407" spans="2:15" hidden="1" x14ac:dyDescent="0.25">
      <c r="B407" s="1">
        <v>45217</v>
      </c>
      <c r="C407">
        <v>24</v>
      </c>
      <c r="F407" s="14">
        <v>84000</v>
      </c>
      <c r="H407" s="27" t="s">
        <v>75</v>
      </c>
      <c r="I407" s="27"/>
      <c r="J407" s="27"/>
      <c r="K407" s="27"/>
      <c r="L407" s="27"/>
    </row>
    <row r="408" spans="2:15" hidden="1" x14ac:dyDescent="0.25">
      <c r="B408" s="1">
        <v>45217</v>
      </c>
      <c r="D408">
        <v>24</v>
      </c>
      <c r="F408" s="14">
        <v>91200</v>
      </c>
      <c r="H408" s="2" t="s">
        <v>26</v>
      </c>
      <c r="I408" s="2" t="s">
        <v>27</v>
      </c>
      <c r="J408" s="2" t="s">
        <v>28</v>
      </c>
      <c r="K408" s="2" t="s">
        <v>29</v>
      </c>
      <c r="L408" s="2" t="s">
        <v>30</v>
      </c>
    </row>
    <row r="409" spans="2:15" hidden="1" x14ac:dyDescent="0.25">
      <c r="B409" s="1">
        <v>45219</v>
      </c>
      <c r="D409">
        <v>24</v>
      </c>
      <c r="F409" s="14">
        <v>91200</v>
      </c>
      <c r="H409" s="2" t="s">
        <v>31</v>
      </c>
      <c r="I409" s="2">
        <f>SUM(C386:C428)</f>
        <v>289</v>
      </c>
      <c r="J409" s="2">
        <f>SUM(D386:D428)</f>
        <v>517</v>
      </c>
      <c r="K409" s="2">
        <f>SUM(E386:E428)</f>
        <v>136</v>
      </c>
      <c r="L409" s="12">
        <f>SUM(F386:F428)</f>
        <v>3472100</v>
      </c>
    </row>
    <row r="410" spans="2:15" hidden="1" x14ac:dyDescent="0.25">
      <c r="B410" s="1">
        <v>45219</v>
      </c>
      <c r="E410">
        <v>27</v>
      </c>
      <c r="F410" s="14">
        <v>102600</v>
      </c>
    </row>
    <row r="411" spans="2:15" hidden="1" x14ac:dyDescent="0.25">
      <c r="B411" s="1">
        <v>45219</v>
      </c>
      <c r="C411">
        <v>90</v>
      </c>
      <c r="F411" s="14">
        <v>315000</v>
      </c>
    </row>
    <row r="412" spans="2:15" hidden="1" x14ac:dyDescent="0.25">
      <c r="B412" s="1">
        <v>45220</v>
      </c>
      <c r="E412">
        <v>108</v>
      </c>
      <c r="F412" s="14">
        <v>378000</v>
      </c>
    </row>
    <row r="413" spans="2:15" hidden="1" x14ac:dyDescent="0.25">
      <c r="B413" s="1">
        <v>45223</v>
      </c>
      <c r="C413">
        <v>2</v>
      </c>
      <c r="F413" s="14">
        <v>7600</v>
      </c>
    </row>
    <row r="414" spans="2:15" hidden="1" x14ac:dyDescent="0.25">
      <c r="B414" s="1">
        <v>45223</v>
      </c>
      <c r="C414">
        <v>1</v>
      </c>
      <c r="F414" s="14">
        <v>3500</v>
      </c>
    </row>
    <row r="415" spans="2:15" hidden="1" x14ac:dyDescent="0.25">
      <c r="B415" s="1">
        <v>45223</v>
      </c>
      <c r="D415">
        <v>18</v>
      </c>
      <c r="F415" s="14">
        <v>60800</v>
      </c>
    </row>
    <row r="416" spans="2:15" hidden="1" x14ac:dyDescent="0.25">
      <c r="B416" s="1">
        <v>45224</v>
      </c>
      <c r="C416">
        <v>11</v>
      </c>
      <c r="F416" s="14">
        <v>41800</v>
      </c>
    </row>
    <row r="417" spans="2:15" hidden="1" x14ac:dyDescent="0.25">
      <c r="B417" s="1">
        <v>45224</v>
      </c>
      <c r="C417">
        <v>8</v>
      </c>
      <c r="F417" s="14">
        <v>30400</v>
      </c>
    </row>
    <row r="418" spans="2:15" hidden="1" x14ac:dyDescent="0.25">
      <c r="B418" s="1">
        <v>45224</v>
      </c>
      <c r="D418">
        <v>45</v>
      </c>
      <c r="F418" s="14">
        <v>157500</v>
      </c>
    </row>
    <row r="419" spans="2:15" hidden="1" x14ac:dyDescent="0.25">
      <c r="B419" s="1">
        <v>45225</v>
      </c>
      <c r="D419">
        <v>72</v>
      </c>
      <c r="F419" s="14">
        <v>252000</v>
      </c>
    </row>
    <row r="420" spans="2:15" hidden="1" x14ac:dyDescent="0.25">
      <c r="B420" s="1">
        <v>45225</v>
      </c>
      <c r="C420">
        <v>4</v>
      </c>
      <c r="F420" s="14">
        <v>44000</v>
      </c>
    </row>
    <row r="421" spans="2:15" hidden="1" x14ac:dyDescent="0.25">
      <c r="B421" s="1">
        <v>45226</v>
      </c>
      <c r="C421">
        <v>2</v>
      </c>
      <c r="F421" s="14">
        <v>7600</v>
      </c>
    </row>
    <row r="422" spans="2:15" hidden="1" x14ac:dyDescent="0.25">
      <c r="B422" s="1">
        <v>45226</v>
      </c>
      <c r="C422">
        <v>3</v>
      </c>
      <c r="F422" s="14">
        <v>17600</v>
      </c>
    </row>
    <row r="423" spans="2:15" hidden="1" x14ac:dyDescent="0.25">
      <c r="B423" s="1">
        <v>45226</v>
      </c>
      <c r="D423">
        <v>20</v>
      </c>
      <c r="F423" s="14">
        <v>76000</v>
      </c>
    </row>
    <row r="424" spans="2:15" hidden="1" x14ac:dyDescent="0.25">
      <c r="B424" s="1">
        <v>45227</v>
      </c>
      <c r="D424">
        <v>42</v>
      </c>
      <c r="F424" s="14">
        <v>147000</v>
      </c>
    </row>
    <row r="425" spans="2:15" hidden="1" x14ac:dyDescent="0.25">
      <c r="B425" s="1">
        <v>45227</v>
      </c>
      <c r="E425">
        <v>1</v>
      </c>
      <c r="F425" s="14">
        <v>7000</v>
      </c>
    </row>
    <row r="426" spans="2:15" hidden="1" x14ac:dyDescent="0.25">
      <c r="B426" s="1">
        <v>45230</v>
      </c>
      <c r="D426">
        <v>27</v>
      </c>
      <c r="F426" s="14">
        <v>102600</v>
      </c>
    </row>
    <row r="427" spans="2:15" hidden="1" x14ac:dyDescent="0.25">
      <c r="B427" s="1">
        <v>45230</v>
      </c>
      <c r="C427">
        <v>24</v>
      </c>
      <c r="F427" s="14">
        <v>91200</v>
      </c>
    </row>
    <row r="428" spans="2:15" hidden="1" x14ac:dyDescent="0.25">
      <c r="B428" s="1">
        <v>45230</v>
      </c>
      <c r="D428">
        <v>66</v>
      </c>
      <c r="F428" s="14">
        <v>231000</v>
      </c>
    </row>
    <row r="429" spans="2:15" hidden="1" x14ac:dyDescent="0.25">
      <c r="B429" s="1">
        <v>45231</v>
      </c>
      <c r="C429">
        <v>13</v>
      </c>
      <c r="F429" s="14">
        <v>45500</v>
      </c>
      <c r="H429" s="26" t="s">
        <v>76</v>
      </c>
      <c r="I429" s="26"/>
      <c r="J429" s="26"/>
      <c r="K429" s="26"/>
      <c r="L429" s="26"/>
      <c r="M429" s="26"/>
      <c r="N429" s="26"/>
      <c r="O429" s="26"/>
    </row>
    <row r="430" spans="2:15" hidden="1" x14ac:dyDescent="0.25">
      <c r="B430" s="1">
        <v>45231</v>
      </c>
      <c r="C430">
        <v>33</v>
      </c>
      <c r="F430" s="14">
        <v>119000</v>
      </c>
      <c r="H430" s="16" t="s">
        <v>3</v>
      </c>
      <c r="I430" s="16" t="s">
        <v>4</v>
      </c>
      <c r="J430" s="16" t="s">
        <v>5</v>
      </c>
      <c r="K430" s="16" t="s">
        <v>6</v>
      </c>
      <c r="L430" s="16" t="s">
        <v>7</v>
      </c>
      <c r="M430" s="16" t="s">
        <v>33</v>
      </c>
      <c r="N430" s="16" t="s">
        <v>34</v>
      </c>
      <c r="O430" s="16" t="s">
        <v>35</v>
      </c>
    </row>
    <row r="431" spans="2:15" hidden="1" x14ac:dyDescent="0.25">
      <c r="B431" s="1">
        <v>45232</v>
      </c>
      <c r="D431">
        <v>36</v>
      </c>
      <c r="F431" s="14">
        <v>126000</v>
      </c>
      <c r="H431" s="16" t="s">
        <v>7</v>
      </c>
      <c r="I431" s="16">
        <f>SUM($C426:$C435)</f>
        <v>262</v>
      </c>
      <c r="J431" s="16">
        <f>SUM(D426:D435)</f>
        <v>149</v>
      </c>
      <c r="K431" s="16">
        <f>SUM(E426:E435)</f>
        <v>40</v>
      </c>
      <c r="L431" s="16">
        <f>SUM(I431:K431)</f>
        <v>451</v>
      </c>
      <c r="M431" s="24">
        <f>L431*600</f>
        <v>270600</v>
      </c>
      <c r="N431" s="24">
        <v>30000</v>
      </c>
      <c r="O431" s="24">
        <f>(M431-N431)/3</f>
        <v>80200</v>
      </c>
    </row>
    <row r="432" spans="2:15" hidden="1" x14ac:dyDescent="0.25">
      <c r="B432" s="1">
        <v>45233</v>
      </c>
      <c r="C432">
        <v>12</v>
      </c>
      <c r="F432" s="14">
        <v>45600</v>
      </c>
    </row>
    <row r="433" spans="2:15" hidden="1" x14ac:dyDescent="0.25">
      <c r="B433" s="1">
        <v>45234</v>
      </c>
      <c r="E433">
        <v>40</v>
      </c>
      <c r="F433" s="14">
        <v>140000</v>
      </c>
    </row>
    <row r="434" spans="2:15" hidden="1" x14ac:dyDescent="0.25">
      <c r="B434" s="1">
        <v>45234</v>
      </c>
      <c r="C434">
        <v>180</v>
      </c>
      <c r="F434" s="14">
        <v>633500</v>
      </c>
      <c r="H434" s="26" t="s">
        <v>77</v>
      </c>
      <c r="I434" s="26"/>
      <c r="J434" s="26"/>
      <c r="K434" s="26"/>
      <c r="L434" s="26"/>
      <c r="M434" s="26"/>
      <c r="N434" s="26"/>
      <c r="O434" s="26"/>
    </row>
    <row r="435" spans="2:15" hidden="1" x14ac:dyDescent="0.25">
      <c r="B435" s="1">
        <v>45234</v>
      </c>
      <c r="D435">
        <v>20</v>
      </c>
      <c r="F435" s="14">
        <v>76000</v>
      </c>
      <c r="H435" s="16" t="s">
        <v>3</v>
      </c>
      <c r="I435" s="16" t="s">
        <v>4</v>
      </c>
      <c r="J435" s="16" t="s">
        <v>5</v>
      </c>
      <c r="K435" s="16" t="s">
        <v>6</v>
      </c>
      <c r="L435" s="16" t="s">
        <v>7</v>
      </c>
      <c r="M435" s="16" t="s">
        <v>33</v>
      </c>
      <c r="N435" s="16" t="s">
        <v>34</v>
      </c>
      <c r="O435" s="16" t="s">
        <v>35</v>
      </c>
    </row>
    <row r="436" spans="2:15" hidden="1" x14ac:dyDescent="0.25">
      <c r="B436" s="1">
        <v>45238</v>
      </c>
      <c r="C436">
        <v>3</v>
      </c>
      <c r="F436" s="14">
        <v>11400</v>
      </c>
      <c r="H436" s="16" t="s">
        <v>7</v>
      </c>
      <c r="I436" s="16">
        <f>SUM($C436:$C450)</f>
        <v>64</v>
      </c>
      <c r="J436" s="16">
        <f>SUM(D436:D450)</f>
        <v>483</v>
      </c>
      <c r="K436" s="16">
        <f>SUM(E436:E450)</f>
        <v>36</v>
      </c>
      <c r="L436" s="16">
        <f>SUM(I436:K436)</f>
        <v>583</v>
      </c>
      <c r="M436" s="24">
        <f>L436*600</f>
        <v>349800</v>
      </c>
      <c r="N436" s="24">
        <v>30000</v>
      </c>
      <c r="O436" s="24">
        <f>(M436-N436)/3</f>
        <v>106600</v>
      </c>
    </row>
    <row r="437" spans="2:15" hidden="1" x14ac:dyDescent="0.25">
      <c r="B437" s="1">
        <v>45238</v>
      </c>
      <c r="C437">
        <v>1</v>
      </c>
      <c r="F437" s="14">
        <v>3500</v>
      </c>
    </row>
    <row r="438" spans="2:15" hidden="1" x14ac:dyDescent="0.25">
      <c r="B438" s="1">
        <v>45238</v>
      </c>
      <c r="D438">
        <v>26</v>
      </c>
      <c r="F438" s="14">
        <v>98800</v>
      </c>
    </row>
    <row r="439" spans="2:15" hidden="1" x14ac:dyDescent="0.25">
      <c r="B439" s="1">
        <v>45238</v>
      </c>
      <c r="D439">
        <v>48</v>
      </c>
      <c r="F439" s="14">
        <v>168000</v>
      </c>
      <c r="H439" s="26" t="s">
        <v>78</v>
      </c>
      <c r="I439" s="26"/>
      <c r="J439" s="26"/>
      <c r="K439" s="26"/>
      <c r="L439" s="26"/>
      <c r="M439" s="26"/>
      <c r="N439" s="26"/>
      <c r="O439" s="26"/>
    </row>
    <row r="440" spans="2:15" hidden="1" x14ac:dyDescent="0.25">
      <c r="B440" s="1">
        <v>45238</v>
      </c>
      <c r="D440">
        <v>36</v>
      </c>
      <c r="F440" s="14">
        <v>126000</v>
      </c>
      <c r="H440" s="16" t="s">
        <v>3</v>
      </c>
      <c r="I440" s="16" t="s">
        <v>4</v>
      </c>
      <c r="J440" s="16" t="s">
        <v>5</v>
      </c>
      <c r="K440" s="16" t="s">
        <v>6</v>
      </c>
      <c r="L440" s="16" t="s">
        <v>7</v>
      </c>
      <c r="M440" s="16" t="s">
        <v>33</v>
      </c>
      <c r="N440" s="16" t="s">
        <v>34</v>
      </c>
      <c r="O440" s="16" t="s">
        <v>35</v>
      </c>
    </row>
    <row r="441" spans="2:15" hidden="1" x14ac:dyDescent="0.25">
      <c r="B441" s="1">
        <v>45240</v>
      </c>
      <c r="E441">
        <v>36</v>
      </c>
      <c r="F441" s="14">
        <v>126000</v>
      </c>
      <c r="H441" s="16" t="s">
        <v>7</v>
      </c>
      <c r="I441" s="16">
        <f>SUM($C451:$C459)</f>
        <v>74</v>
      </c>
      <c r="J441" s="16">
        <f>SUM(D451:D459)</f>
        <v>833</v>
      </c>
      <c r="K441" s="16">
        <f>SUM(E451:E459)</f>
        <v>0</v>
      </c>
      <c r="L441" s="16">
        <f>SUM(I441:K441)</f>
        <v>907</v>
      </c>
      <c r="M441" s="24">
        <f>L441*600</f>
        <v>544200</v>
      </c>
      <c r="N441" s="24">
        <v>30000</v>
      </c>
      <c r="O441" s="24">
        <f>(M441-N441)/3</f>
        <v>171400</v>
      </c>
    </row>
    <row r="442" spans="2:15" hidden="1" x14ac:dyDescent="0.25">
      <c r="B442" s="1">
        <v>45240</v>
      </c>
      <c r="D442">
        <v>48</v>
      </c>
      <c r="F442" s="14">
        <v>168000</v>
      </c>
    </row>
    <row r="443" spans="2:15" hidden="1" x14ac:dyDescent="0.25">
      <c r="B443" s="1">
        <v>45240</v>
      </c>
      <c r="D443">
        <v>15</v>
      </c>
      <c r="F443" s="14">
        <v>57000</v>
      </c>
    </row>
    <row r="444" spans="2:15" hidden="1" x14ac:dyDescent="0.25">
      <c r="B444" s="1">
        <v>45240</v>
      </c>
      <c r="C444">
        <v>8</v>
      </c>
      <c r="F444" s="14">
        <v>34500</v>
      </c>
      <c r="H444" s="26" t="s">
        <v>79</v>
      </c>
      <c r="I444" s="26"/>
      <c r="J444" s="26"/>
      <c r="K444" s="26"/>
      <c r="L444" s="26"/>
      <c r="M444" s="26"/>
      <c r="N444" s="26"/>
      <c r="O444" s="26"/>
    </row>
    <row r="445" spans="2:15" hidden="1" x14ac:dyDescent="0.25">
      <c r="B445" s="1">
        <v>45240</v>
      </c>
      <c r="C445">
        <v>9</v>
      </c>
      <c r="F445" s="14">
        <v>31500</v>
      </c>
      <c r="H445" s="16" t="s">
        <v>3</v>
      </c>
      <c r="I445" s="16" t="s">
        <v>4</v>
      </c>
      <c r="J445" s="16" t="s">
        <v>5</v>
      </c>
      <c r="K445" s="16" t="s">
        <v>6</v>
      </c>
      <c r="L445" s="16" t="s">
        <v>7</v>
      </c>
      <c r="M445" s="16" t="s">
        <v>33</v>
      </c>
      <c r="N445" s="16" t="s">
        <v>34</v>
      </c>
      <c r="O445" s="16" t="s">
        <v>35</v>
      </c>
    </row>
    <row r="446" spans="2:15" hidden="1" x14ac:dyDescent="0.25">
      <c r="B446" s="1">
        <v>45240</v>
      </c>
      <c r="C446">
        <v>12</v>
      </c>
      <c r="F446" s="14">
        <v>45600</v>
      </c>
      <c r="H446" s="16" t="s">
        <v>7</v>
      </c>
      <c r="I446" s="16">
        <f>SUM($C460:$C483)</f>
        <v>200</v>
      </c>
      <c r="J446" s="16">
        <f>SUM(D460:D483)</f>
        <v>515</v>
      </c>
      <c r="K446" s="16">
        <f>SUM(E460:E483)</f>
        <v>37</v>
      </c>
      <c r="L446" s="16">
        <f>SUM(I446:K446)</f>
        <v>752</v>
      </c>
      <c r="M446" s="24">
        <f>L446*600</f>
        <v>451200</v>
      </c>
      <c r="N446" s="24">
        <v>30000</v>
      </c>
      <c r="O446" s="24">
        <f>(M446-N446)/3</f>
        <v>140400</v>
      </c>
    </row>
    <row r="447" spans="2:15" hidden="1" x14ac:dyDescent="0.25">
      <c r="B447" s="1">
        <v>45241</v>
      </c>
      <c r="D447">
        <v>150</v>
      </c>
      <c r="F447" s="14">
        <v>510000</v>
      </c>
    </row>
    <row r="448" spans="2:15" hidden="1" x14ac:dyDescent="0.25">
      <c r="B448" s="1">
        <v>45241</v>
      </c>
      <c r="D448">
        <v>152</v>
      </c>
      <c r="F448" s="14">
        <v>532000</v>
      </c>
    </row>
    <row r="449" spans="2:15" hidden="1" x14ac:dyDescent="0.25">
      <c r="B449" s="1">
        <v>45241</v>
      </c>
      <c r="C449">
        <v>31</v>
      </c>
      <c r="F449" s="14">
        <v>108500</v>
      </c>
      <c r="H449" s="26" t="s">
        <v>80</v>
      </c>
      <c r="I449" s="26"/>
      <c r="J449" s="26"/>
      <c r="K449" s="26"/>
      <c r="L449" s="26"/>
      <c r="M449" s="26"/>
      <c r="N449" s="26"/>
      <c r="O449" s="26"/>
    </row>
    <row r="450" spans="2:15" hidden="1" x14ac:dyDescent="0.25">
      <c r="B450" s="1">
        <v>45241</v>
      </c>
      <c r="D450">
        <v>8</v>
      </c>
      <c r="F450" s="14">
        <v>19000</v>
      </c>
      <c r="H450" s="16" t="s">
        <v>3</v>
      </c>
      <c r="I450" s="16" t="s">
        <v>4</v>
      </c>
      <c r="J450" s="16" t="s">
        <v>5</v>
      </c>
      <c r="K450" s="16" t="s">
        <v>6</v>
      </c>
      <c r="L450" s="16" t="s">
        <v>7</v>
      </c>
      <c r="M450" s="16" t="s">
        <v>33</v>
      </c>
      <c r="N450" s="16" t="s">
        <v>34</v>
      </c>
      <c r="O450" s="16" t="s">
        <v>35</v>
      </c>
    </row>
    <row r="451" spans="2:15" hidden="1" x14ac:dyDescent="0.25">
      <c r="B451" s="1">
        <v>45244</v>
      </c>
      <c r="D451">
        <v>36</v>
      </c>
      <c r="F451" s="14">
        <v>126000</v>
      </c>
      <c r="H451" s="16" t="s">
        <v>7</v>
      </c>
      <c r="I451" s="16">
        <f>SUM($C484:$C512)</f>
        <v>604</v>
      </c>
      <c r="J451" s="16">
        <f>SUM(D484:D512)</f>
        <v>793</v>
      </c>
      <c r="K451" s="16">
        <f>SUM(E484:E512)</f>
        <v>34</v>
      </c>
      <c r="L451" s="16">
        <f>SUM(I451:K451)</f>
        <v>1431</v>
      </c>
      <c r="M451" s="24">
        <f>L451*600</f>
        <v>858600</v>
      </c>
      <c r="N451" s="24">
        <v>30000</v>
      </c>
      <c r="O451" s="24">
        <f>(M451-N451)/3</f>
        <v>276200</v>
      </c>
    </row>
    <row r="452" spans="2:15" hidden="1" x14ac:dyDescent="0.25">
      <c r="B452" s="1">
        <v>45245</v>
      </c>
      <c r="D452">
        <v>100</v>
      </c>
      <c r="F452" s="14">
        <v>350000</v>
      </c>
    </row>
    <row r="453" spans="2:15" hidden="1" x14ac:dyDescent="0.25">
      <c r="B453" s="1">
        <v>45245</v>
      </c>
      <c r="D453">
        <v>26</v>
      </c>
      <c r="F453" s="14">
        <v>98800</v>
      </c>
    </row>
    <row r="454" spans="2:15" hidden="1" x14ac:dyDescent="0.25">
      <c r="B454" s="1">
        <v>45245</v>
      </c>
      <c r="C454">
        <v>21</v>
      </c>
      <c r="F454" s="14">
        <v>79800</v>
      </c>
      <c r="H454" s="27" t="s">
        <v>81</v>
      </c>
      <c r="I454" s="27"/>
      <c r="J454" s="27"/>
      <c r="K454" s="27"/>
      <c r="L454" s="27"/>
    </row>
    <row r="455" spans="2:15" hidden="1" x14ac:dyDescent="0.25">
      <c r="B455" s="1">
        <v>45247</v>
      </c>
      <c r="D455">
        <v>611</v>
      </c>
      <c r="F455" s="14">
        <v>2138500</v>
      </c>
      <c r="H455" s="2" t="s">
        <v>26</v>
      </c>
      <c r="I455" s="2" t="s">
        <v>27</v>
      </c>
      <c r="J455" s="2" t="s">
        <v>28</v>
      </c>
      <c r="K455" s="2" t="s">
        <v>29</v>
      </c>
      <c r="L455" s="2" t="s">
        <v>30</v>
      </c>
    </row>
    <row r="456" spans="2:15" hidden="1" x14ac:dyDescent="0.25">
      <c r="B456" s="1">
        <v>45247</v>
      </c>
      <c r="C456">
        <v>36</v>
      </c>
      <c r="F456" s="14">
        <v>126000</v>
      </c>
      <c r="H456" s="2" t="s">
        <v>31</v>
      </c>
      <c r="I456" s="2">
        <f>SUM(C429:C502)</f>
        <v>1085</v>
      </c>
      <c r="J456" s="2">
        <f>SUM(D429:D502)</f>
        <v>2251</v>
      </c>
      <c r="K456" s="2">
        <f>SUM(E429:E502)</f>
        <v>137</v>
      </c>
      <c r="L456" s="12">
        <f>SUM(F429:F502)</f>
        <v>12284300</v>
      </c>
    </row>
    <row r="457" spans="2:15" hidden="1" x14ac:dyDescent="0.25">
      <c r="B457" s="1">
        <v>45248</v>
      </c>
      <c r="C457">
        <v>13</v>
      </c>
      <c r="F457" s="14">
        <v>49400</v>
      </c>
    </row>
    <row r="458" spans="2:15" hidden="1" x14ac:dyDescent="0.25">
      <c r="B458" s="1">
        <v>45248</v>
      </c>
      <c r="D458">
        <v>60</v>
      </c>
      <c r="F458" s="14">
        <v>210000</v>
      </c>
    </row>
    <row r="459" spans="2:15" hidden="1" x14ac:dyDescent="0.25">
      <c r="B459" s="1">
        <v>45248</v>
      </c>
      <c r="C459">
        <v>4</v>
      </c>
      <c r="F459" s="14">
        <v>15200</v>
      </c>
    </row>
    <row r="460" spans="2:15" hidden="1" x14ac:dyDescent="0.25">
      <c r="B460" s="1">
        <v>45250</v>
      </c>
      <c r="D460">
        <v>40</v>
      </c>
      <c r="F460" s="14">
        <v>140000</v>
      </c>
    </row>
    <row r="461" spans="2:15" hidden="1" x14ac:dyDescent="0.25">
      <c r="B461" s="1">
        <v>45250</v>
      </c>
      <c r="D461">
        <v>15</v>
      </c>
      <c r="F461" s="14">
        <v>52500</v>
      </c>
    </row>
    <row r="462" spans="2:15" hidden="1" x14ac:dyDescent="0.25">
      <c r="B462" s="1">
        <v>45250</v>
      </c>
      <c r="E462">
        <v>1</v>
      </c>
      <c r="F462" s="14">
        <v>3500</v>
      </c>
    </row>
    <row r="463" spans="2:15" hidden="1" x14ac:dyDescent="0.25">
      <c r="B463" s="1">
        <v>45250</v>
      </c>
      <c r="E463">
        <v>36</v>
      </c>
      <c r="F463" s="14">
        <v>126000</v>
      </c>
    </row>
    <row r="464" spans="2:15" hidden="1" x14ac:dyDescent="0.25">
      <c r="B464" s="1">
        <v>45251</v>
      </c>
      <c r="D464">
        <v>48</v>
      </c>
      <c r="F464" s="14">
        <v>168000</v>
      </c>
    </row>
    <row r="465" spans="2:6" hidden="1" x14ac:dyDescent="0.25">
      <c r="B465" s="1">
        <v>45251</v>
      </c>
      <c r="D465">
        <v>16</v>
      </c>
      <c r="F465" s="14">
        <v>60800</v>
      </c>
    </row>
    <row r="466" spans="2:6" hidden="1" x14ac:dyDescent="0.25">
      <c r="B466" s="1">
        <v>45252</v>
      </c>
      <c r="C466">
        <v>1</v>
      </c>
      <c r="F466" s="14">
        <v>3800</v>
      </c>
    </row>
    <row r="467" spans="2:6" hidden="1" x14ac:dyDescent="0.25">
      <c r="B467" s="1">
        <v>45252</v>
      </c>
      <c r="D467">
        <v>13</v>
      </c>
      <c r="F467" s="14">
        <v>49400</v>
      </c>
    </row>
    <row r="468" spans="2:6" hidden="1" x14ac:dyDescent="0.25">
      <c r="B468" s="1">
        <v>45252</v>
      </c>
      <c r="D468">
        <v>36</v>
      </c>
      <c r="F468" s="14">
        <v>126000</v>
      </c>
    </row>
    <row r="469" spans="2:6" hidden="1" x14ac:dyDescent="0.25">
      <c r="B469" s="1">
        <v>45252</v>
      </c>
      <c r="D469">
        <v>12</v>
      </c>
      <c r="F469" s="14">
        <v>45600</v>
      </c>
    </row>
    <row r="470" spans="2:6" hidden="1" x14ac:dyDescent="0.25">
      <c r="B470" s="1">
        <v>45253</v>
      </c>
      <c r="C470">
        <v>36</v>
      </c>
      <c r="F470" s="14">
        <v>126000</v>
      </c>
    </row>
    <row r="471" spans="2:6" hidden="1" x14ac:dyDescent="0.25">
      <c r="B471" s="1">
        <v>45253</v>
      </c>
      <c r="C471">
        <v>8</v>
      </c>
      <c r="F471" s="14">
        <v>30400</v>
      </c>
    </row>
    <row r="472" spans="2:6" hidden="1" x14ac:dyDescent="0.25">
      <c r="B472" s="1">
        <v>45253</v>
      </c>
      <c r="D472">
        <v>77</v>
      </c>
      <c r="F472" s="14">
        <v>269500</v>
      </c>
    </row>
    <row r="473" spans="2:6" hidden="1" x14ac:dyDescent="0.25">
      <c r="B473" s="1">
        <v>45253</v>
      </c>
      <c r="C473">
        <v>50</v>
      </c>
      <c r="F473" s="14">
        <v>175000</v>
      </c>
    </row>
    <row r="474" spans="2:6" hidden="1" x14ac:dyDescent="0.25">
      <c r="B474" s="1">
        <v>45254</v>
      </c>
      <c r="D474">
        <v>72</v>
      </c>
      <c r="F474" s="14">
        <v>252000</v>
      </c>
    </row>
    <row r="475" spans="2:6" hidden="1" x14ac:dyDescent="0.25">
      <c r="B475" s="1">
        <v>45254</v>
      </c>
      <c r="C475">
        <v>20</v>
      </c>
      <c r="F475" s="14">
        <v>76000</v>
      </c>
    </row>
    <row r="476" spans="2:6" hidden="1" x14ac:dyDescent="0.25">
      <c r="B476" s="1">
        <v>45254</v>
      </c>
      <c r="D476">
        <v>6</v>
      </c>
      <c r="F476" s="14">
        <v>22800</v>
      </c>
    </row>
    <row r="477" spans="2:6" hidden="1" x14ac:dyDescent="0.25">
      <c r="B477" s="1">
        <v>45254</v>
      </c>
      <c r="C477">
        <v>50</v>
      </c>
      <c r="F477" s="14">
        <v>175000</v>
      </c>
    </row>
    <row r="478" spans="2:6" hidden="1" x14ac:dyDescent="0.25">
      <c r="B478" s="1">
        <v>45254</v>
      </c>
      <c r="D478">
        <v>6</v>
      </c>
      <c r="F478" s="14">
        <v>22800</v>
      </c>
    </row>
    <row r="479" spans="2:6" hidden="1" x14ac:dyDescent="0.25">
      <c r="B479" s="1">
        <v>45254</v>
      </c>
      <c r="C479">
        <v>20</v>
      </c>
      <c r="F479" s="14">
        <v>76000</v>
      </c>
    </row>
    <row r="480" spans="2:6" hidden="1" x14ac:dyDescent="0.25">
      <c r="B480" s="1">
        <v>45254</v>
      </c>
      <c r="D480">
        <v>72</v>
      </c>
      <c r="F480" s="14">
        <v>252000</v>
      </c>
    </row>
    <row r="481" spans="2:6" hidden="1" x14ac:dyDescent="0.25">
      <c r="B481" s="1">
        <v>45255</v>
      </c>
      <c r="C481">
        <v>15</v>
      </c>
      <c r="F481" s="14">
        <v>66400</v>
      </c>
    </row>
    <row r="482" spans="2:6" hidden="1" x14ac:dyDescent="0.25">
      <c r="B482" s="1">
        <v>45255</v>
      </c>
      <c r="D482">
        <v>30</v>
      </c>
      <c r="F482" s="14">
        <v>114000</v>
      </c>
    </row>
    <row r="483" spans="2:6" hidden="1" x14ac:dyDescent="0.25">
      <c r="B483" s="1">
        <v>45255</v>
      </c>
      <c r="D483">
        <v>72</v>
      </c>
      <c r="F483" s="14">
        <v>252000</v>
      </c>
    </row>
    <row r="484" spans="2:6" hidden="1" x14ac:dyDescent="0.25">
      <c r="B484" s="1">
        <v>45257</v>
      </c>
      <c r="C484">
        <v>42</v>
      </c>
      <c r="F484" s="14">
        <v>147000</v>
      </c>
    </row>
    <row r="485" spans="2:6" hidden="1" x14ac:dyDescent="0.25">
      <c r="B485" s="1">
        <v>45257</v>
      </c>
      <c r="C485">
        <v>300</v>
      </c>
      <c r="F485" s="14">
        <v>1050000</v>
      </c>
    </row>
    <row r="486" spans="2:6" hidden="1" x14ac:dyDescent="0.25">
      <c r="B486" s="1">
        <v>45258</v>
      </c>
      <c r="D486">
        <v>36</v>
      </c>
      <c r="F486" s="14">
        <v>126000</v>
      </c>
    </row>
    <row r="487" spans="2:6" hidden="1" x14ac:dyDescent="0.25">
      <c r="B487" s="1">
        <v>45258</v>
      </c>
      <c r="D487">
        <v>100</v>
      </c>
      <c r="F487" s="14">
        <v>350000</v>
      </c>
    </row>
    <row r="488" spans="2:6" hidden="1" x14ac:dyDescent="0.25">
      <c r="B488" s="1">
        <v>45258</v>
      </c>
      <c r="C488">
        <v>24</v>
      </c>
      <c r="F488" s="14">
        <v>91200</v>
      </c>
    </row>
    <row r="489" spans="2:6" hidden="1" x14ac:dyDescent="0.25">
      <c r="B489" s="1">
        <v>45258</v>
      </c>
      <c r="C489">
        <v>21</v>
      </c>
      <c r="F489" s="14">
        <v>79800</v>
      </c>
    </row>
    <row r="490" spans="2:6" hidden="1" x14ac:dyDescent="0.25">
      <c r="B490" s="1">
        <v>45258</v>
      </c>
      <c r="C490">
        <v>1</v>
      </c>
      <c r="F490" s="14">
        <v>3500</v>
      </c>
    </row>
    <row r="491" spans="2:6" hidden="1" x14ac:dyDescent="0.25">
      <c r="B491" s="1">
        <v>45259</v>
      </c>
      <c r="C491">
        <v>36</v>
      </c>
      <c r="F491" s="14">
        <v>126000</v>
      </c>
    </row>
    <row r="492" spans="2:6" hidden="1" x14ac:dyDescent="0.25">
      <c r="B492" s="1">
        <v>45259</v>
      </c>
      <c r="D492">
        <v>12</v>
      </c>
      <c r="F492" s="14">
        <v>45600</v>
      </c>
    </row>
    <row r="493" spans="2:6" hidden="1" x14ac:dyDescent="0.25">
      <c r="B493" s="1">
        <v>45259</v>
      </c>
      <c r="D493">
        <v>60</v>
      </c>
      <c r="F493" s="14">
        <v>210000</v>
      </c>
    </row>
    <row r="494" spans="2:6" hidden="1" x14ac:dyDescent="0.25">
      <c r="B494" s="1">
        <v>45259</v>
      </c>
      <c r="C494">
        <v>36</v>
      </c>
      <c r="F494" s="14">
        <v>126000</v>
      </c>
    </row>
    <row r="495" spans="2:6" hidden="1" x14ac:dyDescent="0.25">
      <c r="B495" s="1">
        <v>45259</v>
      </c>
      <c r="C495">
        <v>3</v>
      </c>
      <c r="F495" s="14">
        <v>11400</v>
      </c>
    </row>
    <row r="496" spans="2:6" hidden="1" x14ac:dyDescent="0.25">
      <c r="B496" s="1">
        <v>45259</v>
      </c>
      <c r="D496">
        <v>14</v>
      </c>
      <c r="F496" s="14">
        <v>53200</v>
      </c>
    </row>
    <row r="497" spans="2:15" hidden="1" x14ac:dyDescent="0.25">
      <c r="B497" s="1">
        <v>45259</v>
      </c>
      <c r="D497">
        <v>12</v>
      </c>
      <c r="F497" s="14">
        <v>45600</v>
      </c>
    </row>
    <row r="498" spans="2:15" hidden="1" x14ac:dyDescent="0.25">
      <c r="B498" s="1">
        <v>45260</v>
      </c>
      <c r="D498">
        <v>36</v>
      </c>
      <c r="F498" s="14">
        <v>126000</v>
      </c>
    </row>
    <row r="499" spans="2:15" hidden="1" x14ac:dyDescent="0.25">
      <c r="B499" s="1">
        <v>45260</v>
      </c>
      <c r="C499">
        <v>22</v>
      </c>
      <c r="F499" s="14">
        <v>77000</v>
      </c>
    </row>
    <row r="500" spans="2:15" hidden="1" x14ac:dyDescent="0.25">
      <c r="B500" s="1">
        <v>45260</v>
      </c>
      <c r="E500">
        <v>24</v>
      </c>
      <c r="F500" s="14">
        <v>91200</v>
      </c>
    </row>
    <row r="501" spans="2:15" hidden="1" x14ac:dyDescent="0.25">
      <c r="B501" s="1">
        <v>45260</v>
      </c>
      <c r="C501">
        <v>24</v>
      </c>
      <c r="F501" s="14">
        <v>91200</v>
      </c>
    </row>
    <row r="502" spans="2:15" hidden="1" x14ac:dyDescent="0.25">
      <c r="B502" s="1">
        <v>45260</v>
      </c>
      <c r="D502">
        <v>94</v>
      </c>
      <c r="F502" s="14">
        <v>329000</v>
      </c>
    </row>
    <row r="503" spans="2:15" x14ac:dyDescent="0.25">
      <c r="B503" s="1">
        <v>45261</v>
      </c>
      <c r="D503">
        <v>135</v>
      </c>
      <c r="F503" s="14">
        <v>472500</v>
      </c>
    </row>
    <row r="504" spans="2:15" x14ac:dyDescent="0.25">
      <c r="B504" s="1">
        <v>45261</v>
      </c>
      <c r="C504">
        <v>1</v>
      </c>
      <c r="F504" s="14">
        <v>7000</v>
      </c>
      <c r="H504" s="26" t="s">
        <v>82</v>
      </c>
      <c r="I504" s="26"/>
      <c r="J504" s="26"/>
      <c r="K504" s="26"/>
      <c r="L504" s="26"/>
      <c r="M504" s="26"/>
      <c r="N504" s="26"/>
      <c r="O504" s="26"/>
    </row>
    <row r="505" spans="2:15" x14ac:dyDescent="0.25">
      <c r="B505" s="1">
        <v>45261</v>
      </c>
      <c r="D505">
        <v>120</v>
      </c>
      <c r="F505" s="14">
        <v>420000</v>
      </c>
      <c r="H505" s="16" t="s">
        <v>3</v>
      </c>
      <c r="I505" s="16" t="s">
        <v>4</v>
      </c>
      <c r="J505" s="16" t="s">
        <v>5</v>
      </c>
      <c r="K505" s="16" t="s">
        <v>6</v>
      </c>
      <c r="L505" s="16" t="s">
        <v>7</v>
      </c>
      <c r="M505" s="16" t="s">
        <v>33</v>
      </c>
      <c r="N505" s="16" t="s">
        <v>34</v>
      </c>
      <c r="O505" s="16" t="s">
        <v>35</v>
      </c>
    </row>
    <row r="506" spans="2:15" x14ac:dyDescent="0.25">
      <c r="B506" s="1">
        <v>45262</v>
      </c>
      <c r="E506">
        <v>10</v>
      </c>
      <c r="F506" s="14">
        <v>35000</v>
      </c>
      <c r="H506" s="16" t="s">
        <v>7</v>
      </c>
      <c r="I506" s="16">
        <f>SUM($C514:$C541)</f>
        <v>156</v>
      </c>
      <c r="J506" s="16">
        <f>SUM(D514:D541)</f>
        <v>868</v>
      </c>
      <c r="K506" s="16">
        <f>SUM(E514:E541)</f>
        <v>36</v>
      </c>
      <c r="L506" s="16">
        <f>SUM(I506:K506)</f>
        <v>1060</v>
      </c>
      <c r="M506" s="24">
        <f>L506*600</f>
        <v>636000</v>
      </c>
      <c r="N506" s="24">
        <v>30000</v>
      </c>
      <c r="O506" s="24">
        <f>(M506-N506)/3</f>
        <v>202000</v>
      </c>
    </row>
    <row r="507" spans="2:15" x14ac:dyDescent="0.25">
      <c r="B507" s="1">
        <v>45262</v>
      </c>
      <c r="D507">
        <v>16</v>
      </c>
      <c r="F507" s="14">
        <v>60800</v>
      </c>
    </row>
    <row r="508" spans="2:15" x14ac:dyDescent="0.25">
      <c r="B508" s="1">
        <v>45262</v>
      </c>
      <c r="C508">
        <v>7</v>
      </c>
      <c r="F508" s="14">
        <v>24800</v>
      </c>
    </row>
    <row r="509" spans="2:15" x14ac:dyDescent="0.25">
      <c r="B509" s="1">
        <v>45262</v>
      </c>
      <c r="D509">
        <v>50</v>
      </c>
      <c r="F509" s="14">
        <v>175000</v>
      </c>
      <c r="H509" s="26" t="s">
        <v>173</v>
      </c>
      <c r="I509" s="26"/>
      <c r="J509" s="26"/>
      <c r="K509" s="26"/>
      <c r="L509" s="26"/>
      <c r="M509" s="26"/>
      <c r="N509" s="26"/>
      <c r="O509" s="26"/>
    </row>
    <row r="510" spans="2:15" x14ac:dyDescent="0.25">
      <c r="B510" s="1">
        <v>45262</v>
      </c>
      <c r="D510">
        <v>108</v>
      </c>
      <c r="F510" s="14">
        <v>378000</v>
      </c>
      <c r="H510" s="16" t="s">
        <v>3</v>
      </c>
      <c r="I510" s="16" t="s">
        <v>4</v>
      </c>
      <c r="J510" s="16" t="s">
        <v>5</v>
      </c>
      <c r="K510" s="16" t="s">
        <v>6</v>
      </c>
      <c r="L510" s="16" t="s">
        <v>7</v>
      </c>
      <c r="M510" s="16" t="s">
        <v>33</v>
      </c>
      <c r="N510" s="16" t="s">
        <v>34</v>
      </c>
      <c r="O510" s="16" t="s">
        <v>35</v>
      </c>
    </row>
    <row r="511" spans="2:15" x14ac:dyDescent="0.25">
      <c r="B511" s="1">
        <v>45262</v>
      </c>
      <c r="C511">
        <v>51</v>
      </c>
      <c r="F511" s="14">
        <v>178500</v>
      </c>
      <c r="H511" s="16" t="s">
        <v>7</v>
      </c>
      <c r="I511" s="16">
        <f>SUM($C542:$C566)</f>
        <v>258</v>
      </c>
      <c r="J511" s="16">
        <f>SUM(D542:D566)</f>
        <v>380</v>
      </c>
      <c r="K511" s="16">
        <f>SUM(E542:E566)</f>
        <v>61</v>
      </c>
      <c r="L511" s="16">
        <f>SUM(I511:K511)</f>
        <v>699</v>
      </c>
      <c r="M511" s="24">
        <f>L511*600</f>
        <v>419400</v>
      </c>
      <c r="N511" s="24">
        <v>30000</v>
      </c>
      <c r="O511" s="24">
        <f>(M511-N511)/3</f>
        <v>129800</v>
      </c>
    </row>
    <row r="512" spans="2:15" x14ac:dyDescent="0.25">
      <c r="B512" s="1">
        <v>45262</v>
      </c>
      <c r="C512">
        <v>36</v>
      </c>
      <c r="F512" s="14">
        <v>126000</v>
      </c>
    </row>
    <row r="513" spans="2:15" hidden="1" x14ac:dyDescent="0.25">
      <c r="B513" s="1" t="s">
        <v>83</v>
      </c>
      <c r="F513" s="14"/>
    </row>
    <row r="514" spans="2:15" x14ac:dyDescent="0.25">
      <c r="B514" s="1">
        <v>45264</v>
      </c>
      <c r="D514">
        <v>7</v>
      </c>
      <c r="F514" s="14">
        <v>26600</v>
      </c>
    </row>
    <row r="515" spans="2:15" x14ac:dyDescent="0.25">
      <c r="B515" s="1">
        <v>45264</v>
      </c>
      <c r="D515">
        <v>92</v>
      </c>
      <c r="F515" s="14">
        <v>322000</v>
      </c>
      <c r="H515" s="26" t="s">
        <v>174</v>
      </c>
      <c r="I515" s="26"/>
      <c r="J515" s="26"/>
      <c r="K515" s="26"/>
      <c r="L515" s="26"/>
      <c r="M515" s="26"/>
      <c r="N515" s="26"/>
      <c r="O515" s="26"/>
    </row>
    <row r="516" spans="2:15" x14ac:dyDescent="0.25">
      <c r="B516" s="1">
        <v>45264</v>
      </c>
      <c r="D516">
        <v>48</v>
      </c>
      <c r="F516" s="14">
        <v>168000</v>
      </c>
      <c r="H516" s="16" t="s">
        <v>3</v>
      </c>
      <c r="I516" s="16" t="s">
        <v>4</v>
      </c>
      <c r="J516" s="16" t="s">
        <v>5</v>
      </c>
      <c r="K516" s="16" t="s">
        <v>6</v>
      </c>
      <c r="L516" s="16" t="s">
        <v>7</v>
      </c>
      <c r="M516" s="16" t="s">
        <v>33</v>
      </c>
      <c r="N516" s="16" t="s">
        <v>34</v>
      </c>
      <c r="O516" s="16" t="s">
        <v>35</v>
      </c>
    </row>
    <row r="517" spans="2:15" x14ac:dyDescent="0.25">
      <c r="B517" s="1">
        <v>45264</v>
      </c>
      <c r="C517">
        <v>21</v>
      </c>
      <c r="F517" s="14">
        <v>101500</v>
      </c>
      <c r="H517" s="16" t="s">
        <v>7</v>
      </c>
      <c r="I517" s="16">
        <f>SUM($C567:$C608)</f>
        <v>289</v>
      </c>
      <c r="J517" s="16">
        <f>SUM(D567:D608)</f>
        <v>1336</v>
      </c>
      <c r="K517" s="16">
        <f>SUM(E567:E608)</f>
        <v>134</v>
      </c>
      <c r="L517" s="16">
        <f>SUM(I517:K517)</f>
        <v>1759</v>
      </c>
      <c r="M517" s="24">
        <f>L517*600</f>
        <v>1055400</v>
      </c>
      <c r="N517" s="24">
        <v>30000</v>
      </c>
      <c r="O517" s="24">
        <f>(M517-N517)/3</f>
        <v>341800</v>
      </c>
    </row>
    <row r="518" spans="2:15" x14ac:dyDescent="0.25">
      <c r="B518" s="1">
        <v>45265</v>
      </c>
      <c r="D518">
        <v>7</v>
      </c>
      <c r="F518" s="14">
        <v>24500</v>
      </c>
    </row>
    <row r="519" spans="2:15" x14ac:dyDescent="0.25">
      <c r="B519" s="1">
        <v>45265</v>
      </c>
      <c r="D519">
        <v>20</v>
      </c>
      <c r="F519" s="14">
        <v>76000</v>
      </c>
    </row>
    <row r="520" spans="2:15" x14ac:dyDescent="0.25">
      <c r="B520" s="1">
        <v>45265</v>
      </c>
      <c r="C520">
        <v>24</v>
      </c>
      <c r="F520" s="14">
        <v>91200</v>
      </c>
    </row>
    <row r="521" spans="2:15" x14ac:dyDescent="0.25">
      <c r="B521" s="1">
        <v>45265</v>
      </c>
      <c r="D521">
        <v>36</v>
      </c>
      <c r="F521" s="14">
        <v>126000</v>
      </c>
    </row>
    <row r="522" spans="2:15" x14ac:dyDescent="0.25">
      <c r="B522" s="1">
        <v>45265</v>
      </c>
      <c r="D522">
        <v>37</v>
      </c>
      <c r="F522" s="14">
        <v>129500</v>
      </c>
    </row>
    <row r="523" spans="2:15" x14ac:dyDescent="0.25">
      <c r="B523" s="1">
        <v>45265</v>
      </c>
      <c r="D523">
        <v>99</v>
      </c>
      <c r="F523" s="14">
        <v>346500</v>
      </c>
    </row>
    <row r="524" spans="2:15" x14ac:dyDescent="0.25">
      <c r="B524" s="1">
        <v>45265</v>
      </c>
      <c r="D524">
        <v>72</v>
      </c>
      <c r="F524" s="14">
        <v>252000</v>
      </c>
    </row>
    <row r="525" spans="2:15" x14ac:dyDescent="0.25">
      <c r="B525" s="1">
        <v>45266</v>
      </c>
      <c r="D525">
        <v>30</v>
      </c>
      <c r="F525" s="14">
        <v>114000</v>
      </c>
    </row>
    <row r="526" spans="2:15" x14ac:dyDescent="0.25">
      <c r="B526" s="1">
        <v>45267</v>
      </c>
      <c r="C526">
        <v>17</v>
      </c>
      <c r="F526" s="14">
        <v>59500</v>
      </c>
    </row>
    <row r="527" spans="2:15" x14ac:dyDescent="0.25">
      <c r="B527" s="1">
        <v>45267</v>
      </c>
      <c r="D527">
        <v>6</v>
      </c>
      <c r="F527" s="14">
        <v>22800</v>
      </c>
    </row>
    <row r="528" spans="2:15" x14ac:dyDescent="0.25">
      <c r="B528" s="1">
        <v>45267</v>
      </c>
      <c r="C528">
        <v>56</v>
      </c>
      <c r="F528" s="14">
        <v>196000</v>
      </c>
    </row>
    <row r="529" spans="2:6" x14ac:dyDescent="0.25">
      <c r="B529" s="1">
        <v>45267</v>
      </c>
      <c r="C529">
        <v>12</v>
      </c>
      <c r="F529" s="14">
        <v>45600</v>
      </c>
    </row>
    <row r="530" spans="2:6" x14ac:dyDescent="0.25">
      <c r="B530" s="1">
        <v>45267</v>
      </c>
      <c r="C530">
        <v>17</v>
      </c>
      <c r="F530" s="14">
        <v>64600</v>
      </c>
    </row>
    <row r="531" spans="2:6" x14ac:dyDescent="0.25">
      <c r="B531" s="1">
        <v>45267</v>
      </c>
      <c r="D531">
        <v>26</v>
      </c>
      <c r="F531" s="14">
        <v>98800</v>
      </c>
    </row>
    <row r="532" spans="2:6" x14ac:dyDescent="0.25">
      <c r="B532" s="1">
        <v>45267</v>
      </c>
      <c r="C532">
        <v>1</v>
      </c>
      <c r="F532" s="14">
        <v>3800</v>
      </c>
    </row>
    <row r="533" spans="2:6" x14ac:dyDescent="0.25">
      <c r="B533" s="1">
        <v>45267</v>
      </c>
      <c r="D533">
        <v>36</v>
      </c>
      <c r="F533" s="14">
        <v>126000</v>
      </c>
    </row>
    <row r="534" spans="2:6" x14ac:dyDescent="0.25">
      <c r="B534" s="1">
        <v>45267</v>
      </c>
      <c r="D534">
        <v>108</v>
      </c>
      <c r="F534" s="14">
        <v>378000</v>
      </c>
    </row>
    <row r="535" spans="2:6" x14ac:dyDescent="0.25">
      <c r="B535" s="1">
        <v>45269</v>
      </c>
      <c r="C535">
        <v>8</v>
      </c>
      <c r="F535" s="14">
        <v>28000</v>
      </c>
    </row>
    <row r="536" spans="2:6" x14ac:dyDescent="0.25">
      <c r="B536" s="1">
        <v>45269</v>
      </c>
      <c r="D536">
        <v>36</v>
      </c>
      <c r="F536" s="14">
        <v>126000</v>
      </c>
    </row>
    <row r="537" spans="2:6" x14ac:dyDescent="0.25">
      <c r="B537" s="1">
        <v>45269</v>
      </c>
      <c r="D537">
        <v>36</v>
      </c>
      <c r="F537" s="14">
        <v>126000</v>
      </c>
    </row>
    <row r="538" spans="2:6" x14ac:dyDescent="0.25">
      <c r="B538" s="1">
        <v>45269</v>
      </c>
      <c r="D538">
        <v>72</v>
      </c>
      <c r="F538" s="14">
        <v>252000</v>
      </c>
    </row>
    <row r="539" spans="2:6" x14ac:dyDescent="0.25">
      <c r="B539" s="1">
        <v>45269</v>
      </c>
      <c r="D539">
        <v>72</v>
      </c>
      <c r="F539" s="14">
        <v>252000</v>
      </c>
    </row>
    <row r="540" spans="2:6" x14ac:dyDescent="0.25">
      <c r="B540" s="1">
        <v>45269</v>
      </c>
      <c r="E540">
        <v>36</v>
      </c>
      <c r="F540" s="14">
        <v>126000</v>
      </c>
    </row>
    <row r="541" spans="2:6" x14ac:dyDescent="0.25">
      <c r="B541" s="1">
        <v>45269</v>
      </c>
      <c r="D541">
        <v>28</v>
      </c>
      <c r="F541" s="14">
        <v>106400</v>
      </c>
    </row>
    <row r="542" spans="2:6" x14ac:dyDescent="0.25">
      <c r="B542" s="1">
        <v>45271</v>
      </c>
      <c r="D542">
        <v>16</v>
      </c>
      <c r="F542" s="14">
        <v>60800</v>
      </c>
    </row>
    <row r="543" spans="2:6" x14ac:dyDescent="0.25">
      <c r="B543" s="1">
        <v>45271</v>
      </c>
      <c r="C543">
        <v>17</v>
      </c>
      <c r="F543" s="14">
        <v>64600</v>
      </c>
    </row>
    <row r="544" spans="2:6" x14ac:dyDescent="0.25">
      <c r="B544" s="1">
        <v>45271</v>
      </c>
      <c r="D544">
        <v>6</v>
      </c>
      <c r="F544" s="14">
        <v>29000</v>
      </c>
    </row>
    <row r="545" spans="2:6" x14ac:dyDescent="0.25">
      <c r="B545" s="1">
        <v>45271</v>
      </c>
      <c r="D545">
        <v>9</v>
      </c>
      <c r="F545" s="14">
        <v>34200</v>
      </c>
    </row>
    <row r="546" spans="2:6" x14ac:dyDescent="0.25">
      <c r="B546" s="1">
        <v>45272</v>
      </c>
      <c r="D546">
        <v>72</v>
      </c>
      <c r="F546" s="14">
        <v>252000</v>
      </c>
    </row>
    <row r="547" spans="2:6" x14ac:dyDescent="0.25">
      <c r="B547" s="1">
        <v>45272</v>
      </c>
      <c r="D547">
        <v>20</v>
      </c>
      <c r="F547" s="14">
        <v>76000</v>
      </c>
    </row>
    <row r="548" spans="2:6" x14ac:dyDescent="0.25">
      <c r="B548" s="1">
        <v>45273</v>
      </c>
      <c r="D548">
        <v>19</v>
      </c>
      <c r="F548" s="14">
        <v>72200</v>
      </c>
    </row>
    <row r="549" spans="2:6" x14ac:dyDescent="0.25">
      <c r="B549" s="1">
        <v>45273</v>
      </c>
      <c r="D549">
        <v>10</v>
      </c>
      <c r="F549" s="14">
        <v>35000</v>
      </c>
    </row>
    <row r="550" spans="2:6" x14ac:dyDescent="0.25">
      <c r="B550" s="1">
        <v>45274</v>
      </c>
      <c r="D550">
        <v>34</v>
      </c>
      <c r="F550" s="14">
        <v>119000</v>
      </c>
    </row>
    <row r="551" spans="2:6" x14ac:dyDescent="0.25">
      <c r="B551" s="1">
        <v>45274</v>
      </c>
      <c r="C551">
        <v>15</v>
      </c>
      <c r="F551" s="14">
        <v>52500</v>
      </c>
    </row>
    <row r="552" spans="2:6" x14ac:dyDescent="0.25">
      <c r="B552" s="1">
        <v>45274</v>
      </c>
      <c r="C552">
        <v>43</v>
      </c>
      <c r="F552" s="14">
        <v>150500</v>
      </c>
    </row>
    <row r="553" spans="2:6" x14ac:dyDescent="0.25">
      <c r="B553" s="1">
        <v>45274</v>
      </c>
      <c r="D553">
        <v>40</v>
      </c>
      <c r="F553" s="14">
        <v>140000</v>
      </c>
    </row>
    <row r="554" spans="2:6" x14ac:dyDescent="0.25">
      <c r="B554" s="1">
        <v>45275</v>
      </c>
      <c r="C554">
        <v>30</v>
      </c>
      <c r="F554" s="14">
        <v>114000</v>
      </c>
    </row>
    <row r="555" spans="2:6" x14ac:dyDescent="0.25">
      <c r="B555" s="1">
        <v>45275</v>
      </c>
      <c r="D555">
        <v>12</v>
      </c>
      <c r="F555" s="14">
        <v>45600</v>
      </c>
    </row>
    <row r="556" spans="2:6" x14ac:dyDescent="0.25">
      <c r="B556" s="1">
        <v>45275</v>
      </c>
      <c r="D556">
        <v>22</v>
      </c>
      <c r="F556" s="14">
        <v>83600</v>
      </c>
    </row>
    <row r="557" spans="2:6" x14ac:dyDescent="0.25">
      <c r="B557" s="1">
        <v>45275</v>
      </c>
      <c r="D557">
        <v>6</v>
      </c>
      <c r="F557" s="14">
        <v>22800</v>
      </c>
    </row>
    <row r="558" spans="2:6" x14ac:dyDescent="0.25">
      <c r="B558" s="1">
        <v>45275</v>
      </c>
      <c r="D558">
        <v>24</v>
      </c>
      <c r="F558" s="14">
        <v>91200</v>
      </c>
    </row>
    <row r="559" spans="2:6" x14ac:dyDescent="0.25">
      <c r="B559" s="1">
        <v>45275</v>
      </c>
      <c r="E559">
        <v>12</v>
      </c>
      <c r="F559" s="14">
        <v>64600</v>
      </c>
    </row>
    <row r="560" spans="2:6" x14ac:dyDescent="0.25">
      <c r="B560" s="1">
        <v>45275</v>
      </c>
      <c r="D560">
        <v>36</v>
      </c>
      <c r="F560" s="14">
        <v>126000</v>
      </c>
    </row>
    <row r="561" spans="2:6" x14ac:dyDescent="0.25">
      <c r="B561" s="1">
        <v>45276</v>
      </c>
      <c r="C561">
        <v>100</v>
      </c>
      <c r="F561" s="14">
        <v>350000</v>
      </c>
    </row>
    <row r="562" spans="2:6" x14ac:dyDescent="0.25">
      <c r="B562" s="1">
        <v>45276</v>
      </c>
      <c r="D562">
        <v>45</v>
      </c>
      <c r="F562" s="14">
        <v>157500</v>
      </c>
    </row>
    <row r="563" spans="2:6" x14ac:dyDescent="0.25">
      <c r="B563" s="1">
        <v>45276</v>
      </c>
      <c r="E563">
        <v>49</v>
      </c>
      <c r="F563" s="14">
        <v>171500</v>
      </c>
    </row>
    <row r="564" spans="2:6" x14ac:dyDescent="0.25">
      <c r="B564" s="1">
        <v>45276</v>
      </c>
      <c r="C564">
        <v>36</v>
      </c>
      <c r="F564" s="14">
        <v>126000</v>
      </c>
    </row>
    <row r="565" spans="2:6" x14ac:dyDescent="0.25">
      <c r="B565" s="1">
        <v>45276</v>
      </c>
      <c r="D565">
        <v>9</v>
      </c>
      <c r="F565" s="14">
        <v>34200</v>
      </c>
    </row>
    <row r="566" spans="2:6" x14ac:dyDescent="0.25">
      <c r="B566" s="1">
        <v>45276</v>
      </c>
      <c r="C566">
        <v>17</v>
      </c>
      <c r="F566" s="14">
        <v>64600</v>
      </c>
    </row>
    <row r="567" spans="2:6" x14ac:dyDescent="0.25">
      <c r="B567" s="1">
        <v>45278</v>
      </c>
      <c r="C567">
        <v>41</v>
      </c>
      <c r="F567" s="14">
        <v>143500</v>
      </c>
    </row>
    <row r="568" spans="2:6" x14ac:dyDescent="0.25">
      <c r="B568" s="1">
        <v>45278</v>
      </c>
      <c r="C568">
        <v>8</v>
      </c>
      <c r="F568" s="14">
        <v>80000</v>
      </c>
    </row>
    <row r="569" spans="2:6" x14ac:dyDescent="0.25">
      <c r="B569" s="1">
        <v>45278</v>
      </c>
      <c r="D569">
        <v>60</v>
      </c>
      <c r="F569" s="14">
        <v>210000</v>
      </c>
    </row>
    <row r="570" spans="2:6" x14ac:dyDescent="0.25">
      <c r="B570" s="1">
        <v>45278</v>
      </c>
      <c r="D570">
        <v>60</v>
      </c>
      <c r="F570" s="14">
        <v>210000</v>
      </c>
    </row>
    <row r="571" spans="2:6" x14ac:dyDescent="0.25">
      <c r="B571" s="1">
        <v>45278</v>
      </c>
      <c r="D571">
        <v>110</v>
      </c>
      <c r="F571" s="14">
        <v>385000</v>
      </c>
    </row>
    <row r="572" spans="2:6" x14ac:dyDescent="0.25">
      <c r="B572" s="1">
        <v>45279</v>
      </c>
      <c r="D572">
        <v>23</v>
      </c>
      <c r="F572" s="14">
        <v>80500</v>
      </c>
    </row>
    <row r="573" spans="2:6" x14ac:dyDescent="0.25">
      <c r="B573" s="1">
        <v>45279</v>
      </c>
      <c r="D573">
        <v>100</v>
      </c>
      <c r="F573" s="14">
        <v>350000</v>
      </c>
    </row>
    <row r="574" spans="2:6" x14ac:dyDescent="0.25">
      <c r="B574" s="1">
        <v>45279</v>
      </c>
      <c r="D574">
        <v>124</v>
      </c>
      <c r="F574" s="14">
        <v>434000</v>
      </c>
    </row>
    <row r="575" spans="2:6" x14ac:dyDescent="0.25">
      <c r="B575" s="1">
        <v>45279</v>
      </c>
      <c r="C575">
        <v>11</v>
      </c>
      <c r="F575" s="14">
        <v>55500</v>
      </c>
    </row>
    <row r="576" spans="2:6" x14ac:dyDescent="0.25">
      <c r="B576" s="1">
        <v>45280</v>
      </c>
      <c r="D576">
        <v>30</v>
      </c>
      <c r="F576" s="14">
        <v>114000</v>
      </c>
    </row>
    <row r="577" spans="2:6" x14ac:dyDescent="0.25">
      <c r="B577" s="1">
        <v>45280</v>
      </c>
      <c r="D577">
        <v>40</v>
      </c>
      <c r="F577" s="14">
        <v>140000</v>
      </c>
    </row>
    <row r="578" spans="2:6" x14ac:dyDescent="0.25">
      <c r="B578" s="1">
        <v>45280</v>
      </c>
      <c r="D578">
        <v>10</v>
      </c>
      <c r="F578" s="14">
        <v>38000</v>
      </c>
    </row>
    <row r="579" spans="2:6" x14ac:dyDescent="0.25">
      <c r="B579" s="1">
        <v>45280</v>
      </c>
      <c r="D579">
        <v>10</v>
      </c>
      <c r="F579" s="14">
        <v>38000</v>
      </c>
    </row>
    <row r="580" spans="2:6" x14ac:dyDescent="0.25">
      <c r="B580" s="1">
        <v>45280</v>
      </c>
      <c r="E580">
        <v>18</v>
      </c>
      <c r="F580" s="14">
        <v>63000</v>
      </c>
    </row>
    <row r="581" spans="2:6" x14ac:dyDescent="0.25">
      <c r="B581" s="1">
        <v>45280</v>
      </c>
      <c r="D581">
        <v>216</v>
      </c>
      <c r="F581" s="14">
        <v>756000</v>
      </c>
    </row>
    <row r="582" spans="2:6" x14ac:dyDescent="0.25">
      <c r="B582" s="1">
        <v>45280</v>
      </c>
      <c r="C582">
        <v>24</v>
      </c>
      <c r="F582" s="14">
        <v>91200</v>
      </c>
    </row>
    <row r="583" spans="2:6" x14ac:dyDescent="0.25">
      <c r="B583" s="1">
        <v>45281</v>
      </c>
      <c r="C583">
        <v>10</v>
      </c>
      <c r="F583" s="14">
        <v>100000</v>
      </c>
    </row>
    <row r="584" spans="2:6" x14ac:dyDescent="0.25">
      <c r="B584" s="1">
        <v>45281</v>
      </c>
      <c r="C584">
        <v>12</v>
      </c>
      <c r="F584" s="14">
        <v>45600</v>
      </c>
    </row>
    <row r="585" spans="2:6" x14ac:dyDescent="0.25">
      <c r="B585" s="1">
        <v>45281</v>
      </c>
      <c r="C585">
        <v>10</v>
      </c>
      <c r="F585" s="14">
        <v>38000</v>
      </c>
    </row>
    <row r="586" spans="2:6" x14ac:dyDescent="0.25">
      <c r="B586" s="1">
        <v>45281</v>
      </c>
      <c r="E586">
        <v>36</v>
      </c>
      <c r="F586" s="14">
        <v>126000</v>
      </c>
    </row>
    <row r="587" spans="2:6" x14ac:dyDescent="0.25">
      <c r="B587" s="1">
        <v>45281</v>
      </c>
      <c r="D587">
        <v>36</v>
      </c>
      <c r="F587" s="14">
        <v>126000</v>
      </c>
    </row>
    <row r="588" spans="2:6" x14ac:dyDescent="0.25">
      <c r="B588" s="1">
        <v>45281</v>
      </c>
      <c r="D588">
        <v>51</v>
      </c>
      <c r="F588" s="14">
        <v>178500</v>
      </c>
    </row>
    <row r="589" spans="2:6" x14ac:dyDescent="0.25">
      <c r="B589" s="1">
        <v>45282</v>
      </c>
      <c r="D589">
        <v>4</v>
      </c>
      <c r="F589" s="14">
        <v>20000</v>
      </c>
    </row>
    <row r="590" spans="2:6" x14ac:dyDescent="0.25">
      <c r="B590" s="1">
        <v>45282</v>
      </c>
      <c r="E590">
        <v>12</v>
      </c>
      <c r="F590" s="14">
        <v>45600</v>
      </c>
    </row>
    <row r="591" spans="2:6" x14ac:dyDescent="0.25">
      <c r="B591" s="1">
        <v>45282</v>
      </c>
      <c r="E591">
        <v>18</v>
      </c>
      <c r="F591" s="14">
        <v>63000</v>
      </c>
    </row>
    <row r="592" spans="2:6" x14ac:dyDescent="0.25">
      <c r="B592" s="1">
        <v>45282</v>
      </c>
      <c r="D592">
        <v>14</v>
      </c>
      <c r="F592" s="14">
        <v>53200</v>
      </c>
    </row>
    <row r="593" spans="2:6" x14ac:dyDescent="0.25">
      <c r="B593" s="1">
        <v>45282</v>
      </c>
      <c r="E593">
        <v>50</v>
      </c>
      <c r="F593" s="14">
        <v>175000</v>
      </c>
    </row>
    <row r="594" spans="2:6" x14ac:dyDescent="0.25">
      <c r="B594" s="1">
        <v>45282</v>
      </c>
      <c r="C594">
        <v>13</v>
      </c>
      <c r="F594" s="14">
        <v>49400</v>
      </c>
    </row>
    <row r="595" spans="2:6" x14ac:dyDescent="0.25">
      <c r="B595" s="1">
        <v>45282</v>
      </c>
      <c r="C595">
        <v>35</v>
      </c>
      <c r="F595" s="14">
        <v>122500</v>
      </c>
    </row>
    <row r="596" spans="2:6" x14ac:dyDescent="0.25">
      <c r="B596" s="1">
        <v>45282</v>
      </c>
      <c r="C596">
        <v>41</v>
      </c>
      <c r="F596" s="14">
        <v>143500</v>
      </c>
    </row>
    <row r="597" spans="2:6" x14ac:dyDescent="0.25">
      <c r="B597" s="1">
        <v>45282</v>
      </c>
      <c r="D597">
        <v>300</v>
      </c>
      <c r="F597" s="14">
        <v>1050000</v>
      </c>
    </row>
    <row r="598" spans="2:6" x14ac:dyDescent="0.25">
      <c r="B598" s="1">
        <v>45283</v>
      </c>
      <c r="C598">
        <v>10</v>
      </c>
      <c r="F598" s="14">
        <v>35000</v>
      </c>
    </row>
    <row r="599" spans="2:6" x14ac:dyDescent="0.25">
      <c r="B599" s="1">
        <v>45283</v>
      </c>
      <c r="C599">
        <v>8</v>
      </c>
      <c r="F599" s="14">
        <v>30400</v>
      </c>
    </row>
    <row r="600" spans="2:6" x14ac:dyDescent="0.25">
      <c r="B600" s="1">
        <v>45283</v>
      </c>
      <c r="D600">
        <v>24</v>
      </c>
      <c r="F600" s="14">
        <v>91200</v>
      </c>
    </row>
    <row r="601" spans="2:6" x14ac:dyDescent="0.25">
      <c r="B601" s="1">
        <v>45283</v>
      </c>
      <c r="C601">
        <v>21</v>
      </c>
      <c r="F601" s="14">
        <v>73500</v>
      </c>
    </row>
    <row r="602" spans="2:6" x14ac:dyDescent="0.25">
      <c r="B602" s="1">
        <v>45283</v>
      </c>
      <c r="D602">
        <v>36</v>
      </c>
      <c r="F602" s="14">
        <v>126000</v>
      </c>
    </row>
    <row r="603" spans="2:6" x14ac:dyDescent="0.25">
      <c r="B603" s="1">
        <v>45283</v>
      </c>
      <c r="C603">
        <v>21</v>
      </c>
      <c r="F603" s="14">
        <v>73500</v>
      </c>
    </row>
    <row r="604" spans="2:6" x14ac:dyDescent="0.25">
      <c r="B604" s="1">
        <v>45283</v>
      </c>
      <c r="D604">
        <v>36</v>
      </c>
      <c r="F604" s="14">
        <v>126000</v>
      </c>
    </row>
    <row r="605" spans="2:6" x14ac:dyDescent="0.25">
      <c r="B605" s="1">
        <v>45283</v>
      </c>
      <c r="C605">
        <v>21</v>
      </c>
      <c r="F605" s="14">
        <v>79800</v>
      </c>
    </row>
    <row r="606" spans="2:6" x14ac:dyDescent="0.25">
      <c r="B606" s="1">
        <v>45283</v>
      </c>
      <c r="C606">
        <v>3</v>
      </c>
      <c r="F606" s="14">
        <v>11400</v>
      </c>
    </row>
    <row r="607" spans="2:6" x14ac:dyDescent="0.25">
      <c r="B607" s="1">
        <v>45283</v>
      </c>
      <c r="D607">
        <v>16</v>
      </c>
      <c r="F607" s="14">
        <v>82000</v>
      </c>
    </row>
    <row r="608" spans="2:6" x14ac:dyDescent="0.25">
      <c r="B608" s="1">
        <v>45283</v>
      </c>
      <c r="D608">
        <v>36</v>
      </c>
      <c r="F608" s="14">
        <v>126000</v>
      </c>
    </row>
  </sheetData>
  <mergeCells count="57">
    <mergeCell ref="H515:O515"/>
    <mergeCell ref="H319:O319"/>
    <mergeCell ref="I47:M47"/>
    <mergeCell ref="H204:O204"/>
    <mergeCell ref="H118:O118"/>
    <mergeCell ref="H98:O98"/>
    <mergeCell ref="H292:O292"/>
    <mergeCell ref="H102:L102"/>
    <mergeCell ref="H277:O277"/>
    <mergeCell ref="H94:O94"/>
    <mergeCell ref="H314:O314"/>
    <mergeCell ref="H272:O272"/>
    <mergeCell ref="H282:O282"/>
    <mergeCell ref="H287:O287"/>
    <mergeCell ref="H126:O126"/>
    <mergeCell ref="H122:O122"/>
    <mergeCell ref="H297:L297"/>
    <mergeCell ref="H86:O86"/>
    <mergeCell ref="I43:P43"/>
    <mergeCell ref="B2:F4"/>
    <mergeCell ref="I39:P39"/>
    <mergeCell ref="I35:P35"/>
    <mergeCell ref="H2:L2"/>
    <mergeCell ref="I6:M6"/>
    <mergeCell ref="I10:M10"/>
    <mergeCell ref="I31:P31"/>
    <mergeCell ref="I18:M18"/>
    <mergeCell ref="H324:O324"/>
    <mergeCell ref="H329:O329"/>
    <mergeCell ref="U2:AF2"/>
    <mergeCell ref="H252:O252"/>
    <mergeCell ref="H257:L257"/>
    <mergeCell ref="H220:L220"/>
    <mergeCell ref="H199:O199"/>
    <mergeCell ref="H134:L134"/>
    <mergeCell ref="H194:O194"/>
    <mergeCell ref="H247:O247"/>
    <mergeCell ref="H241:O241"/>
    <mergeCell ref="H214:O214"/>
    <mergeCell ref="H209:O209"/>
    <mergeCell ref="H236:O236"/>
    <mergeCell ref="H130:O130"/>
    <mergeCell ref="H90:O90"/>
    <mergeCell ref="H392:O392"/>
    <mergeCell ref="H449:O449"/>
    <mergeCell ref="H454:L454"/>
    <mergeCell ref="H444:O444"/>
    <mergeCell ref="H334:L334"/>
    <mergeCell ref="H387:O387"/>
    <mergeCell ref="H429:O429"/>
    <mergeCell ref="H407:L407"/>
    <mergeCell ref="H434:O434"/>
    <mergeCell ref="H509:O509"/>
    <mergeCell ref="H504:O504"/>
    <mergeCell ref="H439:O439"/>
    <mergeCell ref="H402:O402"/>
    <mergeCell ref="H397:O397"/>
  </mergeCells>
  <phoneticPr fontId="2" type="noConversion"/>
  <pageMargins left="0.7" right="0.7" top="0.75" bottom="0.75" header="0.3" footer="0.3"/>
  <pageSetup orientation="portrait" r:id="rId1"/>
  <ignoredErrors>
    <ignoredError sqref="K33 J37 K41 J45 J49:K49 M49 J8 J20 M20 J88:K88 I92 I96:J96 K92 I100:J100 J104 L104 I120:J120 J124 J128 I132 I136 L136 I196:J196 I201 K201 I206:J206 I211 I216 I222 L222 J506 I511:J511 I517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65E7-ABAF-478A-B722-1D61D68893B9}">
  <dimension ref="B3:O5"/>
  <sheetViews>
    <sheetView workbookViewId="0">
      <selection activeCell="O4" sqref="O4"/>
    </sheetView>
  </sheetViews>
  <sheetFormatPr baseColWidth="10" defaultColWidth="9.140625" defaultRowHeight="15" x14ac:dyDescent="0.25"/>
  <cols>
    <col min="4" max="6" width="11.42578125" bestFit="1" customWidth="1"/>
    <col min="7" max="7" width="12.42578125" bestFit="1" customWidth="1"/>
    <col min="8" max="10" width="11.42578125" bestFit="1" customWidth="1"/>
    <col min="11" max="11" width="12.42578125" bestFit="1" customWidth="1"/>
    <col min="12" max="12" width="11.42578125" bestFit="1" customWidth="1"/>
    <col min="13" max="13" width="12.42578125" bestFit="1" customWidth="1"/>
    <col min="14" max="14" width="10" bestFit="1" customWidth="1"/>
  </cols>
  <sheetData>
    <row r="3" spans="2:15" x14ac:dyDescent="0.25">
      <c r="B3" s="16" t="s">
        <v>8</v>
      </c>
      <c r="C3" s="16" t="s">
        <v>84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6" t="s">
        <v>16</v>
      </c>
      <c r="L3" s="16" t="s">
        <v>17</v>
      </c>
      <c r="M3" s="16" t="s">
        <v>18</v>
      </c>
      <c r="N3" s="16" t="s">
        <v>19</v>
      </c>
      <c r="O3" s="16" t="s">
        <v>85</v>
      </c>
    </row>
    <row r="4" spans="2:15" x14ac:dyDescent="0.25">
      <c r="B4" s="16" t="s">
        <v>20</v>
      </c>
      <c r="C4" s="16"/>
      <c r="D4" s="25">
        <v>3097900</v>
      </c>
      <c r="E4" s="25">
        <v>7720000</v>
      </c>
      <c r="F4" s="25">
        <v>5636400</v>
      </c>
      <c r="G4" s="25">
        <v>11604000</v>
      </c>
      <c r="H4" s="25">
        <v>4553500</v>
      </c>
      <c r="I4" s="25">
        <v>2074000</v>
      </c>
      <c r="J4" s="25">
        <v>3966600</v>
      </c>
      <c r="K4" s="25">
        <v>11644500</v>
      </c>
      <c r="L4" s="25">
        <v>3472100</v>
      </c>
      <c r="M4" s="25">
        <v>12284300</v>
      </c>
      <c r="N4" s="25"/>
      <c r="O4" s="16">
        <v>2023</v>
      </c>
    </row>
    <row r="5" spans="2:15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25A09-945B-4466-8A96-FEE072070DC9}">
  <dimension ref="C6:G191"/>
  <sheetViews>
    <sheetView topLeftCell="A177" workbookViewId="0">
      <selection activeCell="D192" sqref="D192"/>
    </sheetView>
  </sheetViews>
  <sheetFormatPr baseColWidth="10" defaultColWidth="9.140625" defaultRowHeight="15" x14ac:dyDescent="0.25"/>
  <cols>
    <col min="3" max="3" width="10.42578125" bestFit="1" customWidth="1"/>
    <col min="4" max="4" width="53" bestFit="1" customWidth="1"/>
    <col min="5" max="6" width="11.42578125" bestFit="1" customWidth="1"/>
    <col min="7" max="7" width="24.7109375" customWidth="1"/>
  </cols>
  <sheetData>
    <row r="6" spans="3:7" x14ac:dyDescent="0.25">
      <c r="C6" s="29" t="s">
        <v>86</v>
      </c>
      <c r="D6" s="30"/>
      <c r="E6" s="30"/>
      <c r="F6" s="30"/>
      <c r="G6" s="31"/>
    </row>
    <row r="7" spans="3:7" x14ac:dyDescent="0.25">
      <c r="C7" s="32"/>
      <c r="D7" s="33"/>
      <c r="E7" s="33"/>
      <c r="F7" s="33"/>
      <c r="G7" s="34"/>
    </row>
    <row r="8" spans="3:7" x14ac:dyDescent="0.25">
      <c r="C8" s="35"/>
      <c r="D8" s="36"/>
      <c r="E8" s="36"/>
      <c r="F8" s="36"/>
      <c r="G8" s="37"/>
    </row>
    <row r="9" spans="3:7" x14ac:dyDescent="0.25">
      <c r="C9" t="s">
        <v>87</v>
      </c>
      <c r="D9" t="s">
        <v>88</v>
      </c>
      <c r="E9" t="s">
        <v>89</v>
      </c>
      <c r="F9" t="s">
        <v>90</v>
      </c>
      <c r="G9" t="s">
        <v>91</v>
      </c>
    </row>
    <row r="10" spans="3:7" hidden="1" x14ac:dyDescent="0.25">
      <c r="C10" s="1">
        <v>45139</v>
      </c>
      <c r="D10" t="s">
        <v>92</v>
      </c>
      <c r="E10" s="14"/>
      <c r="F10" s="14"/>
      <c r="G10" s="14">
        <v>17000</v>
      </c>
    </row>
    <row r="11" spans="3:7" hidden="1" x14ac:dyDescent="0.25">
      <c r="C11" s="1">
        <v>45139</v>
      </c>
      <c r="D11" t="s">
        <v>93</v>
      </c>
      <c r="E11" s="14">
        <v>98000</v>
      </c>
      <c r="F11" s="14"/>
      <c r="G11" s="14">
        <f t="shared" ref="G11:G42" si="0">G10+E11-F11</f>
        <v>115000</v>
      </c>
    </row>
    <row r="12" spans="3:7" hidden="1" x14ac:dyDescent="0.25">
      <c r="C12" s="1">
        <v>45139</v>
      </c>
      <c r="D12" t="s">
        <v>94</v>
      </c>
      <c r="E12" s="14"/>
      <c r="F12" s="14">
        <v>25949</v>
      </c>
      <c r="G12" s="14">
        <f t="shared" si="0"/>
        <v>89051</v>
      </c>
    </row>
    <row r="13" spans="3:7" hidden="1" x14ac:dyDescent="0.25">
      <c r="C13" s="1">
        <v>45139</v>
      </c>
      <c r="D13" t="s">
        <v>95</v>
      </c>
      <c r="E13" s="14"/>
      <c r="F13" s="14">
        <v>7000</v>
      </c>
      <c r="G13" s="14">
        <f t="shared" si="0"/>
        <v>82051</v>
      </c>
    </row>
    <row r="14" spans="3:7" hidden="1" x14ac:dyDescent="0.25">
      <c r="C14" s="1">
        <v>45140</v>
      </c>
      <c r="D14" t="s">
        <v>96</v>
      </c>
      <c r="E14" s="14">
        <v>190000</v>
      </c>
      <c r="F14" s="14"/>
      <c r="G14" s="14">
        <f t="shared" si="0"/>
        <v>272051</v>
      </c>
    </row>
    <row r="15" spans="3:7" hidden="1" x14ac:dyDescent="0.25">
      <c r="C15" s="1">
        <v>45140</v>
      </c>
      <c r="D15" t="s">
        <v>97</v>
      </c>
      <c r="E15" s="14"/>
      <c r="F15" s="14">
        <v>6000</v>
      </c>
      <c r="G15" s="14">
        <f t="shared" si="0"/>
        <v>266051</v>
      </c>
    </row>
    <row r="16" spans="3:7" hidden="1" x14ac:dyDescent="0.25">
      <c r="C16" s="1">
        <v>45140</v>
      </c>
      <c r="D16" t="s">
        <v>98</v>
      </c>
      <c r="E16" s="14"/>
      <c r="F16" s="14">
        <v>325000</v>
      </c>
      <c r="G16" s="14">
        <f t="shared" si="0"/>
        <v>-58949</v>
      </c>
    </row>
    <row r="17" spans="3:7" hidden="1" x14ac:dyDescent="0.25">
      <c r="C17" s="1">
        <v>45140</v>
      </c>
      <c r="D17" t="s">
        <v>93</v>
      </c>
      <c r="E17" s="14">
        <v>270100</v>
      </c>
      <c r="F17" s="14"/>
      <c r="G17" s="14">
        <f t="shared" si="0"/>
        <v>211151</v>
      </c>
    </row>
    <row r="18" spans="3:7" hidden="1" x14ac:dyDescent="0.25">
      <c r="C18" s="1">
        <v>45141</v>
      </c>
      <c r="D18" t="s">
        <v>99</v>
      </c>
      <c r="E18" s="14">
        <v>110000</v>
      </c>
      <c r="F18" s="14"/>
      <c r="G18" s="14">
        <f t="shared" si="0"/>
        <v>321151</v>
      </c>
    </row>
    <row r="19" spans="3:7" hidden="1" x14ac:dyDescent="0.25">
      <c r="C19" s="1">
        <v>45141</v>
      </c>
      <c r="D19" t="s">
        <v>100</v>
      </c>
      <c r="E19" s="14">
        <v>93674</v>
      </c>
      <c r="F19" s="14"/>
      <c r="G19" s="14">
        <f t="shared" si="0"/>
        <v>414825</v>
      </c>
    </row>
    <row r="20" spans="3:7" hidden="1" x14ac:dyDescent="0.25">
      <c r="C20" s="1">
        <v>45141</v>
      </c>
      <c r="D20" t="s">
        <v>101</v>
      </c>
      <c r="E20" s="14">
        <v>1000</v>
      </c>
      <c r="F20" s="14"/>
      <c r="G20" s="14">
        <f t="shared" si="0"/>
        <v>415825</v>
      </c>
    </row>
    <row r="21" spans="3:7" hidden="1" x14ac:dyDescent="0.25">
      <c r="C21" s="1">
        <v>45141</v>
      </c>
      <c r="D21" t="s">
        <v>95</v>
      </c>
      <c r="E21" s="14"/>
      <c r="F21" s="14">
        <v>2700</v>
      </c>
      <c r="G21" s="14">
        <f t="shared" si="0"/>
        <v>413125</v>
      </c>
    </row>
    <row r="22" spans="3:7" hidden="1" x14ac:dyDescent="0.25">
      <c r="C22" s="1">
        <v>45142</v>
      </c>
      <c r="D22" t="s">
        <v>95</v>
      </c>
      <c r="E22" s="14"/>
      <c r="F22" s="14">
        <v>76500</v>
      </c>
      <c r="G22" s="14">
        <f t="shared" si="0"/>
        <v>336625</v>
      </c>
    </row>
    <row r="23" spans="3:7" hidden="1" x14ac:dyDescent="0.25">
      <c r="C23" s="1">
        <v>45142</v>
      </c>
      <c r="D23" t="s">
        <v>102</v>
      </c>
      <c r="E23" s="14"/>
      <c r="F23" s="14">
        <v>120000</v>
      </c>
      <c r="G23" s="14">
        <f t="shared" si="0"/>
        <v>216625</v>
      </c>
    </row>
    <row r="24" spans="3:7" hidden="1" x14ac:dyDescent="0.25">
      <c r="C24" s="1">
        <v>45147</v>
      </c>
      <c r="D24" t="s">
        <v>103</v>
      </c>
      <c r="E24" s="14"/>
      <c r="F24" s="14">
        <v>64000</v>
      </c>
      <c r="G24" s="14">
        <f t="shared" si="0"/>
        <v>152625</v>
      </c>
    </row>
    <row r="25" spans="3:7" hidden="1" x14ac:dyDescent="0.25">
      <c r="C25" s="1">
        <v>45148</v>
      </c>
      <c r="D25" t="s">
        <v>104</v>
      </c>
      <c r="E25" s="14"/>
      <c r="F25" s="14">
        <v>3000</v>
      </c>
      <c r="G25" s="14">
        <f t="shared" si="0"/>
        <v>149625</v>
      </c>
    </row>
    <row r="26" spans="3:7" hidden="1" x14ac:dyDescent="0.25">
      <c r="C26" s="1">
        <v>45148</v>
      </c>
      <c r="D26" t="s">
        <v>95</v>
      </c>
      <c r="E26" s="14"/>
      <c r="F26" s="14">
        <v>1300</v>
      </c>
      <c r="G26" s="14">
        <f t="shared" si="0"/>
        <v>148325</v>
      </c>
    </row>
    <row r="27" spans="3:7" hidden="1" x14ac:dyDescent="0.25">
      <c r="C27" s="1">
        <v>45148</v>
      </c>
      <c r="D27" t="s">
        <v>105</v>
      </c>
      <c r="E27" s="14"/>
      <c r="F27" s="14">
        <v>143000</v>
      </c>
      <c r="G27" s="14">
        <f t="shared" si="0"/>
        <v>5325</v>
      </c>
    </row>
    <row r="28" spans="3:7" hidden="1" x14ac:dyDescent="0.25">
      <c r="C28" s="1">
        <v>45148</v>
      </c>
      <c r="D28" t="s">
        <v>95</v>
      </c>
      <c r="E28" s="14"/>
      <c r="F28" s="14">
        <v>5100</v>
      </c>
      <c r="G28" s="14">
        <f t="shared" si="0"/>
        <v>225</v>
      </c>
    </row>
    <row r="29" spans="3:7" hidden="1" x14ac:dyDescent="0.25">
      <c r="C29" s="1">
        <v>45148</v>
      </c>
      <c r="D29" t="s">
        <v>93</v>
      </c>
      <c r="E29" s="14">
        <v>98000</v>
      </c>
      <c r="F29" s="14"/>
      <c r="G29" s="14">
        <f t="shared" si="0"/>
        <v>98225</v>
      </c>
    </row>
    <row r="30" spans="3:7" hidden="1" x14ac:dyDescent="0.25">
      <c r="C30" s="1">
        <v>45148</v>
      </c>
      <c r="D30" t="s">
        <v>106</v>
      </c>
      <c r="E30" s="14"/>
      <c r="F30" s="14">
        <v>45000</v>
      </c>
      <c r="G30" s="14">
        <f t="shared" si="0"/>
        <v>53225</v>
      </c>
    </row>
    <row r="31" spans="3:7" hidden="1" x14ac:dyDescent="0.25">
      <c r="C31" s="1">
        <v>45149</v>
      </c>
      <c r="D31" t="s">
        <v>104</v>
      </c>
      <c r="E31" s="14"/>
      <c r="F31" s="14">
        <v>3000</v>
      </c>
      <c r="G31" s="14">
        <f t="shared" si="0"/>
        <v>50225</v>
      </c>
    </row>
    <row r="32" spans="3:7" hidden="1" x14ac:dyDescent="0.25">
      <c r="C32" s="1">
        <v>45149</v>
      </c>
      <c r="D32" t="s">
        <v>107</v>
      </c>
      <c r="E32" s="14"/>
      <c r="F32" s="14">
        <v>187000</v>
      </c>
      <c r="G32" s="14">
        <f t="shared" si="0"/>
        <v>-136775</v>
      </c>
    </row>
    <row r="33" spans="3:7" hidden="1" x14ac:dyDescent="0.25">
      <c r="C33" s="1">
        <v>45149</v>
      </c>
      <c r="D33" t="s">
        <v>108</v>
      </c>
      <c r="E33" s="14">
        <v>96000</v>
      </c>
      <c r="F33" s="14"/>
      <c r="G33" s="14">
        <f t="shared" si="0"/>
        <v>-40775</v>
      </c>
    </row>
    <row r="34" spans="3:7" hidden="1" x14ac:dyDescent="0.25">
      <c r="C34" s="1">
        <v>45149</v>
      </c>
      <c r="D34" t="s">
        <v>109</v>
      </c>
      <c r="E34" s="14">
        <v>280000</v>
      </c>
      <c r="F34" s="14"/>
      <c r="G34" s="14">
        <f t="shared" si="0"/>
        <v>239225</v>
      </c>
    </row>
    <row r="35" spans="3:7" hidden="1" x14ac:dyDescent="0.25">
      <c r="C35" s="1">
        <v>45149</v>
      </c>
      <c r="D35" t="s">
        <v>95</v>
      </c>
      <c r="E35" s="14"/>
      <c r="F35" s="14">
        <v>5000</v>
      </c>
      <c r="G35" s="14">
        <f t="shared" si="0"/>
        <v>234225</v>
      </c>
    </row>
    <row r="36" spans="3:7" hidden="1" x14ac:dyDescent="0.25">
      <c r="C36" s="1">
        <v>45150</v>
      </c>
      <c r="D36" t="s">
        <v>110</v>
      </c>
      <c r="E36" s="14">
        <v>100000</v>
      </c>
      <c r="F36" s="14"/>
      <c r="G36" s="14">
        <f t="shared" si="0"/>
        <v>334225</v>
      </c>
    </row>
    <row r="37" spans="3:7" hidden="1" x14ac:dyDescent="0.25">
      <c r="C37" s="1">
        <v>45150</v>
      </c>
      <c r="D37" t="s">
        <v>111</v>
      </c>
      <c r="E37" s="14"/>
      <c r="F37" s="14">
        <v>212000</v>
      </c>
      <c r="G37" s="14">
        <f t="shared" si="0"/>
        <v>122225</v>
      </c>
    </row>
    <row r="38" spans="3:7" hidden="1" x14ac:dyDescent="0.25">
      <c r="C38" s="1">
        <v>45150</v>
      </c>
      <c r="D38" t="s">
        <v>95</v>
      </c>
      <c r="E38" s="14"/>
      <c r="F38" s="14">
        <v>10000</v>
      </c>
      <c r="G38" s="14">
        <f t="shared" si="0"/>
        <v>112225</v>
      </c>
    </row>
    <row r="39" spans="3:7" hidden="1" x14ac:dyDescent="0.25">
      <c r="C39" s="1">
        <v>45150</v>
      </c>
      <c r="D39" t="s">
        <v>112</v>
      </c>
      <c r="E39" s="14"/>
      <c r="F39" s="14">
        <v>5000</v>
      </c>
      <c r="G39" s="14">
        <f t="shared" si="0"/>
        <v>107225</v>
      </c>
    </row>
    <row r="40" spans="3:7" hidden="1" x14ac:dyDescent="0.25">
      <c r="C40" s="1">
        <v>45150</v>
      </c>
      <c r="D40" t="s">
        <v>113</v>
      </c>
      <c r="E40" s="14"/>
      <c r="F40" s="14">
        <v>60000</v>
      </c>
      <c r="G40" s="14">
        <f t="shared" si="0"/>
        <v>47225</v>
      </c>
    </row>
    <row r="41" spans="3:7" hidden="1" x14ac:dyDescent="0.25">
      <c r="C41" s="1">
        <v>45150</v>
      </c>
      <c r="D41" t="s">
        <v>114</v>
      </c>
      <c r="E41" s="14"/>
      <c r="F41" s="14">
        <v>1700</v>
      </c>
      <c r="G41" s="14">
        <f t="shared" si="0"/>
        <v>45525</v>
      </c>
    </row>
    <row r="42" spans="3:7" hidden="1" x14ac:dyDescent="0.25">
      <c r="C42" s="1">
        <v>45150</v>
      </c>
      <c r="D42" t="s">
        <v>95</v>
      </c>
      <c r="E42" s="14"/>
      <c r="F42" s="14">
        <v>8900</v>
      </c>
      <c r="G42" s="14">
        <f t="shared" si="0"/>
        <v>36625</v>
      </c>
    </row>
    <row r="43" spans="3:7" hidden="1" x14ac:dyDescent="0.25">
      <c r="C43" s="1">
        <v>45150</v>
      </c>
      <c r="D43" t="s">
        <v>115</v>
      </c>
      <c r="E43" s="14">
        <v>270000</v>
      </c>
      <c r="F43" s="14"/>
      <c r="G43" s="14">
        <f t="shared" ref="G43:G74" si="1">G42+E43-F43</f>
        <v>306625</v>
      </c>
    </row>
    <row r="44" spans="3:7" hidden="1" x14ac:dyDescent="0.25">
      <c r="C44" s="1">
        <v>45151</v>
      </c>
      <c r="D44" t="s">
        <v>95</v>
      </c>
      <c r="E44" s="14"/>
      <c r="F44" s="14">
        <v>37000</v>
      </c>
      <c r="G44" s="14">
        <f t="shared" si="1"/>
        <v>269625</v>
      </c>
    </row>
    <row r="45" spans="3:7" hidden="1" x14ac:dyDescent="0.25">
      <c r="C45" s="1">
        <v>45151</v>
      </c>
      <c r="D45" t="s">
        <v>112</v>
      </c>
      <c r="E45" s="14"/>
      <c r="F45" s="14">
        <v>23000</v>
      </c>
      <c r="G45" s="14">
        <f t="shared" si="1"/>
        <v>246625</v>
      </c>
    </row>
    <row r="46" spans="3:7" hidden="1" x14ac:dyDescent="0.25">
      <c r="C46" s="1">
        <v>45151</v>
      </c>
      <c r="D46" t="s">
        <v>116</v>
      </c>
      <c r="E46" s="14"/>
      <c r="F46" s="14">
        <v>50000</v>
      </c>
      <c r="G46" s="14">
        <f t="shared" si="1"/>
        <v>196625</v>
      </c>
    </row>
    <row r="47" spans="3:7" hidden="1" x14ac:dyDescent="0.25">
      <c r="C47" s="1">
        <v>45151</v>
      </c>
      <c r="D47" t="s">
        <v>95</v>
      </c>
      <c r="E47" s="14"/>
      <c r="F47" s="14">
        <v>5500</v>
      </c>
      <c r="G47" s="14">
        <f t="shared" si="1"/>
        <v>191125</v>
      </c>
    </row>
    <row r="48" spans="3:7" hidden="1" x14ac:dyDescent="0.25">
      <c r="C48" s="1">
        <v>45152</v>
      </c>
      <c r="D48" t="s">
        <v>117</v>
      </c>
      <c r="E48" s="14"/>
      <c r="F48" s="14">
        <v>97000</v>
      </c>
      <c r="G48" s="14">
        <f t="shared" si="1"/>
        <v>94125</v>
      </c>
    </row>
    <row r="49" spans="3:7" hidden="1" x14ac:dyDescent="0.25">
      <c r="C49" s="1">
        <v>45152</v>
      </c>
      <c r="D49" t="s">
        <v>118</v>
      </c>
      <c r="E49" s="14"/>
      <c r="F49" s="14">
        <v>80000</v>
      </c>
      <c r="G49" s="14">
        <f t="shared" si="1"/>
        <v>14125</v>
      </c>
    </row>
    <row r="50" spans="3:7" hidden="1" x14ac:dyDescent="0.25">
      <c r="C50" s="1">
        <v>45152</v>
      </c>
      <c r="D50" t="s">
        <v>104</v>
      </c>
      <c r="E50" s="14"/>
      <c r="F50" s="14">
        <v>3000</v>
      </c>
      <c r="G50" s="14">
        <f t="shared" si="1"/>
        <v>11125</v>
      </c>
    </row>
    <row r="51" spans="3:7" hidden="1" x14ac:dyDescent="0.25">
      <c r="C51" s="1">
        <v>45152</v>
      </c>
      <c r="D51" t="s">
        <v>95</v>
      </c>
      <c r="E51" s="14"/>
      <c r="F51" s="14">
        <v>4100</v>
      </c>
      <c r="G51" s="14">
        <f t="shared" si="1"/>
        <v>7025</v>
      </c>
    </row>
    <row r="52" spans="3:7" hidden="1" x14ac:dyDescent="0.25">
      <c r="C52" s="1">
        <v>45153</v>
      </c>
      <c r="D52" t="s">
        <v>119</v>
      </c>
      <c r="E52" s="14">
        <v>50000</v>
      </c>
      <c r="F52" s="14"/>
      <c r="G52" s="14">
        <f t="shared" si="1"/>
        <v>57025</v>
      </c>
    </row>
    <row r="53" spans="3:7" hidden="1" x14ac:dyDescent="0.25">
      <c r="C53" s="1">
        <v>45153</v>
      </c>
      <c r="D53" t="s">
        <v>120</v>
      </c>
      <c r="E53" s="14"/>
      <c r="F53" s="14">
        <v>37900</v>
      </c>
      <c r="G53" s="14">
        <f t="shared" si="1"/>
        <v>19125</v>
      </c>
    </row>
    <row r="54" spans="3:7" hidden="1" x14ac:dyDescent="0.25">
      <c r="C54" s="1">
        <v>45153</v>
      </c>
      <c r="D54" t="s">
        <v>95</v>
      </c>
      <c r="E54" s="14"/>
      <c r="F54" s="14">
        <v>4400</v>
      </c>
      <c r="G54" s="14">
        <f t="shared" si="1"/>
        <v>14725</v>
      </c>
    </row>
    <row r="55" spans="3:7" hidden="1" x14ac:dyDescent="0.25">
      <c r="C55" s="1">
        <v>45153</v>
      </c>
      <c r="D55" t="s">
        <v>104</v>
      </c>
      <c r="E55" s="14"/>
      <c r="F55" s="14">
        <v>3000</v>
      </c>
      <c r="G55" s="14">
        <f t="shared" si="1"/>
        <v>11725</v>
      </c>
    </row>
    <row r="56" spans="3:7" hidden="1" x14ac:dyDescent="0.25">
      <c r="C56" s="1">
        <v>45153</v>
      </c>
      <c r="D56" t="s">
        <v>108</v>
      </c>
      <c r="E56" s="14">
        <v>54000</v>
      </c>
      <c r="F56" s="14"/>
      <c r="G56" s="14">
        <f t="shared" si="1"/>
        <v>65725</v>
      </c>
    </row>
    <row r="57" spans="3:7" hidden="1" x14ac:dyDescent="0.25">
      <c r="C57" s="1">
        <v>45153</v>
      </c>
      <c r="D57" t="s">
        <v>121</v>
      </c>
      <c r="E57" s="14"/>
      <c r="F57" s="14">
        <v>6950</v>
      </c>
      <c r="G57" s="14">
        <f t="shared" si="1"/>
        <v>58775</v>
      </c>
    </row>
    <row r="58" spans="3:7" hidden="1" x14ac:dyDescent="0.25">
      <c r="C58" s="1">
        <v>45153</v>
      </c>
      <c r="D58" t="s">
        <v>95</v>
      </c>
      <c r="E58" s="14"/>
      <c r="F58" s="14">
        <v>6000</v>
      </c>
      <c r="G58" s="14">
        <f t="shared" si="1"/>
        <v>52775</v>
      </c>
    </row>
    <row r="59" spans="3:7" hidden="1" x14ac:dyDescent="0.25">
      <c r="C59" s="1">
        <v>45154</v>
      </c>
      <c r="D59" t="s">
        <v>122</v>
      </c>
      <c r="E59" s="14">
        <v>80000</v>
      </c>
      <c r="F59" s="14"/>
      <c r="G59" s="14">
        <f t="shared" si="1"/>
        <v>132775</v>
      </c>
    </row>
    <row r="60" spans="3:7" hidden="1" x14ac:dyDescent="0.25">
      <c r="C60" s="1">
        <v>45154</v>
      </c>
      <c r="D60" t="s">
        <v>123</v>
      </c>
      <c r="E60" s="14"/>
      <c r="F60" s="14">
        <v>111500</v>
      </c>
      <c r="G60" s="14">
        <f t="shared" si="1"/>
        <v>21275</v>
      </c>
    </row>
    <row r="61" spans="3:7" hidden="1" x14ac:dyDescent="0.25">
      <c r="C61" s="1">
        <v>45154</v>
      </c>
      <c r="D61" t="s">
        <v>104</v>
      </c>
      <c r="E61" s="14"/>
      <c r="F61" s="14">
        <v>3000</v>
      </c>
      <c r="G61" s="14">
        <f t="shared" si="1"/>
        <v>18275</v>
      </c>
    </row>
    <row r="62" spans="3:7" hidden="1" x14ac:dyDescent="0.25">
      <c r="C62" s="1">
        <v>45154</v>
      </c>
      <c r="D62" t="s">
        <v>108</v>
      </c>
      <c r="E62" s="14">
        <v>48000</v>
      </c>
      <c r="F62" s="14"/>
      <c r="G62" s="14">
        <f t="shared" si="1"/>
        <v>66275</v>
      </c>
    </row>
    <row r="63" spans="3:7" hidden="1" x14ac:dyDescent="0.25">
      <c r="C63" s="1">
        <v>45154</v>
      </c>
      <c r="D63" t="s">
        <v>124</v>
      </c>
      <c r="E63" s="14">
        <v>50000</v>
      </c>
      <c r="F63" s="14"/>
      <c r="G63" s="14">
        <f t="shared" si="1"/>
        <v>116275</v>
      </c>
    </row>
    <row r="64" spans="3:7" hidden="1" x14ac:dyDescent="0.25">
      <c r="C64" s="1">
        <v>45155</v>
      </c>
      <c r="D64" t="s">
        <v>104</v>
      </c>
      <c r="E64" s="14"/>
      <c r="F64" s="14">
        <v>3000</v>
      </c>
      <c r="G64" s="14">
        <f t="shared" si="1"/>
        <v>113275</v>
      </c>
    </row>
    <row r="65" spans="3:7" hidden="1" x14ac:dyDescent="0.25">
      <c r="C65" s="1">
        <v>45155</v>
      </c>
      <c r="D65" t="s">
        <v>125</v>
      </c>
      <c r="E65" s="14"/>
      <c r="F65" s="14">
        <v>102500</v>
      </c>
      <c r="G65" s="14">
        <f t="shared" si="1"/>
        <v>10775</v>
      </c>
    </row>
    <row r="66" spans="3:7" hidden="1" x14ac:dyDescent="0.25">
      <c r="C66" s="1">
        <v>45155</v>
      </c>
      <c r="D66" t="s">
        <v>108</v>
      </c>
      <c r="E66" s="14">
        <v>6500</v>
      </c>
      <c r="F66" s="14"/>
      <c r="G66" s="14">
        <f t="shared" si="1"/>
        <v>17275</v>
      </c>
    </row>
    <row r="67" spans="3:7" hidden="1" x14ac:dyDescent="0.25">
      <c r="C67" s="1">
        <v>45160</v>
      </c>
      <c r="D67" t="s">
        <v>108</v>
      </c>
      <c r="E67" s="14">
        <v>6425</v>
      </c>
      <c r="F67" s="14"/>
      <c r="G67" s="14">
        <f t="shared" si="1"/>
        <v>23700</v>
      </c>
    </row>
    <row r="68" spans="3:7" hidden="1" x14ac:dyDescent="0.25">
      <c r="C68" s="1">
        <v>45161</v>
      </c>
      <c r="D68" t="s">
        <v>108</v>
      </c>
      <c r="E68" s="14">
        <v>137700</v>
      </c>
      <c r="F68" s="14"/>
      <c r="G68" s="14">
        <f t="shared" si="1"/>
        <v>161400</v>
      </c>
    </row>
    <row r="69" spans="3:7" hidden="1" x14ac:dyDescent="0.25">
      <c r="C69" s="1">
        <v>45161</v>
      </c>
      <c r="D69" t="s">
        <v>126</v>
      </c>
      <c r="E69" s="14"/>
      <c r="F69" s="14">
        <v>22500</v>
      </c>
      <c r="G69" s="14">
        <f t="shared" si="1"/>
        <v>138900</v>
      </c>
    </row>
    <row r="70" spans="3:7" hidden="1" x14ac:dyDescent="0.25">
      <c r="C70" s="1">
        <v>45162</v>
      </c>
      <c r="D70" t="s">
        <v>126</v>
      </c>
      <c r="E70" s="14"/>
      <c r="F70" s="14">
        <v>900</v>
      </c>
      <c r="G70" s="14">
        <f t="shared" si="1"/>
        <v>138000</v>
      </c>
    </row>
    <row r="71" spans="3:7" hidden="1" x14ac:dyDescent="0.25">
      <c r="C71" s="1">
        <v>45162</v>
      </c>
      <c r="D71" t="s">
        <v>104</v>
      </c>
      <c r="E71" s="14"/>
      <c r="F71" s="14">
        <v>7000</v>
      </c>
      <c r="G71" s="14">
        <f t="shared" si="1"/>
        <v>131000</v>
      </c>
    </row>
    <row r="72" spans="3:7" hidden="1" x14ac:dyDescent="0.25">
      <c r="C72" s="1">
        <v>45162</v>
      </c>
      <c r="D72" t="s">
        <v>127</v>
      </c>
      <c r="E72" s="14"/>
      <c r="F72" s="14">
        <v>190000</v>
      </c>
      <c r="G72" s="14">
        <f t="shared" si="1"/>
        <v>-59000</v>
      </c>
    </row>
    <row r="73" spans="3:7" hidden="1" x14ac:dyDescent="0.25">
      <c r="C73" s="1">
        <v>45162</v>
      </c>
      <c r="D73" t="s">
        <v>128</v>
      </c>
      <c r="E73" s="14"/>
      <c r="F73" s="14">
        <v>34000</v>
      </c>
      <c r="G73" s="14">
        <f t="shared" si="1"/>
        <v>-93000</v>
      </c>
    </row>
    <row r="74" spans="3:7" hidden="1" x14ac:dyDescent="0.25">
      <c r="C74" s="1">
        <v>45162</v>
      </c>
      <c r="D74" t="s">
        <v>116</v>
      </c>
      <c r="E74" s="14"/>
      <c r="F74" s="14">
        <v>30000</v>
      </c>
      <c r="G74" s="14">
        <f t="shared" si="1"/>
        <v>-123000</v>
      </c>
    </row>
    <row r="75" spans="3:7" hidden="1" x14ac:dyDescent="0.25">
      <c r="C75" s="1">
        <v>45162</v>
      </c>
      <c r="D75" t="s">
        <v>108</v>
      </c>
      <c r="E75" s="14">
        <v>153000</v>
      </c>
      <c r="F75" s="14"/>
      <c r="G75" s="14">
        <f t="shared" ref="G75:G106" si="2">G74+E75-F75</f>
        <v>30000</v>
      </c>
    </row>
    <row r="76" spans="3:7" hidden="1" x14ac:dyDescent="0.25">
      <c r="C76" s="1">
        <v>45163</v>
      </c>
      <c r="D76" t="s">
        <v>129</v>
      </c>
      <c r="E76" s="14"/>
      <c r="F76" s="14">
        <v>29500</v>
      </c>
      <c r="G76" s="14">
        <f t="shared" si="2"/>
        <v>500</v>
      </c>
    </row>
    <row r="77" spans="3:7" hidden="1" x14ac:dyDescent="0.25">
      <c r="C77" s="1">
        <v>45163</v>
      </c>
      <c r="D77" t="s">
        <v>130</v>
      </c>
      <c r="E77" s="14">
        <v>27000</v>
      </c>
      <c r="F77" s="14"/>
      <c r="G77" s="14">
        <f t="shared" si="2"/>
        <v>27500</v>
      </c>
    </row>
    <row r="78" spans="3:7" hidden="1" x14ac:dyDescent="0.25">
      <c r="C78" s="1">
        <v>45163</v>
      </c>
      <c r="D78" t="s">
        <v>131</v>
      </c>
      <c r="E78" s="14"/>
      <c r="F78" s="14">
        <v>102500</v>
      </c>
      <c r="G78" s="14">
        <f t="shared" si="2"/>
        <v>-75000</v>
      </c>
    </row>
    <row r="79" spans="3:7" hidden="1" x14ac:dyDescent="0.25">
      <c r="C79" s="1">
        <v>45163</v>
      </c>
      <c r="D79" t="s">
        <v>93</v>
      </c>
      <c r="E79" s="14">
        <v>197200</v>
      </c>
      <c r="F79" s="14"/>
      <c r="G79" s="14">
        <f t="shared" si="2"/>
        <v>122200</v>
      </c>
    </row>
    <row r="80" spans="3:7" hidden="1" x14ac:dyDescent="0.25">
      <c r="C80" s="1">
        <v>45164</v>
      </c>
      <c r="D80" t="s">
        <v>132</v>
      </c>
      <c r="E80" s="14">
        <v>100000</v>
      </c>
      <c r="F80" s="14"/>
      <c r="G80" s="14">
        <f t="shared" si="2"/>
        <v>222200</v>
      </c>
    </row>
    <row r="81" spans="3:7" hidden="1" x14ac:dyDescent="0.25">
      <c r="C81" s="1">
        <v>45164</v>
      </c>
      <c r="D81" t="s">
        <v>127</v>
      </c>
      <c r="E81" s="14"/>
      <c r="F81" s="14">
        <v>190000</v>
      </c>
      <c r="G81" s="14">
        <f t="shared" si="2"/>
        <v>32200</v>
      </c>
    </row>
    <row r="82" spans="3:7" hidden="1" x14ac:dyDescent="0.25">
      <c r="C82" s="1">
        <v>45164</v>
      </c>
      <c r="D82" t="s">
        <v>108</v>
      </c>
      <c r="E82" s="14">
        <v>316500</v>
      </c>
      <c r="F82" s="14"/>
      <c r="G82" s="14">
        <f t="shared" si="2"/>
        <v>348700</v>
      </c>
    </row>
    <row r="83" spans="3:7" hidden="1" x14ac:dyDescent="0.25">
      <c r="C83" s="1">
        <v>45165</v>
      </c>
      <c r="D83" t="s">
        <v>128</v>
      </c>
      <c r="E83" s="14"/>
      <c r="F83" s="14">
        <v>30000</v>
      </c>
      <c r="G83" s="14">
        <f t="shared" si="2"/>
        <v>318700</v>
      </c>
    </row>
    <row r="84" spans="3:7" hidden="1" x14ac:dyDescent="0.25">
      <c r="C84" s="1">
        <v>45166</v>
      </c>
      <c r="D84" t="s">
        <v>133</v>
      </c>
      <c r="E84" s="14"/>
      <c r="F84" s="14">
        <v>324000</v>
      </c>
      <c r="G84" s="14">
        <f t="shared" si="2"/>
        <v>-5300</v>
      </c>
    </row>
    <row r="85" spans="3:7" hidden="1" x14ac:dyDescent="0.25">
      <c r="C85" s="1">
        <v>45166</v>
      </c>
      <c r="D85" t="s">
        <v>134</v>
      </c>
      <c r="E85" s="14"/>
      <c r="F85" s="14">
        <v>30000</v>
      </c>
      <c r="G85" s="14">
        <f t="shared" si="2"/>
        <v>-35300</v>
      </c>
    </row>
    <row r="86" spans="3:7" hidden="1" x14ac:dyDescent="0.25">
      <c r="C86" s="1">
        <v>45166</v>
      </c>
      <c r="D86" t="s">
        <v>104</v>
      </c>
      <c r="E86" s="14"/>
      <c r="F86" s="14">
        <v>6000</v>
      </c>
      <c r="G86" s="14">
        <f t="shared" si="2"/>
        <v>-41300</v>
      </c>
    </row>
    <row r="87" spans="3:7" hidden="1" x14ac:dyDescent="0.25">
      <c r="C87" s="1">
        <v>45166</v>
      </c>
      <c r="D87" t="s">
        <v>108</v>
      </c>
      <c r="E87" s="14">
        <v>486800</v>
      </c>
      <c r="F87" s="14"/>
      <c r="G87" s="14">
        <f t="shared" si="2"/>
        <v>445500</v>
      </c>
    </row>
    <row r="88" spans="3:7" hidden="1" x14ac:dyDescent="0.25">
      <c r="C88" s="1">
        <v>45167</v>
      </c>
      <c r="D88" t="s">
        <v>135</v>
      </c>
      <c r="E88" s="14"/>
      <c r="F88" s="14">
        <v>379333</v>
      </c>
      <c r="G88" s="14">
        <f t="shared" si="2"/>
        <v>66167</v>
      </c>
    </row>
    <row r="89" spans="3:7" hidden="1" x14ac:dyDescent="0.25">
      <c r="C89" s="1">
        <v>45167</v>
      </c>
      <c r="D89" t="s">
        <v>126</v>
      </c>
      <c r="E89" s="14"/>
      <c r="F89" s="14">
        <v>21700</v>
      </c>
      <c r="G89" s="14">
        <f t="shared" si="2"/>
        <v>44467</v>
      </c>
    </row>
    <row r="90" spans="3:7" hidden="1" x14ac:dyDescent="0.25">
      <c r="C90" s="1">
        <v>45168</v>
      </c>
      <c r="D90" t="s">
        <v>126</v>
      </c>
      <c r="E90" s="14"/>
      <c r="F90" s="14">
        <v>22200</v>
      </c>
      <c r="G90" s="14">
        <f t="shared" si="2"/>
        <v>22267</v>
      </c>
    </row>
    <row r="91" spans="3:7" hidden="1" x14ac:dyDescent="0.25">
      <c r="C91" s="1">
        <v>45168</v>
      </c>
      <c r="D91" t="s">
        <v>104</v>
      </c>
      <c r="E91" s="14"/>
      <c r="F91" s="14">
        <v>9000</v>
      </c>
      <c r="G91" s="14">
        <f t="shared" si="2"/>
        <v>13267</v>
      </c>
    </row>
    <row r="92" spans="3:7" hidden="1" x14ac:dyDescent="0.25">
      <c r="C92" s="1">
        <v>45168</v>
      </c>
      <c r="D92" t="s">
        <v>136</v>
      </c>
      <c r="E92" s="14"/>
      <c r="F92" s="14">
        <v>130000</v>
      </c>
      <c r="G92" s="14">
        <f t="shared" si="2"/>
        <v>-116733</v>
      </c>
    </row>
    <row r="93" spans="3:7" hidden="1" x14ac:dyDescent="0.25">
      <c r="C93" s="1">
        <v>45168</v>
      </c>
      <c r="D93" t="s">
        <v>108</v>
      </c>
      <c r="E93" s="14">
        <v>347000</v>
      </c>
      <c r="F93" s="14"/>
      <c r="G93" s="14">
        <f t="shared" si="2"/>
        <v>230267</v>
      </c>
    </row>
    <row r="94" spans="3:7" hidden="1" x14ac:dyDescent="0.25">
      <c r="C94" s="1">
        <v>45169</v>
      </c>
      <c r="D94" t="s">
        <v>137</v>
      </c>
      <c r="E94" s="14">
        <v>100000</v>
      </c>
      <c r="F94" s="14"/>
      <c r="G94" s="14">
        <f t="shared" si="2"/>
        <v>330267</v>
      </c>
    </row>
    <row r="95" spans="3:7" hidden="1" x14ac:dyDescent="0.25">
      <c r="C95" s="1">
        <v>45169</v>
      </c>
      <c r="D95" t="s">
        <v>104</v>
      </c>
      <c r="E95" s="14"/>
      <c r="F95" s="14">
        <v>6000</v>
      </c>
      <c r="G95" s="14">
        <f t="shared" si="2"/>
        <v>324267</v>
      </c>
    </row>
    <row r="96" spans="3:7" hidden="1" x14ac:dyDescent="0.25">
      <c r="C96" s="1">
        <v>45169</v>
      </c>
      <c r="D96" t="s">
        <v>138</v>
      </c>
      <c r="E96" s="14"/>
      <c r="F96" s="14">
        <v>276000</v>
      </c>
      <c r="G96" s="14">
        <f t="shared" si="2"/>
        <v>48267</v>
      </c>
    </row>
    <row r="97" spans="3:7" hidden="1" x14ac:dyDescent="0.25">
      <c r="C97" s="1">
        <v>45169</v>
      </c>
      <c r="D97" t="s">
        <v>104</v>
      </c>
      <c r="E97" s="14"/>
      <c r="F97" s="14">
        <v>4500</v>
      </c>
      <c r="G97" s="14">
        <f t="shared" si="2"/>
        <v>43767</v>
      </c>
    </row>
    <row r="98" spans="3:7" hidden="1" x14ac:dyDescent="0.25">
      <c r="C98" s="1">
        <v>45169</v>
      </c>
      <c r="D98" t="s">
        <v>139</v>
      </c>
      <c r="E98" s="14">
        <v>103000</v>
      </c>
      <c r="F98" s="14"/>
      <c r="G98" s="14">
        <f t="shared" si="2"/>
        <v>146767</v>
      </c>
    </row>
    <row r="99" spans="3:7" hidden="1" x14ac:dyDescent="0.25">
      <c r="C99" s="1">
        <v>45169</v>
      </c>
      <c r="D99" t="s">
        <v>93</v>
      </c>
      <c r="E99" s="14">
        <v>154000</v>
      </c>
      <c r="F99" s="14"/>
      <c r="G99" s="14">
        <f t="shared" si="2"/>
        <v>300767</v>
      </c>
    </row>
    <row r="100" spans="3:7" x14ac:dyDescent="0.25">
      <c r="C100" s="1">
        <v>45170</v>
      </c>
      <c r="D100" t="s">
        <v>108</v>
      </c>
      <c r="E100" s="14">
        <v>278600</v>
      </c>
      <c r="F100" s="14"/>
      <c r="G100" s="14">
        <f t="shared" si="2"/>
        <v>579367</v>
      </c>
    </row>
    <row r="101" spans="3:7" x14ac:dyDescent="0.25">
      <c r="C101" s="1">
        <v>45170</v>
      </c>
      <c r="D101" t="s">
        <v>140</v>
      </c>
      <c r="E101" s="14">
        <v>30000</v>
      </c>
      <c r="F101" s="14"/>
      <c r="G101" s="14">
        <f t="shared" si="2"/>
        <v>609367</v>
      </c>
    </row>
    <row r="102" spans="3:7" x14ac:dyDescent="0.25">
      <c r="C102" s="1">
        <v>45170</v>
      </c>
      <c r="D102" t="s">
        <v>104</v>
      </c>
      <c r="E102" s="14"/>
      <c r="F102" s="14">
        <v>8000</v>
      </c>
      <c r="G102" s="14">
        <f t="shared" si="2"/>
        <v>601367</v>
      </c>
    </row>
    <row r="103" spans="3:7" x14ac:dyDescent="0.25">
      <c r="C103" s="1">
        <v>45170</v>
      </c>
      <c r="D103" t="s">
        <v>126</v>
      </c>
      <c r="E103" s="14"/>
      <c r="F103" s="14">
        <v>14000</v>
      </c>
      <c r="G103" s="14">
        <f t="shared" si="2"/>
        <v>587367</v>
      </c>
    </row>
    <row r="104" spans="3:7" x14ac:dyDescent="0.25">
      <c r="C104" s="1">
        <v>45171</v>
      </c>
      <c r="D104" t="s">
        <v>141</v>
      </c>
      <c r="E104" s="14"/>
      <c r="F104" s="14">
        <v>305000</v>
      </c>
      <c r="G104" s="14">
        <f t="shared" si="2"/>
        <v>282367</v>
      </c>
    </row>
    <row r="105" spans="3:7" x14ac:dyDescent="0.25">
      <c r="C105" s="1">
        <v>45171</v>
      </c>
      <c r="D105" t="s">
        <v>104</v>
      </c>
      <c r="E105" s="14"/>
      <c r="F105" s="14">
        <v>5000</v>
      </c>
      <c r="G105" s="14">
        <f t="shared" si="2"/>
        <v>277367</v>
      </c>
    </row>
    <row r="106" spans="3:7" x14ac:dyDescent="0.25">
      <c r="C106" s="1">
        <v>45171</v>
      </c>
      <c r="D106" t="s">
        <v>126</v>
      </c>
      <c r="E106" s="14"/>
      <c r="F106" s="14">
        <v>5000</v>
      </c>
      <c r="G106" s="14">
        <f t="shared" si="2"/>
        <v>272367</v>
      </c>
    </row>
    <row r="107" spans="3:7" x14ac:dyDescent="0.25">
      <c r="C107" s="1">
        <v>45171</v>
      </c>
      <c r="D107" t="s">
        <v>108</v>
      </c>
      <c r="E107" s="14">
        <v>217000</v>
      </c>
      <c r="F107" s="14"/>
      <c r="G107" s="14">
        <f t="shared" ref="G107:G138" si="3">G106+E107-F107</f>
        <v>489367</v>
      </c>
    </row>
    <row r="108" spans="3:7" x14ac:dyDescent="0.25">
      <c r="C108" s="1">
        <v>45171</v>
      </c>
      <c r="D108" t="s">
        <v>134</v>
      </c>
      <c r="E108" s="14"/>
      <c r="F108" s="14">
        <v>70000</v>
      </c>
      <c r="G108" s="14">
        <f t="shared" si="3"/>
        <v>419367</v>
      </c>
    </row>
    <row r="109" spans="3:7" x14ac:dyDescent="0.25">
      <c r="C109" s="1">
        <v>45171</v>
      </c>
      <c r="D109" t="s">
        <v>128</v>
      </c>
      <c r="E109" s="14"/>
      <c r="F109" s="14">
        <v>70000</v>
      </c>
      <c r="G109" s="14">
        <f t="shared" si="3"/>
        <v>349367</v>
      </c>
    </row>
    <row r="110" spans="3:7" x14ac:dyDescent="0.25">
      <c r="C110" s="1">
        <v>45173</v>
      </c>
      <c r="D110" t="s">
        <v>94</v>
      </c>
      <c r="E110" s="14"/>
      <c r="F110" s="14">
        <v>30000</v>
      </c>
      <c r="G110" s="14">
        <f t="shared" si="3"/>
        <v>319367</v>
      </c>
    </row>
    <row r="111" spans="3:7" x14ac:dyDescent="0.25">
      <c r="C111" s="1">
        <v>45173</v>
      </c>
      <c r="D111" t="s">
        <v>142</v>
      </c>
      <c r="E111" s="14"/>
      <c r="F111" s="14">
        <v>20000</v>
      </c>
      <c r="G111" s="14">
        <f t="shared" si="3"/>
        <v>299367</v>
      </c>
    </row>
    <row r="112" spans="3:7" x14ac:dyDescent="0.25">
      <c r="C112" s="1">
        <v>45173</v>
      </c>
      <c r="D112" t="s">
        <v>108</v>
      </c>
      <c r="E112" s="14">
        <v>462400</v>
      </c>
      <c r="F112" s="14"/>
      <c r="G112" s="14">
        <f t="shared" si="3"/>
        <v>761767</v>
      </c>
    </row>
    <row r="113" spans="3:7" x14ac:dyDescent="0.25">
      <c r="C113" s="1">
        <v>45173</v>
      </c>
      <c r="D113" t="s">
        <v>143</v>
      </c>
      <c r="E113" s="14"/>
      <c r="F113" s="14">
        <v>276000</v>
      </c>
      <c r="G113" s="14">
        <f t="shared" si="3"/>
        <v>485767</v>
      </c>
    </row>
    <row r="114" spans="3:7" x14ac:dyDescent="0.25">
      <c r="C114" s="1">
        <v>45174</v>
      </c>
      <c r="D114" t="s">
        <v>108</v>
      </c>
      <c r="E114" s="14">
        <v>179200</v>
      </c>
      <c r="F114" s="14"/>
      <c r="G114" s="14">
        <f t="shared" si="3"/>
        <v>664967</v>
      </c>
    </row>
    <row r="115" spans="3:7" x14ac:dyDescent="0.25">
      <c r="C115" s="1">
        <v>45174</v>
      </c>
      <c r="D115" t="s">
        <v>144</v>
      </c>
      <c r="E115" s="14"/>
      <c r="F115" s="14">
        <v>334000</v>
      </c>
      <c r="G115" s="14">
        <f t="shared" si="3"/>
        <v>330967</v>
      </c>
    </row>
    <row r="116" spans="3:7" x14ac:dyDescent="0.25">
      <c r="C116" s="1">
        <v>45175</v>
      </c>
      <c r="D116" t="s">
        <v>104</v>
      </c>
      <c r="E116" s="14"/>
      <c r="F116" s="14">
        <v>12000</v>
      </c>
      <c r="G116" s="14">
        <f t="shared" si="3"/>
        <v>318967</v>
      </c>
    </row>
    <row r="117" spans="3:7" x14ac:dyDescent="0.25">
      <c r="C117" s="1">
        <v>45175</v>
      </c>
      <c r="D117" t="s">
        <v>108</v>
      </c>
      <c r="E117" s="14">
        <v>442200</v>
      </c>
      <c r="F117" s="14"/>
      <c r="G117" s="14">
        <f t="shared" si="3"/>
        <v>761167</v>
      </c>
    </row>
    <row r="118" spans="3:7" x14ac:dyDescent="0.25">
      <c r="C118" s="1">
        <v>45175</v>
      </c>
      <c r="D118" t="s">
        <v>145</v>
      </c>
      <c r="E118" s="14"/>
      <c r="F118" s="14">
        <v>310000</v>
      </c>
      <c r="G118" s="14">
        <f t="shared" si="3"/>
        <v>451167</v>
      </c>
    </row>
    <row r="119" spans="3:7" x14ac:dyDescent="0.25">
      <c r="C119" s="1">
        <v>45175</v>
      </c>
      <c r="D119" t="s">
        <v>126</v>
      </c>
      <c r="E119" s="14"/>
      <c r="F119" s="14">
        <v>2900</v>
      </c>
      <c r="G119" s="14">
        <f t="shared" si="3"/>
        <v>448267</v>
      </c>
    </row>
    <row r="120" spans="3:7" x14ac:dyDescent="0.25">
      <c r="C120" s="1">
        <v>45175</v>
      </c>
      <c r="D120" t="s">
        <v>108</v>
      </c>
      <c r="E120" s="14">
        <v>908400</v>
      </c>
      <c r="F120" s="14"/>
      <c r="G120" s="14">
        <f t="shared" si="3"/>
        <v>1356667</v>
      </c>
    </row>
    <row r="121" spans="3:7" x14ac:dyDescent="0.25">
      <c r="C121" s="1">
        <v>45175</v>
      </c>
      <c r="D121" t="s">
        <v>104</v>
      </c>
      <c r="E121" s="14"/>
      <c r="F121" s="14">
        <v>12000</v>
      </c>
      <c r="G121" s="14">
        <f t="shared" si="3"/>
        <v>1344667</v>
      </c>
    </row>
    <row r="122" spans="3:7" x14ac:dyDescent="0.25">
      <c r="C122" s="1">
        <v>45175</v>
      </c>
      <c r="D122" t="s">
        <v>126</v>
      </c>
      <c r="E122" s="14"/>
      <c r="F122" s="14">
        <v>2900</v>
      </c>
      <c r="G122" s="14">
        <f t="shared" si="3"/>
        <v>1341767</v>
      </c>
    </row>
    <row r="123" spans="3:7" x14ac:dyDescent="0.25">
      <c r="C123" s="1">
        <v>45175</v>
      </c>
      <c r="D123" t="s">
        <v>146</v>
      </c>
      <c r="E123" s="14"/>
      <c r="F123" s="14">
        <v>285000</v>
      </c>
      <c r="G123" s="14">
        <f t="shared" si="3"/>
        <v>1056767</v>
      </c>
    </row>
    <row r="124" spans="3:7" x14ac:dyDescent="0.25">
      <c r="C124" s="1">
        <v>45175</v>
      </c>
      <c r="D124" t="s">
        <v>147</v>
      </c>
      <c r="E124" s="14"/>
      <c r="F124" s="14">
        <v>290000</v>
      </c>
      <c r="G124" s="14">
        <f t="shared" si="3"/>
        <v>766767</v>
      </c>
    </row>
    <row r="125" spans="3:7" x14ac:dyDescent="0.25">
      <c r="C125" s="1">
        <v>45177</v>
      </c>
      <c r="D125" t="s">
        <v>104</v>
      </c>
      <c r="E125" s="14"/>
      <c r="F125" s="14">
        <v>12000</v>
      </c>
      <c r="G125" s="14">
        <f t="shared" si="3"/>
        <v>754767</v>
      </c>
    </row>
    <row r="126" spans="3:7" x14ac:dyDescent="0.25">
      <c r="C126" s="1">
        <v>45177</v>
      </c>
      <c r="D126" t="s">
        <v>148</v>
      </c>
      <c r="E126" s="14"/>
      <c r="F126" s="14">
        <v>284000</v>
      </c>
      <c r="G126" s="14">
        <f t="shared" si="3"/>
        <v>470767</v>
      </c>
    </row>
    <row r="127" spans="3:7" x14ac:dyDescent="0.25">
      <c r="C127" s="1">
        <v>45177</v>
      </c>
      <c r="D127" t="s">
        <v>126</v>
      </c>
      <c r="E127" s="14"/>
      <c r="F127" s="14">
        <v>23900</v>
      </c>
      <c r="G127" s="14">
        <f t="shared" si="3"/>
        <v>446867</v>
      </c>
    </row>
    <row r="128" spans="3:7" x14ac:dyDescent="0.25">
      <c r="C128" s="1">
        <v>45177</v>
      </c>
      <c r="D128" t="s">
        <v>138</v>
      </c>
      <c r="E128" s="14"/>
      <c r="F128" s="14">
        <v>276000</v>
      </c>
      <c r="G128" s="14">
        <f t="shared" si="3"/>
        <v>170867</v>
      </c>
    </row>
    <row r="129" spans="3:7" x14ac:dyDescent="0.25">
      <c r="C129" s="1">
        <v>45177</v>
      </c>
      <c r="D129" t="s">
        <v>108</v>
      </c>
      <c r="E129" s="14">
        <v>787600</v>
      </c>
      <c r="F129" s="14"/>
      <c r="G129" s="14">
        <f t="shared" si="3"/>
        <v>958467</v>
      </c>
    </row>
    <row r="130" spans="3:7" x14ac:dyDescent="0.25">
      <c r="C130" s="1">
        <v>45178</v>
      </c>
      <c r="D130" t="s">
        <v>104</v>
      </c>
      <c r="E130" s="14"/>
      <c r="F130" s="14">
        <v>12000</v>
      </c>
      <c r="G130" s="14">
        <f t="shared" si="3"/>
        <v>946467</v>
      </c>
    </row>
    <row r="131" spans="3:7" x14ac:dyDescent="0.25">
      <c r="C131" s="1">
        <v>45178</v>
      </c>
      <c r="D131" t="s">
        <v>149</v>
      </c>
      <c r="E131" s="14"/>
      <c r="F131" s="14">
        <v>301000</v>
      </c>
      <c r="G131" s="14">
        <f t="shared" si="3"/>
        <v>645467</v>
      </c>
    </row>
    <row r="132" spans="3:7" x14ac:dyDescent="0.25">
      <c r="C132" s="1">
        <v>45178</v>
      </c>
      <c r="D132" t="s">
        <v>143</v>
      </c>
      <c r="E132" s="14"/>
      <c r="F132" s="14">
        <v>276000</v>
      </c>
      <c r="G132" s="14">
        <f t="shared" si="3"/>
        <v>369467</v>
      </c>
    </row>
    <row r="133" spans="3:7" x14ac:dyDescent="0.25">
      <c r="C133" s="1">
        <v>45178</v>
      </c>
      <c r="D133" t="s">
        <v>108</v>
      </c>
      <c r="E133" s="14">
        <v>752500</v>
      </c>
      <c r="F133" s="14"/>
      <c r="G133" s="14">
        <f t="shared" si="3"/>
        <v>1121967</v>
      </c>
    </row>
    <row r="134" spans="3:7" x14ac:dyDescent="0.25">
      <c r="C134" s="1">
        <v>45178</v>
      </c>
      <c r="D134" t="s">
        <v>94</v>
      </c>
      <c r="E134" s="14"/>
      <c r="F134" s="14">
        <v>30000</v>
      </c>
      <c r="G134" s="14">
        <f t="shared" si="3"/>
        <v>1091967</v>
      </c>
    </row>
    <row r="135" spans="3:7" x14ac:dyDescent="0.25">
      <c r="C135" s="1">
        <v>45178</v>
      </c>
      <c r="D135" t="s">
        <v>142</v>
      </c>
      <c r="E135" s="14"/>
      <c r="F135" s="14">
        <v>20000</v>
      </c>
      <c r="G135" s="14">
        <f t="shared" si="3"/>
        <v>1071967</v>
      </c>
    </row>
    <row r="136" spans="3:7" x14ac:dyDescent="0.25">
      <c r="C136" s="1">
        <v>45178</v>
      </c>
      <c r="D136" t="s">
        <v>128</v>
      </c>
      <c r="E136" s="14"/>
      <c r="F136" s="14">
        <v>190000</v>
      </c>
      <c r="G136" s="14">
        <f t="shared" si="3"/>
        <v>881967</v>
      </c>
    </row>
    <row r="137" spans="3:7" x14ac:dyDescent="0.25">
      <c r="C137" s="1">
        <v>45178</v>
      </c>
      <c r="D137" t="s">
        <v>134</v>
      </c>
      <c r="E137" s="14"/>
      <c r="F137" s="14">
        <v>190000</v>
      </c>
      <c r="G137" s="14">
        <f t="shared" si="3"/>
        <v>691967</v>
      </c>
    </row>
    <row r="138" spans="3:7" x14ac:dyDescent="0.25">
      <c r="C138" s="1">
        <v>45180</v>
      </c>
      <c r="D138" t="s">
        <v>104</v>
      </c>
      <c r="E138" s="14"/>
      <c r="F138" s="14">
        <v>6000</v>
      </c>
      <c r="G138" s="14">
        <f t="shared" si="3"/>
        <v>685967</v>
      </c>
    </row>
    <row r="139" spans="3:7" x14ac:dyDescent="0.25">
      <c r="C139" s="1">
        <v>45180</v>
      </c>
      <c r="D139" t="s">
        <v>143</v>
      </c>
      <c r="E139" s="14"/>
      <c r="F139" s="14">
        <v>276000</v>
      </c>
      <c r="G139" s="14">
        <f t="shared" ref="G139:G170" si="4">G138+E139-F139</f>
        <v>409967</v>
      </c>
    </row>
    <row r="140" spans="3:7" x14ac:dyDescent="0.25">
      <c r="C140" s="1">
        <v>45180</v>
      </c>
      <c r="D140" t="s">
        <v>126</v>
      </c>
      <c r="E140" s="14"/>
      <c r="F140" s="14">
        <v>4800</v>
      </c>
      <c r="G140" s="14">
        <f t="shared" si="4"/>
        <v>405167</v>
      </c>
    </row>
    <row r="141" spans="3:7" x14ac:dyDescent="0.25">
      <c r="C141" s="1">
        <v>45180</v>
      </c>
      <c r="D141" t="s">
        <v>108</v>
      </c>
      <c r="E141" s="14">
        <v>350000</v>
      </c>
      <c r="F141" s="14"/>
      <c r="G141" s="14">
        <f t="shared" si="4"/>
        <v>755167</v>
      </c>
    </row>
    <row r="142" spans="3:7" x14ac:dyDescent="0.25">
      <c r="C142" s="1">
        <v>45181</v>
      </c>
      <c r="D142" t="s">
        <v>104</v>
      </c>
      <c r="E142" s="14"/>
      <c r="F142" s="14">
        <v>6000</v>
      </c>
      <c r="G142" s="14">
        <f t="shared" si="4"/>
        <v>749167</v>
      </c>
    </row>
    <row r="143" spans="3:7" x14ac:dyDescent="0.25">
      <c r="C143" s="1">
        <v>45181</v>
      </c>
      <c r="D143" t="s">
        <v>149</v>
      </c>
      <c r="E143" s="14"/>
      <c r="F143" s="14">
        <v>302000</v>
      </c>
      <c r="G143" s="14">
        <f t="shared" si="4"/>
        <v>447167</v>
      </c>
    </row>
    <row r="144" spans="3:7" x14ac:dyDescent="0.25">
      <c r="C144" s="1">
        <v>45181</v>
      </c>
      <c r="D144" t="s">
        <v>108</v>
      </c>
      <c r="E144" s="14">
        <v>637200</v>
      </c>
      <c r="F144" s="14"/>
      <c r="G144" s="14">
        <f t="shared" si="4"/>
        <v>1084367</v>
      </c>
    </row>
    <row r="145" spans="3:7" x14ac:dyDescent="0.25">
      <c r="C145" s="1">
        <v>45182</v>
      </c>
      <c r="D145" t="s">
        <v>129</v>
      </c>
      <c r="E145" s="14"/>
      <c r="F145" s="14">
        <v>9000</v>
      </c>
      <c r="G145" s="14">
        <f t="shared" si="4"/>
        <v>1075367</v>
      </c>
    </row>
    <row r="146" spans="3:7" x14ac:dyDescent="0.25">
      <c r="C146" s="1">
        <v>45182</v>
      </c>
      <c r="D146" t="s">
        <v>104</v>
      </c>
      <c r="E146" s="14"/>
      <c r="F146" s="14">
        <v>23000</v>
      </c>
      <c r="G146" s="14">
        <f t="shared" si="4"/>
        <v>1052367</v>
      </c>
    </row>
    <row r="147" spans="3:7" x14ac:dyDescent="0.25">
      <c r="C147" s="1">
        <v>45182</v>
      </c>
      <c r="D147" t="s">
        <v>150</v>
      </c>
      <c r="E147" s="14"/>
      <c r="F147" s="14">
        <v>900000</v>
      </c>
      <c r="G147" s="14">
        <f t="shared" si="4"/>
        <v>152367</v>
      </c>
    </row>
    <row r="148" spans="3:7" x14ac:dyDescent="0.25">
      <c r="C148" s="1">
        <v>45182</v>
      </c>
      <c r="D148" t="s">
        <v>151</v>
      </c>
      <c r="E148" s="14">
        <v>100000</v>
      </c>
      <c r="F148" s="14"/>
      <c r="G148" s="14">
        <f t="shared" si="4"/>
        <v>252367</v>
      </c>
    </row>
    <row r="149" spans="3:7" x14ac:dyDescent="0.25">
      <c r="C149" s="1">
        <v>45182</v>
      </c>
      <c r="D149" t="s">
        <v>108</v>
      </c>
      <c r="E149" s="14">
        <v>433000</v>
      </c>
      <c r="F149" s="14"/>
      <c r="G149" s="14">
        <f t="shared" si="4"/>
        <v>685367</v>
      </c>
    </row>
    <row r="150" spans="3:7" x14ac:dyDescent="0.25">
      <c r="C150" s="1">
        <v>45183</v>
      </c>
      <c r="D150" t="s">
        <v>126</v>
      </c>
      <c r="E150" s="14"/>
      <c r="F150" s="14">
        <v>57400</v>
      </c>
      <c r="G150" s="14">
        <f t="shared" si="4"/>
        <v>627967</v>
      </c>
    </row>
    <row r="151" spans="3:7" x14ac:dyDescent="0.25">
      <c r="C151" s="1">
        <v>45183</v>
      </c>
      <c r="D151" t="s">
        <v>104</v>
      </c>
      <c r="E151" s="14"/>
      <c r="F151" s="14">
        <v>6000</v>
      </c>
      <c r="G151" s="14">
        <f t="shared" si="4"/>
        <v>621967</v>
      </c>
    </row>
    <row r="152" spans="3:7" x14ac:dyDescent="0.25">
      <c r="C152" s="1">
        <v>45183</v>
      </c>
      <c r="D152" t="s">
        <v>149</v>
      </c>
      <c r="E152" s="14"/>
      <c r="F152" s="14">
        <v>301000</v>
      </c>
      <c r="G152" s="14">
        <f t="shared" si="4"/>
        <v>320967</v>
      </c>
    </row>
    <row r="153" spans="3:7" x14ac:dyDescent="0.25">
      <c r="C153" s="1">
        <v>45183</v>
      </c>
      <c r="D153" t="s">
        <v>108</v>
      </c>
      <c r="E153" s="14">
        <v>969700</v>
      </c>
      <c r="F153" s="14"/>
      <c r="G153" s="14">
        <f t="shared" si="4"/>
        <v>1290667</v>
      </c>
    </row>
    <row r="154" spans="3:7" x14ac:dyDescent="0.25">
      <c r="C154" s="1">
        <v>45184</v>
      </c>
      <c r="D154" t="s">
        <v>104</v>
      </c>
      <c r="E154" s="14"/>
      <c r="F154" s="14">
        <v>23000</v>
      </c>
      <c r="G154" s="14">
        <f t="shared" si="4"/>
        <v>1267667</v>
      </c>
    </row>
    <row r="155" spans="3:7" x14ac:dyDescent="0.25">
      <c r="C155" s="1">
        <v>45184</v>
      </c>
      <c r="D155" t="s">
        <v>126</v>
      </c>
      <c r="E155" s="14"/>
      <c r="F155" s="14">
        <v>8500</v>
      </c>
      <c r="G155" s="14">
        <f t="shared" si="4"/>
        <v>1259167</v>
      </c>
    </row>
    <row r="156" spans="3:7" x14ac:dyDescent="0.25">
      <c r="C156" s="1">
        <v>45184</v>
      </c>
      <c r="D156" t="s">
        <v>152</v>
      </c>
      <c r="E156" s="14"/>
      <c r="F156" s="14">
        <v>1015000</v>
      </c>
      <c r="G156" s="14">
        <f t="shared" si="4"/>
        <v>244167</v>
      </c>
    </row>
    <row r="157" spans="3:7" x14ac:dyDescent="0.25">
      <c r="C157" s="1">
        <v>45184</v>
      </c>
      <c r="D157" t="s">
        <v>153</v>
      </c>
      <c r="E157" s="14"/>
      <c r="F157" s="14">
        <v>15000</v>
      </c>
      <c r="G157" s="14">
        <f t="shared" si="4"/>
        <v>229167</v>
      </c>
    </row>
    <row r="158" spans="3:7" x14ac:dyDescent="0.25">
      <c r="C158" s="1">
        <v>45184</v>
      </c>
      <c r="D158" t="s">
        <v>108</v>
      </c>
      <c r="E158" s="14">
        <v>776100</v>
      </c>
      <c r="F158" s="14"/>
      <c r="G158" s="14">
        <f t="shared" si="4"/>
        <v>1005267</v>
      </c>
    </row>
    <row r="159" spans="3:7" x14ac:dyDescent="0.25">
      <c r="C159" s="1">
        <v>45185</v>
      </c>
      <c r="D159" t="s">
        <v>104</v>
      </c>
      <c r="E159" s="14"/>
      <c r="F159" s="14">
        <v>6000</v>
      </c>
      <c r="G159" s="14">
        <f t="shared" si="4"/>
        <v>999267</v>
      </c>
    </row>
    <row r="160" spans="3:7" x14ac:dyDescent="0.25">
      <c r="C160" s="1">
        <v>45185</v>
      </c>
      <c r="D160" t="s">
        <v>149</v>
      </c>
      <c r="E160" s="14"/>
      <c r="F160" s="14">
        <v>295000</v>
      </c>
      <c r="G160" s="14">
        <f t="shared" si="4"/>
        <v>704267</v>
      </c>
    </row>
    <row r="161" spans="3:7" x14ac:dyDescent="0.25">
      <c r="C161" s="1">
        <v>45185</v>
      </c>
      <c r="D161" t="s">
        <v>126</v>
      </c>
      <c r="E161" s="14"/>
      <c r="F161" s="14">
        <v>110000</v>
      </c>
      <c r="G161" s="14">
        <f t="shared" si="4"/>
        <v>594267</v>
      </c>
    </row>
    <row r="162" spans="3:7" x14ac:dyDescent="0.25">
      <c r="C162" s="1">
        <v>45185</v>
      </c>
      <c r="D162" t="s">
        <v>128</v>
      </c>
      <c r="E162" s="14"/>
      <c r="F162" s="14">
        <v>210000</v>
      </c>
      <c r="G162" s="14">
        <f t="shared" si="4"/>
        <v>384267</v>
      </c>
    </row>
    <row r="163" spans="3:7" x14ac:dyDescent="0.25">
      <c r="C163" s="1">
        <v>45185</v>
      </c>
      <c r="D163" t="s">
        <v>134</v>
      </c>
      <c r="E163" s="14"/>
      <c r="F163" s="14">
        <v>210000</v>
      </c>
      <c r="G163" s="14">
        <f t="shared" si="4"/>
        <v>174267</v>
      </c>
    </row>
    <row r="164" spans="3:7" x14ac:dyDescent="0.25">
      <c r="C164" s="1">
        <v>45185</v>
      </c>
      <c r="D164" t="s">
        <v>154</v>
      </c>
      <c r="E164" s="14"/>
      <c r="F164" s="14">
        <v>270000</v>
      </c>
      <c r="G164" s="14">
        <f t="shared" si="4"/>
        <v>-95733</v>
      </c>
    </row>
    <row r="165" spans="3:7" x14ac:dyDescent="0.25">
      <c r="C165" s="1">
        <v>45185</v>
      </c>
      <c r="D165" t="s">
        <v>108</v>
      </c>
      <c r="E165" s="14">
        <v>603000</v>
      </c>
      <c r="F165" s="14"/>
      <c r="G165" s="14">
        <f t="shared" si="4"/>
        <v>507267</v>
      </c>
    </row>
    <row r="166" spans="3:7" x14ac:dyDescent="0.25">
      <c r="C166" s="1">
        <v>45186</v>
      </c>
      <c r="D166" t="s">
        <v>126</v>
      </c>
      <c r="E166" s="14"/>
      <c r="F166" s="14">
        <v>34000</v>
      </c>
      <c r="G166" s="14">
        <f t="shared" si="4"/>
        <v>473267</v>
      </c>
    </row>
    <row r="167" spans="3:7" x14ac:dyDescent="0.25">
      <c r="C167" s="1">
        <v>45187</v>
      </c>
      <c r="D167" t="s">
        <v>104</v>
      </c>
      <c r="E167" s="14"/>
      <c r="F167" s="14">
        <v>3000</v>
      </c>
      <c r="G167" s="14">
        <f t="shared" si="4"/>
        <v>470267</v>
      </c>
    </row>
    <row r="168" spans="3:7" x14ac:dyDescent="0.25">
      <c r="C168" s="1">
        <v>45187</v>
      </c>
      <c r="D168" t="s">
        <v>155</v>
      </c>
      <c r="E168" s="14"/>
      <c r="F168" s="14">
        <v>300000</v>
      </c>
      <c r="G168" s="14">
        <f t="shared" si="4"/>
        <v>170267</v>
      </c>
    </row>
    <row r="169" spans="3:7" x14ac:dyDescent="0.25">
      <c r="C169" s="1">
        <v>45187</v>
      </c>
      <c r="D169" t="s">
        <v>108</v>
      </c>
      <c r="E169" s="14">
        <v>606600</v>
      </c>
      <c r="F169" s="14"/>
      <c r="G169" s="14">
        <f t="shared" si="4"/>
        <v>776867</v>
      </c>
    </row>
    <row r="170" spans="3:7" x14ac:dyDescent="0.25">
      <c r="C170" s="1">
        <v>45188</v>
      </c>
      <c r="D170" t="s">
        <v>104</v>
      </c>
      <c r="E170" s="14"/>
      <c r="F170" s="14">
        <v>6000</v>
      </c>
      <c r="G170" s="14">
        <f t="shared" si="4"/>
        <v>770867</v>
      </c>
    </row>
    <row r="171" spans="3:7" x14ac:dyDescent="0.25">
      <c r="C171" s="1">
        <v>45188</v>
      </c>
      <c r="D171" t="s">
        <v>149</v>
      </c>
      <c r="E171" s="14"/>
      <c r="F171" s="14">
        <v>292000</v>
      </c>
      <c r="G171" s="14">
        <f t="shared" ref="G171:G191" si="5">G170+E171-F171</f>
        <v>478867</v>
      </c>
    </row>
    <row r="172" spans="3:7" x14ac:dyDescent="0.25">
      <c r="C172" s="1">
        <v>45188</v>
      </c>
      <c r="D172" t="s">
        <v>108</v>
      </c>
      <c r="E172" s="14">
        <v>292000</v>
      </c>
      <c r="F172" s="14"/>
      <c r="G172" s="14">
        <f t="shared" si="5"/>
        <v>770867</v>
      </c>
    </row>
    <row r="173" spans="3:7" x14ac:dyDescent="0.25">
      <c r="C173" s="1">
        <v>45189</v>
      </c>
      <c r="D173" t="s">
        <v>104</v>
      </c>
      <c r="E173" s="14"/>
      <c r="F173" s="14">
        <v>6000</v>
      </c>
      <c r="G173" s="14">
        <f t="shared" si="5"/>
        <v>764867</v>
      </c>
    </row>
    <row r="174" spans="3:7" x14ac:dyDescent="0.25">
      <c r="C174" s="1">
        <v>45189</v>
      </c>
      <c r="D174" t="s">
        <v>126</v>
      </c>
      <c r="E174" s="14"/>
      <c r="F174" s="14">
        <v>19100</v>
      </c>
      <c r="G174" s="14">
        <f t="shared" si="5"/>
        <v>745767</v>
      </c>
    </row>
    <row r="175" spans="3:7" x14ac:dyDescent="0.25">
      <c r="C175" s="1">
        <v>45189</v>
      </c>
      <c r="D175" t="s">
        <v>156</v>
      </c>
      <c r="E175" s="14"/>
      <c r="F175" s="14">
        <v>212500</v>
      </c>
      <c r="G175" s="14">
        <f t="shared" si="5"/>
        <v>533267</v>
      </c>
    </row>
    <row r="176" spans="3:7" x14ac:dyDescent="0.25">
      <c r="C176" s="1">
        <v>45189</v>
      </c>
      <c r="D176" t="s">
        <v>157</v>
      </c>
      <c r="E176" s="14"/>
      <c r="F176" s="14">
        <v>18000</v>
      </c>
      <c r="G176" s="14">
        <f t="shared" si="5"/>
        <v>515267</v>
      </c>
    </row>
    <row r="177" spans="3:7" x14ac:dyDescent="0.25">
      <c r="C177" s="1">
        <v>45189</v>
      </c>
      <c r="D177" t="s">
        <v>108</v>
      </c>
      <c r="E177" s="14">
        <v>322200</v>
      </c>
      <c r="F177" s="14"/>
      <c r="G177" s="14">
        <f t="shared" si="5"/>
        <v>837467</v>
      </c>
    </row>
    <row r="178" spans="3:7" x14ac:dyDescent="0.25">
      <c r="C178" s="1">
        <v>45190</v>
      </c>
      <c r="D178" t="s">
        <v>126</v>
      </c>
      <c r="E178" s="14"/>
      <c r="F178" s="14">
        <v>52200</v>
      </c>
      <c r="G178" s="14">
        <f t="shared" si="5"/>
        <v>785267</v>
      </c>
    </row>
    <row r="179" spans="3:7" x14ac:dyDescent="0.25">
      <c r="C179" s="1">
        <v>45190</v>
      </c>
      <c r="D179" t="s">
        <v>104</v>
      </c>
      <c r="E179" s="14"/>
      <c r="F179" s="14">
        <v>6000</v>
      </c>
      <c r="G179" s="14">
        <f t="shared" si="5"/>
        <v>779267</v>
      </c>
    </row>
    <row r="180" spans="3:7" x14ac:dyDescent="0.25">
      <c r="C180" s="1">
        <v>45190</v>
      </c>
      <c r="D180" t="s">
        <v>158</v>
      </c>
      <c r="E180" s="14"/>
      <c r="F180" s="14">
        <v>285500</v>
      </c>
      <c r="G180" s="14">
        <f t="shared" si="5"/>
        <v>493767</v>
      </c>
    </row>
    <row r="181" spans="3:7" x14ac:dyDescent="0.25">
      <c r="C181" s="1">
        <v>45190</v>
      </c>
      <c r="D181" t="s">
        <v>108</v>
      </c>
      <c r="E181" s="14">
        <v>151000</v>
      </c>
      <c r="F181" s="14"/>
      <c r="G181" s="14">
        <f t="shared" si="5"/>
        <v>644767</v>
      </c>
    </row>
    <row r="182" spans="3:7" x14ac:dyDescent="0.25">
      <c r="C182" s="1">
        <v>45191</v>
      </c>
      <c r="D182" t="s">
        <v>104</v>
      </c>
      <c r="E182" s="14"/>
      <c r="F182" s="14">
        <v>6000</v>
      </c>
      <c r="G182" s="14">
        <f t="shared" si="5"/>
        <v>638767</v>
      </c>
    </row>
    <row r="183" spans="3:7" x14ac:dyDescent="0.25">
      <c r="C183" s="1">
        <v>45191</v>
      </c>
      <c r="D183" t="s">
        <v>159</v>
      </c>
      <c r="E183" s="14"/>
      <c r="F183" s="14">
        <v>287000</v>
      </c>
      <c r="G183" s="14">
        <f t="shared" si="5"/>
        <v>351767</v>
      </c>
    </row>
    <row r="184" spans="3:7" x14ac:dyDescent="0.25">
      <c r="C184" s="1">
        <v>45191</v>
      </c>
      <c r="D184" t="s">
        <v>126</v>
      </c>
      <c r="E184" s="14"/>
      <c r="F184" s="14">
        <v>13500</v>
      </c>
      <c r="G184" s="14">
        <f t="shared" si="5"/>
        <v>338267</v>
      </c>
    </row>
    <row r="185" spans="3:7" x14ac:dyDescent="0.25">
      <c r="C185" s="1">
        <v>45191</v>
      </c>
      <c r="D185" t="s">
        <v>108</v>
      </c>
      <c r="E185" s="14">
        <v>552000</v>
      </c>
      <c r="F185" s="14"/>
      <c r="G185" s="14">
        <f t="shared" si="5"/>
        <v>890267</v>
      </c>
    </row>
    <row r="186" spans="3:7" x14ac:dyDescent="0.25">
      <c r="C186" s="1">
        <v>45192</v>
      </c>
      <c r="D186" t="s">
        <v>126</v>
      </c>
      <c r="E186" s="14"/>
      <c r="F186" s="14">
        <v>31200</v>
      </c>
      <c r="G186" s="14">
        <f t="shared" si="5"/>
        <v>859067</v>
      </c>
    </row>
    <row r="187" spans="3:7" x14ac:dyDescent="0.25">
      <c r="C187" s="1">
        <v>45192</v>
      </c>
      <c r="D187" t="s">
        <v>160</v>
      </c>
      <c r="E187" s="14"/>
      <c r="F187" s="14">
        <v>30000</v>
      </c>
      <c r="G187" s="14">
        <f t="shared" si="5"/>
        <v>829067</v>
      </c>
    </row>
    <row r="188" spans="3:7" x14ac:dyDescent="0.25">
      <c r="C188" s="1">
        <v>45192</v>
      </c>
      <c r="D188" t="s">
        <v>161</v>
      </c>
      <c r="E188" s="14"/>
      <c r="F188" s="14">
        <v>20000</v>
      </c>
      <c r="G188" s="14">
        <f t="shared" si="5"/>
        <v>809067</v>
      </c>
    </row>
    <row r="189" spans="3:7" x14ac:dyDescent="0.25">
      <c r="C189" s="1">
        <v>45192</v>
      </c>
      <c r="D189" t="s">
        <v>162</v>
      </c>
      <c r="E189" s="14"/>
      <c r="F189" s="14">
        <v>335000</v>
      </c>
      <c r="G189" s="14">
        <f t="shared" si="5"/>
        <v>474067</v>
      </c>
    </row>
    <row r="190" spans="3:7" x14ac:dyDescent="0.25">
      <c r="C190" s="1">
        <v>45192</v>
      </c>
      <c r="D190" t="s">
        <v>104</v>
      </c>
      <c r="E190" s="14"/>
      <c r="F190" s="14">
        <v>6000</v>
      </c>
      <c r="G190" s="14">
        <f t="shared" si="5"/>
        <v>468067</v>
      </c>
    </row>
    <row r="191" spans="3:7" x14ac:dyDescent="0.25">
      <c r="C191" s="1">
        <v>45192</v>
      </c>
      <c r="D191" t="s">
        <v>108</v>
      </c>
      <c r="E191" s="14">
        <v>312400</v>
      </c>
      <c r="F191" s="14"/>
      <c r="G191" s="14">
        <f t="shared" si="5"/>
        <v>780467</v>
      </c>
    </row>
  </sheetData>
  <mergeCells count="1">
    <mergeCell ref="C6:G8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E5A06-10F1-4906-9A3C-BAFEC413B32A}">
  <dimension ref="B3:D5"/>
  <sheetViews>
    <sheetView workbookViewId="0">
      <selection activeCell="C5" sqref="C5"/>
    </sheetView>
  </sheetViews>
  <sheetFormatPr baseColWidth="10" defaultColWidth="9.140625" defaultRowHeight="15" x14ac:dyDescent="0.25"/>
  <cols>
    <col min="2" max="2" width="16" customWidth="1"/>
    <col min="3" max="3" width="12.140625" bestFit="1" customWidth="1"/>
    <col min="4" max="4" width="20.140625" customWidth="1"/>
  </cols>
  <sheetData>
    <row r="3" spans="2:4" ht="18.75" x14ac:dyDescent="0.3">
      <c r="B3" s="38" t="s">
        <v>163</v>
      </c>
      <c r="C3" s="38"/>
      <c r="D3" s="38"/>
    </row>
    <row r="4" spans="2:4" x14ac:dyDescent="0.25">
      <c r="B4" s="18" t="s">
        <v>164</v>
      </c>
      <c r="C4" s="19" t="s">
        <v>165</v>
      </c>
      <c r="D4" s="23" t="s">
        <v>166</v>
      </c>
    </row>
    <row r="5" spans="2:4" x14ac:dyDescent="0.25">
      <c r="B5" s="21">
        <f>SUM(CIG[Ingresos])</f>
        <v>14186999</v>
      </c>
      <c r="C5" s="20">
        <f>SUM(CIG[Gastos])</f>
        <v>13423532</v>
      </c>
      <c r="D5" s="22">
        <f>B5-C5</f>
        <v>763467</v>
      </c>
    </row>
  </sheetData>
  <mergeCells count="1">
    <mergeCell ref="B3:D3"/>
  </mergeCells>
  <conditionalFormatting sqref="D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5"/>
  <sheetViews>
    <sheetView workbookViewId="0">
      <selection activeCell="G11" sqref="G11"/>
    </sheetView>
  </sheetViews>
  <sheetFormatPr baseColWidth="10" defaultColWidth="11.42578125" defaultRowHeight="15" x14ac:dyDescent="0.25"/>
  <cols>
    <col min="3" max="3" width="15" bestFit="1" customWidth="1"/>
    <col min="4" max="4" width="14.5703125" customWidth="1"/>
    <col min="5" max="5" width="13" customWidth="1"/>
    <col min="6" max="6" width="12" bestFit="1" customWidth="1"/>
    <col min="7" max="7" width="23.85546875" bestFit="1" customWidth="1"/>
    <col min="8" max="8" width="23.7109375" customWidth="1"/>
    <col min="9" max="9" width="11.7109375" customWidth="1"/>
  </cols>
  <sheetData>
    <row r="4" spans="2:9" x14ac:dyDescent="0.25">
      <c r="B4" t="s">
        <v>21</v>
      </c>
      <c r="C4" t="s">
        <v>167</v>
      </c>
      <c r="D4" t="s">
        <v>168</v>
      </c>
      <c r="E4" t="s">
        <v>22</v>
      </c>
      <c r="F4" t="s">
        <v>169</v>
      </c>
      <c r="G4" t="s">
        <v>170</v>
      </c>
      <c r="H4" t="s">
        <v>171</v>
      </c>
      <c r="I4" t="s">
        <v>3</v>
      </c>
    </row>
    <row r="5" spans="2:9" x14ac:dyDescent="0.25">
      <c r="B5" s="1">
        <v>45044</v>
      </c>
      <c r="C5" t="s">
        <v>172</v>
      </c>
      <c r="D5" s="15">
        <v>50000</v>
      </c>
      <c r="E5" s="15">
        <v>60000</v>
      </c>
      <c r="F5" s="15">
        <f>Tabla2[[#This Row],[valor venta]]-Tabla2[[#This Row],[valor compra]]</f>
        <v>10000</v>
      </c>
      <c r="G5" s="15">
        <f>(Tabla2[[#This Row],[ganacia]]*15)/100</f>
        <v>1500</v>
      </c>
      <c r="H5" s="15">
        <f>Tabla2[[#This Row],[ganacia]]-Tabla2[[#This Row],[porcentaje reinversion]]</f>
        <v>8500</v>
      </c>
      <c r="I5" t="s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Reporte Sublimado 2023</vt:lpstr>
      <vt:lpstr>Comparativo mensual</vt:lpstr>
      <vt:lpstr>contabilidad</vt:lpstr>
      <vt:lpstr>Resultados</vt:lpstr>
      <vt:lpstr>Ventas varias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Ortiz</dc:creator>
  <cp:keywords/>
  <dc:description/>
  <cp:lastModifiedBy>sebastian carrero</cp:lastModifiedBy>
  <cp:revision/>
  <dcterms:created xsi:type="dcterms:W3CDTF">2023-02-08T20:31:54Z</dcterms:created>
  <dcterms:modified xsi:type="dcterms:W3CDTF">2023-12-24T16:22:45Z</dcterms:modified>
  <cp:category/>
  <cp:contentStatus/>
</cp:coreProperties>
</file>