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22-23\"/>
    </mc:Choice>
  </mc:AlternateContent>
  <xr:revisionPtr revIDLastSave="0" documentId="13_ncr:1_{008B69EB-E81A-49AD-86F9-2B53E738E6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informe" sheetId="3" r:id="rId2"/>
    <sheet name="Ventas vari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1" i="1" l="1"/>
  <c r="I211" i="1"/>
  <c r="K211" i="1"/>
  <c r="L206" i="1"/>
  <c r="K206" i="1"/>
  <c r="J206" i="1"/>
  <c r="I206" i="1"/>
  <c r="K201" i="1"/>
  <c r="J201" i="1"/>
  <c r="I201" i="1"/>
  <c r="I196" i="1"/>
  <c r="L196" i="1" s="1"/>
  <c r="M196" i="1" s="1"/>
  <c r="K196" i="1"/>
  <c r="J196" i="1"/>
  <c r="L136" i="1"/>
  <c r="K136" i="1"/>
  <c r="J136" i="1"/>
  <c r="I136" i="1"/>
  <c r="K132" i="1"/>
  <c r="J132" i="1"/>
  <c r="I132" i="1"/>
  <c r="K128" i="1"/>
  <c r="J128" i="1"/>
  <c r="I128" i="1"/>
  <c r="K124" i="1"/>
  <c r="J124" i="1"/>
  <c r="I124" i="1"/>
  <c r="K120" i="1"/>
  <c r="J120" i="1"/>
  <c r="I120" i="1"/>
  <c r="L104" i="1"/>
  <c r="K104" i="1"/>
  <c r="J104" i="1"/>
  <c r="I104" i="1"/>
  <c r="K100" i="1"/>
  <c r="J100" i="1"/>
  <c r="I100" i="1"/>
  <c r="H5" i="2"/>
  <c r="G5" i="2"/>
  <c r="F5" i="2"/>
  <c r="L4" i="1"/>
  <c r="H5" i="3"/>
  <c r="G5" i="3"/>
  <c r="K96" i="1"/>
  <c r="J96" i="1"/>
  <c r="I96" i="1"/>
  <c r="K92" i="1"/>
  <c r="J92" i="1"/>
  <c r="I92" i="1"/>
  <c r="K88" i="1"/>
  <c r="J88" i="1"/>
  <c r="I88" i="1"/>
  <c r="M20" i="1"/>
  <c r="L20" i="1"/>
  <c r="K20" i="1"/>
  <c r="J20" i="1"/>
  <c r="I4" i="1"/>
  <c r="M49" i="1"/>
  <c r="L49" i="1"/>
  <c r="K49" i="1"/>
  <c r="J49" i="1"/>
  <c r="L45" i="1"/>
  <c r="K45" i="1"/>
  <c r="J45" i="1"/>
  <c r="L41" i="1"/>
  <c r="K41" i="1"/>
  <c r="J41" i="1"/>
  <c r="L37" i="1"/>
  <c r="K37" i="1"/>
  <c r="J37" i="1"/>
  <c r="L33" i="1"/>
  <c r="K33" i="1"/>
  <c r="J33" i="1"/>
  <c r="L12" i="1"/>
  <c r="K12" i="1"/>
  <c r="J12" i="1"/>
  <c r="L8" i="1"/>
  <c r="K8" i="1"/>
  <c r="J8" i="1"/>
  <c r="K4" i="1"/>
  <c r="J4" i="1"/>
  <c r="L211" i="1" l="1"/>
  <c r="M211" i="1" s="1"/>
  <c r="O211" i="1" s="1"/>
  <c r="M206" i="1"/>
  <c r="O206" i="1" s="1"/>
  <c r="L201" i="1"/>
  <c r="M201" i="1" s="1"/>
  <c r="O201" i="1" s="1"/>
  <c r="O196" i="1"/>
  <c r="L120" i="1"/>
  <c r="M120" i="1" s="1"/>
  <c r="O120" i="1" s="1"/>
  <c r="L132" i="1"/>
  <c r="M132" i="1" s="1"/>
  <c r="O132" i="1" s="1"/>
  <c r="L128" i="1"/>
  <c r="M128" i="1" s="1"/>
  <c r="O128" i="1" s="1"/>
  <c r="L124" i="1"/>
  <c r="M124" i="1" s="1"/>
  <c r="O124" i="1" s="1"/>
  <c r="L100" i="1"/>
  <c r="M100" i="1" s="1"/>
  <c r="O100" i="1" s="1"/>
  <c r="L96" i="1"/>
  <c r="M96" i="1" s="1"/>
  <c r="O96" i="1" s="1"/>
  <c r="I5" i="3"/>
  <c r="L88" i="1"/>
  <c r="M88" i="1" s="1"/>
  <c r="O88" i="1" s="1"/>
  <c r="L92" i="1"/>
  <c r="M92" i="1" s="1"/>
  <c r="O92" i="1" s="1"/>
  <c r="M45" i="1"/>
  <c r="N45" i="1" s="1"/>
  <c r="P45" i="1" s="1"/>
  <c r="M41" i="1"/>
  <c r="N41" i="1" s="1"/>
  <c r="P41" i="1" s="1"/>
  <c r="M33" i="1"/>
  <c r="N33" i="1" s="1"/>
  <c r="P33" i="1" s="1"/>
  <c r="M37" i="1"/>
  <c r="N37" i="1" s="1"/>
  <c r="P37" i="1" s="1"/>
  <c r="M12" i="1"/>
  <c r="M8" i="1"/>
</calcChain>
</file>

<file path=xl/sharedStrings.xml><?xml version="1.0" encoding="utf-8"?>
<sst xmlns="http://schemas.openxmlformats.org/spreadsheetml/2006/main" count="298" uniqueCount="72">
  <si>
    <t>Reporte de Ventas</t>
  </si>
  <si>
    <t>sebastian</t>
  </si>
  <si>
    <t>angelica</t>
  </si>
  <si>
    <t>alejandro</t>
  </si>
  <si>
    <t>fecha</t>
  </si>
  <si>
    <t>total</t>
  </si>
  <si>
    <t>vendedor</t>
  </si>
  <si>
    <t>producto</t>
  </si>
  <si>
    <t>valor compra</t>
  </si>
  <si>
    <t>valor venta</t>
  </si>
  <si>
    <t>ganacia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</si>
  <si>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</si>
  <si>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</si>
  <si>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</si>
  <si>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</si>
  <si>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</si>
  <si>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</si>
  <si>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</si>
  <si>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</si>
  <si>
    <t>Semana 27 de Marzo - 1 de Abril</t>
  </si>
  <si>
    <t>Total Mes Marzo</t>
  </si>
  <si>
    <t>Vendedor</t>
  </si>
  <si>
    <t>Sebastian</t>
  </si>
  <si>
    <t>Angelica</t>
  </si>
  <si>
    <t>Alejandro</t>
  </si>
  <si>
    <t>total venta</t>
  </si>
  <si>
    <t>Total</t>
  </si>
  <si>
    <t>Total Mes Febrero</t>
  </si>
  <si>
    <t>Semana 4 de Abril - 8 de Abril</t>
  </si>
  <si>
    <t>Semana 10 de Abril - 15 de Abril</t>
  </si>
  <si>
    <t>ingreso</t>
  </si>
  <si>
    <t>gasto</t>
  </si>
  <si>
    <t>concepto</t>
  </si>
  <si>
    <t>INFORME DE RESULTADOS</t>
  </si>
  <si>
    <t>caja de pocillos</t>
  </si>
  <si>
    <t>resma de papel</t>
  </si>
  <si>
    <t>transporte</t>
  </si>
  <si>
    <t>3 cajas de pocillos</t>
  </si>
  <si>
    <t>cinta termica</t>
  </si>
  <si>
    <t>mano de obra Sebastian</t>
  </si>
  <si>
    <t>2 cajas de picillos</t>
  </si>
  <si>
    <t>gasto familiar</t>
  </si>
  <si>
    <t>ventas semana 19 - 22</t>
  </si>
  <si>
    <t>Semana 17 de Abril - 22 de Abril</t>
  </si>
  <si>
    <t>mano de obra angelica y alejandro</t>
  </si>
  <si>
    <t>REPORTE ANUAL</t>
  </si>
  <si>
    <t>INGRESOS</t>
  </si>
  <si>
    <t>GASTOS</t>
  </si>
  <si>
    <t>RESULTADO</t>
  </si>
  <si>
    <t>tinta amarilla</t>
  </si>
  <si>
    <t>cinta transparente</t>
  </si>
  <si>
    <t>chaqueta dama</t>
  </si>
  <si>
    <t>porcentaje reinversion</t>
  </si>
  <si>
    <t>mano de obra</t>
  </si>
  <si>
    <t xml:space="preserve">6 cajas de pocillos </t>
  </si>
  <si>
    <t>recibo de la luz</t>
  </si>
  <si>
    <t>pocillo magico y pocillo color interno</t>
  </si>
  <si>
    <t>Semana 24 de Abril - 29 de Abril</t>
  </si>
  <si>
    <t>Total Mes Abril</t>
  </si>
  <si>
    <t>ventas semana 24 - 29</t>
  </si>
  <si>
    <t>ventas semana 1- 6 de mayo</t>
  </si>
  <si>
    <t>tinta magenta</t>
  </si>
  <si>
    <t>Semana 22 de Mayo - 27 de Mayo</t>
  </si>
  <si>
    <t>Semana 15 de Mayo - 20 de Mayo</t>
  </si>
  <si>
    <t>Semana 8 de Mayo - 13 de Mayo</t>
  </si>
  <si>
    <t>total anual</t>
  </si>
  <si>
    <t>Semana 1 de Mayo - 6 de Mayo</t>
  </si>
  <si>
    <t>Total Mes Mayo</t>
  </si>
  <si>
    <t>Semana 29 de Mayo - 3 de Junio</t>
  </si>
  <si>
    <t>Semana 5 Junio - 10 de Junio</t>
  </si>
  <si>
    <t>Semana 12 Junio - 17 de Junio</t>
  </si>
  <si>
    <t>Semana 19 Junio - 24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</si>
</sst>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4" fillId="7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9"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4" formatCode="&quot;$&quot;\ #,##0"/>
    </dxf>
    <dxf>
      <numFmt numFmtId="19" formatCode="d/mm/yyyy"/>
    </dxf>
  </dxfs>
  <tableStyles count="0" defaultTableStyle="TableStyleMedium2" defaultPivotStyle="PivotStyleLight16"/>
  <colors>
    <mruColors>
      <color rgb="FFFF2F2F"/>
      <color rgb="FFCC00CC"/>
      <color rgb="FFA86ED4"/>
      <color rgb="FF8A3CC4"/>
      <color rgb="FFFFFFFF"/>
      <color rgb="FFDA6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sublimado'!$I$4:$K$4</c:f>
              <c:numCache>
                <c:formatCode>General</c:formatCode>
                <c:ptCount val="3"/>
                <c:pt idx="0">
                  <c:v>3168</c:v>
                </c:pt>
                <c:pt idx="1">
                  <c:v>4033</c:v>
                </c:pt>
                <c:pt idx="2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sublimado'!$J$49:$L$49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sublimado'!$J$48:$L$48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A4-42B9-8099-9EC90EFA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472"/>
        <c:axId val="201553888"/>
      </c:barChart>
      <c:catAx>
        <c:axId val="201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888"/>
        <c:crosses val="autoZero"/>
        <c:auto val="1"/>
        <c:lblAlgn val="ctr"/>
        <c:lblOffset val="100"/>
        <c:noMultiLvlLbl val="0"/>
      </c:catAx>
      <c:valAx>
        <c:axId val="201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</a:t>
            </a:r>
            <a:r>
              <a:rPr lang="en-US" baseline="0"/>
              <a:t> </a:t>
            </a:r>
            <a:r>
              <a:rPr lang="en-US"/>
              <a:t>febrero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sublimado'!$J$20:$L$20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sublimado'!$J$19:$L$19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998-4EAA-A37E-333F57E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301888"/>
        <c:axId val="268317696"/>
      </c:barChart>
      <c:catAx>
        <c:axId val="2683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17696"/>
        <c:crosses val="autoZero"/>
        <c:auto val="1"/>
        <c:lblAlgn val="ctr"/>
        <c:lblOffset val="100"/>
        <c:noMultiLvlLbl val="0"/>
      </c:catAx>
      <c:valAx>
        <c:axId val="268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mes Abril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sublimado'!$H$104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sublimado'!$I$104:$K$104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sublimado'!$I$103:$K$103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46-4298-97EF-5CD4CE8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3226384"/>
        <c:axId val="1293222224"/>
        <c:axId val="0"/>
      </c:bar3DChart>
      <c:catAx>
        <c:axId val="1293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2224"/>
        <c:crosses val="autoZero"/>
        <c:auto val="1"/>
        <c:lblAlgn val="ctr"/>
        <c:lblOffset val="100"/>
        <c:noMultiLvlLbl val="0"/>
      </c:catAx>
      <c:valAx>
        <c:axId val="12932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sublimado'!$H$136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sublimado'!$I$136:$K$136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sublimado'!$I$135:$K$135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32C-4790-B7FD-1B25F50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9765664"/>
        <c:axId val="699766912"/>
        <c:axId val="0"/>
      </c:bar3DChart>
      <c:catAx>
        <c:axId val="6997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6912"/>
        <c:crosses val="autoZero"/>
        <c:auto val="1"/>
        <c:lblAlgn val="ctr"/>
        <c:lblOffset val="100"/>
        <c:noMultiLvlLbl val="0"/>
      </c:catAx>
      <c:valAx>
        <c:axId val="699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176212</xdr:rowOff>
    </xdr:from>
    <xdr:to>
      <xdr:col>18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45</xdr:row>
      <xdr:rowOff>166687</xdr:rowOff>
    </xdr:from>
    <xdr:to>
      <xdr:col>18</xdr:col>
      <xdr:colOff>600075</xdr:colOff>
      <xdr:row>60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BC5DB-D790-4B79-90E4-C218AFA7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16</xdr:row>
      <xdr:rowOff>128587</xdr:rowOff>
    </xdr:from>
    <xdr:to>
      <xdr:col>18</xdr:col>
      <xdr:colOff>381000</xdr:colOff>
      <xdr:row>29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070627-EEE6-4D62-A01A-3EEFB2F4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100</xdr:row>
      <xdr:rowOff>185737</xdr:rowOff>
    </xdr:from>
    <xdr:to>
      <xdr:col>17</xdr:col>
      <xdr:colOff>285750</xdr:colOff>
      <xdr:row>115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2D4903-0D4F-48B0-A9CF-DDA436889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132</xdr:row>
      <xdr:rowOff>128587</xdr:rowOff>
    </xdr:from>
    <xdr:to>
      <xdr:col>17</xdr:col>
      <xdr:colOff>285750</xdr:colOff>
      <xdr:row>147</xdr:row>
      <xdr:rowOff>14287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1C7443-61C6-47D9-9B47-A46C2CE9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F226" totalsRowShown="0">
  <autoFilter ref="B5:F226" xr:uid="{00000000-0009-0000-0100-000001000000}">
    <filterColumn colId="0">
      <filters>
        <dateGroupItem year="2023" month="6" dateTimeGrouping="month"/>
      </filters>
    </filterColumn>
  </autoFilter>
  <tableColumns count="5">
    <tableColumn id="1" xr3:uid="{00000000-0010-0000-0000-000001000000}" name="fecha" dataDxfId="8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  <tableColumn id="11" xr3:uid="{FB131883-0E90-4D94-A51A-8097721442E9}" name="valor venta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A84280-BA8B-4E1F-9878-F80BF817D5C3}" name="Tabla3" displayName="Tabla3" ref="B6:E70" totalsRowShown="0">
  <autoFilter ref="B6:E70" xr:uid="{31A84280-BA8B-4E1F-9878-F80BF817D5C3}"/>
  <tableColumns count="4">
    <tableColumn id="1" xr3:uid="{3AC06AB7-9541-4528-BB39-57BCD8AEBF6A}" name="fecha"/>
    <tableColumn id="2" xr3:uid="{B818FDDB-7480-4EB0-BC58-4D3C261CD676}" name="concepto"/>
    <tableColumn id="3" xr3:uid="{5125B404-B6F0-4E62-BBE0-933B2AB14514}" name="ingreso" dataDxfId="6"/>
    <tableColumn id="4" xr3:uid="{EB0812C2-2FEC-4B22-9B26-453B5E359DDA}" name="gast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I5" totalsRowShown="0">
  <autoFilter ref="B4:I5" xr:uid="{00000000-0009-0000-0100-000002000000}"/>
  <tableColumns count="8">
    <tableColumn id="1" xr3:uid="{00000000-0010-0000-0100-000001000000}" name="fecha"/>
    <tableColumn id="2" xr3:uid="{00000000-0010-0000-0100-000002000000}" name="producto"/>
    <tableColumn id="3" xr3:uid="{00000000-0010-0000-0100-000003000000}" name="valor compra" dataDxfId="4"/>
    <tableColumn id="4" xr3:uid="{00000000-0010-0000-0100-000004000000}" name="valor venta" dataDxfId="3"/>
    <tableColumn id="5" xr3:uid="{00000000-0010-0000-0100-000005000000}" name="ganacia" dataDxfId="2">
      <calculatedColumnFormula>Tabla2[[#This Row],[valor venta]]-Tabla2[[#This Row],[valor compra]]</calculatedColumnFormula>
    </tableColumn>
    <tableColumn id="8" xr3:uid="{152DC3E8-99C4-4499-9827-8720DD7F6218}" name="porcentaje reinversion" dataDxfId="1">
      <calculatedColumnFormula>(Tabla2[[#This Row],[ganacia]]*15)/100</calculatedColumnFormula>
    </tableColumn>
    <tableColumn id="9" xr3:uid="{31848A63-FD0A-4048-BA7D-0FF1C87D6101}" name="mano de obra" dataDxfId="0">
      <calculatedColumnFormula>Tabla2[[#This Row],[ganacia]]-Tabla2[[#This Row],[porcentaje reinversion]]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226"/>
  <sheetViews>
    <sheetView tabSelected="1" topLeftCell="A209" zoomScaleNormal="100" workbookViewId="0">
      <selection activeCell="B227" sqref="B227"/>
    </sheetView>
  </sheetViews>
  <sheetFormatPr baseColWidth="10" defaultRowHeight="15" x14ac:dyDescent="0.25"/>
  <cols>
    <col min="3" max="3" width="11.5703125" customWidth="1"/>
    <col min="5" max="6" width="11.5703125" customWidth="1"/>
    <col min="9" max="9" width="11.85546875" bestFit="1" customWidth="1"/>
    <col min="12" max="12" width="11.85546875" bestFit="1" customWidth="1"/>
    <col min="13" max="13" width="13" bestFit="1" customWidth="1"/>
    <col min="14" max="14" width="13.5703125" bestFit="1" customWidth="1"/>
    <col min="15" max="15" width="14.7109375" bestFit="1" customWidth="1"/>
    <col min="16" max="16" width="14.5703125" bestFit="1" customWidth="1"/>
  </cols>
  <sheetData>
    <row r="2" spans="2:14" ht="15" customHeight="1" x14ac:dyDescent="0.25">
      <c r="B2" s="19" t="s">
        <v>0</v>
      </c>
      <c r="C2" s="19"/>
      <c r="D2" s="19"/>
      <c r="E2" s="19"/>
      <c r="F2" s="19"/>
      <c r="H2" s="20" t="s">
        <v>65</v>
      </c>
      <c r="I2" s="20"/>
      <c r="J2" s="20"/>
      <c r="K2" s="20"/>
      <c r="L2" s="20"/>
    </row>
    <row r="3" spans="2:14" ht="15" customHeight="1" x14ac:dyDescent="0.25">
      <c r="B3" s="19"/>
      <c r="C3" s="19"/>
      <c r="D3" s="19"/>
      <c r="E3" s="19"/>
      <c r="F3" s="19"/>
      <c r="H3" s="2" t="s">
        <v>6</v>
      </c>
      <c r="I3" s="2" t="s">
        <v>1</v>
      </c>
      <c r="J3" s="2" t="s">
        <v>2</v>
      </c>
      <c r="K3" s="2" t="s">
        <v>3</v>
      </c>
      <c r="L3" s="4" t="s">
        <v>5</v>
      </c>
    </row>
    <row r="4" spans="2:14" ht="15" customHeight="1" x14ac:dyDescent="0.25">
      <c r="B4" s="19"/>
      <c r="C4" s="19"/>
      <c r="D4" s="19"/>
      <c r="E4" s="19"/>
      <c r="F4" s="19"/>
      <c r="H4" s="2" t="s">
        <v>5</v>
      </c>
      <c r="I4" s="2">
        <f xml:space="preserve"> SUM(Tabla1[sebastian])</f>
        <v>3168</v>
      </c>
      <c r="J4" s="2">
        <f xml:space="preserve"> SUM(Tabla1[angelica])</f>
        <v>4033</v>
      </c>
      <c r="K4" s="2">
        <f xml:space="preserve"> SUM(Tabla1[alejandro])</f>
        <v>656</v>
      </c>
      <c r="L4" s="14">
        <f xml:space="preserve"> SUM(Tabla1[valor venta])</f>
        <v>32613600</v>
      </c>
    </row>
    <row r="5" spans="2:14" x14ac:dyDescent="0.25">
      <c r="B5" t="s">
        <v>4</v>
      </c>
      <c r="C5" t="s">
        <v>1</v>
      </c>
      <c r="D5" t="s">
        <v>2</v>
      </c>
      <c r="E5" t="s">
        <v>3</v>
      </c>
      <c r="F5" t="s">
        <v>9</v>
      </c>
      <c r="I5" s="3"/>
      <c r="J5" s="3"/>
    </row>
    <row r="6" spans="2:14" hidden="1" x14ac:dyDescent="0.25">
      <c r="B6" s="1">
        <v>44964</v>
      </c>
      <c r="E6">
        <v>36</v>
      </c>
      <c r="F6" s="16">
        <v>147600</v>
      </c>
      <c r="I6" s="20" t="s">
        <v>11</v>
      </c>
      <c r="J6" s="20"/>
      <c r="K6" s="20"/>
      <c r="L6" s="20"/>
      <c r="M6" s="20"/>
    </row>
    <row r="7" spans="2:14" hidden="1" x14ac:dyDescent="0.25">
      <c r="B7" s="1">
        <v>44964</v>
      </c>
      <c r="E7">
        <v>34</v>
      </c>
      <c r="F7" s="16">
        <v>149600</v>
      </c>
      <c r="I7" s="2" t="s">
        <v>6</v>
      </c>
      <c r="J7" s="2" t="s">
        <v>1</v>
      </c>
      <c r="K7" s="2" t="s">
        <v>2</v>
      </c>
      <c r="L7" s="2" t="s">
        <v>3</v>
      </c>
      <c r="M7" s="4" t="s">
        <v>5</v>
      </c>
    </row>
    <row r="8" spans="2:14" hidden="1" x14ac:dyDescent="0.25">
      <c r="B8" s="1">
        <v>44965</v>
      </c>
      <c r="D8">
        <v>36</v>
      </c>
      <c r="F8" s="16">
        <v>147600</v>
      </c>
      <c r="I8" s="2" t="s">
        <v>5</v>
      </c>
      <c r="J8" s="2">
        <f xml:space="preserve"> SUM(C30:C38)</f>
        <v>161</v>
      </c>
      <c r="K8" s="2">
        <f xml:space="preserve"> SUM(D30:D38)</f>
        <v>118</v>
      </c>
      <c r="L8" s="2">
        <f xml:space="preserve"> SUM(E30:E38)</f>
        <v>0</v>
      </c>
      <c r="M8" s="2">
        <f>SUM(J8:L8)</f>
        <v>279</v>
      </c>
      <c r="N8">
        <v>46000</v>
      </c>
    </row>
    <row r="9" spans="2:14" hidden="1" x14ac:dyDescent="0.25">
      <c r="B9" s="1">
        <v>44965</v>
      </c>
      <c r="D9">
        <v>36</v>
      </c>
      <c r="F9" s="16">
        <v>147600</v>
      </c>
    </row>
    <row r="10" spans="2:14" hidden="1" x14ac:dyDescent="0.25">
      <c r="B10" s="1">
        <v>44966</v>
      </c>
      <c r="D10">
        <v>6</v>
      </c>
      <c r="F10" s="16">
        <v>26400</v>
      </c>
      <c r="I10" s="20" t="s">
        <v>12</v>
      </c>
      <c r="J10" s="20"/>
      <c r="K10" s="20"/>
      <c r="L10" s="20"/>
      <c r="M10" s="20"/>
    </row>
    <row r="11" spans="2:14" hidden="1" x14ac:dyDescent="0.25">
      <c r="B11" s="1">
        <v>44967</v>
      </c>
      <c r="D11">
        <v>48</v>
      </c>
      <c r="F11" s="16">
        <v>196800</v>
      </c>
      <c r="I11" s="2" t="s">
        <v>6</v>
      </c>
      <c r="J11" s="2" t="s">
        <v>1</v>
      </c>
      <c r="K11" s="2" t="s">
        <v>2</v>
      </c>
      <c r="L11" s="2" t="s">
        <v>3</v>
      </c>
      <c r="M11" s="4" t="s">
        <v>5</v>
      </c>
    </row>
    <row r="12" spans="2:14" hidden="1" x14ac:dyDescent="0.25">
      <c r="B12" s="1">
        <v>44967</v>
      </c>
      <c r="C12">
        <v>8</v>
      </c>
      <c r="F12" s="16">
        <v>35200</v>
      </c>
      <c r="I12" s="2" t="s">
        <v>5</v>
      </c>
      <c r="J12" s="2">
        <f xml:space="preserve"> SUM(Tabla1[sebastian])</f>
        <v>3168</v>
      </c>
      <c r="K12" s="2">
        <f xml:space="preserve"> SUM(Tabla1[angelica])</f>
        <v>4033</v>
      </c>
      <c r="L12" s="2">
        <f xml:space="preserve"> SUM(Tabla1[alejandro])</f>
        <v>656</v>
      </c>
      <c r="M12" s="2">
        <f>SUM(J12:L12)</f>
        <v>7857</v>
      </c>
    </row>
    <row r="13" spans="2:14" hidden="1" x14ac:dyDescent="0.25">
      <c r="B13" s="1">
        <v>44967</v>
      </c>
      <c r="E13">
        <v>36</v>
      </c>
      <c r="F13" s="16">
        <v>147600</v>
      </c>
    </row>
    <row r="14" spans="2:14" hidden="1" x14ac:dyDescent="0.25">
      <c r="B14" s="1">
        <v>44968</v>
      </c>
      <c r="C14" s="1"/>
      <c r="D14">
        <v>52</v>
      </c>
      <c r="F14" s="16">
        <v>213200</v>
      </c>
    </row>
    <row r="15" spans="2:14" hidden="1" x14ac:dyDescent="0.25">
      <c r="B15" s="1">
        <v>44971</v>
      </c>
      <c r="C15">
        <v>1</v>
      </c>
      <c r="F15" s="16">
        <v>4400</v>
      </c>
    </row>
    <row r="16" spans="2:14" hidden="1" x14ac:dyDescent="0.25">
      <c r="B16" s="1">
        <v>44972</v>
      </c>
      <c r="D16">
        <v>85</v>
      </c>
      <c r="F16" s="16">
        <v>348500</v>
      </c>
    </row>
    <row r="17" spans="2:16" hidden="1" x14ac:dyDescent="0.25">
      <c r="B17" s="1">
        <v>44972</v>
      </c>
      <c r="C17">
        <v>8</v>
      </c>
      <c r="F17" s="16">
        <v>35200</v>
      </c>
    </row>
    <row r="18" spans="2:16" hidden="1" x14ac:dyDescent="0.25">
      <c r="B18" s="1">
        <v>44973</v>
      </c>
      <c r="E18">
        <v>3</v>
      </c>
      <c r="F18" s="16">
        <v>13200</v>
      </c>
      <c r="I18" s="20" t="s">
        <v>27</v>
      </c>
      <c r="J18" s="20"/>
      <c r="K18" s="20"/>
      <c r="L18" s="20"/>
      <c r="M18" s="20"/>
    </row>
    <row r="19" spans="2:16" hidden="1" x14ac:dyDescent="0.25">
      <c r="B19" s="1">
        <v>44974</v>
      </c>
      <c r="C19">
        <v>64</v>
      </c>
      <c r="F19" s="16">
        <v>262400</v>
      </c>
      <c r="I19" s="2" t="s">
        <v>21</v>
      </c>
      <c r="J19" s="2" t="s">
        <v>22</v>
      </c>
      <c r="K19" s="2" t="s">
        <v>23</v>
      </c>
      <c r="L19" s="2" t="s">
        <v>24</v>
      </c>
      <c r="M19" s="2" t="s">
        <v>25</v>
      </c>
    </row>
    <row r="20" spans="2:16" hidden="1" x14ac:dyDescent="0.25">
      <c r="B20" s="1">
        <v>44974</v>
      </c>
      <c r="E20">
        <v>40</v>
      </c>
      <c r="F20" s="16">
        <v>164000</v>
      </c>
      <c r="I20" s="2" t="s">
        <v>26</v>
      </c>
      <c r="J20" s="2">
        <f>SUM(C6:C30)</f>
        <v>240</v>
      </c>
      <c r="K20" s="2">
        <f>SUM(D6:D30)</f>
        <v>357</v>
      </c>
      <c r="L20" s="2">
        <f>SUM(E6:E30)</f>
        <v>149</v>
      </c>
      <c r="M20" s="14">
        <f>SUM(F6:F30)</f>
        <v>3097900</v>
      </c>
    </row>
    <row r="21" spans="2:16" hidden="1" x14ac:dyDescent="0.25">
      <c r="B21" s="1">
        <v>44975</v>
      </c>
      <c r="D21">
        <v>6</v>
      </c>
      <c r="F21" s="16">
        <v>26400</v>
      </c>
    </row>
    <row r="22" spans="2:16" hidden="1" x14ac:dyDescent="0.25">
      <c r="B22" s="1">
        <v>44975</v>
      </c>
      <c r="C22">
        <v>3</v>
      </c>
      <c r="F22" s="16">
        <v>13200</v>
      </c>
    </row>
    <row r="23" spans="2:16" hidden="1" x14ac:dyDescent="0.25">
      <c r="B23" s="1">
        <v>44977</v>
      </c>
      <c r="D23">
        <v>7</v>
      </c>
      <c r="F23" s="16">
        <v>30800</v>
      </c>
    </row>
    <row r="24" spans="2:16" hidden="1" x14ac:dyDescent="0.25">
      <c r="B24" s="1">
        <v>44977</v>
      </c>
      <c r="C24">
        <v>36</v>
      </c>
      <c r="F24" s="16">
        <v>147600</v>
      </c>
    </row>
    <row r="25" spans="2:16" hidden="1" x14ac:dyDescent="0.25">
      <c r="B25" s="1">
        <v>44978</v>
      </c>
      <c r="D25">
        <v>60</v>
      </c>
      <c r="F25" s="16">
        <v>246000</v>
      </c>
    </row>
    <row r="26" spans="2:16" hidden="1" x14ac:dyDescent="0.25">
      <c r="B26" s="1">
        <v>44979</v>
      </c>
      <c r="C26">
        <v>36</v>
      </c>
      <c r="F26" s="16">
        <v>147600</v>
      </c>
    </row>
    <row r="27" spans="2:16" hidden="1" x14ac:dyDescent="0.25">
      <c r="B27" s="1">
        <v>44980</v>
      </c>
      <c r="C27">
        <v>50</v>
      </c>
      <c r="F27" s="16">
        <v>205000</v>
      </c>
    </row>
    <row r="28" spans="2:16" hidden="1" x14ac:dyDescent="0.25">
      <c r="B28" s="1">
        <v>44980</v>
      </c>
      <c r="C28">
        <v>13</v>
      </c>
      <c r="F28" s="16">
        <v>57200</v>
      </c>
    </row>
    <row r="29" spans="2:16" hidden="1" x14ac:dyDescent="0.25">
      <c r="B29" s="1">
        <v>44982</v>
      </c>
      <c r="C29">
        <v>21</v>
      </c>
      <c r="F29" s="16">
        <v>92400</v>
      </c>
    </row>
    <row r="30" spans="2:16" hidden="1" x14ac:dyDescent="0.25">
      <c r="B30" s="1">
        <v>44985</v>
      </c>
      <c r="D30">
        <v>21</v>
      </c>
      <c r="F30" s="16">
        <v>92400</v>
      </c>
    </row>
    <row r="31" spans="2:16" hidden="1" x14ac:dyDescent="0.25">
      <c r="B31" s="1">
        <v>44986</v>
      </c>
      <c r="C31">
        <v>66</v>
      </c>
      <c r="F31" s="16">
        <v>270600</v>
      </c>
      <c r="I31" s="20" t="s">
        <v>13</v>
      </c>
      <c r="J31" s="20"/>
      <c r="K31" s="20"/>
      <c r="L31" s="20"/>
      <c r="M31" s="20"/>
      <c r="N31" s="20"/>
      <c r="O31" s="20"/>
      <c r="P31" s="20"/>
    </row>
    <row r="32" spans="2:16" hidden="1" x14ac:dyDescent="0.25">
      <c r="B32" s="1">
        <v>44986</v>
      </c>
      <c r="D32">
        <v>36</v>
      </c>
      <c r="F32" s="16">
        <v>147600</v>
      </c>
      <c r="I32" s="2" t="s">
        <v>6</v>
      </c>
      <c r="J32" s="2" t="s">
        <v>1</v>
      </c>
      <c r="K32" s="2" t="s">
        <v>2</v>
      </c>
      <c r="L32" s="2" t="s">
        <v>3</v>
      </c>
      <c r="M32" s="2" t="s">
        <v>5</v>
      </c>
      <c r="N32" s="2" t="s">
        <v>14</v>
      </c>
      <c r="O32" s="2" t="s">
        <v>15</v>
      </c>
      <c r="P32" s="2" t="s">
        <v>16</v>
      </c>
    </row>
    <row r="33" spans="2:23" hidden="1" x14ac:dyDescent="0.25">
      <c r="B33" s="1">
        <v>44986</v>
      </c>
      <c r="C33">
        <v>7</v>
      </c>
      <c r="F33" s="16">
        <v>30800</v>
      </c>
      <c r="I33" s="2" t="s">
        <v>5</v>
      </c>
      <c r="J33" s="2">
        <f>SUM(C39:C58)</f>
        <v>201</v>
      </c>
      <c r="K33" s="2">
        <f>SUM(D39:D58)</f>
        <v>249</v>
      </c>
      <c r="L33" s="2">
        <f>SUM(E39:E58)</f>
        <v>92</v>
      </c>
      <c r="M33" s="2">
        <f>SUM(J33:L33)</f>
        <v>542</v>
      </c>
      <c r="N33" s="15">
        <f>M33*600</f>
        <v>325200</v>
      </c>
      <c r="O33" s="15">
        <v>28000</v>
      </c>
      <c r="P33" s="15">
        <f>(N33-O33)/3</f>
        <v>99066.666666666672</v>
      </c>
      <c r="V33" s="5"/>
      <c r="W33" s="14">
        <v>75000</v>
      </c>
    </row>
    <row r="34" spans="2:23" hidden="1" x14ac:dyDescent="0.25">
      <c r="B34" s="1">
        <v>44987</v>
      </c>
      <c r="C34">
        <v>75</v>
      </c>
      <c r="F34" s="16">
        <v>307500</v>
      </c>
      <c r="V34" s="6"/>
      <c r="W34" s="14">
        <v>70000</v>
      </c>
    </row>
    <row r="35" spans="2:23" hidden="1" x14ac:dyDescent="0.25">
      <c r="B35" s="1">
        <v>44988</v>
      </c>
      <c r="C35">
        <v>13</v>
      </c>
      <c r="F35" s="16">
        <v>57200</v>
      </c>
      <c r="I35" s="20" t="s">
        <v>17</v>
      </c>
      <c r="J35" s="20"/>
      <c r="K35" s="20"/>
      <c r="L35" s="20"/>
      <c r="M35" s="20"/>
      <c r="N35" s="20"/>
      <c r="O35" s="20"/>
      <c r="P35" s="20"/>
      <c r="V35" s="7"/>
      <c r="W35" s="14">
        <v>65000</v>
      </c>
    </row>
    <row r="36" spans="2:23" hidden="1" x14ac:dyDescent="0.25">
      <c r="B36" s="1">
        <v>44988</v>
      </c>
      <c r="D36">
        <v>12</v>
      </c>
      <c r="F36" s="16">
        <v>52800</v>
      </c>
      <c r="I36" s="2" t="s">
        <v>6</v>
      </c>
      <c r="J36" s="2" t="s">
        <v>1</v>
      </c>
      <c r="K36" s="2" t="s">
        <v>2</v>
      </c>
      <c r="L36" s="2" t="s">
        <v>3</v>
      </c>
      <c r="M36" s="2" t="s">
        <v>5</v>
      </c>
      <c r="N36" s="2" t="s">
        <v>14</v>
      </c>
      <c r="O36" s="2" t="s">
        <v>15</v>
      </c>
      <c r="P36" s="2" t="s">
        <v>16</v>
      </c>
      <c r="V36" s="8"/>
      <c r="W36" s="14">
        <v>60000</v>
      </c>
    </row>
    <row r="37" spans="2:23" hidden="1" x14ac:dyDescent="0.25">
      <c r="B37" s="1">
        <v>44989</v>
      </c>
      <c r="D37">
        <v>36</v>
      </c>
      <c r="F37" s="16">
        <v>147600</v>
      </c>
      <c r="I37" s="2" t="s">
        <v>5</v>
      </c>
      <c r="J37" s="2">
        <f>SUM(C59:C69)</f>
        <v>302</v>
      </c>
      <c r="K37" s="2">
        <f>SUM(D59:D69)</f>
        <v>177</v>
      </c>
      <c r="L37" s="2">
        <f>SUM(E59:E69)</f>
        <v>0</v>
      </c>
      <c r="M37" s="2">
        <f>SUM(J37:L37)</f>
        <v>479</v>
      </c>
      <c r="N37" s="15">
        <f>M37*600</f>
        <v>287400</v>
      </c>
      <c r="O37" s="15">
        <v>28000</v>
      </c>
      <c r="P37" s="15">
        <f>(N37-O37)/3</f>
        <v>86466.666666666672</v>
      </c>
      <c r="V37" s="9"/>
      <c r="W37" s="14">
        <v>58000</v>
      </c>
    </row>
    <row r="38" spans="2:23" hidden="1" x14ac:dyDescent="0.25">
      <c r="B38" s="1">
        <v>44989</v>
      </c>
      <c r="D38">
        <v>13</v>
      </c>
      <c r="F38" s="16">
        <v>57200</v>
      </c>
      <c r="V38" s="10"/>
      <c r="W38" s="14">
        <v>55000</v>
      </c>
    </row>
    <row r="39" spans="2:23" hidden="1" x14ac:dyDescent="0.25">
      <c r="B39" s="1">
        <v>44991</v>
      </c>
      <c r="C39">
        <v>38</v>
      </c>
      <c r="F39" s="16">
        <v>155800</v>
      </c>
      <c r="I39" s="20" t="s">
        <v>18</v>
      </c>
      <c r="J39" s="20"/>
      <c r="K39" s="20"/>
      <c r="L39" s="20"/>
      <c r="M39" s="20"/>
      <c r="N39" s="20"/>
      <c r="O39" s="20"/>
      <c r="P39" s="20"/>
      <c r="V39" s="11"/>
      <c r="W39" s="14">
        <v>52000</v>
      </c>
    </row>
    <row r="40" spans="2:23" hidden="1" x14ac:dyDescent="0.25">
      <c r="B40" s="1">
        <v>44991</v>
      </c>
      <c r="D40">
        <v>24</v>
      </c>
      <c r="F40" s="16">
        <v>105600</v>
      </c>
      <c r="I40" s="2" t="s">
        <v>6</v>
      </c>
      <c r="J40" s="2" t="s">
        <v>1</v>
      </c>
      <c r="K40" s="2" t="s">
        <v>2</v>
      </c>
      <c r="L40" s="2" t="s">
        <v>3</v>
      </c>
      <c r="M40" s="2" t="s">
        <v>5</v>
      </c>
      <c r="N40" s="2" t="s">
        <v>14</v>
      </c>
      <c r="O40" s="2" t="s">
        <v>15</v>
      </c>
      <c r="P40" s="2" t="s">
        <v>16</v>
      </c>
      <c r="V40" s="12"/>
      <c r="W40" s="14">
        <v>40000</v>
      </c>
    </row>
    <row r="41" spans="2:23" hidden="1" x14ac:dyDescent="0.25">
      <c r="B41" s="1">
        <v>44991</v>
      </c>
      <c r="E41">
        <v>13</v>
      </c>
      <c r="F41" s="16">
        <v>57200</v>
      </c>
      <c r="I41" s="2" t="s">
        <v>5</v>
      </c>
      <c r="J41" s="2">
        <f>SUM(C70:C77)</f>
        <v>116</v>
      </c>
      <c r="K41" s="2">
        <f>SUM(D70:D77)</f>
        <v>21</v>
      </c>
      <c r="L41" s="2">
        <f>SUM(E70:E77)</f>
        <v>36</v>
      </c>
      <c r="M41" s="2">
        <f>SUM(J41:L41)</f>
        <v>173</v>
      </c>
      <c r="N41" s="15">
        <f>M41*600</f>
        <v>103800</v>
      </c>
      <c r="O41" s="15">
        <v>28000</v>
      </c>
      <c r="P41" s="15">
        <f>(N41-O41)/3</f>
        <v>25266.666666666668</v>
      </c>
      <c r="V41" s="13"/>
      <c r="W41" s="14">
        <v>48000</v>
      </c>
    </row>
    <row r="42" spans="2:23" hidden="1" x14ac:dyDescent="0.25">
      <c r="B42" s="1">
        <v>44992</v>
      </c>
      <c r="C42">
        <v>12</v>
      </c>
      <c r="F42" s="16">
        <v>52800</v>
      </c>
    </row>
    <row r="43" spans="2:23" hidden="1" x14ac:dyDescent="0.25">
      <c r="B43" s="1">
        <v>44992</v>
      </c>
      <c r="E43">
        <v>43</v>
      </c>
      <c r="F43" s="16">
        <v>176300</v>
      </c>
      <c r="I43" s="20" t="s">
        <v>19</v>
      </c>
      <c r="J43" s="20"/>
      <c r="K43" s="20"/>
      <c r="L43" s="20"/>
      <c r="M43" s="20"/>
      <c r="N43" s="20"/>
      <c r="O43" s="20"/>
      <c r="P43" s="20"/>
    </row>
    <row r="44" spans="2:23" hidden="1" x14ac:dyDescent="0.25">
      <c r="B44" s="1">
        <v>44992</v>
      </c>
      <c r="E44">
        <v>36</v>
      </c>
      <c r="F44" s="16">
        <v>147600</v>
      </c>
      <c r="I44" s="2" t="s">
        <v>6</v>
      </c>
      <c r="J44" s="2" t="s">
        <v>1</v>
      </c>
      <c r="K44" s="2" t="s">
        <v>2</v>
      </c>
      <c r="L44" s="2" t="s">
        <v>3</v>
      </c>
      <c r="M44" s="2" t="s">
        <v>5</v>
      </c>
      <c r="N44" s="2" t="s">
        <v>14</v>
      </c>
      <c r="O44" s="2" t="s">
        <v>15</v>
      </c>
      <c r="P44" s="2" t="s">
        <v>16</v>
      </c>
    </row>
    <row r="45" spans="2:23" hidden="1" x14ac:dyDescent="0.25">
      <c r="B45" s="1">
        <v>44992</v>
      </c>
      <c r="D45">
        <v>8</v>
      </c>
      <c r="F45" s="16">
        <v>35200</v>
      </c>
      <c r="I45" s="2" t="s">
        <v>5</v>
      </c>
      <c r="J45" s="2">
        <f>SUM(C78:C84)</f>
        <v>29</v>
      </c>
      <c r="K45" s="2">
        <f>SUM(D78:D84)</f>
        <v>349</v>
      </c>
      <c r="L45" s="2">
        <f>SUM(E78:E85)</f>
        <v>2</v>
      </c>
      <c r="M45" s="2">
        <f>SUM(J45:L45)</f>
        <v>380</v>
      </c>
      <c r="N45" s="15">
        <f>M45*600</f>
        <v>228000</v>
      </c>
      <c r="O45" s="15">
        <v>28000</v>
      </c>
      <c r="P45" s="15">
        <f>(N45-O45)/3</f>
        <v>66666.666666666672</v>
      </c>
    </row>
    <row r="46" spans="2:23" hidden="1" x14ac:dyDescent="0.25">
      <c r="B46" s="1">
        <v>44992</v>
      </c>
      <c r="C46">
        <v>52</v>
      </c>
      <c r="F46" s="16">
        <v>213200</v>
      </c>
    </row>
    <row r="47" spans="2:23" hidden="1" x14ac:dyDescent="0.25">
      <c r="B47" s="1">
        <v>44992</v>
      </c>
      <c r="D47">
        <v>24</v>
      </c>
      <c r="F47" s="16">
        <v>105600</v>
      </c>
      <c r="I47" s="20" t="s">
        <v>20</v>
      </c>
      <c r="J47" s="20"/>
      <c r="K47" s="20"/>
      <c r="L47" s="20"/>
      <c r="M47" s="20"/>
    </row>
    <row r="48" spans="2:23" hidden="1" x14ac:dyDescent="0.25">
      <c r="B48" s="1">
        <v>44993</v>
      </c>
      <c r="C48">
        <v>12</v>
      </c>
      <c r="F48" s="16">
        <v>52800</v>
      </c>
      <c r="I48" s="2" t="s">
        <v>21</v>
      </c>
      <c r="J48" s="2" t="s">
        <v>22</v>
      </c>
      <c r="K48" s="2" t="s">
        <v>23</v>
      </c>
      <c r="L48" s="2" t="s">
        <v>24</v>
      </c>
      <c r="M48" s="2" t="s">
        <v>25</v>
      </c>
    </row>
    <row r="49" spans="2:13" hidden="1" x14ac:dyDescent="0.25">
      <c r="B49" s="1">
        <v>44993</v>
      </c>
      <c r="D49">
        <v>22</v>
      </c>
      <c r="F49" s="16">
        <v>96800</v>
      </c>
      <c r="I49" s="2" t="s">
        <v>26</v>
      </c>
      <c r="J49" s="2">
        <f>SUM(C31:C85)</f>
        <v>809</v>
      </c>
      <c r="K49" s="2">
        <f>SUM(D31:D85)</f>
        <v>893</v>
      </c>
      <c r="L49" s="2">
        <f>SUM(E31:E85)</f>
        <v>130</v>
      </c>
      <c r="M49" s="14">
        <f>SUM(F31:F85)</f>
        <v>7720000</v>
      </c>
    </row>
    <row r="50" spans="2:13" hidden="1" x14ac:dyDescent="0.25">
      <c r="B50" s="1">
        <v>44993</v>
      </c>
      <c r="D50">
        <v>12</v>
      </c>
      <c r="F50" s="16">
        <v>52800</v>
      </c>
    </row>
    <row r="51" spans="2:13" hidden="1" x14ac:dyDescent="0.25">
      <c r="B51" s="1">
        <v>44993</v>
      </c>
      <c r="D51">
        <v>12</v>
      </c>
      <c r="F51" s="16">
        <v>52800</v>
      </c>
    </row>
    <row r="52" spans="2:13" hidden="1" x14ac:dyDescent="0.25">
      <c r="B52" s="1">
        <v>44993</v>
      </c>
      <c r="D52">
        <v>18</v>
      </c>
      <c r="F52" s="16">
        <v>79200</v>
      </c>
    </row>
    <row r="53" spans="2:13" hidden="1" x14ac:dyDescent="0.25">
      <c r="B53" s="1">
        <v>44994</v>
      </c>
      <c r="C53">
        <v>42</v>
      </c>
      <c r="F53" s="16">
        <v>172200</v>
      </c>
    </row>
    <row r="54" spans="2:13" hidden="1" x14ac:dyDescent="0.25">
      <c r="B54" s="1">
        <v>44994</v>
      </c>
      <c r="D54">
        <v>33</v>
      </c>
      <c r="F54" s="16">
        <v>145200</v>
      </c>
    </row>
    <row r="55" spans="2:13" hidden="1" x14ac:dyDescent="0.25">
      <c r="B55" s="1">
        <v>44995</v>
      </c>
      <c r="C55">
        <v>8</v>
      </c>
      <c r="F55" s="16">
        <v>35200</v>
      </c>
    </row>
    <row r="56" spans="2:13" hidden="1" x14ac:dyDescent="0.25">
      <c r="B56" s="1">
        <v>44995</v>
      </c>
      <c r="D56">
        <v>48</v>
      </c>
      <c r="F56" s="16">
        <v>196800</v>
      </c>
    </row>
    <row r="57" spans="2:13" hidden="1" x14ac:dyDescent="0.25">
      <c r="B57" s="1">
        <v>44995</v>
      </c>
      <c r="D57">
        <v>48</v>
      </c>
      <c r="F57" s="16">
        <v>196800</v>
      </c>
    </row>
    <row r="58" spans="2:13" hidden="1" x14ac:dyDescent="0.25">
      <c r="B58" s="1">
        <v>44996</v>
      </c>
      <c r="C58">
        <v>37</v>
      </c>
      <c r="F58" s="16">
        <v>151700</v>
      </c>
    </row>
    <row r="59" spans="2:13" hidden="1" x14ac:dyDescent="0.25">
      <c r="B59" s="1">
        <v>44999</v>
      </c>
      <c r="D59">
        <v>48</v>
      </c>
      <c r="F59" s="16">
        <v>196800</v>
      </c>
    </row>
    <row r="60" spans="2:13" hidden="1" x14ac:dyDescent="0.25">
      <c r="B60" s="1">
        <v>44999</v>
      </c>
      <c r="C60">
        <v>26</v>
      </c>
      <c r="F60" s="16">
        <v>114400</v>
      </c>
    </row>
    <row r="61" spans="2:13" hidden="1" x14ac:dyDescent="0.25">
      <c r="B61" s="1">
        <v>45000</v>
      </c>
      <c r="C61">
        <v>12</v>
      </c>
      <c r="F61" s="16">
        <v>52800</v>
      </c>
    </row>
    <row r="62" spans="2:13" hidden="1" x14ac:dyDescent="0.25">
      <c r="B62" s="1">
        <v>45001</v>
      </c>
      <c r="D62">
        <v>23</v>
      </c>
      <c r="F62" s="16">
        <v>101200</v>
      </c>
    </row>
    <row r="63" spans="2:13" hidden="1" x14ac:dyDescent="0.25">
      <c r="B63" s="1">
        <v>45001</v>
      </c>
      <c r="D63">
        <v>12</v>
      </c>
      <c r="F63" s="16">
        <v>52800</v>
      </c>
    </row>
    <row r="64" spans="2:13" hidden="1" x14ac:dyDescent="0.25">
      <c r="B64" s="1">
        <v>45000</v>
      </c>
      <c r="D64">
        <v>40</v>
      </c>
      <c r="F64" s="16">
        <v>164000</v>
      </c>
    </row>
    <row r="65" spans="2:6" hidden="1" x14ac:dyDescent="0.25">
      <c r="B65" s="1">
        <v>45002</v>
      </c>
      <c r="C65">
        <v>144</v>
      </c>
      <c r="F65" s="16">
        <v>590400</v>
      </c>
    </row>
    <row r="66" spans="2:6" hidden="1" x14ac:dyDescent="0.25">
      <c r="B66" s="1">
        <v>45002</v>
      </c>
      <c r="C66">
        <v>36</v>
      </c>
      <c r="F66" s="16">
        <v>147600</v>
      </c>
    </row>
    <row r="67" spans="2:6" hidden="1" x14ac:dyDescent="0.25">
      <c r="B67" s="1">
        <v>45003</v>
      </c>
      <c r="C67">
        <v>57</v>
      </c>
      <c r="F67" s="16">
        <v>233700</v>
      </c>
    </row>
    <row r="68" spans="2:6" hidden="1" x14ac:dyDescent="0.25">
      <c r="B68" s="1">
        <v>45003</v>
      </c>
      <c r="C68">
        <v>27</v>
      </c>
      <c r="F68" s="16">
        <v>118800</v>
      </c>
    </row>
    <row r="69" spans="2:6" hidden="1" x14ac:dyDescent="0.25">
      <c r="B69" s="1">
        <v>45003</v>
      </c>
      <c r="D69">
        <v>54</v>
      </c>
      <c r="F69" s="16">
        <v>221400</v>
      </c>
    </row>
    <row r="70" spans="2:6" hidden="1" x14ac:dyDescent="0.25">
      <c r="B70" s="1">
        <v>45007</v>
      </c>
      <c r="C70">
        <v>31</v>
      </c>
      <c r="F70" s="16">
        <v>136400</v>
      </c>
    </row>
    <row r="71" spans="2:6" hidden="1" x14ac:dyDescent="0.25">
      <c r="B71" s="1">
        <v>45007</v>
      </c>
      <c r="D71">
        <v>10</v>
      </c>
      <c r="F71" s="16">
        <v>44000</v>
      </c>
    </row>
    <row r="72" spans="2:6" hidden="1" x14ac:dyDescent="0.25">
      <c r="B72" s="1">
        <v>45008</v>
      </c>
      <c r="D72">
        <v>11</v>
      </c>
      <c r="F72" s="16">
        <v>48400</v>
      </c>
    </row>
    <row r="73" spans="2:6" hidden="1" x14ac:dyDescent="0.25">
      <c r="B73" s="1">
        <v>45008</v>
      </c>
      <c r="E73">
        <v>36</v>
      </c>
      <c r="F73" s="16">
        <v>147600</v>
      </c>
    </row>
    <row r="74" spans="2:6" hidden="1" x14ac:dyDescent="0.25">
      <c r="B74" s="1">
        <v>45009</v>
      </c>
      <c r="C74">
        <v>14</v>
      </c>
      <c r="F74" s="16">
        <v>61600</v>
      </c>
    </row>
    <row r="75" spans="2:6" hidden="1" x14ac:dyDescent="0.25">
      <c r="B75" s="1">
        <v>45009</v>
      </c>
      <c r="C75">
        <v>24</v>
      </c>
      <c r="F75" s="16">
        <v>105600</v>
      </c>
    </row>
    <row r="76" spans="2:6" hidden="1" x14ac:dyDescent="0.25">
      <c r="B76" s="1">
        <v>45009</v>
      </c>
      <c r="C76">
        <v>36</v>
      </c>
      <c r="F76" s="16">
        <v>147600</v>
      </c>
    </row>
    <row r="77" spans="2:6" hidden="1" x14ac:dyDescent="0.25">
      <c r="B77" s="1">
        <v>45009</v>
      </c>
      <c r="C77">
        <v>11</v>
      </c>
      <c r="F77" s="16">
        <v>48400</v>
      </c>
    </row>
    <row r="78" spans="2:6" hidden="1" x14ac:dyDescent="0.25">
      <c r="B78" s="1">
        <v>45013</v>
      </c>
      <c r="D78">
        <v>100</v>
      </c>
      <c r="F78" s="16">
        <v>410000</v>
      </c>
    </row>
    <row r="79" spans="2:6" hidden="1" x14ac:dyDescent="0.25">
      <c r="B79" s="1">
        <v>45014</v>
      </c>
      <c r="C79">
        <v>12</v>
      </c>
      <c r="F79" s="16">
        <v>52800</v>
      </c>
    </row>
    <row r="80" spans="2:6" hidden="1" x14ac:dyDescent="0.25">
      <c r="B80" s="1">
        <v>45014</v>
      </c>
      <c r="D80">
        <v>45</v>
      </c>
      <c r="F80" s="16">
        <v>184500</v>
      </c>
    </row>
    <row r="81" spans="2:15" hidden="1" x14ac:dyDescent="0.25">
      <c r="B81" s="1">
        <v>45014</v>
      </c>
      <c r="C81">
        <v>2</v>
      </c>
      <c r="F81" s="16">
        <v>8800</v>
      </c>
    </row>
    <row r="82" spans="2:15" hidden="1" x14ac:dyDescent="0.25">
      <c r="B82" s="1">
        <v>45016</v>
      </c>
      <c r="D82">
        <v>168</v>
      </c>
      <c r="F82" s="16">
        <v>759600</v>
      </c>
    </row>
    <row r="83" spans="2:15" hidden="1" x14ac:dyDescent="0.25">
      <c r="B83" s="1">
        <v>45017</v>
      </c>
      <c r="D83">
        <v>36</v>
      </c>
      <c r="F83" s="16">
        <v>147600</v>
      </c>
    </row>
    <row r="84" spans="2:15" hidden="1" x14ac:dyDescent="0.25">
      <c r="B84" s="1">
        <v>45017</v>
      </c>
      <c r="C84">
        <v>15</v>
      </c>
      <c r="F84" s="16">
        <v>61500</v>
      </c>
    </row>
    <row r="85" spans="2:15" hidden="1" x14ac:dyDescent="0.25">
      <c r="B85" s="1">
        <v>45017</v>
      </c>
      <c r="E85">
        <v>2</v>
      </c>
      <c r="F85" s="16">
        <v>8800</v>
      </c>
    </row>
    <row r="86" spans="2:15" hidden="1" x14ac:dyDescent="0.25">
      <c r="B86" s="1">
        <v>45019</v>
      </c>
      <c r="C86">
        <v>113</v>
      </c>
      <c r="F86" s="16">
        <v>463300</v>
      </c>
      <c r="H86" s="20" t="s">
        <v>28</v>
      </c>
      <c r="I86" s="20"/>
      <c r="J86" s="20"/>
      <c r="K86" s="20"/>
      <c r="L86" s="20"/>
      <c r="M86" s="20"/>
      <c r="N86" s="20"/>
      <c r="O86" s="20"/>
    </row>
    <row r="87" spans="2:15" hidden="1" x14ac:dyDescent="0.25">
      <c r="B87" s="1">
        <v>45021</v>
      </c>
      <c r="C87">
        <v>28</v>
      </c>
      <c r="F87" s="16">
        <v>114800</v>
      </c>
      <c r="H87" s="2" t="s">
        <v>6</v>
      </c>
      <c r="I87" s="2" t="s">
        <v>1</v>
      </c>
      <c r="J87" s="2" t="s">
        <v>2</v>
      </c>
      <c r="K87" s="2" t="s">
        <v>3</v>
      </c>
      <c r="L87" s="2" t="s">
        <v>5</v>
      </c>
      <c r="M87" s="2" t="s">
        <v>14</v>
      </c>
      <c r="N87" s="2" t="s">
        <v>15</v>
      </c>
      <c r="O87" s="2" t="s">
        <v>16</v>
      </c>
    </row>
    <row r="88" spans="2:15" hidden="1" x14ac:dyDescent="0.25">
      <c r="B88" s="1">
        <v>45026</v>
      </c>
      <c r="D88">
        <v>24</v>
      </c>
      <c r="F88" s="16">
        <v>105600</v>
      </c>
      <c r="H88" s="2" t="s">
        <v>5</v>
      </c>
      <c r="I88" s="2">
        <f>SUM(C86:C87)</f>
        <v>141</v>
      </c>
      <c r="J88" s="2">
        <f>SUM(D86:D87)</f>
        <v>0</v>
      </c>
      <c r="K88" s="2">
        <f>SUM(E86:E87)</f>
        <v>0</v>
      </c>
      <c r="L88" s="2">
        <f>SUM(I88:K88)</f>
        <v>141</v>
      </c>
      <c r="M88" s="15">
        <f>L88*600</f>
        <v>84600</v>
      </c>
      <c r="N88" s="15">
        <v>28000</v>
      </c>
      <c r="O88" s="15">
        <f>(M88-N88)/3</f>
        <v>18866.666666666668</v>
      </c>
    </row>
    <row r="89" spans="2:15" hidden="1" x14ac:dyDescent="0.25">
      <c r="B89" s="1">
        <v>45027</v>
      </c>
      <c r="C89">
        <v>8</v>
      </c>
      <c r="F89" s="16">
        <v>29300</v>
      </c>
    </row>
    <row r="90" spans="2:15" hidden="1" x14ac:dyDescent="0.25">
      <c r="B90" s="1">
        <v>45028</v>
      </c>
      <c r="D90">
        <v>36</v>
      </c>
      <c r="F90" s="16">
        <v>147600</v>
      </c>
      <c r="H90" s="20" t="s">
        <v>29</v>
      </c>
      <c r="I90" s="20"/>
      <c r="J90" s="20"/>
      <c r="K90" s="20"/>
      <c r="L90" s="20"/>
      <c r="M90" s="20"/>
      <c r="N90" s="20"/>
      <c r="O90" s="20"/>
    </row>
    <row r="91" spans="2:15" hidden="1" x14ac:dyDescent="0.25">
      <c r="B91" s="1">
        <v>45029</v>
      </c>
      <c r="D91">
        <v>36</v>
      </c>
      <c r="F91" s="16">
        <v>147600</v>
      </c>
      <c r="H91" s="2" t="s">
        <v>6</v>
      </c>
      <c r="I91" s="2" t="s">
        <v>1</v>
      </c>
      <c r="J91" s="2" t="s">
        <v>2</v>
      </c>
      <c r="K91" s="2" t="s">
        <v>3</v>
      </c>
      <c r="L91" s="2" t="s">
        <v>5</v>
      </c>
      <c r="M91" s="2" t="s">
        <v>14</v>
      </c>
      <c r="N91" s="2" t="s">
        <v>15</v>
      </c>
      <c r="O91" s="2" t="s">
        <v>16</v>
      </c>
    </row>
    <row r="92" spans="2:15" hidden="1" x14ac:dyDescent="0.25">
      <c r="B92" s="1">
        <v>45030</v>
      </c>
      <c r="C92">
        <v>50</v>
      </c>
      <c r="F92" s="16">
        <v>205000</v>
      </c>
      <c r="H92" s="2" t="s">
        <v>5</v>
      </c>
      <c r="I92" s="2">
        <f>SUM(C88:C94)</f>
        <v>58</v>
      </c>
      <c r="J92" s="2">
        <f>SUM(D88:D94)</f>
        <v>118</v>
      </c>
      <c r="K92" s="2">
        <f>SUM(E88:E94)</f>
        <v>24</v>
      </c>
      <c r="L92" s="2">
        <f>SUM(I92:K92)</f>
        <v>200</v>
      </c>
      <c r="M92" s="15">
        <f>L92*600</f>
        <v>120000</v>
      </c>
      <c r="N92" s="15">
        <v>28000</v>
      </c>
      <c r="O92" s="15">
        <f>(M92-N92)/3</f>
        <v>30666.666666666668</v>
      </c>
    </row>
    <row r="93" spans="2:15" hidden="1" x14ac:dyDescent="0.25">
      <c r="B93" s="1">
        <v>45031</v>
      </c>
      <c r="E93">
        <v>24</v>
      </c>
      <c r="F93" s="16">
        <v>100800</v>
      </c>
    </row>
    <row r="94" spans="2:15" hidden="1" x14ac:dyDescent="0.25">
      <c r="B94" s="1">
        <v>45031</v>
      </c>
      <c r="D94">
        <v>22</v>
      </c>
      <c r="F94" s="16">
        <v>101200</v>
      </c>
      <c r="H94" s="20" t="s">
        <v>43</v>
      </c>
      <c r="I94" s="20"/>
      <c r="J94" s="20"/>
      <c r="K94" s="20"/>
      <c r="L94" s="20"/>
      <c r="M94" s="20"/>
      <c r="N94" s="20"/>
      <c r="O94" s="20"/>
    </row>
    <row r="95" spans="2:15" hidden="1" x14ac:dyDescent="0.25">
      <c r="B95" s="1">
        <v>45034</v>
      </c>
      <c r="E95">
        <v>36</v>
      </c>
      <c r="F95" s="16">
        <v>147600</v>
      </c>
      <c r="H95" s="2" t="s">
        <v>6</v>
      </c>
      <c r="I95" s="2" t="s">
        <v>1</v>
      </c>
      <c r="J95" s="2" t="s">
        <v>2</v>
      </c>
      <c r="K95" s="2" t="s">
        <v>3</v>
      </c>
      <c r="L95" s="2" t="s">
        <v>5</v>
      </c>
      <c r="M95" s="2" t="s">
        <v>14</v>
      </c>
      <c r="N95" s="2" t="s">
        <v>15</v>
      </c>
      <c r="O95" s="2" t="s">
        <v>16</v>
      </c>
    </row>
    <row r="96" spans="2:15" hidden="1" x14ac:dyDescent="0.25">
      <c r="B96" s="1">
        <v>45035</v>
      </c>
      <c r="C96">
        <v>31</v>
      </c>
      <c r="F96" s="16">
        <v>127100</v>
      </c>
      <c r="H96" s="2" t="s">
        <v>5</v>
      </c>
      <c r="I96" s="2">
        <f>SUM(C95:C103)</f>
        <v>187</v>
      </c>
      <c r="J96" s="2">
        <f>SUM(D95:D103)</f>
        <v>60</v>
      </c>
      <c r="K96" s="2">
        <f>SUM(E95:E103)</f>
        <v>60</v>
      </c>
      <c r="L96" s="2">
        <f>SUM(I96:K96)</f>
        <v>307</v>
      </c>
      <c r="M96" s="15">
        <f>L96*600</f>
        <v>184200</v>
      </c>
      <c r="N96" s="15">
        <v>28000</v>
      </c>
      <c r="O96" s="15">
        <f>(M96-N96)/3</f>
        <v>52066.666666666664</v>
      </c>
    </row>
    <row r="97" spans="2:15" hidden="1" x14ac:dyDescent="0.25">
      <c r="B97" s="1">
        <v>45036</v>
      </c>
      <c r="D97">
        <v>12</v>
      </c>
      <c r="F97" s="16">
        <v>52800</v>
      </c>
    </row>
    <row r="98" spans="2:15" hidden="1" x14ac:dyDescent="0.25">
      <c r="B98" s="1">
        <v>45036</v>
      </c>
      <c r="C98">
        <v>60</v>
      </c>
      <c r="F98" s="16">
        <v>240000</v>
      </c>
      <c r="H98" s="20" t="s">
        <v>57</v>
      </c>
      <c r="I98" s="20"/>
      <c r="J98" s="20"/>
      <c r="K98" s="20"/>
      <c r="L98" s="20"/>
      <c r="M98" s="20"/>
      <c r="N98" s="20"/>
      <c r="O98" s="20"/>
    </row>
    <row r="99" spans="2:15" hidden="1" x14ac:dyDescent="0.25">
      <c r="B99" s="1">
        <v>45036</v>
      </c>
      <c r="D99">
        <v>24</v>
      </c>
      <c r="F99" s="16">
        <v>105600</v>
      </c>
      <c r="H99" s="2" t="s">
        <v>6</v>
      </c>
      <c r="I99" s="2" t="s">
        <v>1</v>
      </c>
      <c r="J99" s="2" t="s">
        <v>2</v>
      </c>
      <c r="K99" s="2" t="s">
        <v>3</v>
      </c>
      <c r="L99" s="2" t="s">
        <v>5</v>
      </c>
      <c r="M99" s="2" t="s">
        <v>14</v>
      </c>
      <c r="N99" s="2" t="s">
        <v>15</v>
      </c>
      <c r="O99" s="2" t="s">
        <v>16</v>
      </c>
    </row>
    <row r="100" spans="2:15" hidden="1" x14ac:dyDescent="0.25">
      <c r="B100" s="1">
        <v>45037</v>
      </c>
      <c r="C100">
        <v>60</v>
      </c>
      <c r="F100" s="16">
        <v>246000</v>
      </c>
      <c r="H100" s="2" t="s">
        <v>5</v>
      </c>
      <c r="I100" s="2">
        <f>SUM(C104:C116)</f>
        <v>405</v>
      </c>
      <c r="J100" s="2">
        <f>SUM(D104:D116)</f>
        <v>171</v>
      </c>
      <c r="K100" s="2">
        <f>SUM(E104:E116)</f>
        <v>86</v>
      </c>
      <c r="L100" s="2">
        <f>SUM(I100:K100)</f>
        <v>662</v>
      </c>
      <c r="M100" s="15">
        <f>L100*600</f>
        <v>397200</v>
      </c>
      <c r="N100" s="15">
        <v>28000</v>
      </c>
      <c r="O100" s="15">
        <f>(M100-N100)/3</f>
        <v>123066.66666666667</v>
      </c>
    </row>
    <row r="101" spans="2:15" hidden="1" x14ac:dyDescent="0.25">
      <c r="B101" s="1">
        <v>45038</v>
      </c>
      <c r="E101">
        <v>24</v>
      </c>
      <c r="F101" s="16">
        <v>105600</v>
      </c>
    </row>
    <row r="102" spans="2:15" hidden="1" x14ac:dyDescent="0.25">
      <c r="B102" s="1">
        <v>45038</v>
      </c>
      <c r="D102">
        <v>24</v>
      </c>
      <c r="F102" s="16">
        <v>105600</v>
      </c>
      <c r="H102" s="20" t="s">
        <v>58</v>
      </c>
      <c r="I102" s="20"/>
      <c r="J102" s="20"/>
      <c r="K102" s="20"/>
      <c r="L102" s="20"/>
    </row>
    <row r="103" spans="2:15" hidden="1" x14ac:dyDescent="0.25">
      <c r="B103" s="1">
        <v>45038</v>
      </c>
      <c r="C103">
        <v>36</v>
      </c>
      <c r="F103" s="16">
        <v>147600</v>
      </c>
      <c r="H103" s="2" t="s">
        <v>21</v>
      </c>
      <c r="I103" s="2" t="s">
        <v>22</v>
      </c>
      <c r="J103" s="2" t="s">
        <v>23</v>
      </c>
      <c r="K103" s="2" t="s">
        <v>24</v>
      </c>
      <c r="L103" s="2" t="s">
        <v>25</v>
      </c>
    </row>
    <row r="104" spans="2:15" hidden="1" x14ac:dyDescent="0.25">
      <c r="B104" s="1">
        <v>45040</v>
      </c>
      <c r="C104">
        <v>27</v>
      </c>
      <c r="F104" s="16">
        <v>118800</v>
      </c>
      <c r="H104" s="2" t="s">
        <v>26</v>
      </c>
      <c r="I104" s="2">
        <f>SUM(C83:C116)</f>
        <v>806</v>
      </c>
      <c r="J104" s="2">
        <f>SUM(D83:D116)</f>
        <v>385</v>
      </c>
      <c r="K104" s="2">
        <f>SUM(E83:E116)</f>
        <v>172</v>
      </c>
      <c r="L104" s="14">
        <f>SUM(F83:F116)</f>
        <v>5636400</v>
      </c>
    </row>
    <row r="105" spans="2:15" hidden="1" x14ac:dyDescent="0.25">
      <c r="B105" s="1">
        <v>45040</v>
      </c>
      <c r="D105">
        <v>36</v>
      </c>
      <c r="F105" s="16">
        <v>147600</v>
      </c>
    </row>
    <row r="106" spans="2:15" hidden="1" x14ac:dyDescent="0.25">
      <c r="B106" s="1">
        <v>45041</v>
      </c>
      <c r="E106">
        <v>86</v>
      </c>
      <c r="F106" s="16">
        <v>352600</v>
      </c>
    </row>
    <row r="107" spans="2:15" hidden="1" x14ac:dyDescent="0.25">
      <c r="B107" s="1">
        <v>45041</v>
      </c>
      <c r="D107">
        <v>2</v>
      </c>
      <c r="F107" s="16">
        <v>8800</v>
      </c>
    </row>
    <row r="108" spans="2:15" hidden="1" x14ac:dyDescent="0.25">
      <c r="B108" s="1">
        <v>45042</v>
      </c>
      <c r="D108">
        <v>26</v>
      </c>
      <c r="F108" s="16">
        <v>114400</v>
      </c>
    </row>
    <row r="109" spans="2:15" hidden="1" x14ac:dyDescent="0.25">
      <c r="B109" s="1">
        <v>45042</v>
      </c>
      <c r="D109">
        <v>30</v>
      </c>
      <c r="F109" s="16">
        <v>132000</v>
      </c>
    </row>
    <row r="110" spans="2:15" hidden="1" x14ac:dyDescent="0.25">
      <c r="B110" s="1">
        <v>45043</v>
      </c>
      <c r="D110">
        <v>16</v>
      </c>
      <c r="F110" s="16">
        <v>70400</v>
      </c>
    </row>
    <row r="111" spans="2:15" hidden="1" x14ac:dyDescent="0.25">
      <c r="B111" s="1">
        <v>45043</v>
      </c>
      <c r="C111">
        <v>48</v>
      </c>
      <c r="F111" s="16">
        <v>196800</v>
      </c>
    </row>
    <row r="112" spans="2:15" hidden="1" x14ac:dyDescent="0.25">
      <c r="B112" s="1">
        <v>45044</v>
      </c>
      <c r="C112">
        <v>56</v>
      </c>
      <c r="F112" s="16">
        <v>229600</v>
      </c>
    </row>
    <row r="113" spans="2:15" hidden="1" x14ac:dyDescent="0.25">
      <c r="B113" s="1">
        <v>45044</v>
      </c>
      <c r="D113">
        <v>25</v>
      </c>
      <c r="F113" s="16">
        <v>110000</v>
      </c>
    </row>
    <row r="114" spans="2:15" hidden="1" x14ac:dyDescent="0.25">
      <c r="B114" s="1">
        <v>45045</v>
      </c>
      <c r="C114">
        <v>272</v>
      </c>
      <c r="F114" s="16">
        <v>1088000</v>
      </c>
    </row>
    <row r="115" spans="2:15" hidden="1" x14ac:dyDescent="0.25">
      <c r="B115" s="1">
        <v>45045</v>
      </c>
      <c r="D115">
        <v>36</v>
      </c>
      <c r="F115" s="16">
        <v>147600</v>
      </c>
    </row>
    <row r="116" spans="2:15" hidden="1" x14ac:dyDescent="0.25">
      <c r="B116" s="1">
        <v>45045</v>
      </c>
      <c r="C116">
        <v>2</v>
      </c>
      <c r="F116" s="16">
        <v>8800</v>
      </c>
    </row>
    <row r="117" spans="2:15" hidden="1" x14ac:dyDescent="0.25">
      <c r="B117" s="1">
        <v>45048</v>
      </c>
      <c r="D117">
        <v>12</v>
      </c>
      <c r="F117" s="16">
        <v>52800</v>
      </c>
    </row>
    <row r="118" spans="2:15" hidden="1" x14ac:dyDescent="0.25">
      <c r="B118" s="1">
        <v>45048</v>
      </c>
      <c r="C118">
        <v>24</v>
      </c>
      <c r="F118" s="16">
        <v>107200</v>
      </c>
      <c r="H118" s="20" t="s">
        <v>66</v>
      </c>
      <c r="I118" s="20"/>
      <c r="J118" s="20"/>
      <c r="K118" s="20"/>
      <c r="L118" s="20"/>
      <c r="M118" s="20"/>
      <c r="N118" s="20"/>
      <c r="O118" s="20"/>
    </row>
    <row r="119" spans="2:15" hidden="1" x14ac:dyDescent="0.25">
      <c r="B119" s="1">
        <v>45048</v>
      </c>
      <c r="D119">
        <v>36</v>
      </c>
      <c r="F119" s="16">
        <v>147600</v>
      </c>
      <c r="H119" s="2" t="s">
        <v>6</v>
      </c>
      <c r="I119" s="2" t="s">
        <v>1</v>
      </c>
      <c r="J119" s="2" t="s">
        <v>2</v>
      </c>
      <c r="K119" s="2" t="s">
        <v>3</v>
      </c>
      <c r="L119" s="2" t="s">
        <v>5</v>
      </c>
      <c r="M119" s="2" t="s">
        <v>14</v>
      </c>
      <c r="N119" s="2" t="s">
        <v>15</v>
      </c>
      <c r="O119" s="2" t="s">
        <v>16</v>
      </c>
    </row>
    <row r="120" spans="2:15" hidden="1" x14ac:dyDescent="0.25">
      <c r="B120" s="1">
        <v>45049</v>
      </c>
      <c r="D120">
        <v>36</v>
      </c>
      <c r="F120" s="16">
        <v>147600</v>
      </c>
      <c r="H120" s="2" t="s">
        <v>5</v>
      </c>
      <c r="I120" s="2">
        <f>SUM(C117:C138)</f>
        <v>169</v>
      </c>
      <c r="J120" s="2">
        <f>SUM(D117:D138)</f>
        <v>542</v>
      </c>
      <c r="K120" s="2">
        <f>SUM(E117:E138)</f>
        <v>62</v>
      </c>
      <c r="L120" s="2">
        <f>SUM(I120:K120)</f>
        <v>773</v>
      </c>
      <c r="M120" s="15">
        <f>L120*600</f>
        <v>463800</v>
      </c>
      <c r="N120" s="15">
        <v>29000</v>
      </c>
      <c r="O120" s="15">
        <f>(M120-N120)/3</f>
        <v>144933.33333333334</v>
      </c>
    </row>
    <row r="121" spans="2:15" hidden="1" x14ac:dyDescent="0.25">
      <c r="B121" s="1">
        <v>45049</v>
      </c>
      <c r="D121">
        <v>24</v>
      </c>
      <c r="F121" s="16">
        <v>105600</v>
      </c>
    </row>
    <row r="122" spans="2:15" hidden="1" x14ac:dyDescent="0.25">
      <c r="B122" s="1">
        <v>45049</v>
      </c>
      <c r="D122">
        <v>36</v>
      </c>
      <c r="F122" s="16">
        <v>147600</v>
      </c>
      <c r="H122" s="20" t="s">
        <v>64</v>
      </c>
      <c r="I122" s="20"/>
      <c r="J122" s="20"/>
      <c r="K122" s="20"/>
      <c r="L122" s="20"/>
      <c r="M122" s="20"/>
      <c r="N122" s="20"/>
      <c r="O122" s="20"/>
    </row>
    <row r="123" spans="2:15" hidden="1" x14ac:dyDescent="0.25">
      <c r="B123" s="1">
        <v>45049</v>
      </c>
      <c r="D123">
        <v>50</v>
      </c>
      <c r="F123" s="16">
        <v>205000</v>
      </c>
      <c r="H123" s="2" t="s">
        <v>6</v>
      </c>
      <c r="I123" s="2" t="s">
        <v>1</v>
      </c>
      <c r="J123" s="2" t="s">
        <v>2</v>
      </c>
      <c r="K123" s="2" t="s">
        <v>3</v>
      </c>
      <c r="L123" s="2" t="s">
        <v>5</v>
      </c>
      <c r="M123" s="2" t="s">
        <v>14</v>
      </c>
      <c r="N123" s="2" t="s">
        <v>15</v>
      </c>
      <c r="O123" s="2" t="s">
        <v>16</v>
      </c>
    </row>
    <row r="124" spans="2:15" hidden="1" x14ac:dyDescent="0.25">
      <c r="B124" s="1">
        <v>45050</v>
      </c>
      <c r="D124">
        <v>12</v>
      </c>
      <c r="F124" s="16">
        <v>52800</v>
      </c>
      <c r="H124" s="2" t="s">
        <v>5</v>
      </c>
      <c r="I124" s="2">
        <f>SUM(C139:C174)</f>
        <v>300</v>
      </c>
      <c r="J124" s="2">
        <f>SUM(D139:D174)</f>
        <v>913</v>
      </c>
      <c r="K124" s="2">
        <f>SUM(E139:E174)</f>
        <v>25</v>
      </c>
      <c r="L124" s="2">
        <f>SUM(I124:K124)</f>
        <v>1238</v>
      </c>
      <c r="M124" s="15">
        <f>L124*600</f>
        <v>742800</v>
      </c>
      <c r="N124" s="15">
        <v>30000</v>
      </c>
      <c r="O124" s="15">
        <f>(M124-N124)/3</f>
        <v>237600</v>
      </c>
    </row>
    <row r="125" spans="2:15" hidden="1" x14ac:dyDescent="0.25">
      <c r="B125" s="1">
        <v>45050</v>
      </c>
      <c r="E125">
        <v>62</v>
      </c>
      <c r="F125" s="16">
        <v>254200</v>
      </c>
    </row>
    <row r="126" spans="2:15" hidden="1" x14ac:dyDescent="0.25">
      <c r="B126" s="1">
        <v>45050</v>
      </c>
      <c r="D126">
        <v>28</v>
      </c>
      <c r="F126" s="16">
        <v>123200</v>
      </c>
      <c r="H126" s="20" t="s">
        <v>63</v>
      </c>
      <c r="I126" s="20"/>
      <c r="J126" s="20"/>
      <c r="K126" s="20"/>
      <c r="L126" s="20"/>
      <c r="M126" s="20"/>
      <c r="N126" s="20"/>
      <c r="O126" s="20"/>
    </row>
    <row r="127" spans="2:15" hidden="1" x14ac:dyDescent="0.25">
      <c r="B127" s="1">
        <v>45050</v>
      </c>
      <c r="D127">
        <v>36</v>
      </c>
      <c r="F127" s="16">
        <v>147600</v>
      </c>
      <c r="H127" s="2" t="s">
        <v>6</v>
      </c>
      <c r="I127" s="2" t="s">
        <v>1</v>
      </c>
      <c r="J127" s="2" t="s">
        <v>2</v>
      </c>
      <c r="K127" s="2" t="s">
        <v>3</v>
      </c>
      <c r="L127" s="2" t="s">
        <v>5</v>
      </c>
      <c r="M127" s="2" t="s">
        <v>14</v>
      </c>
      <c r="N127" s="2" t="s">
        <v>15</v>
      </c>
      <c r="O127" s="2" t="s">
        <v>16</v>
      </c>
    </row>
    <row r="128" spans="2:15" hidden="1" x14ac:dyDescent="0.25">
      <c r="B128" s="1">
        <v>45050</v>
      </c>
      <c r="D128">
        <v>36</v>
      </c>
      <c r="F128" s="16">
        <v>147600</v>
      </c>
      <c r="H128" s="2" t="s">
        <v>5</v>
      </c>
      <c r="I128" s="2">
        <f>SUM(C175:C182)</f>
        <v>75</v>
      </c>
      <c r="J128" s="2">
        <f>SUM(D175:D182)</f>
        <v>229</v>
      </c>
      <c r="K128" s="2">
        <f>SUM(E175:E182)</f>
        <v>0</v>
      </c>
      <c r="L128" s="2">
        <f>SUM(I128:K128)</f>
        <v>304</v>
      </c>
      <c r="M128" s="15">
        <f>L128*600</f>
        <v>182400</v>
      </c>
      <c r="N128" s="15">
        <v>30000</v>
      </c>
      <c r="O128" s="15">
        <f>(M128-N128)/3</f>
        <v>50800</v>
      </c>
    </row>
    <row r="129" spans="2:15" hidden="1" x14ac:dyDescent="0.25">
      <c r="B129" s="1">
        <v>45051</v>
      </c>
      <c r="C129">
        <v>7</v>
      </c>
      <c r="F129" s="16">
        <v>28700</v>
      </c>
    </row>
    <row r="130" spans="2:15" hidden="1" x14ac:dyDescent="0.25">
      <c r="B130" s="1">
        <v>45051</v>
      </c>
      <c r="C130">
        <v>48</v>
      </c>
      <c r="F130" s="16">
        <v>192000</v>
      </c>
      <c r="H130" s="20" t="s">
        <v>62</v>
      </c>
      <c r="I130" s="20"/>
      <c r="J130" s="20"/>
      <c r="K130" s="20"/>
      <c r="L130" s="20"/>
      <c r="M130" s="20"/>
      <c r="N130" s="20"/>
      <c r="O130" s="20"/>
    </row>
    <row r="131" spans="2:15" hidden="1" x14ac:dyDescent="0.25">
      <c r="B131" s="1">
        <v>45051</v>
      </c>
      <c r="D131">
        <v>12</v>
      </c>
      <c r="F131" s="16">
        <v>52800</v>
      </c>
      <c r="H131" s="2" t="s">
        <v>6</v>
      </c>
      <c r="I131" s="2" t="s">
        <v>1</v>
      </c>
      <c r="J131" s="2" t="s">
        <v>2</v>
      </c>
      <c r="K131" s="2" t="s">
        <v>3</v>
      </c>
      <c r="L131" s="2" t="s">
        <v>5</v>
      </c>
      <c r="M131" s="2" t="s">
        <v>14</v>
      </c>
      <c r="N131" s="2" t="s">
        <v>15</v>
      </c>
      <c r="O131" s="2" t="s">
        <v>16</v>
      </c>
    </row>
    <row r="132" spans="2:15" hidden="1" x14ac:dyDescent="0.25">
      <c r="B132" s="1">
        <v>45051</v>
      </c>
      <c r="D132">
        <v>36</v>
      </c>
      <c r="F132" s="16">
        <v>147600</v>
      </c>
      <c r="H132" s="2" t="s">
        <v>5</v>
      </c>
      <c r="I132" s="2">
        <f>SUM(C183:C188)</f>
        <v>50</v>
      </c>
      <c r="J132" s="2">
        <f>SUM(D183:D188)</f>
        <v>437</v>
      </c>
      <c r="K132" s="2">
        <f>SUM(E183:E188)</f>
        <v>0</v>
      </c>
      <c r="L132" s="2">
        <f>SUM(I132:K132)</f>
        <v>487</v>
      </c>
      <c r="M132" s="15">
        <f>L132*600</f>
        <v>292200</v>
      </c>
      <c r="N132" s="15">
        <v>30000</v>
      </c>
      <c r="O132" s="15">
        <f>(M132-N132)/3</f>
        <v>87400</v>
      </c>
    </row>
    <row r="133" spans="2:15" hidden="1" x14ac:dyDescent="0.25">
      <c r="B133" s="1">
        <v>45051</v>
      </c>
      <c r="D133">
        <v>36</v>
      </c>
      <c r="F133" s="16">
        <v>147600</v>
      </c>
    </row>
    <row r="134" spans="2:15" hidden="1" x14ac:dyDescent="0.25">
      <c r="B134" s="1">
        <v>45052</v>
      </c>
      <c r="D134">
        <v>36</v>
      </c>
      <c r="F134" s="16">
        <v>147600</v>
      </c>
      <c r="H134" s="20" t="s">
        <v>67</v>
      </c>
      <c r="I134" s="20"/>
      <c r="J134" s="20"/>
      <c r="K134" s="20"/>
      <c r="L134" s="20"/>
    </row>
    <row r="135" spans="2:15" hidden="1" x14ac:dyDescent="0.25">
      <c r="B135" s="1">
        <v>45052</v>
      </c>
      <c r="D135">
        <v>80</v>
      </c>
      <c r="F135" s="16">
        <v>328000</v>
      </c>
      <c r="H135" s="2" t="s">
        <v>21</v>
      </c>
      <c r="I135" s="2" t="s">
        <v>22</v>
      </c>
      <c r="J135" s="2" t="s">
        <v>23</v>
      </c>
      <c r="K135" s="2" t="s">
        <v>24</v>
      </c>
      <c r="L135" s="2" t="s">
        <v>25</v>
      </c>
    </row>
    <row r="136" spans="2:15" hidden="1" x14ac:dyDescent="0.25">
      <c r="B136" s="1">
        <v>45052</v>
      </c>
      <c r="C136">
        <v>36</v>
      </c>
      <c r="F136" s="16">
        <v>147600</v>
      </c>
      <c r="H136" s="2" t="s">
        <v>26</v>
      </c>
      <c r="I136" s="2">
        <f>SUM(C117:C188)</f>
        <v>594</v>
      </c>
      <c r="J136" s="2">
        <f>SUM(D117:D188)</f>
        <v>2121</v>
      </c>
      <c r="K136" s="2">
        <f>SUM(E117:E188)</f>
        <v>87</v>
      </c>
      <c r="L136" s="14">
        <f>SUM(F117:F188)</f>
        <v>11604000</v>
      </c>
    </row>
    <row r="137" spans="2:15" hidden="1" x14ac:dyDescent="0.25">
      <c r="B137" s="1">
        <v>45052</v>
      </c>
      <c r="C137">
        <v>54</v>
      </c>
      <c r="F137" s="16">
        <v>221400</v>
      </c>
    </row>
    <row r="138" spans="2:15" hidden="1" x14ac:dyDescent="0.25">
      <c r="B138" s="1">
        <v>45052</v>
      </c>
      <c r="D138">
        <v>36</v>
      </c>
      <c r="F138" s="16">
        <v>147600</v>
      </c>
    </row>
    <row r="139" spans="2:15" hidden="1" x14ac:dyDescent="0.25">
      <c r="B139" s="1">
        <v>45054</v>
      </c>
      <c r="D139">
        <v>80</v>
      </c>
      <c r="F139" s="16">
        <v>328000</v>
      </c>
    </row>
    <row r="140" spans="2:15" hidden="1" x14ac:dyDescent="0.25">
      <c r="B140" s="1">
        <v>45054</v>
      </c>
      <c r="C140">
        <v>7</v>
      </c>
      <c r="F140" s="16">
        <v>30800</v>
      </c>
    </row>
    <row r="141" spans="2:15" hidden="1" x14ac:dyDescent="0.25">
      <c r="B141" s="1">
        <v>45054</v>
      </c>
      <c r="D141">
        <v>13</v>
      </c>
      <c r="F141" s="16">
        <v>57200</v>
      </c>
    </row>
    <row r="142" spans="2:15" hidden="1" x14ac:dyDescent="0.25">
      <c r="B142" s="1">
        <v>45055</v>
      </c>
      <c r="C142">
        <v>12</v>
      </c>
      <c r="F142" s="16">
        <v>52800</v>
      </c>
    </row>
    <row r="143" spans="2:15" hidden="1" x14ac:dyDescent="0.25">
      <c r="B143" s="1">
        <v>45055</v>
      </c>
      <c r="C143">
        <v>17</v>
      </c>
      <c r="F143" s="16">
        <v>69700</v>
      </c>
    </row>
    <row r="144" spans="2:15" hidden="1" x14ac:dyDescent="0.25">
      <c r="B144" s="1">
        <v>45055</v>
      </c>
      <c r="E144">
        <v>13</v>
      </c>
      <c r="F144" s="16">
        <v>57200</v>
      </c>
    </row>
    <row r="145" spans="2:6" hidden="1" x14ac:dyDescent="0.25">
      <c r="B145" s="1">
        <v>45055</v>
      </c>
      <c r="D145">
        <v>3</v>
      </c>
      <c r="F145" s="16">
        <v>13200</v>
      </c>
    </row>
    <row r="146" spans="2:6" hidden="1" x14ac:dyDescent="0.25">
      <c r="B146" s="1">
        <v>45056</v>
      </c>
      <c r="D146">
        <v>37</v>
      </c>
      <c r="F146" s="16">
        <v>151700</v>
      </c>
    </row>
    <row r="147" spans="2:6" hidden="1" x14ac:dyDescent="0.25">
      <c r="B147" s="1">
        <v>45056</v>
      </c>
      <c r="D147">
        <v>36</v>
      </c>
      <c r="F147" s="16">
        <v>147600</v>
      </c>
    </row>
    <row r="148" spans="2:6" hidden="1" x14ac:dyDescent="0.25">
      <c r="B148" s="1">
        <v>45056</v>
      </c>
      <c r="C148">
        <v>36</v>
      </c>
      <c r="F148" s="16">
        <v>147600</v>
      </c>
    </row>
    <row r="149" spans="2:6" hidden="1" x14ac:dyDescent="0.25">
      <c r="B149" s="1">
        <v>45056</v>
      </c>
      <c r="C149">
        <v>10</v>
      </c>
      <c r="F149" s="16">
        <v>44000</v>
      </c>
    </row>
    <row r="150" spans="2:6" hidden="1" x14ac:dyDescent="0.25">
      <c r="B150" s="1">
        <v>45056</v>
      </c>
      <c r="D150">
        <v>10</v>
      </c>
      <c r="F150" s="16">
        <v>44000</v>
      </c>
    </row>
    <row r="151" spans="2:6" hidden="1" x14ac:dyDescent="0.25">
      <c r="B151" s="1">
        <v>45057</v>
      </c>
      <c r="D151">
        <v>404</v>
      </c>
      <c r="F151" s="16">
        <v>1656400</v>
      </c>
    </row>
    <row r="152" spans="2:6" hidden="1" x14ac:dyDescent="0.25">
      <c r="B152" s="1">
        <v>45057</v>
      </c>
      <c r="C152">
        <v>27</v>
      </c>
      <c r="F152" s="16">
        <v>118800</v>
      </c>
    </row>
    <row r="153" spans="2:6" hidden="1" x14ac:dyDescent="0.25">
      <c r="B153" s="1">
        <v>45058</v>
      </c>
      <c r="D153">
        <v>14</v>
      </c>
      <c r="F153" s="16">
        <v>61600</v>
      </c>
    </row>
    <row r="154" spans="2:6" hidden="1" x14ac:dyDescent="0.25">
      <c r="B154" s="1">
        <v>45058</v>
      </c>
      <c r="D154">
        <v>92</v>
      </c>
      <c r="F154" s="16">
        <v>377200</v>
      </c>
    </row>
    <row r="155" spans="2:6" hidden="1" x14ac:dyDescent="0.25">
      <c r="B155" s="1">
        <v>45058</v>
      </c>
      <c r="D155">
        <v>52</v>
      </c>
      <c r="F155" s="16">
        <v>213200</v>
      </c>
    </row>
    <row r="156" spans="2:6" hidden="1" x14ac:dyDescent="0.25">
      <c r="B156" s="1">
        <v>45058</v>
      </c>
      <c r="C156">
        <v>25</v>
      </c>
      <c r="F156" s="16">
        <v>110000</v>
      </c>
    </row>
    <row r="157" spans="2:6" hidden="1" x14ac:dyDescent="0.25">
      <c r="B157" s="1">
        <v>45058</v>
      </c>
      <c r="E157">
        <v>12</v>
      </c>
      <c r="F157" s="16">
        <v>52800</v>
      </c>
    </row>
    <row r="158" spans="2:6" hidden="1" x14ac:dyDescent="0.25">
      <c r="B158" s="1">
        <v>45058</v>
      </c>
      <c r="C158">
        <v>18</v>
      </c>
      <c r="F158" s="16">
        <v>79200</v>
      </c>
    </row>
    <row r="159" spans="2:6" hidden="1" x14ac:dyDescent="0.25">
      <c r="B159" s="1">
        <v>45058</v>
      </c>
      <c r="D159">
        <v>18</v>
      </c>
      <c r="F159" s="16">
        <v>79200</v>
      </c>
    </row>
    <row r="160" spans="2:6" hidden="1" x14ac:dyDescent="0.25">
      <c r="B160" s="1">
        <v>45059</v>
      </c>
      <c r="C160">
        <v>12</v>
      </c>
      <c r="F160" s="16">
        <v>52800</v>
      </c>
    </row>
    <row r="161" spans="2:6" hidden="1" x14ac:dyDescent="0.25">
      <c r="B161" s="1">
        <v>45059</v>
      </c>
      <c r="D161">
        <v>15</v>
      </c>
      <c r="F161" s="16">
        <v>66000</v>
      </c>
    </row>
    <row r="162" spans="2:6" hidden="1" x14ac:dyDescent="0.25">
      <c r="B162" s="1">
        <v>45059</v>
      </c>
      <c r="C162">
        <v>30</v>
      </c>
      <c r="F162" s="16">
        <v>132000</v>
      </c>
    </row>
    <row r="163" spans="2:6" hidden="1" x14ac:dyDescent="0.25">
      <c r="B163" s="1">
        <v>45059</v>
      </c>
      <c r="C163">
        <v>14</v>
      </c>
      <c r="F163" s="16">
        <v>61600</v>
      </c>
    </row>
    <row r="164" spans="2:6" hidden="1" x14ac:dyDescent="0.25">
      <c r="B164" s="1">
        <v>45059</v>
      </c>
      <c r="D164">
        <v>20</v>
      </c>
      <c r="F164" s="16">
        <v>88000</v>
      </c>
    </row>
    <row r="165" spans="2:6" hidden="1" x14ac:dyDescent="0.25">
      <c r="B165" s="1">
        <v>45059</v>
      </c>
      <c r="D165">
        <v>12</v>
      </c>
      <c r="F165" s="16">
        <v>52800</v>
      </c>
    </row>
    <row r="166" spans="2:6" hidden="1" x14ac:dyDescent="0.25">
      <c r="B166" s="1">
        <v>45059</v>
      </c>
      <c r="D166">
        <v>48</v>
      </c>
      <c r="F166" s="16">
        <v>196800</v>
      </c>
    </row>
    <row r="167" spans="2:6" hidden="1" x14ac:dyDescent="0.25">
      <c r="B167" s="1">
        <v>45059</v>
      </c>
      <c r="D167">
        <v>29</v>
      </c>
      <c r="F167" s="16">
        <v>127600</v>
      </c>
    </row>
    <row r="168" spans="2:6" hidden="1" x14ac:dyDescent="0.25">
      <c r="B168" s="1">
        <v>45059</v>
      </c>
      <c r="D168">
        <v>12</v>
      </c>
      <c r="F168" s="16">
        <v>52800</v>
      </c>
    </row>
    <row r="169" spans="2:6" hidden="1" x14ac:dyDescent="0.25">
      <c r="B169" s="1">
        <v>45059</v>
      </c>
      <c r="C169">
        <v>7</v>
      </c>
      <c r="F169" s="16">
        <v>30800</v>
      </c>
    </row>
    <row r="170" spans="2:6" hidden="1" x14ac:dyDescent="0.25">
      <c r="B170" s="1">
        <v>45059</v>
      </c>
      <c r="C170">
        <v>6</v>
      </c>
      <c r="F170" s="16">
        <v>26400</v>
      </c>
    </row>
    <row r="171" spans="2:6" hidden="1" x14ac:dyDescent="0.25">
      <c r="B171" s="1">
        <v>45059</v>
      </c>
      <c r="C171">
        <v>33</v>
      </c>
      <c r="F171" s="16">
        <v>145200</v>
      </c>
    </row>
    <row r="172" spans="2:6" hidden="1" x14ac:dyDescent="0.25">
      <c r="B172" s="1">
        <v>45059</v>
      </c>
      <c r="C172">
        <v>10</v>
      </c>
      <c r="F172" s="16">
        <v>44000</v>
      </c>
    </row>
    <row r="173" spans="2:6" hidden="1" x14ac:dyDescent="0.25">
      <c r="B173" s="1">
        <v>45059</v>
      </c>
      <c r="C173">
        <v>36</v>
      </c>
      <c r="F173" s="16">
        <v>147600</v>
      </c>
    </row>
    <row r="174" spans="2:6" hidden="1" x14ac:dyDescent="0.25">
      <c r="B174" s="1">
        <v>45059</v>
      </c>
      <c r="D174">
        <v>18</v>
      </c>
      <c r="F174" s="16">
        <v>79200</v>
      </c>
    </row>
    <row r="175" spans="2:6" hidden="1" x14ac:dyDescent="0.25">
      <c r="B175" s="1">
        <v>45062</v>
      </c>
      <c r="D175">
        <v>200</v>
      </c>
      <c r="F175" s="16">
        <v>820000</v>
      </c>
    </row>
    <row r="176" spans="2:6" hidden="1" x14ac:dyDescent="0.25">
      <c r="B176" s="1">
        <v>45062</v>
      </c>
      <c r="C176">
        <v>19</v>
      </c>
      <c r="F176" s="16">
        <v>77900</v>
      </c>
    </row>
    <row r="177" spans="2:6" hidden="1" x14ac:dyDescent="0.25">
      <c r="B177" s="1">
        <v>45062</v>
      </c>
      <c r="C177">
        <v>2</v>
      </c>
      <c r="F177" s="16">
        <v>8800</v>
      </c>
    </row>
    <row r="178" spans="2:6" hidden="1" x14ac:dyDescent="0.25">
      <c r="B178" s="1">
        <v>45064</v>
      </c>
      <c r="C178">
        <v>15</v>
      </c>
      <c r="F178" s="16">
        <v>61500</v>
      </c>
    </row>
    <row r="179" spans="2:6" hidden="1" x14ac:dyDescent="0.25">
      <c r="B179" s="1">
        <v>45064</v>
      </c>
      <c r="D179">
        <v>17</v>
      </c>
      <c r="F179" s="16">
        <v>74800</v>
      </c>
    </row>
    <row r="180" spans="2:6" hidden="1" x14ac:dyDescent="0.25">
      <c r="B180" s="1">
        <v>45065</v>
      </c>
      <c r="D180">
        <v>12</v>
      </c>
      <c r="F180" s="16">
        <v>52800</v>
      </c>
    </row>
    <row r="181" spans="2:6" hidden="1" x14ac:dyDescent="0.25">
      <c r="B181" s="1">
        <v>45065</v>
      </c>
      <c r="C181">
        <v>33</v>
      </c>
      <c r="F181" s="16">
        <v>135300</v>
      </c>
    </row>
    <row r="182" spans="2:6" hidden="1" x14ac:dyDescent="0.25">
      <c r="B182" s="1">
        <v>45066</v>
      </c>
      <c r="C182">
        <v>6</v>
      </c>
      <c r="F182" s="16">
        <v>25800</v>
      </c>
    </row>
    <row r="183" spans="2:6" hidden="1" x14ac:dyDescent="0.25">
      <c r="B183" s="1">
        <v>45069</v>
      </c>
      <c r="D183">
        <v>36</v>
      </c>
      <c r="F183" s="16">
        <v>147600</v>
      </c>
    </row>
    <row r="184" spans="2:6" hidden="1" x14ac:dyDescent="0.25">
      <c r="B184" s="1">
        <v>45070</v>
      </c>
      <c r="D184">
        <v>130</v>
      </c>
      <c r="F184" s="16">
        <v>520000</v>
      </c>
    </row>
    <row r="185" spans="2:6" hidden="1" x14ac:dyDescent="0.25">
      <c r="B185" s="1">
        <v>45071</v>
      </c>
      <c r="D185">
        <v>130</v>
      </c>
      <c r="F185" s="16">
        <v>520000</v>
      </c>
    </row>
    <row r="186" spans="2:6" hidden="1" x14ac:dyDescent="0.25">
      <c r="B186" s="1">
        <v>45071</v>
      </c>
      <c r="D186">
        <v>100</v>
      </c>
      <c r="F186" s="16">
        <v>400000</v>
      </c>
    </row>
    <row r="187" spans="2:6" hidden="1" x14ac:dyDescent="0.25">
      <c r="B187" s="1">
        <v>45072</v>
      </c>
      <c r="C187">
        <v>50</v>
      </c>
      <c r="F187" s="16">
        <v>200000</v>
      </c>
    </row>
    <row r="188" spans="2:6" hidden="1" x14ac:dyDescent="0.25">
      <c r="B188" s="1">
        <v>45073</v>
      </c>
      <c r="D188">
        <v>41</v>
      </c>
      <c r="F188" s="16">
        <v>164000</v>
      </c>
    </row>
    <row r="189" spans="2:6" hidden="1" x14ac:dyDescent="0.25">
      <c r="B189" s="1">
        <v>45075</v>
      </c>
      <c r="C189">
        <v>36</v>
      </c>
      <c r="F189" s="16">
        <v>144000</v>
      </c>
    </row>
    <row r="190" spans="2:6" hidden="1" x14ac:dyDescent="0.25">
      <c r="B190" s="1">
        <v>45075</v>
      </c>
      <c r="C190">
        <v>24</v>
      </c>
      <c r="F190" s="16">
        <v>103200</v>
      </c>
    </row>
    <row r="191" spans="2:6" hidden="1" x14ac:dyDescent="0.25">
      <c r="B191" s="1">
        <v>45076</v>
      </c>
      <c r="C191">
        <v>35</v>
      </c>
      <c r="F191" s="16">
        <v>140000</v>
      </c>
    </row>
    <row r="192" spans="2:6" hidden="1" x14ac:dyDescent="0.25">
      <c r="B192" s="1">
        <v>45077</v>
      </c>
      <c r="C192">
        <v>21</v>
      </c>
      <c r="F192" s="16">
        <v>84000</v>
      </c>
    </row>
    <row r="193" spans="2:15" hidden="1" x14ac:dyDescent="0.25">
      <c r="B193" s="1">
        <v>45077</v>
      </c>
      <c r="C193">
        <v>8</v>
      </c>
      <c r="F193" s="16">
        <v>34400</v>
      </c>
    </row>
    <row r="194" spans="2:15" x14ac:dyDescent="0.25">
      <c r="B194" s="1">
        <v>45079</v>
      </c>
      <c r="E194">
        <v>72</v>
      </c>
      <c r="F194" s="16">
        <v>288000</v>
      </c>
      <c r="H194" s="20" t="s">
        <v>68</v>
      </c>
      <c r="I194" s="20"/>
      <c r="J194" s="20"/>
      <c r="K194" s="20"/>
      <c r="L194" s="20"/>
      <c r="M194" s="20"/>
      <c r="N194" s="20"/>
      <c r="O194" s="20"/>
    </row>
    <row r="195" spans="2:15" x14ac:dyDescent="0.25">
      <c r="B195" s="1">
        <v>45080</v>
      </c>
      <c r="C195">
        <v>28</v>
      </c>
      <c r="F195" s="16">
        <v>117600</v>
      </c>
      <c r="H195" s="2" t="s">
        <v>6</v>
      </c>
      <c r="I195" s="2" t="s">
        <v>1</v>
      </c>
      <c r="J195" s="2" t="s">
        <v>2</v>
      </c>
      <c r="K195" s="2" t="s">
        <v>3</v>
      </c>
      <c r="L195" s="2" t="s">
        <v>5</v>
      </c>
      <c r="M195" s="2" t="s">
        <v>14</v>
      </c>
      <c r="N195" s="2" t="s">
        <v>15</v>
      </c>
      <c r="O195" s="2" t="s">
        <v>16</v>
      </c>
    </row>
    <row r="196" spans="2:15" x14ac:dyDescent="0.25">
      <c r="B196" s="1">
        <v>45082</v>
      </c>
      <c r="C196">
        <v>24</v>
      </c>
      <c r="F196" s="16">
        <v>103200</v>
      </c>
      <c r="H196" s="2" t="s">
        <v>5</v>
      </c>
      <c r="I196" s="2">
        <f>SUM($C189:$C195)</f>
        <v>152</v>
      </c>
      <c r="J196" s="2">
        <f>SUM(D189:D195)</f>
        <v>0</v>
      </c>
      <c r="K196" s="2">
        <f>SUM(E189:E195)</f>
        <v>72</v>
      </c>
      <c r="L196" s="2">
        <f>SUM(I196:K196)</f>
        <v>224</v>
      </c>
      <c r="M196" s="15">
        <f>L196*600</f>
        <v>134400</v>
      </c>
      <c r="N196" s="15">
        <v>30000</v>
      </c>
      <c r="O196" s="15">
        <f>(M196-N196)/3</f>
        <v>34800</v>
      </c>
    </row>
    <row r="197" spans="2:15" x14ac:dyDescent="0.25">
      <c r="B197" s="1">
        <v>45082</v>
      </c>
      <c r="D197">
        <v>34</v>
      </c>
      <c r="F197" s="16">
        <v>139400</v>
      </c>
    </row>
    <row r="198" spans="2:15" x14ac:dyDescent="0.25">
      <c r="B198" s="1">
        <v>45082</v>
      </c>
      <c r="C198">
        <v>18</v>
      </c>
      <c r="F198" s="16">
        <v>72000</v>
      </c>
    </row>
    <row r="199" spans="2:15" x14ac:dyDescent="0.25">
      <c r="B199" s="1">
        <v>45083</v>
      </c>
      <c r="C199">
        <v>96</v>
      </c>
      <c r="F199" s="16">
        <v>384000</v>
      </c>
      <c r="H199" s="20" t="s">
        <v>69</v>
      </c>
      <c r="I199" s="20"/>
      <c r="J199" s="20"/>
      <c r="K199" s="20"/>
      <c r="L199" s="20"/>
      <c r="M199" s="20"/>
      <c r="N199" s="20"/>
      <c r="O199" s="20"/>
    </row>
    <row r="200" spans="2:15" x14ac:dyDescent="0.25">
      <c r="B200" s="1">
        <v>45083</v>
      </c>
      <c r="D200">
        <v>36</v>
      </c>
      <c r="F200" s="16">
        <v>144000</v>
      </c>
      <c r="H200" s="2" t="s">
        <v>6</v>
      </c>
      <c r="I200" s="2" t="s">
        <v>1</v>
      </c>
      <c r="J200" s="2" t="s">
        <v>2</v>
      </c>
      <c r="K200" s="2" t="s">
        <v>3</v>
      </c>
      <c r="L200" s="2" t="s">
        <v>5</v>
      </c>
      <c r="M200" s="2" t="s">
        <v>14</v>
      </c>
      <c r="N200" s="2" t="s">
        <v>15</v>
      </c>
      <c r="O200" s="2" t="s">
        <v>16</v>
      </c>
    </row>
    <row r="201" spans="2:15" x14ac:dyDescent="0.25">
      <c r="B201" s="1">
        <v>45084</v>
      </c>
      <c r="C201">
        <v>18</v>
      </c>
      <c r="F201" s="16">
        <v>77400</v>
      </c>
      <c r="H201" s="2" t="s">
        <v>5</v>
      </c>
      <c r="I201" s="2">
        <f>SUM($C196:$C206)</f>
        <v>309</v>
      </c>
      <c r="J201" s="2">
        <f>SUM(D196:D206)</f>
        <v>91</v>
      </c>
      <c r="K201" s="2">
        <f>SUM(E196:E206)</f>
        <v>0</v>
      </c>
      <c r="L201" s="2">
        <f>SUM(I201:K201)</f>
        <v>400</v>
      </c>
      <c r="M201" s="15">
        <f>L201*600</f>
        <v>240000</v>
      </c>
      <c r="N201" s="15">
        <v>30000</v>
      </c>
      <c r="O201" s="15">
        <f>(M201-N201)/3</f>
        <v>70000</v>
      </c>
    </row>
    <row r="202" spans="2:15" x14ac:dyDescent="0.25">
      <c r="B202" s="1">
        <v>45085</v>
      </c>
      <c r="C202">
        <v>48</v>
      </c>
      <c r="F202" s="16">
        <v>192000</v>
      </c>
    </row>
    <row r="203" spans="2:15" x14ac:dyDescent="0.25">
      <c r="B203" s="1">
        <v>45085</v>
      </c>
      <c r="C203">
        <v>36</v>
      </c>
      <c r="F203" s="16">
        <v>144000</v>
      </c>
    </row>
    <row r="204" spans="2:15" x14ac:dyDescent="0.25">
      <c r="B204" s="1">
        <v>45086</v>
      </c>
      <c r="C204">
        <v>36</v>
      </c>
      <c r="F204" s="16">
        <v>144000</v>
      </c>
      <c r="H204" s="20" t="s">
        <v>70</v>
      </c>
      <c r="I204" s="20"/>
      <c r="J204" s="20"/>
      <c r="K204" s="20"/>
      <c r="L204" s="20"/>
      <c r="M204" s="20"/>
      <c r="N204" s="20"/>
      <c r="O204" s="20"/>
    </row>
    <row r="205" spans="2:15" x14ac:dyDescent="0.25">
      <c r="B205" s="1">
        <v>45086</v>
      </c>
      <c r="C205">
        <v>33</v>
      </c>
      <c r="F205" s="16">
        <v>132000</v>
      </c>
      <c r="H205" s="2" t="s">
        <v>6</v>
      </c>
      <c r="I205" s="2" t="s">
        <v>1</v>
      </c>
      <c r="J205" s="2" t="s">
        <v>2</v>
      </c>
      <c r="K205" s="2" t="s">
        <v>3</v>
      </c>
      <c r="L205" s="2" t="s">
        <v>5</v>
      </c>
      <c r="M205" s="2" t="s">
        <v>14</v>
      </c>
      <c r="N205" s="2" t="s">
        <v>15</v>
      </c>
      <c r="O205" s="2" t="s">
        <v>16</v>
      </c>
    </row>
    <row r="206" spans="2:15" x14ac:dyDescent="0.25">
      <c r="B206" s="1">
        <v>45086</v>
      </c>
      <c r="D206">
        <v>21</v>
      </c>
      <c r="F206" s="16">
        <v>90300</v>
      </c>
      <c r="H206" s="2" t="s">
        <v>5</v>
      </c>
      <c r="I206" s="2">
        <f>SUM($C207:$C218)</f>
        <v>97</v>
      </c>
      <c r="J206" s="2">
        <f>SUM(D207:D218)</f>
        <v>195</v>
      </c>
      <c r="K206" s="2">
        <f>SUM(E207:E218)</f>
        <v>48</v>
      </c>
      <c r="L206" s="2">
        <f>SUM(I206:K206)</f>
        <v>340</v>
      </c>
      <c r="M206" s="15">
        <f>L206*600</f>
        <v>204000</v>
      </c>
      <c r="N206" s="15">
        <v>30000</v>
      </c>
      <c r="O206" s="15">
        <f>(M206-N206)/3</f>
        <v>58000</v>
      </c>
    </row>
    <row r="207" spans="2:15" x14ac:dyDescent="0.25">
      <c r="B207" s="1">
        <v>45091</v>
      </c>
      <c r="E207">
        <v>48</v>
      </c>
      <c r="F207" s="16">
        <v>192000</v>
      </c>
    </row>
    <row r="208" spans="2:15" x14ac:dyDescent="0.25">
      <c r="B208" s="1">
        <v>45092</v>
      </c>
      <c r="C208">
        <v>14</v>
      </c>
      <c r="F208" s="16">
        <v>56000</v>
      </c>
    </row>
    <row r="209" spans="2:15" x14ac:dyDescent="0.25">
      <c r="B209" s="1">
        <v>45092</v>
      </c>
      <c r="C209">
        <v>17</v>
      </c>
      <c r="F209" s="16">
        <v>74000</v>
      </c>
      <c r="H209" s="20" t="s">
        <v>71</v>
      </c>
      <c r="I209" s="20"/>
      <c r="J209" s="20"/>
      <c r="K209" s="20"/>
      <c r="L209" s="20"/>
      <c r="M209" s="20"/>
      <c r="N209" s="20"/>
      <c r="O209" s="20"/>
    </row>
    <row r="210" spans="2:15" x14ac:dyDescent="0.25">
      <c r="B210" s="1">
        <v>45092</v>
      </c>
      <c r="D210">
        <v>32</v>
      </c>
      <c r="F210" s="16">
        <v>137600</v>
      </c>
      <c r="H210" s="2" t="s">
        <v>6</v>
      </c>
      <c r="I210" s="2" t="s">
        <v>1</v>
      </c>
      <c r="J210" s="2" t="s">
        <v>2</v>
      </c>
      <c r="K210" s="2" t="s">
        <v>3</v>
      </c>
      <c r="L210" s="2" t="s">
        <v>5</v>
      </c>
      <c r="M210" s="2" t="s">
        <v>14</v>
      </c>
      <c r="N210" s="2" t="s">
        <v>15</v>
      </c>
      <c r="O210" s="2" t="s">
        <v>16</v>
      </c>
    </row>
    <row r="211" spans="2:15" x14ac:dyDescent="0.25">
      <c r="B211" s="1">
        <v>45093</v>
      </c>
      <c r="C211">
        <v>25</v>
      </c>
      <c r="F211" s="16">
        <v>107500</v>
      </c>
      <c r="H211" s="2" t="s">
        <v>5</v>
      </c>
      <c r="I211" s="2">
        <f>SUM($C219:$C223)</f>
        <v>172</v>
      </c>
      <c r="J211" s="2">
        <f>SUM(D219:D223)</f>
        <v>23</v>
      </c>
      <c r="K211" s="2">
        <f>SUM(E212:E223)</f>
        <v>0</v>
      </c>
      <c r="L211" s="2">
        <f>SUM(I211:K211)</f>
        <v>195</v>
      </c>
      <c r="M211" s="15">
        <f>L211*600</f>
        <v>117000</v>
      </c>
      <c r="N211" s="15">
        <v>30000</v>
      </c>
      <c r="O211" s="15">
        <f>(M211-N211)/3</f>
        <v>29000</v>
      </c>
    </row>
    <row r="212" spans="2:15" x14ac:dyDescent="0.25">
      <c r="B212" s="1">
        <v>45093</v>
      </c>
      <c r="C212">
        <v>33</v>
      </c>
      <c r="F212" s="16">
        <v>132000</v>
      </c>
    </row>
    <row r="213" spans="2:15" x14ac:dyDescent="0.25">
      <c r="B213" s="1">
        <v>45093</v>
      </c>
      <c r="D213">
        <v>37</v>
      </c>
      <c r="F213" s="16">
        <v>154000</v>
      </c>
    </row>
    <row r="214" spans="2:15" x14ac:dyDescent="0.25">
      <c r="B214" s="1">
        <v>45093</v>
      </c>
      <c r="D214">
        <v>36</v>
      </c>
      <c r="F214" s="16">
        <v>144000</v>
      </c>
    </row>
    <row r="215" spans="2:15" x14ac:dyDescent="0.25">
      <c r="B215" s="1">
        <v>45093</v>
      </c>
      <c r="D215">
        <v>18</v>
      </c>
      <c r="F215" s="16">
        <v>77400</v>
      </c>
    </row>
    <row r="216" spans="2:15" x14ac:dyDescent="0.25">
      <c r="B216" s="1">
        <v>45094</v>
      </c>
      <c r="D216">
        <v>36</v>
      </c>
      <c r="F216" s="16">
        <v>144000</v>
      </c>
    </row>
    <row r="217" spans="2:15" x14ac:dyDescent="0.25">
      <c r="B217" s="1">
        <v>45094</v>
      </c>
      <c r="D217">
        <v>36</v>
      </c>
      <c r="F217" s="16">
        <v>144000</v>
      </c>
    </row>
    <row r="218" spans="2:15" x14ac:dyDescent="0.25">
      <c r="B218" s="1">
        <v>45094</v>
      </c>
      <c r="C218">
        <v>8</v>
      </c>
      <c r="F218" s="16">
        <v>32000</v>
      </c>
    </row>
    <row r="219" spans="2:15" x14ac:dyDescent="0.25">
      <c r="B219" s="1">
        <v>45098</v>
      </c>
      <c r="C219">
        <v>15</v>
      </c>
      <c r="F219" s="16">
        <v>63000</v>
      </c>
    </row>
    <row r="220" spans="2:15" x14ac:dyDescent="0.25">
      <c r="B220" s="1">
        <v>45098</v>
      </c>
      <c r="C220">
        <v>138</v>
      </c>
      <c r="F220" s="16">
        <v>561000</v>
      </c>
    </row>
    <row r="221" spans="2:15" x14ac:dyDescent="0.25">
      <c r="B221" s="1">
        <v>45099</v>
      </c>
      <c r="C221">
        <v>17</v>
      </c>
      <c r="F221" s="16">
        <v>68000</v>
      </c>
    </row>
    <row r="222" spans="2:15" x14ac:dyDescent="0.25">
      <c r="B222" s="1">
        <v>45100</v>
      </c>
      <c r="D222">
        <v>23</v>
      </c>
      <c r="F222" s="16">
        <v>98900</v>
      </c>
    </row>
    <row r="223" spans="2:15" x14ac:dyDescent="0.25">
      <c r="B223" s="1">
        <v>45101</v>
      </c>
      <c r="C223">
        <v>2</v>
      </c>
      <c r="F223" s="16">
        <v>20000</v>
      </c>
    </row>
    <row r="224" spans="2:15" x14ac:dyDescent="0.25">
      <c r="B224" s="1">
        <v>45103</v>
      </c>
      <c r="C224">
        <v>3</v>
      </c>
      <c r="F224" s="16">
        <v>12900</v>
      </c>
    </row>
    <row r="225" spans="2:6" x14ac:dyDescent="0.25">
      <c r="B225" s="1">
        <v>45103</v>
      </c>
      <c r="D225">
        <v>4</v>
      </c>
      <c r="F225" s="16">
        <v>17200</v>
      </c>
    </row>
    <row r="226" spans="2:6" x14ac:dyDescent="0.25">
      <c r="B226" s="1">
        <v>45104</v>
      </c>
      <c r="C226">
        <v>1</v>
      </c>
      <c r="F226" s="16">
        <v>4200</v>
      </c>
    </row>
  </sheetData>
  <mergeCells count="24">
    <mergeCell ref="H209:O209"/>
    <mergeCell ref="H90:O90"/>
    <mergeCell ref="H86:O86"/>
    <mergeCell ref="I43:P43"/>
    <mergeCell ref="I47:M47"/>
    <mergeCell ref="H204:O204"/>
    <mergeCell ref="H94:O94"/>
    <mergeCell ref="H126:O126"/>
    <mergeCell ref="H122:O122"/>
    <mergeCell ref="H118:O118"/>
    <mergeCell ref="H98:O98"/>
    <mergeCell ref="H102:L102"/>
    <mergeCell ref="H199:O199"/>
    <mergeCell ref="H134:L134"/>
    <mergeCell ref="H194:O194"/>
    <mergeCell ref="H130:O130"/>
    <mergeCell ref="B2:F4"/>
    <mergeCell ref="I39:P39"/>
    <mergeCell ref="I35:P35"/>
    <mergeCell ref="H2:L2"/>
    <mergeCell ref="I6:M6"/>
    <mergeCell ref="I10:M10"/>
    <mergeCell ref="I31:P31"/>
    <mergeCell ref="I18:M18"/>
  </mergeCells>
  <phoneticPr fontId="2" type="noConversion"/>
  <pageMargins left="0.7" right="0.7" top="0.75" bottom="0.75" header="0.3" footer="0.3"/>
  <pageSetup orientation="portrait" r:id="rId1"/>
  <ignoredErrors>
    <ignoredError sqref="K33 J37 K41 J45 J49:K49 M49 J8 J20 M20 J88:K88 I92 I96:J96 K92 I100:J100 J104 L104 I120:J120 J124 J128 I132 I136 L136 I196:J196 I201 K201 I206:J206 I211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757A-E6E3-4165-BA61-DC68D430AF7F}">
  <dimension ref="B3:I70"/>
  <sheetViews>
    <sheetView topLeftCell="A50" workbookViewId="0">
      <selection activeCell="B71" sqref="B71"/>
    </sheetView>
  </sheetViews>
  <sheetFormatPr baseColWidth="10" defaultRowHeight="15" x14ac:dyDescent="0.25"/>
  <cols>
    <col min="3" max="3" width="34" bestFit="1" customWidth="1"/>
    <col min="4" max="4" width="12" bestFit="1" customWidth="1"/>
    <col min="5" max="5" width="13" bestFit="1" customWidth="1"/>
    <col min="6" max="6" width="12.28515625" customWidth="1"/>
    <col min="7" max="9" width="12" bestFit="1" customWidth="1"/>
  </cols>
  <sheetData>
    <row r="3" spans="2:9" ht="15" customHeight="1" x14ac:dyDescent="0.25">
      <c r="B3" s="21" t="s">
        <v>33</v>
      </c>
      <c r="C3" s="21"/>
      <c r="D3" s="21"/>
      <c r="E3" s="21"/>
      <c r="G3" s="22" t="s">
        <v>45</v>
      </c>
      <c r="H3" s="22"/>
      <c r="I3" s="22"/>
    </row>
    <row r="4" spans="2:9" ht="15" customHeight="1" x14ac:dyDescent="0.25">
      <c r="B4" s="21"/>
      <c r="C4" s="21"/>
      <c r="D4" s="21"/>
      <c r="E4" s="21"/>
      <c r="G4" s="18" t="s">
        <v>46</v>
      </c>
      <c r="H4" s="18" t="s">
        <v>47</v>
      </c>
      <c r="I4" s="18" t="s">
        <v>48</v>
      </c>
    </row>
    <row r="5" spans="2:9" ht="15" customHeight="1" x14ac:dyDescent="0.25">
      <c r="B5" s="21"/>
      <c r="C5" s="21"/>
      <c r="D5" s="21"/>
      <c r="E5" s="21"/>
      <c r="G5" s="15">
        <f>SUM(Tabla3[ingreso])</f>
        <v>7055400</v>
      </c>
      <c r="H5" s="15">
        <f>SUM(Tabla3[gasto])</f>
        <v>7530100</v>
      </c>
      <c r="I5" s="15">
        <f>G5-H5</f>
        <v>-474700</v>
      </c>
    </row>
    <row r="6" spans="2:9" x14ac:dyDescent="0.25">
      <c r="B6" t="s">
        <v>4</v>
      </c>
      <c r="C6" t="s">
        <v>32</v>
      </c>
      <c r="D6" t="s">
        <v>30</v>
      </c>
      <c r="E6" t="s">
        <v>31</v>
      </c>
    </row>
    <row r="7" spans="2:9" x14ac:dyDescent="0.25">
      <c r="B7" s="1">
        <v>45035</v>
      </c>
      <c r="C7" t="s">
        <v>34</v>
      </c>
      <c r="D7" s="17"/>
      <c r="E7" s="17">
        <v>112000</v>
      </c>
    </row>
    <row r="8" spans="2:9" x14ac:dyDescent="0.25">
      <c r="B8" s="1">
        <v>45035</v>
      </c>
      <c r="C8" t="s">
        <v>35</v>
      </c>
      <c r="D8" s="17"/>
      <c r="E8" s="17">
        <v>18000</v>
      </c>
    </row>
    <row r="9" spans="2:9" x14ac:dyDescent="0.25">
      <c r="B9" s="1">
        <v>45035</v>
      </c>
      <c r="C9" t="s">
        <v>36</v>
      </c>
      <c r="D9" s="17"/>
      <c r="E9" s="17">
        <v>3000</v>
      </c>
    </row>
    <row r="10" spans="2:9" x14ac:dyDescent="0.25">
      <c r="B10" s="1">
        <v>45036</v>
      </c>
      <c r="C10" t="s">
        <v>37</v>
      </c>
      <c r="D10" s="17"/>
      <c r="E10" s="17">
        <v>336000</v>
      </c>
    </row>
    <row r="11" spans="2:9" x14ac:dyDescent="0.25">
      <c r="B11" s="1">
        <v>45036</v>
      </c>
      <c r="C11" t="s">
        <v>38</v>
      </c>
      <c r="D11" s="17"/>
      <c r="E11" s="17">
        <v>8000</v>
      </c>
    </row>
    <row r="12" spans="2:9" x14ac:dyDescent="0.25">
      <c r="B12" s="1">
        <v>45036</v>
      </c>
      <c r="C12" t="s">
        <v>36</v>
      </c>
      <c r="D12" s="17"/>
      <c r="E12" s="17">
        <v>6000</v>
      </c>
    </row>
    <row r="13" spans="2:9" x14ac:dyDescent="0.25">
      <c r="B13" s="1">
        <v>45037</v>
      </c>
      <c r="C13" t="s">
        <v>37</v>
      </c>
      <c r="D13" s="17"/>
      <c r="E13" s="17">
        <v>336000</v>
      </c>
    </row>
    <row r="14" spans="2:9" x14ac:dyDescent="0.25">
      <c r="B14" s="1">
        <v>45037</v>
      </c>
      <c r="C14" t="s">
        <v>36</v>
      </c>
      <c r="D14" s="17"/>
      <c r="E14" s="17">
        <v>16000</v>
      </c>
    </row>
    <row r="15" spans="2:9" x14ac:dyDescent="0.25">
      <c r="B15" s="1">
        <v>45037</v>
      </c>
      <c r="C15" t="s">
        <v>39</v>
      </c>
      <c r="D15" s="17"/>
      <c r="E15" s="17">
        <v>4100</v>
      </c>
    </row>
    <row r="16" spans="2:9" x14ac:dyDescent="0.25">
      <c r="B16" s="1">
        <v>45038</v>
      </c>
      <c r="C16" t="s">
        <v>36</v>
      </c>
      <c r="D16" s="17"/>
      <c r="E16" s="17">
        <v>3000</v>
      </c>
    </row>
    <row r="17" spans="2:5" x14ac:dyDescent="0.25">
      <c r="B17" s="1">
        <v>45038</v>
      </c>
      <c r="C17" t="s">
        <v>40</v>
      </c>
      <c r="D17" s="17"/>
      <c r="E17" s="17">
        <v>224000</v>
      </c>
    </row>
    <row r="18" spans="2:5" x14ac:dyDescent="0.25">
      <c r="B18" s="1">
        <v>45038</v>
      </c>
      <c r="C18" t="s">
        <v>15</v>
      </c>
      <c r="D18" s="17"/>
      <c r="E18" s="17">
        <v>127000</v>
      </c>
    </row>
    <row r="19" spans="2:5" x14ac:dyDescent="0.25">
      <c r="B19" s="1">
        <v>45038</v>
      </c>
      <c r="C19" t="s">
        <v>41</v>
      </c>
      <c r="D19" s="17"/>
      <c r="E19" s="17">
        <v>7000</v>
      </c>
    </row>
    <row r="20" spans="2:5" x14ac:dyDescent="0.25">
      <c r="B20" s="1">
        <v>45038</v>
      </c>
      <c r="C20" t="s">
        <v>39</v>
      </c>
      <c r="D20" s="17"/>
      <c r="E20" s="17">
        <v>12000</v>
      </c>
    </row>
    <row r="21" spans="2:5" x14ac:dyDescent="0.25">
      <c r="B21" s="1">
        <v>45038</v>
      </c>
      <c r="C21" t="s">
        <v>42</v>
      </c>
      <c r="D21" s="17">
        <v>1130300</v>
      </c>
      <c r="E21" s="17"/>
    </row>
    <row r="22" spans="2:5" x14ac:dyDescent="0.25">
      <c r="B22" s="1">
        <v>45038</v>
      </c>
      <c r="C22" t="s">
        <v>44</v>
      </c>
      <c r="D22" s="17"/>
      <c r="E22" s="17">
        <v>104000</v>
      </c>
    </row>
    <row r="23" spans="2:5" x14ac:dyDescent="0.25">
      <c r="B23" s="1">
        <v>45040</v>
      </c>
      <c r="C23" t="s">
        <v>39</v>
      </c>
      <c r="D23" s="17"/>
      <c r="E23" s="17">
        <v>10000</v>
      </c>
    </row>
    <row r="24" spans="2:5" x14ac:dyDescent="0.25">
      <c r="B24" s="1">
        <v>45040</v>
      </c>
      <c r="C24" t="s">
        <v>36</v>
      </c>
      <c r="D24" s="17"/>
      <c r="E24" s="17">
        <v>3000</v>
      </c>
    </row>
    <row r="25" spans="2:5" x14ac:dyDescent="0.25">
      <c r="B25" s="1">
        <v>45040</v>
      </c>
      <c r="C25" t="s">
        <v>40</v>
      </c>
      <c r="D25" s="17"/>
      <c r="E25" s="17">
        <v>224000</v>
      </c>
    </row>
    <row r="26" spans="2:5" x14ac:dyDescent="0.25">
      <c r="B26" s="1">
        <v>45040</v>
      </c>
      <c r="C26" t="s">
        <v>35</v>
      </c>
      <c r="D26" s="17"/>
      <c r="E26" s="17">
        <v>20000</v>
      </c>
    </row>
    <row r="27" spans="2:5" x14ac:dyDescent="0.25">
      <c r="B27" s="1">
        <v>45040</v>
      </c>
      <c r="C27" t="s">
        <v>38</v>
      </c>
      <c r="D27" s="17"/>
      <c r="E27" s="17">
        <v>8000</v>
      </c>
    </row>
    <row r="28" spans="2:5" x14ac:dyDescent="0.25">
      <c r="B28" s="1">
        <v>45041</v>
      </c>
      <c r="C28" t="s">
        <v>36</v>
      </c>
      <c r="D28" s="17"/>
      <c r="E28" s="17">
        <v>6000</v>
      </c>
    </row>
    <row r="29" spans="2:5" x14ac:dyDescent="0.25">
      <c r="B29" s="1">
        <v>45041</v>
      </c>
      <c r="C29" t="s">
        <v>39</v>
      </c>
      <c r="D29" s="17"/>
      <c r="E29" s="17">
        <v>3000</v>
      </c>
    </row>
    <row r="30" spans="2:5" x14ac:dyDescent="0.25">
      <c r="B30" s="1">
        <v>45041</v>
      </c>
      <c r="C30" t="s">
        <v>37</v>
      </c>
      <c r="D30" s="17"/>
      <c r="E30" s="17">
        <v>336000</v>
      </c>
    </row>
    <row r="31" spans="2:5" x14ac:dyDescent="0.25">
      <c r="B31" s="1">
        <v>45042</v>
      </c>
      <c r="C31" t="s">
        <v>39</v>
      </c>
      <c r="D31" s="17"/>
      <c r="E31" s="17">
        <v>5000</v>
      </c>
    </row>
    <row r="32" spans="2:5" x14ac:dyDescent="0.25">
      <c r="B32" s="1">
        <v>45042</v>
      </c>
      <c r="C32" t="s">
        <v>49</v>
      </c>
      <c r="D32" s="17"/>
      <c r="E32" s="17">
        <v>20000</v>
      </c>
    </row>
    <row r="33" spans="2:5" x14ac:dyDescent="0.25">
      <c r="B33" s="1">
        <v>45042</v>
      </c>
      <c r="C33" t="s">
        <v>37</v>
      </c>
      <c r="D33" s="17"/>
      <c r="E33" s="17">
        <v>336000</v>
      </c>
    </row>
    <row r="34" spans="2:5" x14ac:dyDescent="0.25">
      <c r="B34" s="1">
        <v>45043</v>
      </c>
      <c r="C34" t="s">
        <v>37</v>
      </c>
      <c r="D34" s="17"/>
      <c r="E34" s="17">
        <v>115000</v>
      </c>
    </row>
    <row r="35" spans="2:5" x14ac:dyDescent="0.25">
      <c r="B35" s="1">
        <v>45043</v>
      </c>
      <c r="C35" t="s">
        <v>35</v>
      </c>
      <c r="D35" s="17"/>
      <c r="E35" s="17">
        <v>18000</v>
      </c>
    </row>
    <row r="36" spans="2:5" x14ac:dyDescent="0.25">
      <c r="B36" s="1">
        <v>45043</v>
      </c>
      <c r="C36" t="s">
        <v>50</v>
      </c>
      <c r="D36" s="17"/>
      <c r="E36" s="17">
        <v>6500</v>
      </c>
    </row>
    <row r="37" spans="2:5" x14ac:dyDescent="0.25">
      <c r="B37" s="1">
        <v>45043</v>
      </c>
      <c r="C37" t="s">
        <v>36</v>
      </c>
      <c r="D37" s="17"/>
      <c r="E37" s="17">
        <v>6000</v>
      </c>
    </row>
    <row r="38" spans="2:5" x14ac:dyDescent="0.25">
      <c r="B38" s="1">
        <v>45044</v>
      </c>
      <c r="C38" t="s">
        <v>36</v>
      </c>
      <c r="D38" s="17"/>
      <c r="E38" s="17">
        <v>3000</v>
      </c>
    </row>
    <row r="39" spans="2:5" x14ac:dyDescent="0.25">
      <c r="B39" s="1">
        <v>45044</v>
      </c>
      <c r="C39" t="s">
        <v>37</v>
      </c>
      <c r="D39" s="17"/>
      <c r="E39" s="17">
        <v>336000</v>
      </c>
    </row>
    <row r="40" spans="2:5" x14ac:dyDescent="0.25">
      <c r="B40" s="1">
        <v>45044</v>
      </c>
      <c r="C40" t="s">
        <v>38</v>
      </c>
      <c r="D40" s="17"/>
      <c r="E40" s="17">
        <v>5000</v>
      </c>
    </row>
    <row r="41" spans="2:5" x14ac:dyDescent="0.25">
      <c r="B41" s="1">
        <v>45045</v>
      </c>
      <c r="C41" t="s">
        <v>54</v>
      </c>
      <c r="D41" s="17"/>
      <c r="E41" s="17">
        <v>672000</v>
      </c>
    </row>
    <row r="42" spans="2:5" x14ac:dyDescent="0.25">
      <c r="B42" s="1">
        <v>45045</v>
      </c>
      <c r="C42" t="s">
        <v>38</v>
      </c>
      <c r="D42" s="17"/>
      <c r="E42" s="17">
        <v>5000</v>
      </c>
    </row>
    <row r="43" spans="2:5" x14ac:dyDescent="0.25">
      <c r="B43" s="1">
        <v>45042</v>
      </c>
      <c r="C43" t="s">
        <v>35</v>
      </c>
      <c r="D43" s="17"/>
      <c r="E43" s="17">
        <v>19000</v>
      </c>
    </row>
    <row r="44" spans="2:5" x14ac:dyDescent="0.25">
      <c r="B44" s="1">
        <v>45045</v>
      </c>
      <c r="C44" t="s">
        <v>55</v>
      </c>
      <c r="D44" s="17"/>
      <c r="E44" s="17">
        <v>70000</v>
      </c>
    </row>
    <row r="45" spans="2:5" x14ac:dyDescent="0.25">
      <c r="B45" s="1">
        <v>45045</v>
      </c>
      <c r="C45" t="s">
        <v>44</v>
      </c>
      <c r="D45" s="17"/>
      <c r="E45" s="17">
        <v>246000</v>
      </c>
    </row>
    <row r="46" spans="2:5" x14ac:dyDescent="0.25">
      <c r="B46" s="1">
        <v>45045</v>
      </c>
      <c r="C46" t="s">
        <v>59</v>
      </c>
      <c r="D46" s="17">
        <v>2725400</v>
      </c>
      <c r="E46" s="17"/>
    </row>
    <row r="47" spans="2:5" x14ac:dyDescent="0.25">
      <c r="B47" s="1">
        <v>45048</v>
      </c>
      <c r="C47" t="s">
        <v>37</v>
      </c>
      <c r="D47" s="17"/>
      <c r="E47" s="17">
        <v>336000</v>
      </c>
    </row>
    <row r="48" spans="2:5" x14ac:dyDescent="0.25">
      <c r="B48" s="1">
        <v>45048</v>
      </c>
      <c r="C48" t="s">
        <v>56</v>
      </c>
      <c r="D48" s="17"/>
      <c r="E48" s="17">
        <v>13000</v>
      </c>
    </row>
    <row r="49" spans="2:5" x14ac:dyDescent="0.25">
      <c r="B49" s="1">
        <v>45049</v>
      </c>
      <c r="C49" t="s">
        <v>37</v>
      </c>
      <c r="D49" s="17"/>
      <c r="E49" s="17">
        <v>336000</v>
      </c>
    </row>
    <row r="50" spans="2:5" x14ac:dyDescent="0.25">
      <c r="B50" s="1">
        <v>45049</v>
      </c>
      <c r="C50" t="s">
        <v>35</v>
      </c>
      <c r="D50" s="17"/>
      <c r="E50" s="17">
        <v>20000</v>
      </c>
    </row>
    <row r="51" spans="2:5" x14ac:dyDescent="0.25">
      <c r="B51" s="1">
        <v>45049</v>
      </c>
      <c r="C51" t="s">
        <v>38</v>
      </c>
      <c r="D51" s="17"/>
      <c r="E51" s="17">
        <v>5000</v>
      </c>
    </row>
    <row r="52" spans="2:5" x14ac:dyDescent="0.25">
      <c r="B52" s="1">
        <v>45049</v>
      </c>
      <c r="C52" t="s">
        <v>36</v>
      </c>
      <c r="D52" s="17"/>
      <c r="E52" s="17">
        <v>6000</v>
      </c>
    </row>
    <row r="53" spans="2:5" x14ac:dyDescent="0.25">
      <c r="B53" s="1">
        <v>45049</v>
      </c>
      <c r="C53" t="s">
        <v>37</v>
      </c>
      <c r="D53" s="17"/>
      <c r="E53" s="17">
        <v>336000</v>
      </c>
    </row>
    <row r="54" spans="2:5" x14ac:dyDescent="0.25">
      <c r="B54" s="1">
        <v>45049</v>
      </c>
      <c r="C54" t="s">
        <v>39</v>
      </c>
      <c r="D54" s="17"/>
      <c r="E54" s="17">
        <v>14000</v>
      </c>
    </row>
    <row r="55" spans="2:5" x14ac:dyDescent="0.25">
      <c r="B55" s="1">
        <v>45050</v>
      </c>
      <c r="C55" t="s">
        <v>37</v>
      </c>
      <c r="D55" s="17"/>
      <c r="E55" s="17">
        <v>336000</v>
      </c>
    </row>
    <row r="56" spans="2:5" x14ac:dyDescent="0.25">
      <c r="B56" s="1">
        <v>45050</v>
      </c>
      <c r="C56" t="s">
        <v>36</v>
      </c>
      <c r="D56" s="17"/>
      <c r="E56" s="17">
        <v>3000</v>
      </c>
    </row>
    <row r="57" spans="2:5" x14ac:dyDescent="0.25">
      <c r="B57" s="1">
        <v>45050</v>
      </c>
      <c r="C57" t="s">
        <v>39</v>
      </c>
      <c r="D57" s="17"/>
      <c r="E57" s="17">
        <v>7500</v>
      </c>
    </row>
    <row r="58" spans="2:5" x14ac:dyDescent="0.25">
      <c r="B58" s="1">
        <v>45051</v>
      </c>
      <c r="C58" t="s">
        <v>39</v>
      </c>
      <c r="D58" s="17"/>
      <c r="E58" s="17">
        <v>32000</v>
      </c>
    </row>
    <row r="59" spans="2:5" x14ac:dyDescent="0.25">
      <c r="B59" s="1">
        <v>45051</v>
      </c>
      <c r="C59" t="s">
        <v>54</v>
      </c>
      <c r="D59" s="17"/>
      <c r="E59" s="17">
        <v>672000</v>
      </c>
    </row>
    <row r="60" spans="2:5" x14ac:dyDescent="0.25">
      <c r="B60" s="1">
        <v>45051</v>
      </c>
      <c r="C60" t="s">
        <v>35</v>
      </c>
      <c r="D60" s="17"/>
      <c r="E60" s="17">
        <v>20000</v>
      </c>
    </row>
    <row r="61" spans="2:5" x14ac:dyDescent="0.25">
      <c r="B61" s="1">
        <v>45051</v>
      </c>
      <c r="C61" t="s">
        <v>38</v>
      </c>
      <c r="D61" s="17"/>
      <c r="E61" s="17">
        <v>10000</v>
      </c>
    </row>
    <row r="62" spans="2:5" x14ac:dyDescent="0.25">
      <c r="B62" s="1">
        <v>45052</v>
      </c>
      <c r="C62" t="s">
        <v>54</v>
      </c>
      <c r="D62" s="17"/>
      <c r="E62" s="17">
        <v>672000</v>
      </c>
    </row>
    <row r="63" spans="2:5" x14ac:dyDescent="0.25">
      <c r="B63" s="1">
        <v>45052</v>
      </c>
      <c r="C63" t="s">
        <v>44</v>
      </c>
      <c r="D63" s="17"/>
      <c r="E63" s="17">
        <v>288000</v>
      </c>
    </row>
    <row r="64" spans="2:5" x14ac:dyDescent="0.25">
      <c r="B64" s="1">
        <v>45052</v>
      </c>
      <c r="C64" t="s">
        <v>60</v>
      </c>
      <c r="D64" s="17">
        <v>3199700</v>
      </c>
      <c r="E64" s="17"/>
    </row>
    <row r="65" spans="2:5" x14ac:dyDescent="0.25">
      <c r="B65" s="1">
        <v>45053</v>
      </c>
      <c r="C65" t="s">
        <v>39</v>
      </c>
      <c r="D65" s="17"/>
      <c r="E65" s="17">
        <v>41000</v>
      </c>
    </row>
    <row r="66" spans="2:5" x14ac:dyDescent="0.25">
      <c r="B66" s="1">
        <v>45054</v>
      </c>
      <c r="C66" t="s">
        <v>37</v>
      </c>
      <c r="D66" s="17"/>
      <c r="E66" s="17">
        <v>336000</v>
      </c>
    </row>
    <row r="67" spans="2:5" x14ac:dyDescent="0.25">
      <c r="B67" s="1">
        <v>45054</v>
      </c>
      <c r="C67" t="s">
        <v>35</v>
      </c>
      <c r="D67" s="17"/>
      <c r="E67" s="17">
        <v>20000</v>
      </c>
    </row>
    <row r="68" spans="2:5" x14ac:dyDescent="0.25">
      <c r="B68" s="1">
        <v>45055</v>
      </c>
      <c r="C68" t="s">
        <v>40</v>
      </c>
      <c r="D68" s="17"/>
      <c r="E68" s="17">
        <v>210000</v>
      </c>
    </row>
    <row r="69" spans="2:5" x14ac:dyDescent="0.25">
      <c r="B69" s="1">
        <v>45055</v>
      </c>
      <c r="C69" t="s">
        <v>61</v>
      </c>
      <c r="D69" s="17"/>
      <c r="E69" s="17">
        <v>20000</v>
      </c>
    </row>
    <row r="70" spans="2:5" x14ac:dyDescent="0.25">
      <c r="B70" s="1">
        <v>45055</v>
      </c>
      <c r="C70" t="s">
        <v>38</v>
      </c>
      <c r="D70" s="17"/>
      <c r="E70" s="17">
        <v>8000</v>
      </c>
    </row>
  </sheetData>
  <mergeCells count="2">
    <mergeCell ref="B3:E5"/>
    <mergeCell ref="G3:I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5"/>
  <sheetViews>
    <sheetView workbookViewId="0">
      <selection activeCell="G11" sqref="G11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6" max="6" width="12" bestFit="1" customWidth="1"/>
    <col min="7" max="7" width="23.85546875" bestFit="1" customWidth="1"/>
    <col min="8" max="8" width="23.7109375" customWidth="1"/>
    <col min="9" max="9" width="11.7109375" customWidth="1"/>
  </cols>
  <sheetData>
    <row r="4" spans="2:9" x14ac:dyDescent="0.25">
      <c r="B4" t="s">
        <v>4</v>
      </c>
      <c r="C4" t="s">
        <v>7</v>
      </c>
      <c r="D4" t="s">
        <v>8</v>
      </c>
      <c r="E4" t="s">
        <v>9</v>
      </c>
      <c r="F4" t="s">
        <v>10</v>
      </c>
      <c r="G4" t="s">
        <v>52</v>
      </c>
      <c r="H4" t="s">
        <v>53</v>
      </c>
      <c r="I4" t="s">
        <v>6</v>
      </c>
    </row>
    <row r="5" spans="2:9" x14ac:dyDescent="0.25">
      <c r="B5" s="1">
        <v>45044</v>
      </c>
      <c r="C5" t="s">
        <v>51</v>
      </c>
      <c r="D5" s="17">
        <v>50000</v>
      </c>
      <c r="E5" s="17">
        <v>60000</v>
      </c>
      <c r="F5" s="17">
        <f>Tabla2[[#This Row],[valor venta]]-Tabla2[[#This Row],[valor compra]]</f>
        <v>10000</v>
      </c>
      <c r="G5" s="17">
        <f>(Tabla2[[#This Row],[ganacia]]*15)/100</f>
        <v>1500</v>
      </c>
      <c r="H5" s="17">
        <f>Tabla2[[#This Row],[ganacia]]-Tabla2[[#This Row],[porcentaje reinversion]]</f>
        <v>8500</v>
      </c>
      <c r="I5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de ventas sublimado</vt:lpstr>
      <vt:lpstr>informe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2023-06-29T00:26:07Z</dcterms:modified>
</cp:coreProperties>
</file>