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Sebastian\programacion\"/>
    </mc:Choice>
  </mc:AlternateContent>
  <xr:revisionPtr revIDLastSave="0" documentId="13_ncr:1_{1B646AC2-0AB6-4B1C-89A9-79C3947E091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reporte de ventas sublimado" sheetId="1" r:id="rId1"/>
    <sheet name="Ventas varia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1" i="1" l="1"/>
  <c r="J41" i="1"/>
  <c r="I41" i="1"/>
  <c r="H41" i="1"/>
  <c r="J37" i="1"/>
  <c r="I37" i="1"/>
  <c r="H37" i="1"/>
  <c r="J33" i="1"/>
  <c r="I33" i="1"/>
  <c r="H33" i="1"/>
  <c r="J12" i="1"/>
  <c r="I12" i="1"/>
  <c r="H12" i="1"/>
  <c r="J8" i="1"/>
  <c r="I8" i="1"/>
  <c r="H8" i="1"/>
  <c r="F5" i="2"/>
  <c r="J4" i="1"/>
  <c r="I4" i="1"/>
  <c r="H4" i="1"/>
  <c r="K41" i="1" l="1"/>
  <c r="L41" i="1" s="1"/>
  <c r="K33" i="1"/>
  <c r="L33" i="1" s="1"/>
  <c r="N33" i="1" s="1"/>
  <c r="K37" i="1"/>
  <c r="L37" i="1" s="1"/>
  <c r="N37" i="1" s="1"/>
  <c r="K12" i="1"/>
  <c r="K8" i="1"/>
  <c r="K4" i="1"/>
</calcChain>
</file>

<file path=xl/sharedStrings.xml><?xml version="1.0" encoding="utf-8"?>
<sst xmlns="http://schemas.openxmlformats.org/spreadsheetml/2006/main" count="64" uniqueCount="21">
  <si>
    <t>Reporte de Ventas</t>
  </si>
  <si>
    <t>sebastian</t>
  </si>
  <si>
    <t>angelica</t>
  </si>
  <si>
    <t>alejandro</t>
  </si>
  <si>
    <t>fecha</t>
  </si>
  <si>
    <t>total</t>
  </si>
  <si>
    <t>total mes febrero</t>
  </si>
  <si>
    <t>vendedor</t>
  </si>
  <si>
    <t>producto</t>
  </si>
  <si>
    <t>valor compra</t>
  </si>
  <si>
    <t>valor venta</t>
  </si>
  <si>
    <t>ganacia</t>
  </si>
  <si>
    <t>pocillos blancos</t>
  </si>
  <si>
    <t>total semana 27 febrero - 4 marzo</t>
  </si>
  <si>
    <t>total mes Marzo</t>
  </si>
  <si>
    <t>semana 6 de marzo - 11 de marzo</t>
  </si>
  <si>
    <t>valor total</t>
  </si>
  <si>
    <t>internet</t>
  </si>
  <si>
    <t>pago individual</t>
  </si>
  <si>
    <t>semana 13 de marzo - 18 de marzo</t>
  </si>
  <si>
    <t>semana 20 de marzo - 25 de marzo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</si>
</sst>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\ #,##0"/>
    <numFmt numFmtId="165" formatCode="_-[$$-240A]\ * #,##0_-;\-[$$-240A]\ * #,##0_-;_-[$$-240A]\ * &quot;-&quot;??_-;_-@_-"/>
  </numFmts>
  <fonts count="2" x14ac:knownFonts="1">
    <font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DA68B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A86ED4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CC00CC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14" fontId="0" fillId="0" borderId="0" xfId="0" applyNumberFormat="1"/>
    <xf numFmtId="0" fontId="0" fillId="0" borderId="1" xfId="0" applyBorder="1"/>
    <xf numFmtId="0" fontId="0" fillId="0" borderId="0" xfId="0" applyBorder="1"/>
    <xf numFmtId="0" fontId="0" fillId="0" borderId="1" xfId="0" applyFill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0" borderId="1" xfId="0" applyFill="1" applyBorder="1"/>
    <xf numFmtId="164" fontId="0" fillId="0" borderId="1" xfId="0" applyNumberFormat="1" applyBorder="1"/>
    <xf numFmtId="165" fontId="0" fillId="0" borderId="1" xfId="0" applyNumberFormat="1" applyBorder="1"/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1">
    <dxf>
      <numFmt numFmtId="19" formatCode="d/mm/yyyy"/>
    </dxf>
  </dxfs>
  <tableStyles count="0" defaultTableStyle="TableStyleMedium2" defaultPivotStyle="PivotStyleLight16"/>
  <colors>
    <mruColors>
      <color rgb="FFCC00CC"/>
      <color rgb="FFA86ED4"/>
      <color rgb="FF8A3CC4"/>
      <color rgb="FFFFFFFF"/>
      <color rgb="FFDA68B9"/>
      <color rgb="FFFF2F2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CO"/>
              <a:t>Mes</a:t>
            </a:r>
            <a:r>
              <a:rPr lang="es-CO" baseline="0"/>
              <a:t> de Febrero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rgbClr val="FF2F2F">
                  <a:alpha val="30980"/>
                </a:srgb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10C9-4DF4-B74D-5925780BD09A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0C9-4DF4-B74D-5925780BD09A}"/>
              </c:ext>
            </c:extLst>
          </c:dPt>
          <c:cat>
            <c:strRef>
              <c:f>'reporte de ventas sublimado'!$H$3:$J$3</c:f>
              <c:strCache>
                <c:ptCount val="3"/>
                <c:pt idx="0">
                  <c:v>sebastian</c:v>
                </c:pt>
                <c:pt idx="1">
                  <c:v>angelica</c:v>
                </c:pt>
                <c:pt idx="2">
                  <c:v>alejandro</c:v>
                </c:pt>
              </c:strCache>
            </c:strRef>
          </c:cat>
          <c:val>
            <c:numRef>
              <c:f>'reporte de ventas sublimado'!$H$4:$J$4</c:f>
              <c:numCache>
                <c:formatCode>General</c:formatCode>
                <c:ptCount val="3"/>
                <c:pt idx="0">
                  <c:v>1020</c:v>
                </c:pt>
                <c:pt idx="1">
                  <c:v>901</c:v>
                </c:pt>
                <c:pt idx="2">
                  <c:v>277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C9-4DF4-B74D-5925780BD0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54640960"/>
        <c:axId val="254641504"/>
      </c:barChart>
      <c:catAx>
        <c:axId val="254640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54641504"/>
        <c:crosses val="autoZero"/>
        <c:auto val="1"/>
        <c:lblAlgn val="ctr"/>
        <c:lblOffset val="100"/>
        <c:noMultiLvlLbl val="0"/>
      </c:catAx>
      <c:valAx>
        <c:axId val="25464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54640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28575</xdr:colOff>
      <xdr:row>0</xdr:row>
      <xdr:rowOff>176212</xdr:rowOff>
    </xdr:from>
    <xdr:to>
      <xdr:col>17</xdr:col>
      <xdr:colOff>657225</xdr:colOff>
      <xdr:row>15</xdr:row>
      <xdr:rowOff>61912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795E7E86-5CED-4BF6-89E2-1911C5AB20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B5:E77" totalsRowShown="0">
  <autoFilter ref="B5:E77" xr:uid="{00000000-0009-0000-0100-000001000000}">
    <filterColumn colId="0">
      <filters>
        <dateGroupItem year="2023" month="3" dateTimeGrouping="month"/>
      </filters>
    </filterColumn>
  </autoFilter>
  <tableColumns count="4">
    <tableColumn id="1" xr3:uid="{00000000-0010-0000-0000-000001000000}" name="fecha" dataDxfId="0"/>
    <tableColumn id="2" xr3:uid="{00000000-0010-0000-0000-000002000000}" name="sebastian"/>
    <tableColumn id="3" xr3:uid="{00000000-0010-0000-0000-000003000000}" name="angelica"/>
    <tableColumn id="4" xr3:uid="{00000000-0010-0000-0000-000004000000}" name="alejandro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a2" displayName="Tabla2" ref="B4:G5" totalsRowShown="0">
  <autoFilter ref="B4:G5" xr:uid="{00000000-0009-0000-0100-000002000000}"/>
  <tableColumns count="6">
    <tableColumn id="1" xr3:uid="{00000000-0010-0000-0100-000001000000}" name="fecha"/>
    <tableColumn id="2" xr3:uid="{00000000-0010-0000-0100-000002000000}" name="producto"/>
    <tableColumn id="3" xr3:uid="{00000000-0010-0000-0100-000003000000}" name="valor compra"/>
    <tableColumn id="4" xr3:uid="{00000000-0010-0000-0100-000004000000}" name="valor venta"/>
    <tableColumn id="5" xr3:uid="{00000000-0010-0000-0100-000005000000}" name="ganacia">
      <calculatedColumnFormula>Tabla2[[#This Row],[valor venta]]-Tabla2[[#This Row],[valor compra]]</calculatedColumnFormula>
    </tableColumn>
    <tableColumn id="6" xr3:uid="{00000000-0010-0000-0100-000006000000}" name="vendedo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U77"/>
  <sheetViews>
    <sheetView tabSelected="1" workbookViewId="0">
      <selection activeCell="H41" sqref="H41"/>
    </sheetView>
  </sheetViews>
  <sheetFormatPr baseColWidth="10" defaultRowHeight="15" x14ac:dyDescent="0.25"/>
  <cols>
    <col min="3" max="3" width="11.5703125" customWidth="1"/>
    <col min="5" max="5" width="11.5703125" customWidth="1"/>
    <col min="8" max="8" width="11.85546875" bestFit="1" customWidth="1"/>
    <col min="12" max="12" width="13" bestFit="1" customWidth="1"/>
    <col min="13" max="13" width="13.5703125" bestFit="1" customWidth="1"/>
    <col min="14" max="14" width="14.7109375" bestFit="1" customWidth="1"/>
  </cols>
  <sheetData>
    <row r="2" spans="2:12" ht="15" customHeight="1" x14ac:dyDescent="0.25">
      <c r="B2" s="17" t="s">
        <v>0</v>
      </c>
      <c r="C2" s="17"/>
      <c r="D2" s="17"/>
      <c r="E2" s="17"/>
      <c r="G2" s="16" t="s">
        <v>6</v>
      </c>
      <c r="H2" s="16"/>
      <c r="I2" s="16"/>
      <c r="J2" s="16"/>
      <c r="K2" s="16"/>
    </row>
    <row r="3" spans="2:12" ht="15" customHeight="1" x14ac:dyDescent="0.25">
      <c r="B3" s="17"/>
      <c r="C3" s="17"/>
      <c r="D3" s="17"/>
      <c r="E3" s="17"/>
      <c r="G3" s="2" t="s">
        <v>7</v>
      </c>
      <c r="H3" s="2" t="s">
        <v>1</v>
      </c>
      <c r="I3" s="2" t="s">
        <v>2</v>
      </c>
      <c r="J3" s="2" t="s">
        <v>3</v>
      </c>
      <c r="K3" s="4" t="s">
        <v>5</v>
      </c>
    </row>
    <row r="4" spans="2:12" ht="15" customHeight="1" x14ac:dyDescent="0.25">
      <c r="B4" s="17"/>
      <c r="C4" s="17"/>
      <c r="D4" s="17"/>
      <c r="E4" s="17"/>
      <c r="G4" s="2" t="s">
        <v>5</v>
      </c>
      <c r="H4" s="2">
        <f xml:space="preserve"> SUM(Tabla1[sebastian])</f>
        <v>1020</v>
      </c>
      <c r="I4" s="2">
        <f xml:space="preserve"> SUM(Tabla1[angelica])</f>
        <v>901</v>
      </c>
      <c r="J4" s="2">
        <f xml:space="preserve"> SUM(Tabla1[alejandro])</f>
        <v>277</v>
      </c>
      <c r="K4" s="2">
        <f>SUM(H4:J4)</f>
        <v>2198</v>
      </c>
    </row>
    <row r="5" spans="2:12" x14ac:dyDescent="0.25">
      <c r="B5" t="s">
        <v>4</v>
      </c>
      <c r="C5" t="s">
        <v>1</v>
      </c>
      <c r="D5" t="s">
        <v>2</v>
      </c>
      <c r="E5" t="s">
        <v>3</v>
      </c>
      <c r="G5" s="3"/>
      <c r="H5" s="3"/>
    </row>
    <row r="6" spans="2:12" hidden="1" x14ac:dyDescent="0.25">
      <c r="B6" s="1">
        <v>44964</v>
      </c>
      <c r="E6">
        <v>36</v>
      </c>
      <c r="G6" s="16" t="s">
        <v>13</v>
      </c>
      <c r="H6" s="16"/>
      <c r="I6" s="16"/>
      <c r="J6" s="16"/>
      <c r="K6" s="16"/>
    </row>
    <row r="7" spans="2:12" hidden="1" x14ac:dyDescent="0.25">
      <c r="B7" s="1">
        <v>44964</v>
      </c>
      <c r="E7">
        <v>34</v>
      </c>
      <c r="G7" s="2" t="s">
        <v>7</v>
      </c>
      <c r="H7" s="2" t="s">
        <v>1</v>
      </c>
      <c r="I7" s="2" t="s">
        <v>2</v>
      </c>
      <c r="J7" s="2" t="s">
        <v>3</v>
      </c>
      <c r="K7" s="4" t="s">
        <v>5</v>
      </c>
    </row>
    <row r="8" spans="2:12" hidden="1" x14ac:dyDescent="0.25">
      <c r="B8" s="1">
        <v>44965</v>
      </c>
      <c r="D8">
        <v>36</v>
      </c>
      <c r="G8" s="2" t="s">
        <v>5</v>
      </c>
      <c r="H8" s="2">
        <f xml:space="preserve"> SUM(C30:C38)</f>
        <v>161</v>
      </c>
      <c r="I8" s="2">
        <f xml:space="preserve"> SUM(D30:D38)</f>
        <v>118</v>
      </c>
      <c r="J8" s="2">
        <f xml:space="preserve"> SUM(E30:E38)</f>
        <v>0</v>
      </c>
      <c r="K8" s="2">
        <f>SUM(H8:J8)</f>
        <v>279</v>
      </c>
      <c r="L8">
        <v>46000</v>
      </c>
    </row>
    <row r="9" spans="2:12" hidden="1" x14ac:dyDescent="0.25">
      <c r="B9" s="1">
        <v>44965</v>
      </c>
      <c r="D9">
        <v>36</v>
      </c>
    </row>
    <row r="10" spans="2:12" hidden="1" x14ac:dyDescent="0.25">
      <c r="B10" s="1">
        <v>44966</v>
      </c>
      <c r="D10">
        <v>6</v>
      </c>
      <c r="G10" s="16" t="s">
        <v>14</v>
      </c>
      <c r="H10" s="16"/>
      <c r="I10" s="16"/>
      <c r="J10" s="16"/>
      <c r="K10" s="16"/>
    </row>
    <row r="11" spans="2:12" hidden="1" x14ac:dyDescent="0.25">
      <c r="B11" s="1">
        <v>44967</v>
      </c>
      <c r="D11">
        <v>48</v>
      </c>
      <c r="G11" s="2" t="s">
        <v>7</v>
      </c>
      <c r="H11" s="2" t="s">
        <v>1</v>
      </c>
      <c r="I11" s="2" t="s">
        <v>2</v>
      </c>
      <c r="J11" s="2" t="s">
        <v>3</v>
      </c>
      <c r="K11" s="4" t="s">
        <v>5</v>
      </c>
    </row>
    <row r="12" spans="2:12" hidden="1" x14ac:dyDescent="0.25">
      <c r="B12" s="1">
        <v>44967</v>
      </c>
      <c r="C12">
        <v>8</v>
      </c>
      <c r="G12" s="2" t="s">
        <v>5</v>
      </c>
      <c r="H12" s="2">
        <f xml:space="preserve"> SUM(Tabla1[sebastian])</f>
        <v>1020</v>
      </c>
      <c r="I12" s="2">
        <f xml:space="preserve"> SUM(Tabla1[angelica])</f>
        <v>901</v>
      </c>
      <c r="J12" s="2">
        <f xml:space="preserve"> SUM(Tabla1[alejandro])</f>
        <v>277</v>
      </c>
      <c r="K12" s="2">
        <f>SUM(H12:J12)</f>
        <v>2198</v>
      </c>
    </row>
    <row r="13" spans="2:12" hidden="1" x14ac:dyDescent="0.25">
      <c r="B13" s="1">
        <v>44967</v>
      </c>
      <c r="E13">
        <v>36</v>
      </c>
    </row>
    <row r="14" spans="2:12" hidden="1" x14ac:dyDescent="0.25">
      <c r="B14" s="1">
        <v>44968</v>
      </c>
      <c r="C14" s="1"/>
      <c r="D14">
        <v>52</v>
      </c>
    </row>
    <row r="15" spans="2:12" hidden="1" x14ac:dyDescent="0.25">
      <c r="B15" s="1">
        <v>44971</v>
      </c>
      <c r="C15">
        <v>1</v>
      </c>
    </row>
    <row r="16" spans="2:12" hidden="1" x14ac:dyDescent="0.25">
      <c r="B16" s="1">
        <v>44972</v>
      </c>
      <c r="D16">
        <v>85</v>
      </c>
    </row>
    <row r="17" spans="2:14" hidden="1" x14ac:dyDescent="0.25">
      <c r="B17" s="1">
        <v>44972</v>
      </c>
      <c r="C17">
        <v>8</v>
      </c>
    </row>
    <row r="18" spans="2:14" hidden="1" x14ac:dyDescent="0.25">
      <c r="B18" s="1">
        <v>44973</v>
      </c>
      <c r="E18">
        <v>3</v>
      </c>
    </row>
    <row r="19" spans="2:14" hidden="1" x14ac:dyDescent="0.25">
      <c r="B19" s="1">
        <v>44974</v>
      </c>
      <c r="C19">
        <v>64</v>
      </c>
    </row>
    <row r="20" spans="2:14" hidden="1" x14ac:dyDescent="0.25">
      <c r="B20" s="1">
        <v>44974</v>
      </c>
      <c r="E20">
        <v>40</v>
      </c>
    </row>
    <row r="21" spans="2:14" hidden="1" x14ac:dyDescent="0.25">
      <c r="B21" s="1">
        <v>44975</v>
      </c>
      <c r="D21">
        <v>6</v>
      </c>
    </row>
    <row r="22" spans="2:14" hidden="1" x14ac:dyDescent="0.25">
      <c r="B22" s="1">
        <v>44975</v>
      </c>
      <c r="C22">
        <v>3</v>
      </c>
    </row>
    <row r="23" spans="2:14" hidden="1" x14ac:dyDescent="0.25">
      <c r="B23" s="1">
        <v>44977</v>
      </c>
      <c r="D23">
        <v>7</v>
      </c>
    </row>
    <row r="24" spans="2:14" hidden="1" x14ac:dyDescent="0.25">
      <c r="B24" s="1">
        <v>44977</v>
      </c>
      <c r="C24">
        <v>36</v>
      </c>
    </row>
    <row r="25" spans="2:14" hidden="1" x14ac:dyDescent="0.25">
      <c r="B25" s="1">
        <v>44978</v>
      </c>
      <c r="D25">
        <v>60</v>
      </c>
    </row>
    <row r="26" spans="2:14" hidden="1" x14ac:dyDescent="0.25">
      <c r="B26" s="1">
        <v>44979</v>
      </c>
      <c r="C26">
        <v>36</v>
      </c>
    </row>
    <row r="27" spans="2:14" hidden="1" x14ac:dyDescent="0.25">
      <c r="B27" s="1">
        <v>44980</v>
      </c>
      <c r="C27">
        <v>50</v>
      </c>
    </row>
    <row r="28" spans="2:14" hidden="1" x14ac:dyDescent="0.25">
      <c r="B28" s="1">
        <v>44980</v>
      </c>
      <c r="C28">
        <v>13</v>
      </c>
    </row>
    <row r="29" spans="2:14" hidden="1" x14ac:dyDescent="0.25">
      <c r="B29" s="1">
        <v>44982</v>
      </c>
      <c r="C29">
        <v>21</v>
      </c>
    </row>
    <row r="30" spans="2:14" hidden="1" x14ac:dyDescent="0.25">
      <c r="B30" s="1">
        <v>44985</v>
      </c>
      <c r="D30">
        <v>21</v>
      </c>
    </row>
    <row r="31" spans="2:14" x14ac:dyDescent="0.25">
      <c r="B31" s="1">
        <v>44986</v>
      </c>
      <c r="C31">
        <v>66</v>
      </c>
      <c r="G31" s="16" t="s">
        <v>15</v>
      </c>
      <c r="H31" s="16"/>
      <c r="I31" s="16"/>
      <c r="J31" s="16"/>
      <c r="K31" s="16"/>
      <c r="L31" s="16"/>
      <c r="M31" s="16"/>
      <c r="N31" s="16"/>
    </row>
    <row r="32" spans="2:14" x14ac:dyDescent="0.25">
      <c r="B32" s="1">
        <v>44986</v>
      </c>
      <c r="D32">
        <v>36</v>
      </c>
      <c r="G32" s="2" t="s">
        <v>7</v>
      </c>
      <c r="H32" s="2" t="s">
        <v>1</v>
      </c>
      <c r="I32" s="2" t="s">
        <v>2</v>
      </c>
      <c r="J32" s="2" t="s">
        <v>3</v>
      </c>
      <c r="K32" s="2" t="s">
        <v>5</v>
      </c>
      <c r="L32" s="2" t="s">
        <v>16</v>
      </c>
      <c r="M32" s="2" t="s">
        <v>17</v>
      </c>
      <c r="N32" s="2" t="s">
        <v>18</v>
      </c>
    </row>
    <row r="33" spans="2:21" x14ac:dyDescent="0.25">
      <c r="B33" s="1">
        <v>44986</v>
      </c>
      <c r="C33">
        <v>7</v>
      </c>
      <c r="G33" s="2" t="s">
        <v>5</v>
      </c>
      <c r="H33" s="2">
        <f>SUM(C39:C58)</f>
        <v>201</v>
      </c>
      <c r="I33" s="2">
        <f>SUM(D39:D58)</f>
        <v>249</v>
      </c>
      <c r="J33" s="2">
        <f>SUM(E39:E58)</f>
        <v>92</v>
      </c>
      <c r="K33" s="2">
        <f>SUM(H33:J33)</f>
        <v>542</v>
      </c>
      <c r="L33" s="15">
        <f>K33*600</f>
        <v>325200</v>
      </c>
      <c r="M33" s="15">
        <v>28000</v>
      </c>
      <c r="N33" s="15">
        <f>(L33-M33)/3</f>
        <v>99066.666666666672</v>
      </c>
      <c r="T33" s="5"/>
      <c r="U33" s="14">
        <v>75000</v>
      </c>
    </row>
    <row r="34" spans="2:21" x14ac:dyDescent="0.25">
      <c r="B34" s="1">
        <v>44987</v>
      </c>
      <c r="C34">
        <v>75</v>
      </c>
      <c r="T34" s="6"/>
      <c r="U34" s="14">
        <v>70000</v>
      </c>
    </row>
    <row r="35" spans="2:21" x14ac:dyDescent="0.25">
      <c r="B35" s="1">
        <v>44988</v>
      </c>
      <c r="C35">
        <v>13</v>
      </c>
      <c r="G35" s="16" t="s">
        <v>19</v>
      </c>
      <c r="H35" s="16"/>
      <c r="I35" s="16"/>
      <c r="J35" s="16"/>
      <c r="K35" s="16"/>
      <c r="L35" s="16"/>
      <c r="M35" s="16"/>
      <c r="N35" s="16"/>
      <c r="T35" s="7"/>
      <c r="U35" s="14">
        <v>65000</v>
      </c>
    </row>
    <row r="36" spans="2:21" x14ac:dyDescent="0.25">
      <c r="B36" s="1">
        <v>44988</v>
      </c>
      <c r="D36">
        <v>12</v>
      </c>
      <c r="G36" s="2" t="s">
        <v>7</v>
      </c>
      <c r="H36" s="2" t="s">
        <v>1</v>
      </c>
      <c r="I36" s="2" t="s">
        <v>2</v>
      </c>
      <c r="J36" s="2" t="s">
        <v>3</v>
      </c>
      <c r="K36" s="2" t="s">
        <v>5</v>
      </c>
      <c r="L36" s="2" t="s">
        <v>16</v>
      </c>
      <c r="M36" s="2" t="s">
        <v>17</v>
      </c>
      <c r="N36" s="2" t="s">
        <v>18</v>
      </c>
      <c r="T36" s="8"/>
      <c r="U36" s="14">
        <v>60000</v>
      </c>
    </row>
    <row r="37" spans="2:21" x14ac:dyDescent="0.25">
      <c r="B37" s="1">
        <v>44989</v>
      </c>
      <c r="D37">
        <v>36</v>
      </c>
      <c r="G37" s="2" t="s">
        <v>5</v>
      </c>
      <c r="H37" s="2">
        <f>SUM(C59:C69)</f>
        <v>302</v>
      </c>
      <c r="I37" s="2">
        <f>SUM(D59:D69)</f>
        <v>177</v>
      </c>
      <c r="J37" s="2">
        <f>SUM(E59:E69)</f>
        <v>0</v>
      </c>
      <c r="K37" s="2">
        <f>SUM(H37:J37)</f>
        <v>479</v>
      </c>
      <c r="L37" s="15">
        <f>K37*600</f>
        <v>287400</v>
      </c>
      <c r="M37" s="15">
        <v>28000</v>
      </c>
      <c r="N37" s="15">
        <f>(L37-M37)/3</f>
        <v>86466.666666666672</v>
      </c>
      <c r="T37" s="9"/>
      <c r="U37" s="14">
        <v>58000</v>
      </c>
    </row>
    <row r="38" spans="2:21" x14ac:dyDescent="0.25">
      <c r="B38" s="1">
        <v>44989</v>
      </c>
      <c r="D38">
        <v>13</v>
      </c>
      <c r="T38" s="10"/>
      <c r="U38" s="14">
        <v>55000</v>
      </c>
    </row>
    <row r="39" spans="2:21" x14ac:dyDescent="0.25">
      <c r="B39" s="1">
        <v>44991</v>
      </c>
      <c r="C39">
        <v>38</v>
      </c>
      <c r="G39" s="16" t="s">
        <v>20</v>
      </c>
      <c r="H39" s="16"/>
      <c r="I39" s="16"/>
      <c r="J39" s="16"/>
      <c r="K39" s="16"/>
      <c r="L39" s="16"/>
      <c r="M39" s="16"/>
      <c r="N39" s="16"/>
      <c r="T39" s="11"/>
      <c r="U39" s="14">
        <v>52000</v>
      </c>
    </row>
    <row r="40" spans="2:21" x14ac:dyDescent="0.25">
      <c r="B40" s="1">
        <v>44991</v>
      </c>
      <c r="D40">
        <v>24</v>
      </c>
      <c r="G40" s="2" t="s">
        <v>7</v>
      </c>
      <c r="H40" s="2" t="s">
        <v>1</v>
      </c>
      <c r="I40" s="2" t="s">
        <v>2</v>
      </c>
      <c r="J40" s="2" t="s">
        <v>3</v>
      </c>
      <c r="K40" s="2" t="s">
        <v>5</v>
      </c>
      <c r="L40" s="2" t="s">
        <v>16</v>
      </c>
      <c r="M40" s="2" t="s">
        <v>17</v>
      </c>
      <c r="N40" s="2" t="s">
        <v>18</v>
      </c>
      <c r="T40" s="12"/>
      <c r="U40" s="14">
        <v>40000</v>
      </c>
    </row>
    <row r="41" spans="2:21" x14ac:dyDescent="0.25">
      <c r="B41" s="1">
        <v>44991</v>
      </c>
      <c r="E41">
        <v>13</v>
      </c>
      <c r="G41" s="2" t="s">
        <v>5</v>
      </c>
      <c r="H41" s="2">
        <f>SUM(C70:C77)</f>
        <v>116</v>
      </c>
      <c r="I41" s="2">
        <f>SUM(D70:D77)</f>
        <v>21</v>
      </c>
      <c r="J41" s="2">
        <f>SUM(E70:E77)</f>
        <v>36</v>
      </c>
      <c r="K41" s="2">
        <f>SUM(H41:J41)</f>
        <v>173</v>
      </c>
      <c r="L41" s="15">
        <f>K41*600</f>
        <v>103800</v>
      </c>
      <c r="M41" s="15">
        <v>28000</v>
      </c>
      <c r="N41" s="15">
        <f>(L41-M41)/3</f>
        <v>25266.666666666668</v>
      </c>
      <c r="T41" s="13"/>
      <c r="U41" s="14">
        <v>48000</v>
      </c>
    </row>
    <row r="42" spans="2:21" x14ac:dyDescent="0.25">
      <c r="B42" s="1">
        <v>44992</v>
      </c>
      <c r="C42">
        <v>12</v>
      </c>
    </row>
    <row r="43" spans="2:21" x14ac:dyDescent="0.25">
      <c r="B43" s="1">
        <v>44992</v>
      </c>
      <c r="E43">
        <v>43</v>
      </c>
    </row>
    <row r="44" spans="2:21" x14ac:dyDescent="0.25">
      <c r="B44" s="1">
        <v>44992</v>
      </c>
      <c r="E44">
        <v>36</v>
      </c>
    </row>
    <row r="45" spans="2:21" x14ac:dyDescent="0.25">
      <c r="B45" s="1">
        <v>44992</v>
      </c>
      <c r="D45">
        <v>8</v>
      </c>
    </row>
    <row r="46" spans="2:21" x14ac:dyDescent="0.25">
      <c r="B46" s="1">
        <v>44992</v>
      </c>
      <c r="C46">
        <v>52</v>
      </c>
    </row>
    <row r="47" spans="2:21" x14ac:dyDescent="0.25">
      <c r="B47" s="1">
        <v>44992</v>
      </c>
      <c r="D47">
        <v>24</v>
      </c>
    </row>
    <row r="48" spans="2:21" x14ac:dyDescent="0.25">
      <c r="B48" s="1">
        <v>44993</v>
      </c>
      <c r="C48">
        <v>12</v>
      </c>
    </row>
    <row r="49" spans="2:4" x14ac:dyDescent="0.25">
      <c r="B49" s="1">
        <v>44993</v>
      </c>
      <c r="D49">
        <v>22</v>
      </c>
    </row>
    <row r="50" spans="2:4" x14ac:dyDescent="0.25">
      <c r="B50" s="1">
        <v>44993</v>
      </c>
      <c r="D50">
        <v>12</v>
      </c>
    </row>
    <row r="51" spans="2:4" x14ac:dyDescent="0.25">
      <c r="B51" s="1">
        <v>44993</v>
      </c>
      <c r="D51">
        <v>12</v>
      </c>
    </row>
    <row r="52" spans="2:4" x14ac:dyDescent="0.25">
      <c r="B52" s="1">
        <v>44993</v>
      </c>
      <c r="D52">
        <v>18</v>
      </c>
    </row>
    <row r="53" spans="2:4" x14ac:dyDescent="0.25">
      <c r="B53" s="1">
        <v>44994</v>
      </c>
      <c r="C53">
        <v>42</v>
      </c>
    </row>
    <row r="54" spans="2:4" x14ac:dyDescent="0.25">
      <c r="B54" s="1">
        <v>44994</v>
      </c>
      <c r="D54">
        <v>33</v>
      </c>
    </row>
    <row r="55" spans="2:4" x14ac:dyDescent="0.25">
      <c r="B55" s="1">
        <v>44995</v>
      </c>
      <c r="C55">
        <v>8</v>
      </c>
    </row>
    <row r="56" spans="2:4" x14ac:dyDescent="0.25">
      <c r="B56" s="1">
        <v>44995</v>
      </c>
      <c r="D56">
        <v>48</v>
      </c>
    </row>
    <row r="57" spans="2:4" x14ac:dyDescent="0.25">
      <c r="B57" s="1">
        <v>44995</v>
      </c>
      <c r="D57">
        <v>48</v>
      </c>
    </row>
    <row r="58" spans="2:4" x14ac:dyDescent="0.25">
      <c r="B58" s="1">
        <v>44996</v>
      </c>
      <c r="C58">
        <v>37</v>
      </c>
    </row>
    <row r="59" spans="2:4" x14ac:dyDescent="0.25">
      <c r="B59" s="1">
        <v>44999</v>
      </c>
      <c r="D59">
        <v>48</v>
      </c>
    </row>
    <row r="60" spans="2:4" x14ac:dyDescent="0.25">
      <c r="B60" s="1">
        <v>44999</v>
      </c>
      <c r="C60">
        <v>26</v>
      </c>
    </row>
    <row r="61" spans="2:4" x14ac:dyDescent="0.25">
      <c r="B61" s="1">
        <v>45000</v>
      </c>
      <c r="C61">
        <v>12</v>
      </c>
    </row>
    <row r="62" spans="2:4" x14ac:dyDescent="0.25">
      <c r="B62" s="1">
        <v>45001</v>
      </c>
      <c r="D62">
        <v>23</v>
      </c>
    </row>
    <row r="63" spans="2:4" x14ac:dyDescent="0.25">
      <c r="B63" s="1">
        <v>45001</v>
      </c>
      <c r="D63">
        <v>12</v>
      </c>
    </row>
    <row r="64" spans="2:4" x14ac:dyDescent="0.25">
      <c r="B64" s="1">
        <v>45000</v>
      </c>
      <c r="D64">
        <v>40</v>
      </c>
    </row>
    <row r="65" spans="2:5" x14ac:dyDescent="0.25">
      <c r="B65" s="1">
        <v>45002</v>
      </c>
      <c r="C65">
        <v>144</v>
      </c>
    </row>
    <row r="66" spans="2:5" x14ac:dyDescent="0.25">
      <c r="B66" s="1">
        <v>45002</v>
      </c>
      <c r="C66">
        <v>36</v>
      </c>
    </row>
    <row r="67" spans="2:5" x14ac:dyDescent="0.25">
      <c r="B67" s="1">
        <v>45003</v>
      </c>
      <c r="C67">
        <v>57</v>
      </c>
    </row>
    <row r="68" spans="2:5" x14ac:dyDescent="0.25">
      <c r="B68" s="1">
        <v>45003</v>
      </c>
      <c r="C68">
        <v>27</v>
      </c>
    </row>
    <row r="69" spans="2:5" x14ac:dyDescent="0.25">
      <c r="B69" s="1">
        <v>45003</v>
      </c>
      <c r="D69">
        <v>54</v>
      </c>
    </row>
    <row r="70" spans="2:5" x14ac:dyDescent="0.25">
      <c r="B70" s="1">
        <v>45007</v>
      </c>
      <c r="C70">
        <v>31</v>
      </c>
    </row>
    <row r="71" spans="2:5" x14ac:dyDescent="0.25">
      <c r="B71" s="1">
        <v>45007</v>
      </c>
      <c r="D71">
        <v>10</v>
      </c>
    </row>
    <row r="72" spans="2:5" x14ac:dyDescent="0.25">
      <c r="B72" s="1">
        <v>45008</v>
      </c>
      <c r="D72">
        <v>11</v>
      </c>
    </row>
    <row r="73" spans="2:5" x14ac:dyDescent="0.25">
      <c r="B73" s="1">
        <v>45008</v>
      </c>
      <c r="E73">
        <v>36</v>
      </c>
    </row>
    <row r="74" spans="2:5" x14ac:dyDescent="0.25">
      <c r="B74" s="1">
        <v>45009</v>
      </c>
      <c r="C74">
        <v>14</v>
      </c>
    </row>
    <row r="75" spans="2:5" x14ac:dyDescent="0.25">
      <c r="B75" s="1">
        <v>45009</v>
      </c>
      <c r="C75">
        <v>24</v>
      </c>
    </row>
    <row r="76" spans="2:5" x14ac:dyDescent="0.25">
      <c r="B76" s="1">
        <v>45009</v>
      </c>
      <c r="C76">
        <v>36</v>
      </c>
    </row>
    <row r="77" spans="2:5" x14ac:dyDescent="0.25">
      <c r="B77" s="1">
        <v>45009</v>
      </c>
      <c r="C77">
        <v>11</v>
      </c>
    </row>
  </sheetData>
  <mergeCells count="7">
    <mergeCell ref="G39:N39"/>
    <mergeCell ref="G35:N35"/>
    <mergeCell ref="B2:E4"/>
    <mergeCell ref="G2:K2"/>
    <mergeCell ref="G6:K6"/>
    <mergeCell ref="G10:K10"/>
    <mergeCell ref="G31:N31"/>
  </mergeCells>
  <pageMargins left="0.7" right="0.7" top="0.75" bottom="0.75" header="0.3" footer="0.3"/>
  <pageSetup orientation="portrait" r:id="rId1"/>
  <ignoredErrors>
    <ignoredError sqref="I33 H37 I41" formulaRange="1"/>
  </ignoredErrors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4:G5"/>
  <sheetViews>
    <sheetView workbookViewId="0">
      <selection activeCell="G6" sqref="G6"/>
    </sheetView>
  </sheetViews>
  <sheetFormatPr baseColWidth="10" defaultRowHeight="15" x14ac:dyDescent="0.25"/>
  <cols>
    <col min="3" max="3" width="15" bestFit="1" customWidth="1"/>
    <col min="4" max="4" width="14.5703125" customWidth="1"/>
    <col min="5" max="5" width="13" customWidth="1"/>
    <col min="7" max="7" width="11.7109375" customWidth="1"/>
  </cols>
  <sheetData>
    <row r="4" spans="2:7" x14ac:dyDescent="0.25">
      <c r="B4" t="s">
        <v>4</v>
      </c>
      <c r="C4" t="s">
        <v>8</v>
      </c>
      <c r="D4" t="s">
        <v>9</v>
      </c>
      <c r="E4" t="s">
        <v>10</v>
      </c>
      <c r="F4" t="s">
        <v>11</v>
      </c>
      <c r="G4" t="s">
        <v>7</v>
      </c>
    </row>
    <row r="5" spans="2:7" x14ac:dyDescent="0.25">
      <c r="B5" s="1">
        <v>44973</v>
      </c>
      <c r="C5" t="s">
        <v>12</v>
      </c>
      <c r="D5">
        <v>40080</v>
      </c>
      <c r="E5">
        <v>43800</v>
      </c>
      <c r="F5">
        <f>Tabla2[[#This Row],[valor venta]]-Tabla2[[#This Row],[valor compra]]</f>
        <v>3720</v>
      </c>
      <c r="G5" t="s">
        <v>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reporte de ventas sublimado</vt:lpstr>
      <vt:lpstr>Ventas varias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Ortiz</dc:creator>
  <cp:lastModifiedBy>Sebastian Ortiz</cp:lastModifiedBy>
  <dcterms:created xsi:type="dcterms:W3CDTF">2023-02-08T20:31:54Z</dcterms:created>
  <dcterms:modified xsi:type="dcterms:W3CDTF">2023-03-25T22:16:10Z</dcterms:modified>
</cp:coreProperties>
</file>