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C13E607C-E4BC-4C93-9107-F5D9D6CB78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informe" sheetId="3" r:id="rId2"/>
    <sheet name="Ventas vari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H5" i="3"/>
  <c r="G5" i="3"/>
  <c r="I5" i="3" s="1"/>
  <c r="K96" i="1"/>
  <c r="J96" i="1"/>
  <c r="I96" i="1"/>
  <c r="L96" i="1" s="1"/>
  <c r="K92" i="1"/>
  <c r="J92" i="1"/>
  <c r="I92" i="1"/>
  <c r="K88" i="1"/>
  <c r="J88" i="1"/>
  <c r="I88" i="1"/>
  <c r="M20" i="1"/>
  <c r="L20" i="1"/>
  <c r="K20" i="1"/>
  <c r="J20" i="1"/>
  <c r="I4" i="1"/>
  <c r="M49" i="1"/>
  <c r="L49" i="1"/>
  <c r="K49" i="1"/>
  <c r="J49" i="1"/>
  <c r="L45" i="1"/>
  <c r="K45" i="1"/>
  <c r="J45" i="1"/>
  <c r="L41" i="1"/>
  <c r="K41" i="1"/>
  <c r="J41" i="1"/>
  <c r="L37" i="1"/>
  <c r="K37" i="1"/>
  <c r="J37" i="1"/>
  <c r="L33" i="1"/>
  <c r="K33" i="1"/>
  <c r="J33" i="1"/>
  <c r="L12" i="1"/>
  <c r="K12" i="1"/>
  <c r="J12" i="1"/>
  <c r="L8" i="1"/>
  <c r="K8" i="1"/>
  <c r="J8" i="1"/>
  <c r="F5" i="2"/>
  <c r="K4" i="1"/>
  <c r="J4" i="1"/>
  <c r="L88" i="1" l="1"/>
  <c r="L92" i="1"/>
  <c r="M92" i="1" s="1"/>
  <c r="O92" i="1" s="1"/>
  <c r="M96" i="1"/>
  <c r="O96" i="1" s="1"/>
  <c r="M88" i="1"/>
  <c r="O88" i="1" s="1"/>
  <c r="M45" i="1"/>
  <c r="N45" i="1" s="1"/>
  <c r="P45" i="1" s="1"/>
  <c r="M41" i="1"/>
  <c r="N41" i="1" s="1"/>
  <c r="P41" i="1" s="1"/>
  <c r="M33" i="1"/>
  <c r="N33" i="1" s="1"/>
  <c r="P33" i="1" s="1"/>
  <c r="M37" i="1"/>
  <c r="N37" i="1" s="1"/>
  <c r="P37" i="1" s="1"/>
  <c r="M12" i="1"/>
  <c r="M8" i="1"/>
</calcChain>
</file>

<file path=xl/sharedStrings.xml><?xml version="1.0" encoding="utf-8"?>
<sst xmlns="http://schemas.openxmlformats.org/spreadsheetml/2006/main" count="144" uniqueCount="51">
  <si>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</si>
  <si>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</si>
  <si>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</si>
  <si>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</si>
  <si>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</si>
  <si>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</si>
  <si>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</si>
  <si>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</si>
  <si>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</si>
  <si>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</si>
  <si>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</si>
  <si>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</si>
  <si>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</si>
  <si>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</si>
  <si>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</si>
  <si>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</si>
  <si>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</si>
  <si>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</si>
  <si>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</si>
  <si>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</si>
  <si>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</si>
  <si>
    <t>Semana 27 de Marzo - 1 de Abril</t>
  </si>
  <si>
    <t>Total Mes Marzo</t>
  </si>
  <si>
    <t>Vendedor</t>
  </si>
  <si>
    <t>Sebastian</t>
  </si>
  <si>
    <t>Angelica</t>
  </si>
  <si>
    <t>Alejandro</t>
  </si>
  <si>
    <t>total venta</t>
  </si>
  <si>
    <t>Total</t>
  </si>
  <si>
    <t>Total Mes Febrero</t>
  </si>
  <si>
    <t>Semana 4 de Abril - 8 de Abril</t>
  </si>
  <si>
    <t>Semana 10 de Abril - 15 de Abril</t>
  </si>
  <si>
    <t>ingreso</t>
  </si>
  <si>
    <t>gasto</t>
  </si>
  <si>
    <t>concepto</t>
  </si>
  <si>
    <t>INFORME DE RESULTADOS</t>
  </si>
  <si>
    <t>caja de pocillos</t>
  </si>
  <si>
    <t>resma de papel</t>
  </si>
  <si>
    <t>transporte</t>
  </si>
  <si>
    <t>3 cajas de pocillos</t>
  </si>
  <si>
    <t>cinta termica</t>
  </si>
  <si>
    <t>mano de obra Sebastian</t>
  </si>
  <si>
    <t>2 cajas de picillos</t>
  </si>
  <si>
    <t>gasto familiar</t>
  </si>
  <si>
    <t>ventas semana 19 - 22</t>
  </si>
  <si>
    <t>Semana 17 de Abril - 22 de Abril</t>
  </si>
  <si>
    <t>mano de obra angelica y alejandro</t>
  </si>
  <si>
    <t>REPORTE ANUAL</t>
  </si>
  <si>
    <t>INGRESOS</t>
  </si>
  <si>
    <t>GASTOS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</si>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</sst>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-[$$-240A]\ * #,##0_-;\-[$$-240A]\ * #,##0_-;_-[$$-240A]\ * &quot;-&quot;??_-;_-@_-"/>
  </numFmts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4" formatCode="&quot;$&quot;\ #,##0"/>
    </dxf>
    <dxf>
      <numFmt numFmtId="19" formatCode="d/mm/yyyy"/>
    </dxf>
  </dxfs>
  <tableStyles count="0" defaultTableStyle="TableStyleMedium2" defaultPivotStyle="PivotStyleLight16"/>
  <colors>
    <mruColors>
      <color rgb="FFFF2F2F"/>
      <color rgb="FFCC00CC"/>
      <color rgb="FFA86ED4"/>
      <color rgb="FF8A3CC4"/>
      <color rgb="FFFFFFFF"/>
      <color rgb="FFDA6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sublimado'!$I$4:$K$4</c:f>
              <c:numCache>
                <c:formatCode>General</c:formatCode>
                <c:ptCount val="3"/>
                <c:pt idx="0">
                  <c:v>1435</c:v>
                </c:pt>
                <c:pt idx="1">
                  <c:v>1428</c:v>
                </c:pt>
                <c:pt idx="2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sublimado'!$J$49:$L$49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de ventas sublimado'!$J$48:$L$48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6A4-42B9-8099-9EC90EFA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472"/>
        <c:axId val="201553888"/>
      </c:barChart>
      <c:catAx>
        <c:axId val="201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888"/>
        <c:crosses val="autoZero"/>
        <c:auto val="1"/>
        <c:lblAlgn val="ctr"/>
        <c:lblOffset val="100"/>
        <c:noMultiLvlLbl val="0"/>
      </c:catAx>
      <c:valAx>
        <c:axId val="201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</a:t>
            </a:r>
            <a:r>
              <a:rPr lang="en-US" baseline="0"/>
              <a:t> </a:t>
            </a:r>
            <a:r>
              <a:rPr lang="en-US"/>
              <a:t>febrero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de ventas sublimado'!$I$20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de ventas sublimado'!$J$20:$L$20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de ventas sublimado'!$J$19:$L$19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998-4EAA-A37E-333F57E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301888"/>
        <c:axId val="268317696"/>
      </c:barChart>
      <c:catAx>
        <c:axId val="2683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17696"/>
        <c:crosses val="autoZero"/>
        <c:auto val="1"/>
        <c:lblAlgn val="ctr"/>
        <c:lblOffset val="100"/>
        <c:noMultiLvlLbl val="0"/>
      </c:catAx>
      <c:valAx>
        <c:axId val="268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176212</xdr:rowOff>
    </xdr:from>
    <xdr:to>
      <xdr:col>18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45</xdr:row>
      <xdr:rowOff>166687</xdr:rowOff>
    </xdr:from>
    <xdr:to>
      <xdr:col>18</xdr:col>
      <xdr:colOff>600075</xdr:colOff>
      <xdr:row>60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BC5DB-D790-4B79-90E4-C218AFA7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16</xdr:row>
      <xdr:rowOff>128587</xdr:rowOff>
    </xdr:from>
    <xdr:to>
      <xdr:col>18</xdr:col>
      <xdr:colOff>381000</xdr:colOff>
      <xdr:row>29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070627-EEE6-4D62-A01A-3EEFB2F4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F103" totalsRowShown="0">
  <autoFilter ref="B5:F103" xr:uid="{00000000-0009-0000-0100-000001000000}">
    <filterColumn colId="0">
      <filters>
        <dateGroupItem year="2023" month="4" dateTimeGrouping="month"/>
      </filters>
    </filterColumn>
  </autoFilter>
  <tableColumns count="5">
    <tableColumn id="1" xr3:uid="{00000000-0010-0000-0000-000001000000}" name="fecha" dataDxfId="3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  <tableColumn id="11" xr3:uid="{FB131883-0E90-4D94-A51A-8097721442E9}" name="valor venta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A84280-BA8B-4E1F-9878-F80BF817D5C3}" name="Tabla3" displayName="Tabla3" ref="B6:E22" totalsRowShown="0">
  <autoFilter ref="B6:E22" xr:uid="{31A84280-BA8B-4E1F-9878-F80BF817D5C3}"/>
  <tableColumns count="4">
    <tableColumn id="1" xr3:uid="{3AC06AB7-9541-4528-BB39-57BCD8AEBF6A}" name="fecha"/>
    <tableColumn id="2" xr3:uid="{B818FDDB-7480-4EB0-BC58-4D3C261CD676}" name="concepto"/>
    <tableColumn id="3" xr3:uid="{5125B404-B6F0-4E62-BBE0-933B2AB14514}" name="ingreso" dataDxfId="1"/>
    <tableColumn id="4" xr3:uid="{EB0812C2-2FEC-4B22-9B26-453B5E359DDA}" name="gast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103"/>
  <sheetViews>
    <sheetView tabSelected="1" zoomScaleNormal="100" workbookViewId="0">
      <selection activeCell="J83" sqref="J83"/>
    </sheetView>
  </sheetViews>
  <sheetFormatPr baseColWidth="10" defaultRowHeight="15" x14ac:dyDescent="0.25"/>
  <cols>
    <col min="3" max="3" width="11.5703125" customWidth="1"/>
    <col min="5" max="6" width="11.5703125" customWidth="1"/>
    <col min="9" max="9" width="11.85546875" bestFit="1" customWidth="1"/>
    <col min="12" max="12" width="11.85546875" bestFit="1" customWidth="1"/>
    <col min="13" max="13" width="13" bestFit="1" customWidth="1"/>
    <col min="14" max="14" width="13.5703125" bestFit="1" customWidth="1"/>
    <col min="15" max="15" width="14.7109375" bestFit="1" customWidth="1"/>
    <col min="16" max="16" width="14.5703125" bestFit="1" customWidth="1"/>
  </cols>
  <sheetData>
    <row r="2" spans="2:14" ht="15" customHeight="1" x14ac:dyDescent="0.25">
      <c r="B2" s="18" t="s">
        <v>0</v>
      </c>
      <c r="C2" s="18"/>
      <c r="D2" s="18"/>
      <c r="E2" s="18"/>
      <c r="F2" s="18"/>
      <c r="H2" s="19" t="s">
        <v>6</v>
      </c>
      <c r="I2" s="19"/>
      <c r="J2" s="19"/>
      <c r="K2" s="19"/>
      <c r="L2" s="19"/>
    </row>
    <row r="3" spans="2:14" ht="15" customHeight="1" x14ac:dyDescent="0.25">
      <c r="B3" s="18"/>
      <c r="C3" s="18"/>
      <c r="D3" s="18"/>
      <c r="E3" s="18"/>
      <c r="F3" s="18"/>
      <c r="H3" s="2" t="s">
        <v>7</v>
      </c>
      <c r="I3" s="2" t="s">
        <v>1</v>
      </c>
      <c r="J3" s="2" t="s">
        <v>2</v>
      </c>
      <c r="K3" s="2" t="s">
        <v>3</v>
      </c>
      <c r="L3" s="4" t="s">
        <v>5</v>
      </c>
    </row>
    <row r="4" spans="2:14" ht="15" customHeight="1" x14ac:dyDescent="0.25">
      <c r="B4" s="18"/>
      <c r="C4" s="18"/>
      <c r="D4" s="18"/>
      <c r="E4" s="18"/>
      <c r="F4" s="18"/>
      <c r="H4" s="2" t="s">
        <v>5</v>
      </c>
      <c r="I4" s="2">
        <f xml:space="preserve"> SUM(Tabla1[sebastian])</f>
        <v>1435</v>
      </c>
      <c r="J4" s="2">
        <f xml:space="preserve"> SUM(Tabla1[angelica])</f>
        <v>1428</v>
      </c>
      <c r="K4" s="2">
        <f xml:space="preserve"> SUM(Tabla1[alejandro])</f>
        <v>363</v>
      </c>
      <c r="L4" s="14">
        <f xml:space="preserve"> SUM(Tabla1[valor venta])</f>
        <v>13511000</v>
      </c>
    </row>
    <row r="5" spans="2:14" x14ac:dyDescent="0.25">
      <c r="B5" t="s">
        <v>4</v>
      </c>
      <c r="C5" t="s">
        <v>1</v>
      </c>
      <c r="D5" t="s">
        <v>2</v>
      </c>
      <c r="E5" t="s">
        <v>3</v>
      </c>
      <c r="F5" t="s">
        <v>10</v>
      </c>
      <c r="I5" s="3"/>
      <c r="J5" s="3"/>
    </row>
    <row r="6" spans="2:14" hidden="1" x14ac:dyDescent="0.25">
      <c r="B6" s="1">
        <v>44964</v>
      </c>
      <c r="E6">
        <v>36</v>
      </c>
      <c r="F6" s="16">
        <v>147600</v>
      </c>
      <c r="I6" s="19" t="s">
        <v>13</v>
      </c>
      <c r="J6" s="19"/>
      <c r="K6" s="19"/>
      <c r="L6" s="19"/>
      <c r="M6" s="19"/>
    </row>
    <row r="7" spans="2:14" hidden="1" x14ac:dyDescent="0.25">
      <c r="B7" s="1">
        <v>44964</v>
      </c>
      <c r="E7">
        <v>34</v>
      </c>
      <c r="F7" s="16">
        <v>149600</v>
      </c>
      <c r="I7" s="2" t="s">
        <v>7</v>
      </c>
      <c r="J7" s="2" t="s">
        <v>1</v>
      </c>
      <c r="K7" s="2" t="s">
        <v>2</v>
      </c>
      <c r="L7" s="2" t="s">
        <v>3</v>
      </c>
      <c r="M7" s="4" t="s">
        <v>5</v>
      </c>
    </row>
    <row r="8" spans="2:14" hidden="1" x14ac:dyDescent="0.25">
      <c r="B8" s="1">
        <v>44965</v>
      </c>
      <c r="D8">
        <v>36</v>
      </c>
      <c r="F8" s="16">
        <v>147600</v>
      </c>
      <c r="I8" s="2" t="s">
        <v>5</v>
      </c>
      <c r="J8" s="2">
        <f xml:space="preserve"> SUM(C30:C38)</f>
        <v>161</v>
      </c>
      <c r="K8" s="2">
        <f xml:space="preserve"> SUM(D30:D38)</f>
        <v>118</v>
      </c>
      <c r="L8" s="2">
        <f xml:space="preserve"> SUM(E30:E38)</f>
        <v>0</v>
      </c>
      <c r="M8" s="2">
        <f>SUM(J8:L8)</f>
        <v>279</v>
      </c>
      <c r="N8">
        <v>46000</v>
      </c>
    </row>
    <row r="9" spans="2:14" hidden="1" x14ac:dyDescent="0.25">
      <c r="B9" s="1">
        <v>44965</v>
      </c>
      <c r="D9">
        <v>36</v>
      </c>
      <c r="F9" s="16">
        <v>147600</v>
      </c>
    </row>
    <row r="10" spans="2:14" hidden="1" x14ac:dyDescent="0.25">
      <c r="B10" s="1">
        <v>44966</v>
      </c>
      <c r="D10">
        <v>6</v>
      </c>
      <c r="F10" s="16">
        <v>26400</v>
      </c>
      <c r="I10" s="19" t="s">
        <v>14</v>
      </c>
      <c r="J10" s="19"/>
      <c r="K10" s="19"/>
      <c r="L10" s="19"/>
      <c r="M10" s="19"/>
    </row>
    <row r="11" spans="2:14" hidden="1" x14ac:dyDescent="0.25">
      <c r="B11" s="1">
        <v>44967</v>
      </c>
      <c r="D11">
        <v>48</v>
      </c>
      <c r="F11" s="16">
        <v>196800</v>
      </c>
      <c r="I11" s="2" t="s">
        <v>7</v>
      </c>
      <c r="J11" s="2" t="s">
        <v>1</v>
      </c>
      <c r="K11" s="2" t="s">
        <v>2</v>
      </c>
      <c r="L11" s="2" t="s">
        <v>3</v>
      </c>
      <c r="M11" s="4" t="s">
        <v>5</v>
      </c>
    </row>
    <row r="12" spans="2:14" hidden="1" x14ac:dyDescent="0.25">
      <c r="B12" s="1">
        <v>44967</v>
      </c>
      <c r="C12">
        <v>8</v>
      </c>
      <c r="F12" s="16">
        <v>35200</v>
      </c>
      <c r="I12" s="2" t="s">
        <v>5</v>
      </c>
      <c r="J12" s="2">
        <f xml:space="preserve"> SUM(Tabla1[sebastian])</f>
        <v>1435</v>
      </c>
      <c r="K12" s="2">
        <f xml:space="preserve"> SUM(Tabla1[angelica])</f>
        <v>1428</v>
      </c>
      <c r="L12" s="2">
        <f xml:space="preserve"> SUM(Tabla1[alejandro])</f>
        <v>363</v>
      </c>
      <c r="M12" s="2">
        <f>SUM(J12:L12)</f>
        <v>3226</v>
      </c>
    </row>
    <row r="13" spans="2:14" hidden="1" x14ac:dyDescent="0.25">
      <c r="B13" s="1">
        <v>44967</v>
      </c>
      <c r="E13">
        <v>36</v>
      </c>
      <c r="F13" s="16">
        <v>147600</v>
      </c>
    </row>
    <row r="14" spans="2:14" hidden="1" x14ac:dyDescent="0.25">
      <c r="B14" s="1">
        <v>44968</v>
      </c>
      <c r="C14" s="1"/>
      <c r="D14">
        <v>52</v>
      </c>
      <c r="F14" s="16">
        <v>213200</v>
      </c>
    </row>
    <row r="15" spans="2:14" hidden="1" x14ac:dyDescent="0.25">
      <c r="B15" s="1">
        <v>44971</v>
      </c>
      <c r="C15">
        <v>1</v>
      </c>
      <c r="F15" s="16">
        <v>4400</v>
      </c>
    </row>
    <row r="16" spans="2:14" hidden="1" x14ac:dyDescent="0.25">
      <c r="B16" s="1">
        <v>44972</v>
      </c>
      <c r="D16">
        <v>85</v>
      </c>
      <c r="F16" s="16">
        <v>348500</v>
      </c>
    </row>
    <row r="17" spans="2:16" hidden="1" x14ac:dyDescent="0.25">
      <c r="B17" s="1">
        <v>44972</v>
      </c>
      <c r="C17">
        <v>8</v>
      </c>
      <c r="F17" s="16">
        <v>35200</v>
      </c>
    </row>
    <row r="18" spans="2:16" hidden="1" x14ac:dyDescent="0.25">
      <c r="B18" s="1">
        <v>44973</v>
      </c>
      <c r="E18">
        <v>3</v>
      </c>
      <c r="F18" s="16">
        <v>13200</v>
      </c>
      <c r="I18" s="19" t="s">
        <v>29</v>
      </c>
      <c r="J18" s="19"/>
      <c r="K18" s="19"/>
      <c r="L18" s="19"/>
      <c r="M18" s="19"/>
    </row>
    <row r="19" spans="2:16" hidden="1" x14ac:dyDescent="0.25">
      <c r="B19" s="1">
        <v>44974</v>
      </c>
      <c r="C19">
        <v>64</v>
      </c>
      <c r="F19" s="16">
        <v>262400</v>
      </c>
      <c r="I19" s="2" t="s">
        <v>23</v>
      </c>
      <c r="J19" s="2" t="s">
        <v>24</v>
      </c>
      <c r="K19" s="2" t="s">
        <v>25</v>
      </c>
      <c r="L19" s="2" t="s">
        <v>26</v>
      </c>
      <c r="M19" s="2" t="s">
        <v>27</v>
      </c>
    </row>
    <row r="20" spans="2:16" hidden="1" x14ac:dyDescent="0.25">
      <c r="B20" s="1">
        <v>44974</v>
      </c>
      <c r="E20">
        <v>40</v>
      </c>
      <c r="F20" s="16">
        <v>164000</v>
      </c>
      <c r="I20" s="2" t="s">
        <v>28</v>
      </c>
      <c r="J20" s="2">
        <f>SUM(C6:C30)</f>
        <v>240</v>
      </c>
      <c r="K20" s="2">
        <f>SUM(D6:D30)</f>
        <v>357</v>
      </c>
      <c r="L20" s="2">
        <f>SUM(E6:E30)</f>
        <v>149</v>
      </c>
      <c r="M20" s="14">
        <f>SUM(F6:F30)</f>
        <v>3097900</v>
      </c>
    </row>
    <row r="21" spans="2:16" hidden="1" x14ac:dyDescent="0.25">
      <c r="B21" s="1">
        <v>44975</v>
      </c>
      <c r="D21">
        <v>6</v>
      </c>
      <c r="F21" s="16">
        <v>26400</v>
      </c>
    </row>
    <row r="22" spans="2:16" hidden="1" x14ac:dyDescent="0.25">
      <c r="B22" s="1">
        <v>44975</v>
      </c>
      <c r="C22">
        <v>3</v>
      </c>
      <c r="F22" s="16">
        <v>13200</v>
      </c>
    </row>
    <row r="23" spans="2:16" hidden="1" x14ac:dyDescent="0.25">
      <c r="B23" s="1">
        <v>44977</v>
      </c>
      <c r="D23">
        <v>7</v>
      </c>
      <c r="F23" s="16">
        <v>30800</v>
      </c>
    </row>
    <row r="24" spans="2:16" hidden="1" x14ac:dyDescent="0.25">
      <c r="B24" s="1">
        <v>44977</v>
      </c>
      <c r="C24">
        <v>36</v>
      </c>
      <c r="F24" s="16">
        <v>147600</v>
      </c>
    </row>
    <row r="25" spans="2:16" hidden="1" x14ac:dyDescent="0.25">
      <c r="B25" s="1">
        <v>44978</v>
      </c>
      <c r="D25">
        <v>60</v>
      </c>
      <c r="F25" s="16">
        <v>246000</v>
      </c>
    </row>
    <row r="26" spans="2:16" hidden="1" x14ac:dyDescent="0.25">
      <c r="B26" s="1">
        <v>44979</v>
      </c>
      <c r="C26">
        <v>36</v>
      </c>
      <c r="F26" s="16">
        <v>147600</v>
      </c>
    </row>
    <row r="27" spans="2:16" hidden="1" x14ac:dyDescent="0.25">
      <c r="B27" s="1">
        <v>44980</v>
      </c>
      <c r="C27">
        <v>50</v>
      </c>
      <c r="F27" s="16">
        <v>205000</v>
      </c>
    </row>
    <row r="28" spans="2:16" hidden="1" x14ac:dyDescent="0.25">
      <c r="B28" s="1">
        <v>44980</v>
      </c>
      <c r="C28">
        <v>13</v>
      </c>
      <c r="F28" s="16">
        <v>57200</v>
      </c>
    </row>
    <row r="29" spans="2:16" hidden="1" x14ac:dyDescent="0.25">
      <c r="B29" s="1">
        <v>44982</v>
      </c>
      <c r="C29">
        <v>21</v>
      </c>
      <c r="F29" s="16">
        <v>92400</v>
      </c>
    </row>
    <row r="30" spans="2:16" hidden="1" x14ac:dyDescent="0.25">
      <c r="B30" s="1">
        <v>44985</v>
      </c>
      <c r="D30">
        <v>21</v>
      </c>
      <c r="F30" s="16">
        <v>92400</v>
      </c>
    </row>
    <row r="31" spans="2:16" hidden="1" x14ac:dyDescent="0.25">
      <c r="B31" s="1">
        <v>44986</v>
      </c>
      <c r="C31">
        <v>66</v>
      </c>
      <c r="F31" s="16">
        <v>270600</v>
      </c>
      <c r="I31" s="19" t="s">
        <v>15</v>
      </c>
      <c r="J31" s="19"/>
      <c r="K31" s="19"/>
      <c r="L31" s="19"/>
      <c r="M31" s="19"/>
      <c r="N31" s="19"/>
      <c r="O31" s="19"/>
      <c r="P31" s="19"/>
    </row>
    <row r="32" spans="2:16" hidden="1" x14ac:dyDescent="0.25">
      <c r="B32" s="1">
        <v>44986</v>
      </c>
      <c r="D32">
        <v>36</v>
      </c>
      <c r="F32" s="16">
        <v>147600</v>
      </c>
      <c r="I32" s="2" t="s">
        <v>7</v>
      </c>
      <c r="J32" s="2" t="s">
        <v>1</v>
      </c>
      <c r="K32" s="2" t="s">
        <v>2</v>
      </c>
      <c r="L32" s="2" t="s">
        <v>3</v>
      </c>
      <c r="M32" s="2" t="s">
        <v>5</v>
      </c>
      <c r="N32" s="2" t="s">
        <v>16</v>
      </c>
      <c r="O32" s="2" t="s">
        <v>17</v>
      </c>
      <c r="P32" s="2" t="s">
        <v>18</v>
      </c>
    </row>
    <row r="33" spans="2:23" hidden="1" x14ac:dyDescent="0.25">
      <c r="B33" s="1">
        <v>44986</v>
      </c>
      <c r="C33">
        <v>7</v>
      </c>
      <c r="F33" s="16">
        <v>30800</v>
      </c>
      <c r="I33" s="2" t="s">
        <v>5</v>
      </c>
      <c r="J33" s="2">
        <f>SUM(C39:C58)</f>
        <v>201</v>
      </c>
      <c r="K33" s="2">
        <f>SUM(D39:D58)</f>
        <v>249</v>
      </c>
      <c r="L33" s="2">
        <f>SUM(E39:E58)</f>
        <v>92</v>
      </c>
      <c r="M33" s="2">
        <f>SUM(J33:L33)</f>
        <v>542</v>
      </c>
      <c r="N33" s="15">
        <f>M33*600</f>
        <v>325200</v>
      </c>
      <c r="O33" s="15">
        <v>28000</v>
      </c>
      <c r="P33" s="15">
        <f>(N33-O33)/3</f>
        <v>99066.666666666672</v>
      </c>
      <c r="V33" s="5"/>
      <c r="W33" s="14">
        <v>75000</v>
      </c>
    </row>
    <row r="34" spans="2:23" hidden="1" x14ac:dyDescent="0.25">
      <c r="B34" s="1">
        <v>44987</v>
      </c>
      <c r="C34">
        <v>75</v>
      </c>
      <c r="F34" s="16">
        <v>307500</v>
      </c>
      <c r="V34" s="6"/>
      <c r="W34" s="14">
        <v>70000</v>
      </c>
    </row>
    <row r="35" spans="2:23" hidden="1" x14ac:dyDescent="0.25">
      <c r="B35" s="1">
        <v>44988</v>
      </c>
      <c r="C35">
        <v>13</v>
      </c>
      <c r="F35" s="16">
        <v>57200</v>
      </c>
      <c r="I35" s="19" t="s">
        <v>19</v>
      </c>
      <c r="J35" s="19"/>
      <c r="K35" s="19"/>
      <c r="L35" s="19"/>
      <c r="M35" s="19"/>
      <c r="N35" s="19"/>
      <c r="O35" s="19"/>
      <c r="P35" s="19"/>
      <c r="V35" s="7"/>
      <c r="W35" s="14">
        <v>65000</v>
      </c>
    </row>
    <row r="36" spans="2:23" hidden="1" x14ac:dyDescent="0.25">
      <c r="B36" s="1">
        <v>44988</v>
      </c>
      <c r="D36">
        <v>12</v>
      </c>
      <c r="F36" s="16">
        <v>52800</v>
      </c>
      <c r="I36" s="2" t="s">
        <v>7</v>
      </c>
      <c r="J36" s="2" t="s">
        <v>1</v>
      </c>
      <c r="K36" s="2" t="s">
        <v>2</v>
      </c>
      <c r="L36" s="2" t="s">
        <v>3</v>
      </c>
      <c r="M36" s="2" t="s">
        <v>5</v>
      </c>
      <c r="N36" s="2" t="s">
        <v>16</v>
      </c>
      <c r="O36" s="2" t="s">
        <v>17</v>
      </c>
      <c r="P36" s="2" t="s">
        <v>18</v>
      </c>
      <c r="V36" s="8"/>
      <c r="W36" s="14">
        <v>60000</v>
      </c>
    </row>
    <row r="37" spans="2:23" hidden="1" x14ac:dyDescent="0.25">
      <c r="B37" s="1">
        <v>44989</v>
      </c>
      <c r="D37">
        <v>36</v>
      </c>
      <c r="F37" s="16">
        <v>147600</v>
      </c>
      <c r="I37" s="2" t="s">
        <v>5</v>
      </c>
      <c r="J37" s="2">
        <f>SUM(C59:C69)</f>
        <v>302</v>
      </c>
      <c r="K37" s="2">
        <f>SUM(D59:D69)</f>
        <v>177</v>
      </c>
      <c r="L37" s="2">
        <f>SUM(E59:E69)</f>
        <v>0</v>
      </c>
      <c r="M37" s="2">
        <f>SUM(J37:L37)</f>
        <v>479</v>
      </c>
      <c r="N37" s="15">
        <f>M37*600</f>
        <v>287400</v>
      </c>
      <c r="O37" s="15">
        <v>28000</v>
      </c>
      <c r="P37" s="15">
        <f>(N37-O37)/3</f>
        <v>86466.666666666672</v>
      </c>
      <c r="V37" s="9"/>
      <c r="W37" s="14">
        <v>58000</v>
      </c>
    </row>
    <row r="38" spans="2:23" hidden="1" x14ac:dyDescent="0.25">
      <c r="B38" s="1">
        <v>44989</v>
      </c>
      <c r="D38">
        <v>13</v>
      </c>
      <c r="F38" s="16">
        <v>57200</v>
      </c>
      <c r="V38" s="10"/>
      <c r="W38" s="14">
        <v>55000</v>
      </c>
    </row>
    <row r="39" spans="2:23" hidden="1" x14ac:dyDescent="0.25">
      <c r="B39" s="1">
        <v>44991</v>
      </c>
      <c r="C39">
        <v>38</v>
      </c>
      <c r="F39" s="16">
        <v>155800</v>
      </c>
      <c r="I39" s="19" t="s">
        <v>20</v>
      </c>
      <c r="J39" s="19"/>
      <c r="K39" s="19"/>
      <c r="L39" s="19"/>
      <c r="M39" s="19"/>
      <c r="N39" s="19"/>
      <c r="O39" s="19"/>
      <c r="P39" s="19"/>
      <c r="V39" s="11"/>
      <c r="W39" s="14">
        <v>52000</v>
      </c>
    </row>
    <row r="40" spans="2:23" hidden="1" x14ac:dyDescent="0.25">
      <c r="B40" s="1">
        <v>44991</v>
      </c>
      <c r="D40">
        <v>24</v>
      </c>
      <c r="F40" s="16">
        <v>105600</v>
      </c>
      <c r="I40" s="2" t="s">
        <v>7</v>
      </c>
      <c r="J40" s="2" t="s">
        <v>1</v>
      </c>
      <c r="K40" s="2" t="s">
        <v>2</v>
      </c>
      <c r="L40" s="2" t="s">
        <v>3</v>
      </c>
      <c r="M40" s="2" t="s">
        <v>5</v>
      </c>
      <c r="N40" s="2" t="s">
        <v>16</v>
      </c>
      <c r="O40" s="2" t="s">
        <v>17</v>
      </c>
      <c r="P40" s="2" t="s">
        <v>18</v>
      </c>
      <c r="V40" s="12"/>
      <c r="W40" s="14">
        <v>40000</v>
      </c>
    </row>
    <row r="41" spans="2:23" hidden="1" x14ac:dyDescent="0.25">
      <c r="B41" s="1">
        <v>44991</v>
      </c>
      <c r="E41">
        <v>13</v>
      </c>
      <c r="F41" s="16">
        <v>57200</v>
      </c>
      <c r="I41" s="2" t="s">
        <v>5</v>
      </c>
      <c r="J41" s="2">
        <f>SUM(C70:C77)</f>
        <v>116</v>
      </c>
      <c r="K41" s="2">
        <f>SUM(D70:D77)</f>
        <v>21</v>
      </c>
      <c r="L41" s="2">
        <f>SUM(E70:E77)</f>
        <v>36</v>
      </c>
      <c r="M41" s="2">
        <f>SUM(J41:L41)</f>
        <v>173</v>
      </c>
      <c r="N41" s="15">
        <f>M41*600</f>
        <v>103800</v>
      </c>
      <c r="O41" s="15">
        <v>28000</v>
      </c>
      <c r="P41" s="15">
        <f>(N41-O41)/3</f>
        <v>25266.666666666668</v>
      </c>
      <c r="V41" s="13"/>
      <c r="W41" s="14">
        <v>48000</v>
      </c>
    </row>
    <row r="42" spans="2:23" hidden="1" x14ac:dyDescent="0.25">
      <c r="B42" s="1">
        <v>44992</v>
      </c>
      <c r="C42">
        <v>12</v>
      </c>
      <c r="F42" s="16">
        <v>52800</v>
      </c>
    </row>
    <row r="43" spans="2:23" hidden="1" x14ac:dyDescent="0.25">
      <c r="B43" s="1">
        <v>44992</v>
      </c>
      <c r="E43">
        <v>43</v>
      </c>
      <c r="F43" s="16">
        <v>176300</v>
      </c>
      <c r="I43" s="19" t="s">
        <v>21</v>
      </c>
      <c r="J43" s="19"/>
      <c r="K43" s="19"/>
      <c r="L43" s="19"/>
      <c r="M43" s="19"/>
      <c r="N43" s="19"/>
      <c r="O43" s="19"/>
      <c r="P43" s="19"/>
    </row>
    <row r="44" spans="2:23" hidden="1" x14ac:dyDescent="0.25">
      <c r="B44" s="1">
        <v>44992</v>
      </c>
      <c r="E44">
        <v>36</v>
      </c>
      <c r="F44" s="16">
        <v>147600</v>
      </c>
      <c r="I44" s="2" t="s">
        <v>7</v>
      </c>
      <c r="J44" s="2" t="s">
        <v>1</v>
      </c>
      <c r="K44" s="2" t="s">
        <v>2</v>
      </c>
      <c r="L44" s="2" t="s">
        <v>3</v>
      </c>
      <c r="M44" s="2" t="s">
        <v>5</v>
      </c>
      <c r="N44" s="2" t="s">
        <v>16</v>
      </c>
      <c r="O44" s="2" t="s">
        <v>17</v>
      </c>
      <c r="P44" s="2" t="s">
        <v>18</v>
      </c>
    </row>
    <row r="45" spans="2:23" hidden="1" x14ac:dyDescent="0.25">
      <c r="B45" s="1">
        <v>44992</v>
      </c>
      <c r="D45">
        <v>8</v>
      </c>
      <c r="F45" s="16">
        <v>35200</v>
      </c>
      <c r="I45" s="2" t="s">
        <v>5</v>
      </c>
      <c r="J45" s="2">
        <f>SUM(C78:C84)</f>
        <v>29</v>
      </c>
      <c r="K45" s="2">
        <f>SUM(D78:D84)</f>
        <v>349</v>
      </c>
      <c r="L45" s="2">
        <f>SUM(E78:E85)</f>
        <v>2</v>
      </c>
      <c r="M45" s="2">
        <f>SUM(J45:L45)</f>
        <v>380</v>
      </c>
      <c r="N45" s="15">
        <f>M45*600</f>
        <v>228000</v>
      </c>
      <c r="O45" s="15">
        <v>28000</v>
      </c>
      <c r="P45" s="15">
        <f>(N45-O45)/3</f>
        <v>66666.666666666672</v>
      </c>
    </row>
    <row r="46" spans="2:23" hidden="1" x14ac:dyDescent="0.25">
      <c r="B46" s="1">
        <v>44992</v>
      </c>
      <c r="C46">
        <v>52</v>
      </c>
      <c r="F46" s="16">
        <v>213200</v>
      </c>
    </row>
    <row r="47" spans="2:23" hidden="1" x14ac:dyDescent="0.25">
      <c r="B47" s="1">
        <v>44992</v>
      </c>
      <c r="D47">
        <v>24</v>
      </c>
      <c r="F47" s="16">
        <v>105600</v>
      </c>
      <c r="I47" s="19" t="s">
        <v>22</v>
      </c>
      <c r="J47" s="19"/>
      <c r="K47" s="19"/>
      <c r="L47" s="19"/>
      <c r="M47" s="19"/>
    </row>
    <row r="48" spans="2:23" hidden="1" x14ac:dyDescent="0.25">
      <c r="B48" s="1">
        <v>44993</v>
      </c>
      <c r="C48">
        <v>12</v>
      </c>
      <c r="F48" s="16">
        <v>52800</v>
      </c>
      <c r="I48" s="2" t="s">
        <v>23</v>
      </c>
      <c r="J48" s="2" t="s">
        <v>24</v>
      </c>
      <c r="K48" s="2" t="s">
        <v>25</v>
      </c>
      <c r="L48" s="2" t="s">
        <v>26</v>
      </c>
      <c r="M48" s="2" t="s">
        <v>27</v>
      </c>
    </row>
    <row r="49" spans="2:13" hidden="1" x14ac:dyDescent="0.25">
      <c r="B49" s="1">
        <v>44993</v>
      </c>
      <c r="D49">
        <v>22</v>
      </c>
      <c r="F49" s="16">
        <v>96800</v>
      </c>
      <c r="I49" s="2" t="s">
        <v>28</v>
      </c>
      <c r="J49" s="2">
        <f>SUM(C31:C85)</f>
        <v>809</v>
      </c>
      <c r="K49" s="2">
        <f>SUM(D31:D85)</f>
        <v>893</v>
      </c>
      <c r="L49" s="2">
        <f>SUM(E31:E85)</f>
        <v>130</v>
      </c>
      <c r="M49" s="14">
        <f>SUM(F31:F85)</f>
        <v>7720000</v>
      </c>
    </row>
    <row r="50" spans="2:13" hidden="1" x14ac:dyDescent="0.25">
      <c r="B50" s="1">
        <v>44993</v>
      </c>
      <c r="D50">
        <v>12</v>
      </c>
      <c r="F50" s="16">
        <v>52800</v>
      </c>
    </row>
    <row r="51" spans="2:13" hidden="1" x14ac:dyDescent="0.25">
      <c r="B51" s="1">
        <v>44993</v>
      </c>
      <c r="D51">
        <v>12</v>
      </c>
      <c r="F51" s="16">
        <v>52800</v>
      </c>
    </row>
    <row r="52" spans="2:13" hidden="1" x14ac:dyDescent="0.25">
      <c r="B52" s="1">
        <v>44993</v>
      </c>
      <c r="D52">
        <v>18</v>
      </c>
      <c r="F52" s="16">
        <v>79200</v>
      </c>
    </row>
    <row r="53" spans="2:13" hidden="1" x14ac:dyDescent="0.25">
      <c r="B53" s="1">
        <v>44994</v>
      </c>
      <c r="C53">
        <v>42</v>
      </c>
      <c r="F53" s="16">
        <v>172200</v>
      </c>
    </row>
    <row r="54" spans="2:13" hidden="1" x14ac:dyDescent="0.25">
      <c r="B54" s="1">
        <v>44994</v>
      </c>
      <c r="D54">
        <v>33</v>
      </c>
      <c r="F54" s="16">
        <v>145200</v>
      </c>
    </row>
    <row r="55" spans="2:13" hidden="1" x14ac:dyDescent="0.25">
      <c r="B55" s="1">
        <v>44995</v>
      </c>
      <c r="C55">
        <v>8</v>
      </c>
      <c r="F55" s="16">
        <v>35200</v>
      </c>
    </row>
    <row r="56" spans="2:13" hidden="1" x14ac:dyDescent="0.25">
      <c r="B56" s="1">
        <v>44995</v>
      </c>
      <c r="D56">
        <v>48</v>
      </c>
      <c r="F56" s="16">
        <v>196800</v>
      </c>
    </row>
    <row r="57" spans="2:13" hidden="1" x14ac:dyDescent="0.25">
      <c r="B57" s="1">
        <v>44995</v>
      </c>
      <c r="D57">
        <v>48</v>
      </c>
      <c r="F57" s="16">
        <v>196800</v>
      </c>
    </row>
    <row r="58" spans="2:13" hidden="1" x14ac:dyDescent="0.25">
      <c r="B58" s="1">
        <v>44996</v>
      </c>
      <c r="C58">
        <v>37</v>
      </c>
      <c r="F58" s="16">
        <v>151700</v>
      </c>
    </row>
    <row r="59" spans="2:13" hidden="1" x14ac:dyDescent="0.25">
      <c r="B59" s="1">
        <v>44999</v>
      </c>
      <c r="D59">
        <v>48</v>
      </c>
      <c r="F59" s="16">
        <v>196800</v>
      </c>
    </row>
    <row r="60" spans="2:13" hidden="1" x14ac:dyDescent="0.25">
      <c r="B60" s="1">
        <v>44999</v>
      </c>
      <c r="C60">
        <v>26</v>
      </c>
      <c r="F60" s="16">
        <v>114400</v>
      </c>
    </row>
    <row r="61" spans="2:13" hidden="1" x14ac:dyDescent="0.25">
      <c r="B61" s="1">
        <v>45000</v>
      </c>
      <c r="C61">
        <v>12</v>
      </c>
      <c r="F61" s="16">
        <v>52800</v>
      </c>
    </row>
    <row r="62" spans="2:13" hidden="1" x14ac:dyDescent="0.25">
      <c r="B62" s="1">
        <v>45001</v>
      </c>
      <c r="D62">
        <v>23</v>
      </c>
      <c r="F62" s="16">
        <v>101200</v>
      </c>
    </row>
    <row r="63" spans="2:13" hidden="1" x14ac:dyDescent="0.25">
      <c r="B63" s="1">
        <v>45001</v>
      </c>
      <c r="D63">
        <v>12</v>
      </c>
      <c r="F63" s="16">
        <v>52800</v>
      </c>
    </row>
    <row r="64" spans="2:13" hidden="1" x14ac:dyDescent="0.25">
      <c r="B64" s="1">
        <v>45000</v>
      </c>
      <c r="D64">
        <v>40</v>
      </c>
      <c r="F64" s="16">
        <v>164000</v>
      </c>
    </row>
    <row r="65" spans="2:6" hidden="1" x14ac:dyDescent="0.25">
      <c r="B65" s="1">
        <v>45002</v>
      </c>
      <c r="C65">
        <v>144</v>
      </c>
      <c r="F65" s="16">
        <v>590400</v>
      </c>
    </row>
    <row r="66" spans="2:6" hidden="1" x14ac:dyDescent="0.25">
      <c r="B66" s="1">
        <v>45002</v>
      </c>
      <c r="C66">
        <v>36</v>
      </c>
      <c r="F66" s="16">
        <v>147600</v>
      </c>
    </row>
    <row r="67" spans="2:6" hidden="1" x14ac:dyDescent="0.25">
      <c r="B67" s="1">
        <v>45003</v>
      </c>
      <c r="C67">
        <v>57</v>
      </c>
      <c r="F67" s="16">
        <v>233700</v>
      </c>
    </row>
    <row r="68" spans="2:6" hidden="1" x14ac:dyDescent="0.25">
      <c r="B68" s="1">
        <v>45003</v>
      </c>
      <c r="C68">
        <v>27</v>
      </c>
      <c r="F68" s="16">
        <v>118800</v>
      </c>
    </row>
    <row r="69" spans="2:6" hidden="1" x14ac:dyDescent="0.25">
      <c r="B69" s="1">
        <v>45003</v>
      </c>
      <c r="D69">
        <v>54</v>
      </c>
      <c r="F69" s="16">
        <v>221400</v>
      </c>
    </row>
    <row r="70" spans="2:6" hidden="1" x14ac:dyDescent="0.25">
      <c r="B70" s="1">
        <v>45007</v>
      </c>
      <c r="C70">
        <v>31</v>
      </c>
      <c r="F70" s="16">
        <v>136400</v>
      </c>
    </row>
    <row r="71" spans="2:6" hidden="1" x14ac:dyDescent="0.25">
      <c r="B71" s="1">
        <v>45007</v>
      </c>
      <c r="D71">
        <v>10</v>
      </c>
      <c r="F71" s="16">
        <v>44000</v>
      </c>
    </row>
    <row r="72" spans="2:6" hidden="1" x14ac:dyDescent="0.25">
      <c r="B72" s="1">
        <v>45008</v>
      </c>
      <c r="D72">
        <v>11</v>
      </c>
      <c r="F72" s="16">
        <v>48400</v>
      </c>
    </row>
    <row r="73" spans="2:6" hidden="1" x14ac:dyDescent="0.25">
      <c r="B73" s="1">
        <v>45008</v>
      </c>
      <c r="E73">
        <v>36</v>
      </c>
      <c r="F73" s="16">
        <v>147600</v>
      </c>
    </row>
    <row r="74" spans="2:6" hidden="1" x14ac:dyDescent="0.25">
      <c r="B74" s="1">
        <v>45009</v>
      </c>
      <c r="C74">
        <v>14</v>
      </c>
      <c r="F74" s="16">
        <v>61600</v>
      </c>
    </row>
    <row r="75" spans="2:6" hidden="1" x14ac:dyDescent="0.25">
      <c r="B75" s="1">
        <v>45009</v>
      </c>
      <c r="C75">
        <v>24</v>
      </c>
      <c r="F75" s="16">
        <v>105600</v>
      </c>
    </row>
    <row r="76" spans="2:6" hidden="1" x14ac:dyDescent="0.25">
      <c r="B76" s="1">
        <v>45009</v>
      </c>
      <c r="C76">
        <v>36</v>
      </c>
      <c r="F76" s="16">
        <v>147600</v>
      </c>
    </row>
    <row r="77" spans="2:6" hidden="1" x14ac:dyDescent="0.25">
      <c r="B77" s="1">
        <v>45009</v>
      </c>
      <c r="C77">
        <v>11</v>
      </c>
      <c r="F77" s="16">
        <v>48400</v>
      </c>
    </row>
    <row r="78" spans="2:6" hidden="1" x14ac:dyDescent="0.25">
      <c r="B78" s="1">
        <v>45013</v>
      </c>
      <c r="D78">
        <v>100</v>
      </c>
      <c r="F78" s="16">
        <v>410000</v>
      </c>
    </row>
    <row r="79" spans="2:6" hidden="1" x14ac:dyDescent="0.25">
      <c r="B79" s="1">
        <v>45014</v>
      </c>
      <c r="C79">
        <v>12</v>
      </c>
      <c r="F79" s="16">
        <v>52800</v>
      </c>
    </row>
    <row r="80" spans="2:6" hidden="1" x14ac:dyDescent="0.25">
      <c r="B80" s="1">
        <v>45014</v>
      </c>
      <c r="D80">
        <v>45</v>
      </c>
      <c r="F80" s="16">
        <v>184500</v>
      </c>
    </row>
    <row r="81" spans="2:15" hidden="1" x14ac:dyDescent="0.25">
      <c r="B81" s="1">
        <v>45014</v>
      </c>
      <c r="C81">
        <v>2</v>
      </c>
      <c r="F81" s="16">
        <v>8800</v>
      </c>
    </row>
    <row r="82" spans="2:15" hidden="1" x14ac:dyDescent="0.25">
      <c r="B82" s="1">
        <v>45016</v>
      </c>
      <c r="D82">
        <v>168</v>
      </c>
      <c r="F82" s="16">
        <v>759600</v>
      </c>
    </row>
    <row r="83" spans="2:15" x14ac:dyDescent="0.25">
      <c r="B83" s="1">
        <v>45017</v>
      </c>
      <c r="D83">
        <v>36</v>
      </c>
      <c r="F83" s="16">
        <v>147600</v>
      </c>
    </row>
    <row r="84" spans="2:15" x14ac:dyDescent="0.25">
      <c r="B84" s="1">
        <v>45017</v>
      </c>
      <c r="C84">
        <v>15</v>
      </c>
      <c r="F84" s="16">
        <v>61500</v>
      </c>
    </row>
    <row r="85" spans="2:15" x14ac:dyDescent="0.25">
      <c r="B85" s="1">
        <v>45017</v>
      </c>
      <c r="E85">
        <v>2</v>
      </c>
      <c r="F85" s="16">
        <v>8800</v>
      </c>
    </row>
    <row r="86" spans="2:15" x14ac:dyDescent="0.25">
      <c r="B86" s="1">
        <v>45019</v>
      </c>
      <c r="C86">
        <v>113</v>
      </c>
      <c r="F86" s="16">
        <v>463300</v>
      </c>
      <c r="H86" s="19" t="s">
        <v>30</v>
      </c>
      <c r="I86" s="19"/>
      <c r="J86" s="19"/>
      <c r="K86" s="19"/>
      <c r="L86" s="19"/>
      <c r="M86" s="19"/>
      <c r="N86" s="19"/>
      <c r="O86" s="19"/>
    </row>
    <row r="87" spans="2:15" x14ac:dyDescent="0.25">
      <c r="B87" s="1">
        <v>45021</v>
      </c>
      <c r="C87">
        <v>28</v>
      </c>
      <c r="F87" s="16">
        <v>114800</v>
      </c>
      <c r="H87" s="2" t="s">
        <v>7</v>
      </c>
      <c r="I87" s="2" t="s">
        <v>1</v>
      </c>
      <c r="J87" s="2" t="s">
        <v>2</v>
      </c>
      <c r="K87" s="2" t="s">
        <v>3</v>
      </c>
      <c r="L87" s="2" t="s">
        <v>5</v>
      </c>
      <c r="M87" s="2" t="s">
        <v>16</v>
      </c>
      <c r="N87" s="2" t="s">
        <v>17</v>
      </c>
      <c r="O87" s="2" t="s">
        <v>18</v>
      </c>
    </row>
    <row r="88" spans="2:15" x14ac:dyDescent="0.25">
      <c r="B88" s="1">
        <v>45026</v>
      </c>
      <c r="D88">
        <v>24</v>
      </c>
      <c r="F88" s="16">
        <v>105600</v>
      </c>
      <c r="H88" s="2" t="s">
        <v>5</v>
      </c>
      <c r="I88" s="2">
        <f>SUM(C86:C87)</f>
        <v>141</v>
      </c>
      <c r="J88" s="2">
        <f>SUM(D86:D87)</f>
        <v>0</v>
      </c>
      <c r="K88" s="2">
        <f>SUM(E86:E87)</f>
        <v>0</v>
      </c>
      <c r="L88" s="2">
        <f>SUM(I88:K88)</f>
        <v>141</v>
      </c>
      <c r="M88" s="15">
        <f>L88*600</f>
        <v>84600</v>
      </c>
      <c r="N88" s="15">
        <v>28000</v>
      </c>
      <c r="O88" s="15">
        <f>(M88-N88)/3</f>
        <v>18866.666666666668</v>
      </c>
    </row>
    <row r="89" spans="2:15" x14ac:dyDescent="0.25">
      <c r="B89" s="1">
        <v>45027</v>
      </c>
      <c r="C89">
        <v>8</v>
      </c>
      <c r="F89" s="16">
        <v>29300</v>
      </c>
    </row>
    <row r="90" spans="2:15" x14ac:dyDescent="0.25">
      <c r="B90" s="1">
        <v>45028</v>
      </c>
      <c r="D90">
        <v>36</v>
      </c>
      <c r="F90" s="16">
        <v>147600</v>
      </c>
      <c r="H90" s="19" t="s">
        <v>31</v>
      </c>
      <c r="I90" s="19"/>
      <c r="J90" s="19"/>
      <c r="K90" s="19"/>
      <c r="L90" s="19"/>
      <c r="M90" s="19"/>
      <c r="N90" s="19"/>
      <c r="O90" s="19"/>
    </row>
    <row r="91" spans="2:15" x14ac:dyDescent="0.25">
      <c r="B91" s="1">
        <v>45029</v>
      </c>
      <c r="D91">
        <v>36</v>
      </c>
      <c r="F91" s="16">
        <v>147600</v>
      </c>
      <c r="H91" s="2" t="s">
        <v>7</v>
      </c>
      <c r="I91" s="2" t="s">
        <v>1</v>
      </c>
      <c r="J91" s="2" t="s">
        <v>2</v>
      </c>
      <c r="K91" s="2" t="s">
        <v>3</v>
      </c>
      <c r="L91" s="2" t="s">
        <v>5</v>
      </c>
      <c r="M91" s="2" t="s">
        <v>16</v>
      </c>
      <c r="N91" s="2" t="s">
        <v>17</v>
      </c>
      <c r="O91" s="2" t="s">
        <v>18</v>
      </c>
    </row>
    <row r="92" spans="2:15" x14ac:dyDescent="0.25">
      <c r="B92" s="1">
        <v>45030</v>
      </c>
      <c r="C92">
        <v>50</v>
      </c>
      <c r="F92" s="16">
        <v>205000</v>
      </c>
      <c r="H92" s="2" t="s">
        <v>5</v>
      </c>
      <c r="I92" s="2">
        <f>SUM(C88:C94)</f>
        <v>58</v>
      </c>
      <c r="J92" s="2">
        <f>SUM(D88:D94)</f>
        <v>118</v>
      </c>
      <c r="K92" s="2">
        <f>SUM(E88:E94)</f>
        <v>24</v>
      </c>
      <c r="L92" s="2">
        <f>SUM(I92:K92)</f>
        <v>200</v>
      </c>
      <c r="M92" s="15">
        <f>L92*600</f>
        <v>120000</v>
      </c>
      <c r="N92" s="15">
        <v>28000</v>
      </c>
      <c r="O92" s="15">
        <f>(M92-N92)/3</f>
        <v>30666.666666666668</v>
      </c>
    </row>
    <row r="93" spans="2:15" x14ac:dyDescent="0.25">
      <c r="B93" s="1">
        <v>45031</v>
      </c>
      <c r="E93">
        <v>24</v>
      </c>
      <c r="F93" s="16">
        <v>100800</v>
      </c>
    </row>
    <row r="94" spans="2:15" x14ac:dyDescent="0.25">
      <c r="B94" s="1">
        <v>45031</v>
      </c>
      <c r="D94">
        <v>22</v>
      </c>
      <c r="F94" s="16">
        <v>101200</v>
      </c>
      <c r="H94" s="19" t="s">
        <v>45</v>
      </c>
      <c r="I94" s="19"/>
      <c r="J94" s="19"/>
      <c r="K94" s="19"/>
      <c r="L94" s="19"/>
      <c r="M94" s="19"/>
      <c r="N94" s="19"/>
      <c r="O94" s="19"/>
    </row>
    <row r="95" spans="2:15" x14ac:dyDescent="0.25">
      <c r="B95" s="1">
        <v>45034</v>
      </c>
      <c r="E95">
        <v>36</v>
      </c>
      <c r="F95" s="16">
        <v>147600</v>
      </c>
      <c r="H95" s="2" t="s">
        <v>7</v>
      </c>
      <c r="I95" s="2" t="s">
        <v>1</v>
      </c>
      <c r="J95" s="2" t="s">
        <v>2</v>
      </c>
      <c r="K95" s="2" t="s">
        <v>3</v>
      </c>
      <c r="L95" s="2" t="s">
        <v>5</v>
      </c>
      <c r="M95" s="2" t="s">
        <v>16</v>
      </c>
      <c r="N95" s="2" t="s">
        <v>17</v>
      </c>
      <c r="O95" s="2" t="s">
        <v>18</v>
      </c>
    </row>
    <row r="96" spans="2:15" x14ac:dyDescent="0.25">
      <c r="B96" s="1">
        <v>45035</v>
      </c>
      <c r="C96">
        <v>31</v>
      </c>
      <c r="F96" s="16">
        <v>127100</v>
      </c>
      <c r="H96" s="2" t="s">
        <v>5</v>
      </c>
      <c r="I96" s="2">
        <f>SUM(C95:C103)</f>
        <v>187</v>
      </c>
      <c r="J96" s="2">
        <f>SUM(D95:D103)</f>
        <v>60</v>
      </c>
      <c r="K96" s="2">
        <f>SUM(E95:E103)</f>
        <v>60</v>
      </c>
      <c r="L96" s="2">
        <f>SUM(I96:K96)</f>
        <v>307</v>
      </c>
      <c r="M96" s="15">
        <f>L96*600</f>
        <v>184200</v>
      </c>
      <c r="N96" s="15">
        <v>28000</v>
      </c>
      <c r="O96" s="15">
        <f>(M96-N96)/3</f>
        <v>52066.666666666664</v>
      </c>
    </row>
    <row r="97" spans="2:6" x14ac:dyDescent="0.25">
      <c r="B97" s="1">
        <v>45036</v>
      </c>
      <c r="D97">
        <v>12</v>
      </c>
      <c r="F97" s="16">
        <v>52800</v>
      </c>
    </row>
    <row r="98" spans="2:6" x14ac:dyDescent="0.25">
      <c r="B98" s="1">
        <v>45036</v>
      </c>
      <c r="C98">
        <v>60</v>
      </c>
      <c r="F98" s="16">
        <v>240000</v>
      </c>
    </row>
    <row r="99" spans="2:6" x14ac:dyDescent="0.25">
      <c r="B99" s="1">
        <v>45036</v>
      </c>
      <c r="D99">
        <v>24</v>
      </c>
      <c r="F99" s="16">
        <v>105600</v>
      </c>
    </row>
    <row r="100" spans="2:6" x14ac:dyDescent="0.25">
      <c r="B100" s="1">
        <v>45037</v>
      </c>
      <c r="C100">
        <v>60</v>
      </c>
      <c r="F100" s="16">
        <v>246000</v>
      </c>
    </row>
    <row r="101" spans="2:6" x14ac:dyDescent="0.25">
      <c r="B101" s="1">
        <v>45038</v>
      </c>
      <c r="E101">
        <v>24</v>
      </c>
      <c r="F101" s="16">
        <v>105600</v>
      </c>
    </row>
    <row r="102" spans="2:6" x14ac:dyDescent="0.25">
      <c r="B102" s="1">
        <v>45038</v>
      </c>
      <c r="D102">
        <v>24</v>
      </c>
      <c r="F102" s="16">
        <v>105600</v>
      </c>
    </row>
    <row r="103" spans="2:6" x14ac:dyDescent="0.25">
      <c r="B103" s="1">
        <v>45038</v>
      </c>
      <c r="C103">
        <v>36</v>
      </c>
      <c r="F103" s="16">
        <v>147600</v>
      </c>
    </row>
  </sheetData>
  <mergeCells count="13">
    <mergeCell ref="H94:O94"/>
    <mergeCell ref="H90:O90"/>
    <mergeCell ref="H86:O86"/>
    <mergeCell ref="I43:P43"/>
    <mergeCell ref="I47:M47"/>
    <mergeCell ref="I18:M18"/>
    <mergeCell ref="B2:F4"/>
    <mergeCell ref="I39:P39"/>
    <mergeCell ref="I35:P35"/>
    <mergeCell ref="H2:L2"/>
    <mergeCell ref="I6:M6"/>
    <mergeCell ref="I10:M10"/>
    <mergeCell ref="I31:P31"/>
  </mergeCells>
  <phoneticPr fontId="2" type="noConversion"/>
  <pageMargins left="0.7" right="0.7" top="0.75" bottom="0.75" header="0.3" footer="0.3"/>
  <pageSetup orientation="portrait" r:id="rId1"/>
  <ignoredErrors>
    <ignoredError sqref="K33 J37 K41 J45 K49 M49 J8 J20 M20 J88:K88 I92 J96 K92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757A-E6E3-4165-BA61-DC68D430AF7F}">
  <dimension ref="B3:I22"/>
  <sheetViews>
    <sheetView workbookViewId="0">
      <selection activeCell="E26" sqref="E26"/>
    </sheetView>
  </sheetViews>
  <sheetFormatPr baseColWidth="10" defaultRowHeight="15" x14ac:dyDescent="0.25"/>
  <cols>
    <col min="3" max="3" width="31.7109375" bestFit="1" customWidth="1"/>
    <col min="4" max="4" width="12" bestFit="1" customWidth="1"/>
    <col min="5" max="5" width="13" bestFit="1" customWidth="1"/>
    <col min="6" max="6" width="12.28515625" customWidth="1"/>
    <col min="7" max="8" width="12" bestFit="1" customWidth="1"/>
  </cols>
  <sheetData>
    <row r="3" spans="2:9" ht="15" customHeight="1" x14ac:dyDescent="0.25">
      <c r="B3" s="20" t="s">
        <v>35</v>
      </c>
      <c r="C3" s="20"/>
      <c r="D3" s="20"/>
      <c r="E3" s="20"/>
      <c r="G3" s="21" t="s">
        <v>47</v>
      </c>
      <c r="H3" s="21"/>
      <c r="I3" s="21"/>
    </row>
    <row r="4" spans="2:9" ht="15" customHeight="1" x14ac:dyDescent="0.25">
      <c r="B4" s="20"/>
      <c r="C4" s="20"/>
      <c r="D4" s="20"/>
      <c r="E4" s="20"/>
      <c r="G4" s="22" t="s">
        <v>48</v>
      </c>
      <c r="H4" s="22" t="s">
        <v>49</v>
      </c>
      <c r="I4" s="22" t="s">
        <v>50</v>
      </c>
    </row>
    <row r="5" spans="2:9" ht="15" customHeight="1" x14ac:dyDescent="0.25">
      <c r="B5" s="20"/>
      <c r="C5" s="20"/>
      <c r="D5" s="20"/>
      <c r="E5" s="20"/>
      <c r="G5" s="15">
        <f>SUM(Tabla3[ingreso])</f>
        <v>1130300</v>
      </c>
      <c r="H5" s="15">
        <f>SUM(Tabla3[gasto])</f>
        <v>1316100</v>
      </c>
      <c r="I5" s="15">
        <f>G5-H5</f>
        <v>-185800</v>
      </c>
    </row>
    <row r="6" spans="2:9" x14ac:dyDescent="0.25">
      <c r="B6" t="s">
        <v>4</v>
      </c>
      <c r="C6" t="s">
        <v>34</v>
      </c>
      <c r="D6" t="s">
        <v>32</v>
      </c>
      <c r="E6" t="s">
        <v>33</v>
      </c>
    </row>
    <row r="7" spans="2:9" x14ac:dyDescent="0.25">
      <c r="B7" s="1">
        <v>45035</v>
      </c>
      <c r="C7" t="s">
        <v>36</v>
      </c>
      <c r="D7" s="17"/>
      <c r="E7" s="17">
        <v>112000</v>
      </c>
    </row>
    <row r="8" spans="2:9" x14ac:dyDescent="0.25">
      <c r="B8" s="1">
        <v>45035</v>
      </c>
      <c r="C8" t="s">
        <v>37</v>
      </c>
      <c r="D8" s="17"/>
      <c r="E8" s="17">
        <v>18000</v>
      </c>
    </row>
    <row r="9" spans="2:9" x14ac:dyDescent="0.25">
      <c r="B9" s="1">
        <v>45035</v>
      </c>
      <c r="C9" t="s">
        <v>38</v>
      </c>
      <c r="D9" s="17"/>
      <c r="E9" s="17">
        <v>3000</v>
      </c>
    </row>
    <row r="10" spans="2:9" x14ac:dyDescent="0.25">
      <c r="B10" s="1">
        <v>45036</v>
      </c>
      <c r="C10" t="s">
        <v>39</v>
      </c>
      <c r="D10" s="17"/>
      <c r="E10" s="17">
        <v>336000</v>
      </c>
    </row>
    <row r="11" spans="2:9" x14ac:dyDescent="0.25">
      <c r="B11" s="1">
        <v>45036</v>
      </c>
      <c r="C11" t="s">
        <v>40</v>
      </c>
      <c r="D11" s="17"/>
      <c r="E11" s="17">
        <v>8000</v>
      </c>
    </row>
    <row r="12" spans="2:9" x14ac:dyDescent="0.25">
      <c r="B12" s="1">
        <v>45036</v>
      </c>
      <c r="C12" t="s">
        <v>38</v>
      </c>
      <c r="D12" s="17"/>
      <c r="E12" s="17">
        <v>6000</v>
      </c>
    </row>
    <row r="13" spans="2:9" x14ac:dyDescent="0.25">
      <c r="B13" s="1">
        <v>45037</v>
      </c>
      <c r="C13" t="s">
        <v>39</v>
      </c>
      <c r="D13" s="17"/>
      <c r="E13" s="17">
        <v>336000</v>
      </c>
    </row>
    <row r="14" spans="2:9" x14ac:dyDescent="0.25">
      <c r="B14" s="1">
        <v>45037</v>
      </c>
      <c r="C14" t="s">
        <v>38</v>
      </c>
      <c r="D14" s="17"/>
      <c r="E14" s="17">
        <v>16000</v>
      </c>
    </row>
    <row r="15" spans="2:9" x14ac:dyDescent="0.25">
      <c r="B15" s="1">
        <v>45037</v>
      </c>
      <c r="C15" t="s">
        <v>41</v>
      </c>
      <c r="D15" s="17"/>
      <c r="E15" s="17">
        <v>4100</v>
      </c>
    </row>
    <row r="16" spans="2:9" x14ac:dyDescent="0.25">
      <c r="B16" s="1">
        <v>45038</v>
      </c>
      <c r="C16" t="s">
        <v>38</v>
      </c>
      <c r="D16" s="17"/>
      <c r="E16" s="17">
        <v>3000</v>
      </c>
    </row>
    <row r="17" spans="2:5" x14ac:dyDescent="0.25">
      <c r="B17" s="1">
        <v>45038</v>
      </c>
      <c r="C17" t="s">
        <v>42</v>
      </c>
      <c r="D17" s="17"/>
      <c r="E17" s="17">
        <v>224000</v>
      </c>
    </row>
    <row r="18" spans="2:5" x14ac:dyDescent="0.25">
      <c r="B18" s="1">
        <v>45038</v>
      </c>
      <c r="C18" t="s">
        <v>17</v>
      </c>
      <c r="D18" s="17"/>
      <c r="E18" s="17">
        <v>127000</v>
      </c>
    </row>
    <row r="19" spans="2:5" x14ac:dyDescent="0.25">
      <c r="B19" s="1">
        <v>45038</v>
      </c>
      <c r="C19" t="s">
        <v>43</v>
      </c>
      <c r="D19" s="17"/>
      <c r="E19" s="17">
        <v>7000</v>
      </c>
    </row>
    <row r="20" spans="2:5" x14ac:dyDescent="0.25">
      <c r="B20" s="1">
        <v>45038</v>
      </c>
      <c r="C20" t="s">
        <v>41</v>
      </c>
      <c r="D20" s="17"/>
      <c r="E20" s="17">
        <v>12000</v>
      </c>
    </row>
    <row r="21" spans="2:5" x14ac:dyDescent="0.25">
      <c r="B21" s="1">
        <v>45038</v>
      </c>
      <c r="C21" t="s">
        <v>44</v>
      </c>
      <c r="D21" s="17">
        <v>1130300</v>
      </c>
      <c r="E21" s="17"/>
    </row>
    <row r="22" spans="2:5" x14ac:dyDescent="0.25">
      <c r="B22" s="1">
        <v>45038</v>
      </c>
      <c r="C22" t="s">
        <v>46</v>
      </c>
      <c r="D22" s="17"/>
      <c r="E22" s="17">
        <v>104000</v>
      </c>
    </row>
  </sheetData>
  <mergeCells count="2">
    <mergeCell ref="B3:E5"/>
    <mergeCell ref="G3:I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de ventas sublimado</vt:lpstr>
      <vt:lpstr>informe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2023-04-22T21:54:08Z</dcterms:modified>
</cp:coreProperties>
</file>