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6\Desktop\Studia\6. semestr\Wykorzystanie MS SQL do budowy aplikacji - laby\"/>
    </mc:Choice>
  </mc:AlternateContent>
  <xr:revisionPtr revIDLastSave="0" documentId="13_ncr:1_{17AB5350-AE39-4BF7-958D-39DDEE2ED04E}" xr6:coauthVersionLast="47" xr6:coauthVersionMax="47" xr10:uidLastSave="{00000000-0000-0000-0000-000000000000}"/>
  <bookViews>
    <workbookView xWindow="-4830" yWindow="-16320" windowWidth="38640" windowHeight="15720" activeTab="2" xr2:uid="{379AA26B-96D3-412E-85D3-5195CB8F6A03}"/>
  </bookViews>
  <sheets>
    <sheet name="wb_na" sheetId="1" r:id="rId1"/>
    <sheet name="wb_pod" sheetId="2" r:id="rId2"/>
    <sheet name="wb_poz" sheetId="3" r:id="rId3"/>
    <sheet name="wb_wiersz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G6" i="3" s="1"/>
  <c r="F2" i="4"/>
  <c r="H3" i="3"/>
  <c r="H4" i="3"/>
  <c r="H5" i="3"/>
  <c r="H6" i="3"/>
  <c r="G3" i="3"/>
  <c r="G4" i="3"/>
  <c r="G5" i="3"/>
  <c r="F3" i="3"/>
  <c r="F4" i="3"/>
  <c r="F5" i="3"/>
  <c r="F6" i="3"/>
  <c r="G2" i="3"/>
  <c r="H2" i="3"/>
  <c r="F2" i="3"/>
</calcChain>
</file>

<file path=xl/sharedStrings.xml><?xml version="1.0" encoding="utf-8"?>
<sst xmlns="http://schemas.openxmlformats.org/spreadsheetml/2006/main" count="135" uniqueCount="106">
  <si>
    <t>id_dokumentu</t>
  </si>
  <si>
    <t>kod_formularza</t>
  </si>
  <si>
    <t>kod_systemowy</t>
  </si>
  <si>
    <t>wersja_schemy</t>
  </si>
  <si>
    <t>wariant_formularza</t>
  </si>
  <si>
    <t>cel_zlozenia</t>
  </si>
  <si>
    <t>data_wytworzenia_jpk</t>
  </si>
  <si>
    <t>data_od</t>
  </si>
  <si>
    <t>data_do</t>
  </si>
  <si>
    <t>domyslny_kod_waluty</t>
  </si>
  <si>
    <t>kod_urzedu</t>
  </si>
  <si>
    <t>JPK_WB</t>
  </si>
  <si>
    <t>JPK_WB (1)</t>
  </si>
  <si>
    <t>1-0</t>
  </si>
  <si>
    <t>2024-04-03T12:12:33</t>
  </si>
  <si>
    <t>PLN</t>
  </si>
  <si>
    <t>0271</t>
  </si>
  <si>
    <t>2023-12-16T01:34:28</t>
  </si>
  <si>
    <t>2020-05-17T23:15:25</t>
  </si>
  <si>
    <t>2024-01-03T12:49:46</t>
  </si>
  <si>
    <t>2024-02-23T08:00:01</t>
  </si>
  <si>
    <t>1472</t>
  </si>
  <si>
    <t>1228</t>
  </si>
  <si>
    <t>1436</t>
  </si>
  <si>
    <t>2004</t>
  </si>
  <si>
    <t>id_podmiotu</t>
  </si>
  <si>
    <t>nip</t>
  </si>
  <si>
    <t>pelna_nazwa</t>
  </si>
  <si>
    <t>regon</t>
  </si>
  <si>
    <t>kod_kraju</t>
  </si>
  <si>
    <t>wojewodztwo</t>
  </si>
  <si>
    <t>powiat</t>
  </si>
  <si>
    <t>gmina</t>
  </si>
  <si>
    <t>ulica</t>
  </si>
  <si>
    <t>nr_domu</t>
  </si>
  <si>
    <t>nr_lokalu</t>
  </si>
  <si>
    <t>miejscowosc</t>
  </si>
  <si>
    <t>kod_pocztowy</t>
  </si>
  <si>
    <t>poczta</t>
  </si>
  <si>
    <t>Microsoft Corporation</t>
  </si>
  <si>
    <t>Mercedes-Benz Group AG</t>
  </si>
  <si>
    <t>POLSKA</t>
  </si>
  <si>
    <t>mazowieckie</t>
  </si>
  <si>
    <t>m.st. Warszawa</t>
  </si>
  <si>
    <t>Warszawa</t>
  </si>
  <si>
    <t>195A</t>
  </si>
  <si>
    <t>02-222</t>
  </si>
  <si>
    <t>al. Jerozolimskie</t>
  </si>
  <si>
    <t>numer_rachunku</t>
  </si>
  <si>
    <t>44114020205082626899431966</t>
  </si>
  <si>
    <t>06826510117330713792696135</t>
  </si>
  <si>
    <t>23124039272320425354982596</t>
  </si>
  <si>
    <t>87150010677207198991850354</t>
  </si>
  <si>
    <t>62150022404272243870600354</t>
  </si>
  <si>
    <t>saldo_poczatkowe</t>
  </si>
  <si>
    <t>saldo_koncowe</t>
  </si>
  <si>
    <t>numer_wiersza</t>
  </si>
  <si>
    <t>data_operacji</t>
  </si>
  <si>
    <t>nazwa_podmiotu</t>
  </si>
  <si>
    <t>opis_operacji</t>
  </si>
  <si>
    <t>kwota_operacji</t>
  </si>
  <si>
    <t>saldo_operacji</t>
  </si>
  <si>
    <t>Budowa</t>
  </si>
  <si>
    <t>Za wykonanie usługi</t>
  </si>
  <si>
    <t>Kanalizacja</t>
  </si>
  <si>
    <t>Remontownia</t>
  </si>
  <si>
    <t>.</t>
  </si>
  <si>
    <t>Dziękuję za pomyślną współpracę</t>
  </si>
  <si>
    <t>liczba_wierszy</t>
  </si>
  <si>
    <t>suma_obciazen</t>
  </si>
  <si>
    <t>suma_uznan</t>
  </si>
  <si>
    <t>Usługi informatyczne</t>
  </si>
  <si>
    <t>Cisco</t>
  </si>
  <si>
    <t>Prawnicy z Okrągłej sp.z.o.o</t>
  </si>
  <si>
    <t>Poltiechnika Warszawska</t>
  </si>
  <si>
    <t>Hotel Marriott</t>
  </si>
  <si>
    <t>Apartament prezydencki</t>
  </si>
  <si>
    <t>Współpraca naukowa</t>
  </si>
  <si>
    <t>Konsultacja z prawa korporacyjnego</t>
  </si>
  <si>
    <t>Fabryka procesorów</t>
  </si>
  <si>
    <t>Zamówienie nr 5322</t>
  </si>
  <si>
    <t>Fabryka maskotek</t>
  </si>
  <si>
    <t>Zamówienie nr 613</t>
  </si>
  <si>
    <t>Allegro sp.z.o.o.</t>
  </si>
  <si>
    <t>Zamówienie nr 923514563</t>
  </si>
  <si>
    <t>Samochód sportowy</t>
  </si>
  <si>
    <t>Apple Inc.</t>
  </si>
  <si>
    <t xml:space="preserve">POLSKA </t>
  </si>
  <si>
    <t xml:space="preserve">małopolskie </t>
  </si>
  <si>
    <t xml:space="preserve">Kraków </t>
  </si>
  <si>
    <t>ul. Lipowa</t>
  </si>
  <si>
    <t>Nowa Huta</t>
  </si>
  <si>
    <t>30-701</t>
  </si>
  <si>
    <t>Google LLC</t>
  </si>
  <si>
    <t xml:space="preserve">dolnośląskie </t>
  </si>
  <si>
    <t xml:space="preserve">Wrocław </t>
  </si>
  <si>
    <t>ul. Świdnicka</t>
  </si>
  <si>
    <t xml:space="preserve">Śródmieście </t>
  </si>
  <si>
    <t>50-556</t>
  </si>
  <si>
    <t>Wrocław</t>
  </si>
  <si>
    <t>Amazon.com, Inc.</t>
  </si>
  <si>
    <t>pomorskie</t>
  </si>
  <si>
    <t>Gdańsk</t>
  </si>
  <si>
    <t>ul. Długa</t>
  </si>
  <si>
    <t>D2</t>
  </si>
  <si>
    <t>80-831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</si>
</sst>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#,##0.00\ _z_ł"/>
    <numFmt numFmtId="166" formatCode="#,##0.00\ &quot;zł&quot;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3">
    <dxf>
      <numFmt numFmtId="165" formatCode="#,##0.00\ _z_ł"/>
    </dxf>
    <dxf>
      <numFmt numFmtId="165" formatCode="#,##0.00\ _z_ł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11E8F0-12D7-4F7F-9CB0-C0B07A3C1E1B}" name="wb_wiersz" displayName="wb_wiersz" ref="A1:G12" totalsRowShown="0">
  <autoFilter ref="A1:G12" xr:uid="{9411E8F0-12D7-4F7F-9CB0-C0B07A3C1E1B}"/>
  <tableColumns count="7">
    <tableColumn id="1" xr3:uid="{8F9E8CAE-C7A8-4A57-87C2-EE7C08D51D74}" name="id_dokumentu"/>
    <tableColumn id="2" xr3:uid="{9337632C-7D13-48B4-A1AF-439E46C00FA3}" name="numer_wiersza"/>
    <tableColumn id="3" xr3:uid="{37E0EEFB-A750-4E11-BB7F-24D7419C9E45}" name="data_operacji" dataDxfId="2"/>
    <tableColumn id="4" xr3:uid="{E68BD27D-9C72-4318-BD81-16CF9CCEFDC6}" name="nazwa_podmiotu"/>
    <tableColumn id="5" xr3:uid="{BD48033A-92D1-4A46-BA04-B6C2948B7BD0}" name="opis_operacji"/>
    <tableColumn id="6" xr3:uid="{65C9C510-7120-46F1-B545-0E364D9291D9}" name="kwota_operacji" dataDxfId="1">
      <calculatedColumnFormula>ABS(wb_wiersz[[#This Row],[saldo_operacji]])</calculatedColumnFormula>
    </tableColumn>
    <tableColumn id="7" xr3:uid="{8DC36C9A-C6E9-4B24-BBD4-E2C0DE725001}" name="saldo_operacj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7ADF-1582-454B-843A-F7A348B0EA4A}">
  <dimension ref="A1:K6"/>
  <sheetViews>
    <sheetView workbookViewId="0">
      <selection activeCell="C7" sqref="C7"/>
    </sheetView>
  </sheetViews>
  <sheetFormatPr defaultRowHeight="14.4" x14ac:dyDescent="0.3"/>
  <cols>
    <col min="1" max="1" width="13.33203125" bestFit="1" customWidth="1"/>
    <col min="2" max="2" width="14.5546875" bestFit="1" customWidth="1"/>
    <col min="3" max="3" width="14.44140625" bestFit="1" customWidth="1"/>
    <col min="4" max="4" width="14.109375" bestFit="1" customWidth="1"/>
    <col min="5" max="5" width="18" bestFit="1" customWidth="1"/>
    <col min="6" max="6" width="11.33203125" bestFit="1" customWidth="1"/>
    <col min="7" max="7" width="20" bestFit="1" customWidth="1"/>
    <col min="8" max="9" width="10.33203125" style="1" bestFit="1" customWidth="1"/>
    <col min="10" max="10" width="19.88671875" bestFit="1" customWidth="1"/>
    <col min="11" max="11" width="10.77734375" style="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s="2" t="s">
        <v>10</v>
      </c>
    </row>
    <row r="2" spans="1:11" x14ac:dyDescent="0.3">
      <c r="A2">
        <v>1</v>
      </c>
      <c r="B2" t="s">
        <v>11</v>
      </c>
      <c r="C2" t="s">
        <v>12</v>
      </c>
      <c r="D2" t="s">
        <v>13</v>
      </c>
      <c r="E2">
        <v>1</v>
      </c>
      <c r="F2">
        <v>1</v>
      </c>
      <c r="G2" t="s">
        <v>14</v>
      </c>
      <c r="H2" s="1">
        <v>45352</v>
      </c>
      <c r="I2" s="1">
        <v>45382</v>
      </c>
      <c r="J2" t="s">
        <v>15</v>
      </c>
      <c r="K2" s="2" t="s">
        <v>16</v>
      </c>
    </row>
    <row r="3" spans="1:11" x14ac:dyDescent="0.3">
      <c r="A3">
        <v>2</v>
      </c>
      <c r="B3" t="s">
        <v>11</v>
      </c>
      <c r="C3" t="s">
        <v>12</v>
      </c>
      <c r="D3" t="s">
        <v>13</v>
      </c>
      <c r="E3">
        <v>1</v>
      </c>
      <c r="F3">
        <v>1</v>
      </c>
      <c r="G3" t="s">
        <v>17</v>
      </c>
      <c r="H3" s="1">
        <v>45261</v>
      </c>
      <c r="I3" s="1">
        <v>45275</v>
      </c>
      <c r="J3" t="s">
        <v>15</v>
      </c>
      <c r="K3" s="2" t="s">
        <v>21</v>
      </c>
    </row>
    <row r="4" spans="1:11" x14ac:dyDescent="0.3">
      <c r="A4">
        <v>3</v>
      </c>
      <c r="B4" t="s">
        <v>11</v>
      </c>
      <c r="C4" t="s">
        <v>12</v>
      </c>
      <c r="D4" t="s">
        <v>13</v>
      </c>
      <c r="E4">
        <v>1</v>
      </c>
      <c r="F4">
        <v>1</v>
      </c>
      <c r="G4" t="s">
        <v>18</v>
      </c>
      <c r="H4" s="1">
        <v>43772</v>
      </c>
      <c r="I4" s="1">
        <v>43772</v>
      </c>
      <c r="J4" t="s">
        <v>15</v>
      </c>
      <c r="K4" s="2" t="s">
        <v>22</v>
      </c>
    </row>
    <row r="5" spans="1:11" x14ac:dyDescent="0.3">
      <c r="A5">
        <v>4</v>
      </c>
      <c r="B5" t="s">
        <v>11</v>
      </c>
      <c r="C5" t="s">
        <v>12</v>
      </c>
      <c r="D5" t="s">
        <v>13</v>
      </c>
      <c r="E5">
        <v>1</v>
      </c>
      <c r="F5">
        <v>1</v>
      </c>
      <c r="G5" t="s">
        <v>19</v>
      </c>
      <c r="H5" s="1">
        <v>45264</v>
      </c>
      <c r="I5" s="1">
        <v>45267</v>
      </c>
      <c r="J5" t="s">
        <v>15</v>
      </c>
      <c r="K5" s="2" t="s">
        <v>23</v>
      </c>
    </row>
    <row r="6" spans="1:11" x14ac:dyDescent="0.3">
      <c r="A6">
        <v>5</v>
      </c>
      <c r="B6" t="s">
        <v>11</v>
      </c>
      <c r="C6" t="s">
        <v>12</v>
      </c>
      <c r="D6" t="s">
        <v>13</v>
      </c>
      <c r="E6">
        <v>1</v>
      </c>
      <c r="F6">
        <v>1</v>
      </c>
      <c r="G6" t="s">
        <v>20</v>
      </c>
      <c r="H6" s="1">
        <v>45329</v>
      </c>
      <c r="I6" s="1">
        <v>45341</v>
      </c>
      <c r="J6" t="s">
        <v>15</v>
      </c>
      <c r="K6" s="2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DF2B-5E49-4CC3-9FF2-9A09B1F61CCD}">
  <dimension ref="A1:N5"/>
  <sheetViews>
    <sheetView topLeftCell="C1" workbookViewId="0">
      <selection activeCell="N7" sqref="N7"/>
    </sheetView>
  </sheetViews>
  <sheetFormatPr defaultRowHeight="14.4" x14ac:dyDescent="0.3"/>
  <cols>
    <col min="1" max="1" width="11.77734375" bestFit="1" customWidth="1"/>
    <col min="2" max="2" width="11" bestFit="1" customWidth="1"/>
    <col min="3" max="3" width="41.6640625" bestFit="1" customWidth="1"/>
    <col min="4" max="4" width="10" bestFit="1" customWidth="1"/>
    <col min="5" max="5" width="9.44140625" bestFit="1" customWidth="1"/>
    <col min="6" max="6" width="12.88671875" bestFit="1" customWidth="1"/>
    <col min="7" max="7" width="14.6640625" bestFit="1" customWidth="1"/>
    <col min="8" max="8" width="9.88671875" bestFit="1" customWidth="1"/>
    <col min="9" max="9" width="15.44140625" bestFit="1" customWidth="1"/>
    <col min="10" max="10" width="8.5546875" bestFit="1" customWidth="1"/>
    <col min="11" max="11" width="9" bestFit="1" customWidth="1"/>
    <col min="12" max="12" width="12.21875" bestFit="1" customWidth="1"/>
    <col min="13" max="13" width="13" bestFit="1" customWidth="1"/>
    <col min="14" max="14" width="9.88671875" bestFit="1" customWidth="1"/>
  </cols>
  <sheetData>
    <row r="1" spans="1:14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3">
      <c r="A2">
        <v>1</v>
      </c>
      <c r="B2">
        <v>1577568942</v>
      </c>
      <c r="C2" t="s">
        <v>39</v>
      </c>
      <c r="D2">
        <v>493996463</v>
      </c>
      <c r="E2" t="s">
        <v>41</v>
      </c>
      <c r="F2" t="s">
        <v>42</v>
      </c>
      <c r="G2" t="s">
        <v>43</v>
      </c>
      <c r="H2" t="s">
        <v>44</v>
      </c>
      <c r="I2" t="s">
        <v>47</v>
      </c>
      <c r="J2" t="s">
        <v>45</v>
      </c>
      <c r="L2" t="s">
        <v>44</v>
      </c>
      <c r="M2" t="s">
        <v>46</v>
      </c>
      <c r="N2" t="s">
        <v>44</v>
      </c>
    </row>
    <row r="3" spans="1:14" x14ac:dyDescent="0.3">
      <c r="A3">
        <v>2</v>
      </c>
      <c r="B3">
        <v>8572469134</v>
      </c>
      <c r="C3" t="s">
        <v>86</v>
      </c>
      <c r="D3">
        <v>784512379</v>
      </c>
      <c r="E3" t="s">
        <v>87</v>
      </c>
      <c r="F3" t="s">
        <v>88</v>
      </c>
      <c r="G3" t="s">
        <v>89</v>
      </c>
      <c r="H3" t="s">
        <v>89</v>
      </c>
      <c r="I3" t="s">
        <v>90</v>
      </c>
      <c r="J3">
        <v>10</v>
      </c>
      <c r="L3" t="s">
        <v>91</v>
      </c>
      <c r="M3" t="s">
        <v>92</v>
      </c>
      <c r="N3" t="s">
        <v>89</v>
      </c>
    </row>
    <row r="4" spans="1:14" x14ac:dyDescent="0.3">
      <c r="A4">
        <v>3</v>
      </c>
      <c r="B4">
        <v>3698521474</v>
      </c>
      <c r="C4" t="s">
        <v>93</v>
      </c>
      <c r="D4">
        <v>632145987</v>
      </c>
      <c r="E4" t="s">
        <v>87</v>
      </c>
      <c r="F4" t="s">
        <v>94</v>
      </c>
      <c r="G4" t="s">
        <v>95</v>
      </c>
      <c r="H4" t="s">
        <v>95</v>
      </c>
      <c r="I4" t="s">
        <v>96</v>
      </c>
      <c r="J4">
        <v>25</v>
      </c>
      <c r="K4">
        <v>10</v>
      </c>
      <c r="L4" t="s">
        <v>97</v>
      </c>
      <c r="M4" t="s">
        <v>98</v>
      </c>
      <c r="N4" t="s">
        <v>99</v>
      </c>
    </row>
    <row r="5" spans="1:14" x14ac:dyDescent="0.3">
      <c r="A5">
        <v>4</v>
      </c>
      <c r="B5">
        <v>9517536248</v>
      </c>
      <c r="C5" t="s">
        <v>100</v>
      </c>
      <c r="D5">
        <v>215478963</v>
      </c>
      <c r="E5" t="s">
        <v>41</v>
      </c>
      <c r="F5" t="s">
        <v>101</v>
      </c>
      <c r="G5" t="s">
        <v>102</v>
      </c>
      <c r="H5" t="s">
        <v>102</v>
      </c>
      <c r="I5" t="s">
        <v>103</v>
      </c>
      <c r="J5">
        <v>80</v>
      </c>
      <c r="K5" t="s">
        <v>104</v>
      </c>
      <c r="L5" t="s">
        <v>102</v>
      </c>
      <c r="M5" t="s">
        <v>105</v>
      </c>
      <c r="N5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CFA6-0BD5-4D95-A1FD-AFCEDAC90081}">
  <dimension ref="A1:H6"/>
  <sheetViews>
    <sheetView tabSelected="1" workbookViewId="0">
      <selection activeCell="E3" sqref="E3"/>
    </sheetView>
  </sheetViews>
  <sheetFormatPr defaultRowHeight="14.4" x14ac:dyDescent="0.3"/>
  <cols>
    <col min="1" max="1" width="13.33203125" bestFit="1" customWidth="1"/>
    <col min="2" max="2" width="11.77734375" bestFit="1" customWidth="1"/>
    <col min="3" max="3" width="27.44140625" style="2" bestFit="1" customWidth="1"/>
    <col min="4" max="4" width="17.109375" style="3" bestFit="1" customWidth="1"/>
    <col min="5" max="5" width="14.44140625" style="3" bestFit="1" customWidth="1"/>
    <col min="6" max="6" width="13.33203125" bestFit="1" customWidth="1"/>
    <col min="7" max="7" width="14.5546875" style="3" bestFit="1" customWidth="1"/>
    <col min="8" max="8" width="11.88671875" style="3" bestFit="1" customWidth="1"/>
  </cols>
  <sheetData>
    <row r="1" spans="1:8" x14ac:dyDescent="0.3">
      <c r="A1" t="s">
        <v>0</v>
      </c>
      <c r="B1" t="s">
        <v>25</v>
      </c>
      <c r="C1" s="2" t="s">
        <v>48</v>
      </c>
      <c r="D1" s="3" t="s">
        <v>54</v>
      </c>
      <c r="E1" s="3" t="s">
        <v>55</v>
      </c>
      <c r="F1" t="s">
        <v>68</v>
      </c>
      <c r="G1" s="3" t="s">
        <v>69</v>
      </c>
      <c r="H1" s="3" t="s">
        <v>70</v>
      </c>
    </row>
    <row r="2" spans="1:8" x14ac:dyDescent="0.3">
      <c r="A2">
        <v>1</v>
      </c>
      <c r="B2">
        <v>1</v>
      </c>
      <c r="C2" s="2" t="s">
        <v>49</v>
      </c>
      <c r="D2" s="3">
        <v>100.43</v>
      </c>
      <c r="E2" s="3">
        <v>240</v>
      </c>
      <c r="F2">
        <f>COUNTIF(wb_wiersz[id_dokumentu],wb_poz!A2)</f>
        <v>3</v>
      </c>
      <c r="G2" s="3">
        <f>SUMIFS(wb_wiersz[kwota_operacji],wb_wiersz[saldo_operacji], "&lt;0",wb_wiersz[id_dokumentu],wb_poz!A2)</f>
        <v>0</v>
      </c>
      <c r="H2" s="3">
        <f>SUMIFS(wb_wiersz[kwota_operacji],wb_wiersz[saldo_operacji], "&gt;0",wb_wiersz[id_dokumentu],wb_poz!A2)</f>
        <v>139.57</v>
      </c>
    </row>
    <row r="3" spans="1:8" x14ac:dyDescent="0.3">
      <c r="A3">
        <v>2</v>
      </c>
      <c r="B3">
        <v>2</v>
      </c>
      <c r="C3" s="2" t="s">
        <v>50</v>
      </c>
      <c r="D3" s="3">
        <v>34513.089999999997</v>
      </c>
      <c r="E3" s="3">
        <v>30143.25</v>
      </c>
      <c r="F3">
        <f>COUNTIF(wb_wiersz[id_dokumentu],wb_poz!A3)</f>
        <v>1</v>
      </c>
      <c r="G3" s="3">
        <f>SUMIFS(wb_wiersz[kwota_operacji],wb_wiersz[saldo_operacji], "&lt;0",wb_wiersz[id_dokumentu],wb_poz!A3)</f>
        <v>4369.84</v>
      </c>
      <c r="H3" s="3">
        <f>SUMIFS(wb_wiersz[kwota_operacji],wb_wiersz[saldo_operacji], "&gt;0",wb_wiersz[id_dokumentu],wb_poz!A3)</f>
        <v>0</v>
      </c>
    </row>
    <row r="4" spans="1:8" x14ac:dyDescent="0.3">
      <c r="A4">
        <v>3</v>
      </c>
      <c r="B4">
        <v>3</v>
      </c>
      <c r="C4" s="2" t="s">
        <v>51</v>
      </c>
      <c r="D4" s="3">
        <v>79126.429999999993</v>
      </c>
      <c r="E4" s="3">
        <v>78147.649999999994</v>
      </c>
      <c r="F4">
        <f>COUNTIF(wb_wiersz[id_dokumentu],wb_poz!A4)</f>
        <v>2</v>
      </c>
      <c r="G4" s="3">
        <f>SUMIFS(wb_wiersz[kwota_operacji],wb_wiersz[saldo_operacji], "&lt;0",wb_wiersz[id_dokumentu],wb_poz!A4)</f>
        <v>1979.28</v>
      </c>
      <c r="H4" s="3">
        <f>SUMIFS(wb_wiersz[kwota_operacji],wb_wiersz[saldo_operacji], "&gt;0",wb_wiersz[id_dokumentu],wb_poz!A4)</f>
        <v>1000.5</v>
      </c>
    </row>
    <row r="5" spans="1:8" x14ac:dyDescent="0.3">
      <c r="A5">
        <v>4</v>
      </c>
      <c r="B5">
        <v>4</v>
      </c>
      <c r="C5" s="2" t="s">
        <v>52</v>
      </c>
      <c r="D5" s="3">
        <v>1000523.23</v>
      </c>
      <c r="E5" s="3">
        <v>1200430.0900000001</v>
      </c>
      <c r="F5">
        <f>COUNTIF(wb_wiersz[id_dokumentu],wb_poz!A5)</f>
        <v>2</v>
      </c>
      <c r="G5" s="3">
        <f>SUMIFS(wb_wiersz[kwota_operacji],wb_wiersz[saldo_operacji], "&lt;0",wb_wiersz[id_dokumentu],wb_poz!A5)</f>
        <v>0</v>
      </c>
      <c r="H5" s="3">
        <f>SUMIFS(wb_wiersz[kwota_operacji],wb_wiersz[saldo_operacji], "&gt;0",wb_wiersz[id_dokumentu],wb_poz!A5)</f>
        <v>199906.86</v>
      </c>
    </row>
    <row r="6" spans="1:8" x14ac:dyDescent="0.3">
      <c r="A6">
        <v>5</v>
      </c>
      <c r="B6">
        <v>1</v>
      </c>
      <c r="C6" s="2" t="s">
        <v>53</v>
      </c>
      <c r="D6" s="3">
        <v>99125428.870000005</v>
      </c>
      <c r="E6" s="3">
        <v>87533098.069999993</v>
      </c>
      <c r="F6">
        <f>COUNTIF(wb_wiersz[id_dokumentu],wb_poz!A6)</f>
        <v>3</v>
      </c>
      <c r="G6" s="3">
        <f>SUMIFS(wb_wiersz[kwota_operacji],wb_wiersz[saldo_operacji], "&lt;0",wb_wiersz[id_dokumentu],wb_poz!A6)</f>
        <v>11592330.800000001</v>
      </c>
      <c r="H6" s="3">
        <f>SUMIFS(wb_wiersz[kwota_operacji],wb_wiersz[saldo_operacji], "&gt;0",wb_wiersz[id_dokumentu],wb_poz!A6)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B9-EEDB-4AC0-84CA-A62437865EB5}">
  <dimension ref="A1:I12"/>
  <sheetViews>
    <sheetView workbookViewId="0">
      <selection activeCell="F16" sqref="F16"/>
    </sheetView>
  </sheetViews>
  <sheetFormatPr defaultRowHeight="14.4" x14ac:dyDescent="0.3"/>
  <cols>
    <col min="1" max="1" width="15.77734375" bestFit="1" customWidth="1"/>
    <col min="2" max="2" width="16.33203125" bestFit="1" customWidth="1"/>
    <col min="3" max="3" width="15" style="1" bestFit="1" customWidth="1"/>
    <col min="4" max="4" width="25.44140625" bestFit="1" customWidth="1"/>
    <col min="5" max="5" width="32.88671875" bestFit="1" customWidth="1"/>
    <col min="6" max="6" width="16.33203125" style="3" bestFit="1" customWidth="1"/>
    <col min="7" max="7" width="16" style="3" bestFit="1" customWidth="1"/>
  </cols>
  <sheetData>
    <row r="1" spans="1:9" x14ac:dyDescent="0.3">
      <c r="A1" t="s">
        <v>0</v>
      </c>
      <c r="B1" t="s">
        <v>56</v>
      </c>
      <c r="C1" s="1" t="s">
        <v>57</v>
      </c>
      <c r="D1" t="s">
        <v>58</v>
      </c>
      <c r="E1" t="s">
        <v>59</v>
      </c>
      <c r="F1" s="3" t="s">
        <v>60</v>
      </c>
      <c r="G1" s="3" t="s">
        <v>61</v>
      </c>
    </row>
    <row r="2" spans="1:9" x14ac:dyDescent="0.3">
      <c r="A2">
        <v>1</v>
      </c>
      <c r="B2">
        <v>1</v>
      </c>
      <c r="C2" s="1">
        <v>45354</v>
      </c>
      <c r="D2" t="s">
        <v>62</v>
      </c>
      <c r="E2" t="s">
        <v>63</v>
      </c>
      <c r="F2" s="3">
        <f>ABS(wb_wiersz[[#This Row],[saldo_operacji]])</f>
        <v>100.34</v>
      </c>
      <c r="G2" s="3">
        <v>100.34</v>
      </c>
    </row>
    <row r="3" spans="1:9" x14ac:dyDescent="0.3">
      <c r="A3">
        <v>1</v>
      </c>
      <c r="B3">
        <v>2</v>
      </c>
      <c r="C3" s="1">
        <v>45358</v>
      </c>
      <c r="D3" t="s">
        <v>64</v>
      </c>
      <c r="E3" t="s">
        <v>66</v>
      </c>
      <c r="F3" s="3">
        <f>ABS(wb_wiersz[[#This Row],[saldo_operacji]])</f>
        <v>19</v>
      </c>
      <c r="G3" s="3">
        <v>19</v>
      </c>
      <c r="I3" s="4"/>
    </row>
    <row r="4" spans="1:9" x14ac:dyDescent="0.3">
      <c r="A4">
        <v>1</v>
      </c>
      <c r="B4">
        <v>3</v>
      </c>
      <c r="C4" s="1">
        <v>45375</v>
      </c>
      <c r="D4" t="s">
        <v>65</v>
      </c>
      <c r="E4" t="s">
        <v>67</v>
      </c>
      <c r="F4" s="3">
        <f>ABS(wb_wiersz[[#This Row],[saldo_operacji]])</f>
        <v>20.23</v>
      </c>
      <c r="G4" s="3">
        <v>20.23</v>
      </c>
      <c r="I4" s="4"/>
    </row>
    <row r="5" spans="1:9" x14ac:dyDescent="0.3">
      <c r="A5">
        <v>2</v>
      </c>
      <c r="B5">
        <v>1</v>
      </c>
      <c r="C5" s="1">
        <v>45262</v>
      </c>
      <c r="D5" t="s">
        <v>72</v>
      </c>
      <c r="E5" t="s">
        <v>71</v>
      </c>
      <c r="F5" s="3">
        <f>ABS(wb_wiersz[[#This Row],[saldo_operacji]])</f>
        <v>4369.84</v>
      </c>
      <c r="G5" s="3">
        <v>-4369.84</v>
      </c>
    </row>
    <row r="6" spans="1:9" x14ac:dyDescent="0.3">
      <c r="A6">
        <v>3</v>
      </c>
      <c r="B6">
        <v>1</v>
      </c>
      <c r="C6" s="1">
        <v>43772</v>
      </c>
      <c r="D6" t="s">
        <v>73</v>
      </c>
      <c r="E6" t="s">
        <v>78</v>
      </c>
      <c r="F6" s="3">
        <f>ABS(wb_wiersz[[#This Row],[saldo_operacji]])</f>
        <v>1979.28</v>
      </c>
      <c r="G6" s="3">
        <v>-1979.28</v>
      </c>
    </row>
    <row r="7" spans="1:9" x14ac:dyDescent="0.3">
      <c r="A7">
        <v>3</v>
      </c>
      <c r="B7">
        <v>2</v>
      </c>
      <c r="C7" s="1">
        <v>43772</v>
      </c>
      <c r="D7" t="s">
        <v>74</v>
      </c>
      <c r="E7" t="s">
        <v>77</v>
      </c>
      <c r="F7" s="3">
        <f>ABS(wb_wiersz[[#This Row],[saldo_operacji]])</f>
        <v>1000.5</v>
      </c>
      <c r="G7" s="3">
        <v>1000.5</v>
      </c>
    </row>
    <row r="8" spans="1:9" x14ac:dyDescent="0.3">
      <c r="A8">
        <v>4</v>
      </c>
      <c r="B8">
        <v>1</v>
      </c>
      <c r="C8" s="1">
        <v>45264</v>
      </c>
      <c r="D8" t="s">
        <v>75</v>
      </c>
      <c r="E8" t="s">
        <v>76</v>
      </c>
      <c r="F8" s="3">
        <f>ABS(wb_wiersz[[#This Row],[saldo_operacji]])</f>
        <v>99953.43</v>
      </c>
      <c r="G8" s="3">
        <v>99953.43</v>
      </c>
    </row>
    <row r="9" spans="1:9" x14ac:dyDescent="0.3">
      <c r="A9">
        <v>4</v>
      </c>
      <c r="B9">
        <v>2</v>
      </c>
      <c r="C9" s="1">
        <v>45266</v>
      </c>
      <c r="D9" t="s">
        <v>79</v>
      </c>
      <c r="E9" t="s">
        <v>80</v>
      </c>
      <c r="F9" s="3">
        <f>ABS(wb_wiersz[[#This Row],[saldo_operacji]])</f>
        <v>99953.43</v>
      </c>
      <c r="G9" s="3">
        <v>99953.43</v>
      </c>
    </row>
    <row r="10" spans="1:9" x14ac:dyDescent="0.3">
      <c r="A10">
        <v>5</v>
      </c>
      <c r="B10">
        <v>1</v>
      </c>
      <c r="C10" s="1">
        <v>45329</v>
      </c>
      <c r="D10" t="s">
        <v>81</v>
      </c>
      <c r="E10" t="s">
        <v>82</v>
      </c>
      <c r="F10" s="3">
        <f>ABS(wb_wiersz[[#This Row],[saldo_operacji]])</f>
        <v>1000000</v>
      </c>
      <c r="G10" s="3">
        <v>-1000000</v>
      </c>
    </row>
    <row r="11" spans="1:9" x14ac:dyDescent="0.3">
      <c r="A11">
        <v>5</v>
      </c>
      <c r="B11">
        <v>2</v>
      </c>
      <c r="C11" s="1">
        <v>45330</v>
      </c>
      <c r="D11" t="s">
        <v>83</v>
      </c>
      <c r="E11" t="s">
        <v>84</v>
      </c>
      <c r="F11" s="3">
        <f>ABS(wb_wiersz[[#This Row],[saldo_operacji]])</f>
        <v>2539283.37</v>
      </c>
      <c r="G11" s="3">
        <v>-2539283.37</v>
      </c>
    </row>
    <row r="12" spans="1:9" x14ac:dyDescent="0.3">
      <c r="A12">
        <v>5</v>
      </c>
      <c r="B12">
        <v>3</v>
      </c>
      <c r="C12" s="1">
        <v>45341</v>
      </c>
      <c r="D12" t="s">
        <v>40</v>
      </c>
      <c r="E12" t="s">
        <v>85</v>
      </c>
      <c r="F12" s="3">
        <f>ABS(wb_wiersz[[#This Row],[saldo_operacji]])</f>
        <v>8053047.4299999997</v>
      </c>
      <c r="G12" s="3">
        <v>-8053047.4299999997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wb_na</vt:lpstr>
      <vt:lpstr>wb_pod</vt:lpstr>
      <vt:lpstr>wb_poz</vt:lpstr>
      <vt:lpstr>wb_wiersz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Pietrykowski Sebastian (STUD)</dc:creator>
  <cp:lastModifiedBy>Pietrykowski Sebastian (STUD)</cp:lastModifiedBy>
  <dcterms:created xsi:type="dcterms:W3CDTF">2024-04-04T17:06:30Z</dcterms:created>
  <dcterms:modified xsi:type="dcterms:W3CDTF">2024-05-09T21:42:45Z</dcterms:modified>
</cp:coreProperties>
</file>