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c47df75d83992c3/Documentos/Claude/Projects/GTFS/"/>
    </mc:Choice>
  </mc:AlternateContent>
  <xr:revisionPtr revIDLastSave="216" documentId="115_{0BA43F81-4ED5-435D-B73B-87AA1DC4C1DD}" xr6:coauthVersionLast="47" xr6:coauthVersionMax="47" xr10:uidLastSave="{21568BA6-5C9A-4D42-BA39-30D0CA71936F}"/>
  <bookViews>
    <workbookView xWindow="10845" yWindow="0" windowWidth="16200" windowHeight="9270" tabRatio="914" firstSheet="1" activeTab="4" xr2:uid="{00000000-000D-0000-FFFF-FFFF00000000}"/>
  </bookViews>
  <sheets>
    <sheet name="LUR" sheetId="28" r:id="rId1"/>
    <sheet name="DICIONARIO" sheetId="30" r:id="rId2"/>
    <sheet name="BASE" sheetId="8" r:id="rId3"/>
    <sheet name="FICHA TIPO (PARADA1)" sheetId="23" state="hidden" r:id="rId4"/>
    <sheet name="TPMC 21 DELANTERA" sheetId="26" r:id="rId5"/>
    <sheet name="TPMC 21 TRASERA" sheetId="22" r:id="rId6"/>
    <sheet name="TPMC 18 DELANTERA" sheetId="31" r:id="rId7"/>
    <sheet name="TPMC 18 TRASERA" sheetId="32" r:id="rId8"/>
    <sheet name="TPMC 12 DELANTERA" sheetId="33" r:id="rId9"/>
    <sheet name="TPMC 12 TRASERA" sheetId="34" r:id="rId10"/>
    <sheet name="TPMC 6 DELANTERA" sheetId="35" r:id="rId11"/>
    <sheet name="TPMC 6 TRASERA" sheetId="36" r:id="rId12"/>
    <sheet name="TPMC 2 DELANTERA" sheetId="37" r:id="rId13"/>
    <sheet name="TPMC 2 TRASERA" sheetId="38" r:id="rId14"/>
  </sheets>
  <functionGroups builtInGroupCount="19"/>
  <definedNames>
    <definedName name="_xlnm._FilterDatabase" localSheetId="2" hidden="1">BASE!$A$4:$BZ$4</definedName>
    <definedName name="_xlnm._FilterDatabase" localSheetId="0" hidden="1">LUR!$A$1:$P$993</definedName>
    <definedName name="_xleta.CONCATENATE" hidden="1" xlm="1">#NAME?</definedName>
    <definedName name="_xleta.COUNT" hidden="1" xlm="1">#NAME?</definedName>
    <definedName name="_xleta.SUM" hidden="1" xlm="1">#NAME?</definedName>
    <definedName name="_xleta.VALUE" hidden="1" xlm="1">#NAME?</definedName>
    <definedName name="_xlpm.Cabecera" hidden="1" xlm="1">#NAME?</definedName>
    <definedName name="_xlpm.Combinados" hidden="1" xlm="1">#NAME?</definedName>
    <definedName name="_xlpm.Lista1" hidden="1" xlm="1">#NAME?</definedName>
    <definedName name="_xlpm.Lista2" hidden="1" xlm="1">#NAME?</definedName>
    <definedName name="_xlpm.UnicosL1" hidden="1" xlm="1">#NAME?</definedName>
    <definedName name="_xlpm.UnicosL2" hidden="1" xlm="1">#NAME?</definedName>
    <definedName name="_xlnm.Print_Area" localSheetId="3">'FICHA TIPO (PARADA1)'!$A$1:$I$143</definedName>
    <definedName name="BASE1">BASE!$A$4:$BN$2636</definedName>
    <definedName name="COL_A">LUR!$A:$A</definedName>
    <definedName name="CompararDosListas" localSheetId="0">_xlfn.LAMBDA(_xlpm.Lista1,_xlpm.Lista2,  _xlfn.LET(_xlpm.Cabecera,_xlfn.HSTACK("Combinar","Unicos L1","Unicos L2"),  _xlpm.Combinados,_xlfn._xlws.FILTER(_xlpm.Lista1,ISNUMBER(_xlfn.XMATCH(_xlpm.Lista1,_xlpm.Lista2)),("No Combinados")),  _xlpm.UnicosL1,_xlfn._xlws.FILTER(_xlpm.Lista1,ISERROR(_xlfn.XMATCH(_xlpm.Lista1,_xlpm.Combinados)),"No Unicos L1"),_xlpm.UnicosL2,_xlfn._xlws.FILTER(_xlpm.Lista2,ISERROR(_xlfn.XMATCH(_xlpm.Lista2,_xlpm.Combinados)),"No Unicos L2"),   IFERROR(_xlfn.VSTACK(_xlpm.Cabecera,_xlfn.HSTACK(_xlpm.Combinados,_xlpm.UnicosL1,_xlpm.UnicosL2)),"")))</definedName>
    <definedName name="CompararDosListas">_xlfn.LAMBDA(_xlpm.Lista1,_xlpm.Lista2,  _xlfn.LET(_xlpm.Cabecera,_xlfn.HSTACK("Combinar","Unicos L1","Unicos L2"),  _xlpm.Combinados,_xlfn._xlws.FILTER(_xlpm.Lista1,ISNUMBER(_xlfn.XMATCH(_xlpm.Lista1,_xlpm.Lista2)),("No Combinados")),  _xlpm.UnicosL1,_xlfn._xlws.FILTER(_xlpm.Lista1,ISERROR(_xlfn.XMATCH(_xlpm.Lista1,_xlpm.Combinados)),"No Unicos L1"),_xlpm.UnicosL2,_xlfn._xlws.FILTER(_xlpm.Lista2,ISERROR(_xlfn.XMATCH(_xlpm.Lista2,_xlpm.Combinados)),"No Unicos L2"),   IFERROR(_xlfn.VSTACK(_xlpm.Cabecera,_xlfn.HSTACK(_xlpm.Combinados,_xlpm.UnicosL1,_xlpm.UnicosL2)),"")))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2" i="38" l="1"/>
  <c r="Q52" i="38" s="1"/>
  <c r="AF52" i="38" s="1"/>
  <c r="M1" i="37"/>
  <c r="AK6" i="37" s="1"/>
  <c r="AK7" i="37" s="1" a="1"/>
  <c r="AK7" i="37" s="1"/>
  <c r="B52" i="36"/>
  <c r="V43" i="36" s="1"/>
  <c r="V44" i="36" s="1" a="1"/>
  <c r="V44" i="36" s="1"/>
  <c r="AG12" i="35"/>
  <c r="AG13" i="35" s="1" a="1"/>
  <c r="AG13" i="35" s="1"/>
  <c r="V12" i="35"/>
  <c r="W12" i="35" s="1"/>
  <c r="R12" i="35"/>
  <c r="R13" i="35" s="1" a="1"/>
  <c r="R13" i="35" s="1"/>
  <c r="G12" i="35"/>
  <c r="G13" i="35" s="1" a="1"/>
  <c r="G13" i="35" s="1"/>
  <c r="C12" i="35"/>
  <c r="AG9" i="35"/>
  <c r="AH9" i="35" s="1"/>
  <c r="V9" i="35"/>
  <c r="W9" i="35" s="1"/>
  <c r="R9" i="35"/>
  <c r="S9" i="35" s="1"/>
  <c r="G9" i="35"/>
  <c r="G10" i="35" s="1" a="1"/>
  <c r="G10" i="35" s="1"/>
  <c r="C9" i="35"/>
  <c r="AG6" i="35"/>
  <c r="V6" i="35"/>
  <c r="W6" i="35" s="1"/>
  <c r="R6" i="35"/>
  <c r="S6" i="35" s="1"/>
  <c r="AJ3" i="35"/>
  <c r="U3" i="35"/>
  <c r="F3" i="35"/>
  <c r="AQ1" i="35"/>
  <c r="AB1" i="35"/>
  <c r="M1" i="35"/>
  <c r="O1" i="35" s="1"/>
  <c r="B52" i="34"/>
  <c r="AO22" i="34" s="1"/>
  <c r="AO23" i="34" s="1" a="1"/>
  <c r="AO23" i="34" s="1"/>
  <c r="AO43" i="34"/>
  <c r="AK43" i="34"/>
  <c r="AG43" i="34"/>
  <c r="AH43" i="34" s="1"/>
  <c r="AF45" i="34" s="1" a="1"/>
  <c r="AF45" i="34" s="1"/>
  <c r="R43" i="34"/>
  <c r="S43" i="34" s="1"/>
  <c r="K43" i="34"/>
  <c r="AK36" i="34"/>
  <c r="AL36" i="34" s="1"/>
  <c r="AG36" i="34"/>
  <c r="AG37" i="34" s="1" a="1"/>
  <c r="AG37" i="34" s="1"/>
  <c r="Z36" i="34"/>
  <c r="Z37" i="34" s="1" a="1"/>
  <c r="Z37" i="34" s="1"/>
  <c r="R36" i="34"/>
  <c r="S36" i="34" s="1"/>
  <c r="C36" i="34"/>
  <c r="C37" i="34" s="1" a="1"/>
  <c r="C37" i="34" s="1"/>
  <c r="Z29" i="34"/>
  <c r="Z30" i="34" s="1" a="1"/>
  <c r="Z30" i="34" s="1"/>
  <c r="K29" i="34"/>
  <c r="L29" i="34" s="1"/>
  <c r="AK22" i="34"/>
  <c r="R22" i="34"/>
  <c r="M1" i="33"/>
  <c r="R15" i="33" s="1"/>
  <c r="B52" i="32"/>
  <c r="AO43" i="32" s="1"/>
  <c r="AP43" i="32" s="1"/>
  <c r="Z36" i="32"/>
  <c r="V22" i="32"/>
  <c r="V23" i="32" s="1" a="1"/>
  <c r="V23" i="32" s="1"/>
  <c r="K22" i="32"/>
  <c r="K23" i="32" s="1" a="1"/>
  <c r="K23" i="32" s="1"/>
  <c r="AO15" i="32"/>
  <c r="AG8" i="32"/>
  <c r="Z8" i="32"/>
  <c r="K8" i="32"/>
  <c r="L8" i="32" s="1"/>
  <c r="J13" i="32" s="1" a="1"/>
  <c r="J13" i="32" s="1"/>
  <c r="C8" i="32"/>
  <c r="C9" i="32" s="1" a="1"/>
  <c r="C9" i="32" s="1"/>
  <c r="V21" i="31"/>
  <c r="V18" i="31"/>
  <c r="C15" i="31"/>
  <c r="C16" i="31" s="1" a="1"/>
  <c r="C16" i="31" s="1"/>
  <c r="K9" i="31"/>
  <c r="K10" i="31" s="1" a="1"/>
  <c r="K10" i="31" s="1"/>
  <c r="M1" i="31"/>
  <c r="V15" i="31" s="1"/>
  <c r="W15" i="31" s="1"/>
  <c r="B52" i="22"/>
  <c r="U57" i="22" s="1"/>
  <c r="G36" i="22"/>
  <c r="H36" i="22" s="1"/>
  <c r="K29" i="22"/>
  <c r="AG22" i="22"/>
  <c r="K22" i="22"/>
  <c r="K23" i="22" s="1" a="1"/>
  <c r="K23" i="22" s="1"/>
  <c r="AO15" i="22"/>
  <c r="AO16" i="22" s="1" a="1"/>
  <c r="AO16" i="22" s="1"/>
  <c r="K15" i="22"/>
  <c r="L15" i="22" s="1"/>
  <c r="J17" i="22" s="1" a="1"/>
  <c r="J17" i="22" s="1"/>
  <c r="AK8" i="22"/>
  <c r="AG8" i="22"/>
  <c r="AG9" i="22" s="1" a="1"/>
  <c r="AG9" i="22" s="1"/>
  <c r="V8" i="22"/>
  <c r="AO1" i="22"/>
  <c r="M1" i="26"/>
  <c r="Z24" i="26" s="1"/>
  <c r="AA24" i="26" s="1"/>
  <c r="J145" i="23"/>
  <c r="J144" i="23"/>
  <c r="E139" i="23"/>
  <c r="E141" i="23" s="1" a="1"/>
  <c r="E141" i="23" s="1"/>
  <c r="C139" i="23"/>
  <c r="C141" i="23" s="1" a="1"/>
  <c r="C141" i="23" s="1"/>
  <c r="A139" i="23"/>
  <c r="A140" i="23" s="1" a="1"/>
  <c r="A140" i="23" s="1"/>
  <c r="E134" i="23"/>
  <c r="E135" i="23" s="1" a="1"/>
  <c r="E135" i="23" s="1"/>
  <c r="C134" i="23"/>
  <c r="C136" i="23" s="1" a="1"/>
  <c r="C136" i="23" s="1"/>
  <c r="A134" i="23"/>
  <c r="E129" i="23"/>
  <c r="C129" i="23"/>
  <c r="A129" i="23"/>
  <c r="A131" i="23" s="1" a="1"/>
  <c r="A131" i="23" s="1"/>
  <c r="E124" i="23"/>
  <c r="E128" i="23" s="1" a="1"/>
  <c r="E128" i="23" s="1"/>
  <c r="E30" i="23" s="1"/>
  <c r="C124" i="23"/>
  <c r="C125" i="23" s="1" a="1"/>
  <c r="C125" i="23" s="1"/>
  <c r="A124" i="23"/>
  <c r="E119" i="23"/>
  <c r="E123" i="23" s="1" a="1"/>
  <c r="E123" i="23" s="1"/>
  <c r="E29" i="23" s="1"/>
  <c r="C119" i="23"/>
  <c r="A119" i="23"/>
  <c r="A120" i="23" s="1" a="1"/>
  <c r="A120" i="23" s="1"/>
  <c r="E114" i="23"/>
  <c r="E117" i="23" s="1" a="1"/>
  <c r="E117" i="23" s="1"/>
  <c r="C114" i="23"/>
  <c r="C118" i="23" s="1" a="1"/>
  <c r="C118" i="23" s="1"/>
  <c r="A114" i="23"/>
  <c r="E109" i="23"/>
  <c r="C109" i="23"/>
  <c r="C113" i="23" s="1" a="1"/>
  <c r="C113" i="23" s="1"/>
  <c r="C27" i="23" s="1"/>
  <c r="A109" i="23"/>
  <c r="E104" i="23"/>
  <c r="E106" i="23" s="1" a="1"/>
  <c r="E106" i="23" s="1"/>
  <c r="C104" i="23"/>
  <c r="C105" i="23" s="1" a="1"/>
  <c r="C105" i="23" s="1"/>
  <c r="A104" i="23"/>
  <c r="A108" i="23" s="1" a="1"/>
  <c r="A108" i="23" s="1"/>
  <c r="E99" i="23"/>
  <c r="E103" i="23" s="1" a="1"/>
  <c r="E103" i="23" s="1"/>
  <c r="C99" i="23"/>
  <c r="C102" i="23" s="1" a="1"/>
  <c r="C102" i="23" s="1"/>
  <c r="A99" i="23"/>
  <c r="A103" i="23" s="1" a="1"/>
  <c r="A103" i="23" s="1"/>
  <c r="E94" i="23"/>
  <c r="E98" i="23" s="1" a="1"/>
  <c r="E98" i="23" s="1"/>
  <c r="C94" i="23"/>
  <c r="C97" i="23" s="1" a="1"/>
  <c r="C97" i="23" s="1"/>
  <c r="A94" i="23"/>
  <c r="A98" i="23" s="1" a="1"/>
  <c r="A98" i="23" s="1"/>
  <c r="E89" i="23"/>
  <c r="E93" i="23" s="1" a="1"/>
  <c r="E93" i="23" s="1"/>
  <c r="C89" i="23"/>
  <c r="C93" i="23" s="1" a="1"/>
  <c r="C93" i="23" s="1"/>
  <c r="C23" i="23" s="1"/>
  <c r="A89" i="23"/>
  <c r="A93" i="23" s="1" a="1"/>
  <c r="A93" i="23" s="1"/>
  <c r="A23" i="23" s="1"/>
  <c r="E84" i="23"/>
  <c r="E88" i="23" s="1" a="1"/>
  <c r="E88" i="23" s="1"/>
  <c r="C84" i="23"/>
  <c r="C86" i="23" s="1" a="1"/>
  <c r="C86" i="23" s="1"/>
  <c r="A84" i="23"/>
  <c r="A85" i="23" s="1" a="1"/>
  <c r="A85" i="23" s="1"/>
  <c r="E79" i="23"/>
  <c r="E82" i="23" s="1" a="1"/>
  <c r="E82" i="23" s="1"/>
  <c r="C79" i="23"/>
  <c r="C81" i="23" s="1" a="1"/>
  <c r="C81" i="23" s="1"/>
  <c r="A79" i="23"/>
  <c r="A83" i="23" s="1" a="1"/>
  <c r="A83" i="23" s="1"/>
  <c r="A21" i="23" s="1"/>
  <c r="E74" i="23"/>
  <c r="E77" i="23" s="1" a="1"/>
  <c r="E77" i="23" s="1"/>
  <c r="C74" i="23"/>
  <c r="C77" i="23" s="1" a="1"/>
  <c r="C77" i="23" s="1"/>
  <c r="A74" i="23"/>
  <c r="A76" i="23" s="1" a="1"/>
  <c r="A76" i="23" s="1"/>
  <c r="E71" i="23"/>
  <c r="E70" i="23" a="1"/>
  <c r="E70" i="23" s="1"/>
  <c r="E69" i="23"/>
  <c r="E71" i="23" s="1" a="1"/>
  <c r="C69" i="23"/>
  <c r="C73" i="23" s="1" a="1"/>
  <c r="C73" i="23" s="1"/>
  <c r="A69" i="23"/>
  <c r="A73" i="23" s="1" a="1"/>
  <c r="A73" i="23" s="1"/>
  <c r="A19" i="23" s="1"/>
  <c r="A66" i="23" a="1"/>
  <c r="A66" i="23" s="1"/>
  <c r="E64" i="23"/>
  <c r="E67" i="23" s="1" a="1"/>
  <c r="E67" i="23" s="1"/>
  <c r="C64" i="23"/>
  <c r="C67" i="23" s="1" a="1"/>
  <c r="C67" i="23" s="1"/>
  <c r="A64" i="23"/>
  <c r="A68" i="23" s="1" a="1"/>
  <c r="A68" i="23" s="1"/>
  <c r="E59" i="23"/>
  <c r="E62" i="23" s="1" a="1"/>
  <c r="E62" i="23" s="1"/>
  <c r="C59" i="23"/>
  <c r="C61" i="23" s="1" a="1"/>
  <c r="C61" i="23" s="1"/>
  <c r="A59" i="23"/>
  <c r="A63" i="23" s="1" a="1"/>
  <c r="A63" i="23" s="1"/>
  <c r="E54" i="23"/>
  <c r="E56" i="23" s="1" a="1"/>
  <c r="E56" i="23" s="1"/>
  <c r="C54" i="23"/>
  <c r="C58" i="23" s="1" a="1"/>
  <c r="C58" i="23" s="1"/>
  <c r="A54" i="23"/>
  <c r="A56" i="23" s="1" a="1"/>
  <c r="A56" i="23" s="1"/>
  <c r="E49" i="23"/>
  <c r="E53" i="23" s="1" a="1"/>
  <c r="E53" i="23" s="1"/>
  <c r="C49" i="23"/>
  <c r="C52" i="23" s="1" a="1"/>
  <c r="C52" i="23" s="1"/>
  <c r="A49" i="23"/>
  <c r="A51" i="23" s="1" a="1"/>
  <c r="A51" i="23" s="1"/>
  <c r="E44" i="23"/>
  <c r="E47" i="23" s="1" a="1"/>
  <c r="E47" i="23" s="1"/>
  <c r="C44" i="23"/>
  <c r="C45" i="23" s="1" a="1"/>
  <c r="C45" i="23" s="1"/>
  <c r="A44" i="23"/>
  <c r="A47" i="23" s="1" a="1"/>
  <c r="A47" i="23" s="1"/>
  <c r="E39" i="23"/>
  <c r="E42" i="23" s="1" a="1"/>
  <c r="E42" i="23" s="1"/>
  <c r="C39" i="23"/>
  <c r="C41" i="23" s="1" a="1"/>
  <c r="C41" i="23" s="1"/>
  <c r="A39" i="23"/>
  <c r="A43" i="23" s="1" a="1"/>
  <c r="A43" i="23" s="1"/>
  <c r="C35" i="23"/>
  <c r="R32" i="23"/>
  <c r="I35" i="23" s="1"/>
  <c r="H51" i="23" s="1"/>
  <c r="S29" i="23"/>
  <c r="S28" i="23"/>
  <c r="R27" i="23"/>
  <c r="I7" i="23"/>
  <c r="C6" i="23"/>
  <c r="C5" i="23"/>
  <c r="B3" i="23"/>
  <c r="R33" i="23" s="1"/>
  <c r="I37" i="23" s="1"/>
  <c r="I42" i="23" s="1"/>
  <c r="I2" i="23"/>
  <c r="I1" i="23" s="1"/>
  <c r="F2" i="23"/>
  <c r="B2" i="23"/>
  <c r="BO2454" i="8"/>
  <c r="BO2453" i="8"/>
  <c r="BO2452" i="8"/>
  <c r="BO2451" i="8"/>
  <c r="BO2450" i="8"/>
  <c r="BO2449" i="8"/>
  <c r="BO2448" i="8"/>
  <c r="BO2447" i="8"/>
  <c r="BO2446" i="8"/>
  <c r="BO2445" i="8"/>
  <c r="BO2444" i="8"/>
  <c r="BO2443" i="8"/>
  <c r="BO2442" i="8"/>
  <c r="BO2441" i="8"/>
  <c r="BO2440" i="8"/>
  <c r="BO2439" i="8"/>
  <c r="BO2438" i="8"/>
  <c r="BO2437" i="8"/>
  <c r="BO2436" i="8"/>
  <c r="BO2435" i="8"/>
  <c r="BO2434" i="8"/>
  <c r="BO2433" i="8"/>
  <c r="BO2432" i="8"/>
  <c r="BO2431" i="8"/>
  <c r="BO2430" i="8"/>
  <c r="BO2429" i="8"/>
  <c r="BO2428" i="8"/>
  <c r="BO2427" i="8"/>
  <c r="BO2426" i="8"/>
  <c r="BO2425" i="8"/>
  <c r="BO2424" i="8"/>
  <c r="BO2423" i="8"/>
  <c r="BO2422" i="8"/>
  <c r="BO2421" i="8"/>
  <c r="BO2420" i="8"/>
  <c r="BO2419" i="8"/>
  <c r="BO2418" i="8"/>
  <c r="BO2417" i="8"/>
  <c r="BO2416" i="8"/>
  <c r="BO2415" i="8"/>
  <c r="BO2414" i="8"/>
  <c r="BO2413" i="8"/>
  <c r="BO2412" i="8"/>
  <c r="BO2411" i="8"/>
  <c r="BO2410" i="8"/>
  <c r="BO2409" i="8"/>
  <c r="BO2408" i="8"/>
  <c r="BO2407" i="8"/>
  <c r="BO2406" i="8"/>
  <c r="BO2405" i="8"/>
  <c r="BO2404" i="8"/>
  <c r="BO2403" i="8"/>
  <c r="BO2402" i="8"/>
  <c r="BO2401" i="8"/>
  <c r="BO2400" i="8"/>
  <c r="BO2399" i="8"/>
  <c r="BO2398" i="8"/>
  <c r="BO2397" i="8"/>
  <c r="BO2396" i="8"/>
  <c r="BO2395" i="8"/>
  <c r="BO2394" i="8"/>
  <c r="BO2393" i="8"/>
  <c r="BO2392" i="8"/>
  <c r="BO2391" i="8"/>
  <c r="BO2390" i="8"/>
  <c r="BO2389" i="8"/>
  <c r="BO2388" i="8"/>
  <c r="BO2387" i="8"/>
  <c r="BO2386" i="8"/>
  <c r="BO2385" i="8"/>
  <c r="BO2384" i="8"/>
  <c r="BO2383" i="8"/>
  <c r="BO2382" i="8"/>
  <c r="BO2381" i="8"/>
  <c r="BO2380" i="8"/>
  <c r="BO2379" i="8"/>
  <c r="BO2378" i="8"/>
  <c r="BO2377" i="8"/>
  <c r="BO2376" i="8"/>
  <c r="BO2375" i="8"/>
  <c r="BO2374" i="8"/>
  <c r="BO2373" i="8"/>
  <c r="BO2372" i="8"/>
  <c r="BO2371" i="8"/>
  <c r="BO2370" i="8"/>
  <c r="BO2369" i="8"/>
  <c r="BO2368" i="8"/>
  <c r="BO2367" i="8"/>
  <c r="BO2366" i="8"/>
  <c r="BO2365" i="8"/>
  <c r="BO2364" i="8"/>
  <c r="BO2363" i="8"/>
  <c r="BO2362" i="8"/>
  <c r="BO2361" i="8"/>
  <c r="BO2360" i="8"/>
  <c r="BO2359" i="8"/>
  <c r="BO2358" i="8"/>
  <c r="BO2357" i="8"/>
  <c r="BO2356" i="8"/>
  <c r="BO2355" i="8"/>
  <c r="BO2354" i="8"/>
  <c r="BO2353" i="8"/>
  <c r="BO2352" i="8"/>
  <c r="BO2351" i="8"/>
  <c r="BO2350" i="8"/>
  <c r="BO2349" i="8"/>
  <c r="BO2348" i="8"/>
  <c r="BO2347" i="8"/>
  <c r="BO2346" i="8"/>
  <c r="BO2345" i="8"/>
  <c r="BO2344" i="8"/>
  <c r="BO2343" i="8"/>
  <c r="BO2342" i="8"/>
  <c r="BO2341" i="8"/>
  <c r="BO2340" i="8"/>
  <c r="BO2339" i="8"/>
  <c r="BO2338" i="8"/>
  <c r="BO2337" i="8"/>
  <c r="BO2336" i="8"/>
  <c r="BO2335" i="8"/>
  <c r="BO2334" i="8"/>
  <c r="BO2333" i="8"/>
  <c r="BO2332" i="8"/>
  <c r="BO2331" i="8"/>
  <c r="BO2330" i="8"/>
  <c r="BO2329" i="8"/>
  <c r="BO2328" i="8"/>
  <c r="BO2327" i="8"/>
  <c r="BO2326" i="8"/>
  <c r="BO2325" i="8"/>
  <c r="BO2324" i="8"/>
  <c r="BO2323" i="8"/>
  <c r="BO2322" i="8"/>
  <c r="BO2321" i="8"/>
  <c r="BO2320" i="8"/>
  <c r="BO2319" i="8"/>
  <c r="BO2318" i="8"/>
  <c r="BO2317" i="8"/>
  <c r="BO2316" i="8"/>
  <c r="BO2315" i="8"/>
  <c r="BO2314" i="8"/>
  <c r="BO2313" i="8"/>
  <c r="BO2312" i="8"/>
  <c r="BO2311" i="8"/>
  <c r="BO2310" i="8"/>
  <c r="BO2309" i="8"/>
  <c r="BO2308" i="8"/>
  <c r="BO2307" i="8"/>
  <c r="BO2306" i="8"/>
  <c r="BO2305" i="8"/>
  <c r="BO2304" i="8"/>
  <c r="BO2303" i="8"/>
  <c r="BO2302" i="8"/>
  <c r="BO2301" i="8"/>
  <c r="BO2300" i="8"/>
  <c r="BO2299" i="8"/>
  <c r="BO2298" i="8"/>
  <c r="BO2297" i="8"/>
  <c r="BO2296" i="8"/>
  <c r="BO2295" i="8"/>
  <c r="BO2294" i="8"/>
  <c r="BO2293" i="8"/>
  <c r="BO2292" i="8"/>
  <c r="BO2291" i="8"/>
  <c r="BO2290" i="8"/>
  <c r="BO2289" i="8"/>
  <c r="BO2288" i="8"/>
  <c r="BO2287" i="8"/>
  <c r="BO2286" i="8"/>
  <c r="BO2285" i="8"/>
  <c r="BO2284" i="8"/>
  <c r="BO2283" i="8"/>
  <c r="BO2282" i="8"/>
  <c r="BO2281" i="8"/>
  <c r="BO2280" i="8"/>
  <c r="BO2279" i="8"/>
  <c r="BO2278" i="8"/>
  <c r="BO2277" i="8"/>
  <c r="BO2276" i="8"/>
  <c r="BO2275" i="8"/>
  <c r="BO2274" i="8"/>
  <c r="BO2273" i="8"/>
  <c r="BO2272" i="8"/>
  <c r="BO2271" i="8"/>
  <c r="BO2270" i="8"/>
  <c r="BO2269" i="8"/>
  <c r="BO2268" i="8"/>
  <c r="BO2267" i="8"/>
  <c r="BO2266" i="8"/>
  <c r="BO2265" i="8"/>
  <c r="BO2264" i="8"/>
  <c r="BO2263" i="8"/>
  <c r="BO2262" i="8"/>
  <c r="BO2261" i="8"/>
  <c r="BO2260" i="8"/>
  <c r="BO2259" i="8"/>
  <c r="BO2258" i="8"/>
  <c r="BO2257" i="8"/>
  <c r="BO2256" i="8"/>
  <c r="BO2255" i="8"/>
  <c r="BO2254" i="8"/>
  <c r="BO2253" i="8"/>
  <c r="BO2252" i="8"/>
  <c r="BO2251" i="8"/>
  <c r="BO2250" i="8"/>
  <c r="BO2249" i="8"/>
  <c r="BO2248" i="8"/>
  <c r="BO2247" i="8"/>
  <c r="BO2246" i="8"/>
  <c r="BO2245" i="8"/>
  <c r="BO2244" i="8"/>
  <c r="BO2243" i="8"/>
  <c r="BO2242" i="8"/>
  <c r="BO2241" i="8"/>
  <c r="BO2240" i="8"/>
  <c r="BO2239" i="8"/>
  <c r="BO2238" i="8"/>
  <c r="BO2237" i="8"/>
  <c r="BO2236" i="8"/>
  <c r="BO2235" i="8"/>
  <c r="BO2234" i="8"/>
  <c r="BO2233" i="8"/>
  <c r="BO2232" i="8"/>
  <c r="BO2231" i="8"/>
  <c r="BO2230" i="8"/>
  <c r="BO2229" i="8"/>
  <c r="BO2228" i="8"/>
  <c r="BO2227" i="8"/>
  <c r="BO2226" i="8"/>
  <c r="BO2225" i="8"/>
  <c r="BO2224" i="8"/>
  <c r="BO2223" i="8"/>
  <c r="BO2222" i="8"/>
  <c r="BO2221" i="8"/>
  <c r="BO2220" i="8"/>
  <c r="BO2219" i="8"/>
  <c r="BO2218" i="8"/>
  <c r="BO2217" i="8"/>
  <c r="BO2216" i="8"/>
  <c r="BO2215" i="8"/>
  <c r="BO2214" i="8"/>
  <c r="BO2213" i="8"/>
  <c r="BO2212" i="8"/>
  <c r="BO2211" i="8"/>
  <c r="BO2210" i="8"/>
  <c r="BO2209" i="8"/>
  <c r="BO2208" i="8"/>
  <c r="BO2207" i="8"/>
  <c r="BO2206" i="8"/>
  <c r="BO2205" i="8"/>
  <c r="BO2204" i="8"/>
  <c r="BO2203" i="8"/>
  <c r="BO2202" i="8"/>
  <c r="BO2201" i="8"/>
  <c r="BO2200" i="8"/>
  <c r="BO2199" i="8"/>
  <c r="BO2198" i="8"/>
  <c r="BO2197" i="8"/>
  <c r="BO2196" i="8"/>
  <c r="BO2195" i="8"/>
  <c r="BO2194" i="8"/>
  <c r="BO2193" i="8"/>
  <c r="BO2192" i="8"/>
  <c r="BO2191" i="8"/>
  <c r="BO2190" i="8"/>
  <c r="BO2189" i="8"/>
  <c r="BO2188" i="8"/>
  <c r="BO2187" i="8"/>
  <c r="BO2186" i="8"/>
  <c r="BO2185" i="8"/>
  <c r="BO2184" i="8"/>
  <c r="BO2183" i="8"/>
  <c r="BO2182" i="8"/>
  <c r="BO2181" i="8"/>
  <c r="BO2180" i="8"/>
  <c r="BO2179" i="8"/>
  <c r="BO2178" i="8"/>
  <c r="BO2177" i="8"/>
  <c r="BO2176" i="8"/>
  <c r="BO2175" i="8"/>
  <c r="BO2174" i="8"/>
  <c r="BO2173" i="8"/>
  <c r="BO2172" i="8"/>
  <c r="BO2171" i="8"/>
  <c r="BO2170" i="8"/>
  <c r="BO2169" i="8"/>
  <c r="BO2168" i="8"/>
  <c r="BO2167" i="8"/>
  <c r="BO2166" i="8"/>
  <c r="BO2165" i="8"/>
  <c r="BO2164" i="8"/>
  <c r="BO2163" i="8"/>
  <c r="BO2162" i="8"/>
  <c r="BO2161" i="8"/>
  <c r="BO2160" i="8"/>
  <c r="BO2159" i="8"/>
  <c r="BO2158" i="8"/>
  <c r="BO2157" i="8"/>
  <c r="BO2156" i="8"/>
  <c r="BO2155" i="8"/>
  <c r="BO2154" i="8"/>
  <c r="BO2153" i="8"/>
  <c r="BO2152" i="8"/>
  <c r="BO2151" i="8"/>
  <c r="BO2150" i="8"/>
  <c r="BO2149" i="8"/>
  <c r="BO2148" i="8"/>
  <c r="BO2147" i="8"/>
  <c r="BO2146" i="8"/>
  <c r="BO2145" i="8"/>
  <c r="BO2144" i="8"/>
  <c r="BO2143" i="8"/>
  <c r="BO2142" i="8"/>
  <c r="BO2141" i="8"/>
  <c r="BO2140" i="8"/>
  <c r="BO2139" i="8"/>
  <c r="BO2138" i="8"/>
  <c r="BO2137" i="8"/>
  <c r="BO2136" i="8"/>
  <c r="BO2135" i="8"/>
  <c r="BO2134" i="8"/>
  <c r="BO2133" i="8"/>
  <c r="BO2132" i="8"/>
  <c r="BO2131" i="8"/>
  <c r="BO2130" i="8"/>
  <c r="BO2129" i="8"/>
  <c r="BO2128" i="8"/>
  <c r="BO2127" i="8"/>
  <c r="BO2126" i="8"/>
  <c r="BO2125" i="8"/>
  <c r="BO2124" i="8"/>
  <c r="BO2123" i="8"/>
  <c r="BO2122" i="8"/>
  <c r="BO2121" i="8"/>
  <c r="BO2120" i="8"/>
  <c r="BO2119" i="8"/>
  <c r="BO2118" i="8"/>
  <c r="BO2117" i="8"/>
  <c r="BO2116" i="8"/>
  <c r="BO2115" i="8"/>
  <c r="BO2114" i="8"/>
  <c r="BO2113" i="8"/>
  <c r="BO2112" i="8"/>
  <c r="BO2111" i="8"/>
  <c r="BO2110" i="8"/>
  <c r="BO2109" i="8"/>
  <c r="BO2108" i="8"/>
  <c r="BO2107" i="8"/>
  <c r="BO2106" i="8"/>
  <c r="BO2105" i="8"/>
  <c r="BO2104" i="8"/>
  <c r="BO2103" i="8"/>
  <c r="BO2102" i="8"/>
  <c r="BO2101" i="8"/>
  <c r="BO2100" i="8"/>
  <c r="BO2099" i="8"/>
  <c r="BO2098" i="8"/>
  <c r="BO2097" i="8"/>
  <c r="BO2096" i="8"/>
  <c r="BO2095" i="8"/>
  <c r="BO2094" i="8"/>
  <c r="BO2093" i="8"/>
  <c r="BO2092" i="8"/>
  <c r="BO2091" i="8"/>
  <c r="BO2090" i="8"/>
  <c r="BO2089" i="8"/>
  <c r="BO2088" i="8"/>
  <c r="BO2087" i="8"/>
  <c r="BO2086" i="8"/>
  <c r="BO2085" i="8"/>
  <c r="BO2084" i="8"/>
  <c r="BO2083" i="8"/>
  <c r="BO2082" i="8"/>
  <c r="BO2081" i="8"/>
  <c r="BO2080" i="8"/>
  <c r="BO2079" i="8"/>
  <c r="BO2078" i="8"/>
  <c r="BO2077" i="8"/>
  <c r="BO2076" i="8"/>
  <c r="BO2075" i="8"/>
  <c r="BO2074" i="8"/>
  <c r="BO2073" i="8"/>
  <c r="BO2072" i="8"/>
  <c r="BO2071" i="8"/>
  <c r="BO2070" i="8"/>
  <c r="BO2069" i="8"/>
  <c r="BO2068" i="8"/>
  <c r="BO2067" i="8"/>
  <c r="BO2066" i="8"/>
  <c r="BO2065" i="8"/>
  <c r="BO2064" i="8"/>
  <c r="BO2063" i="8"/>
  <c r="BO2062" i="8"/>
  <c r="BO2061" i="8"/>
  <c r="BO2060" i="8"/>
  <c r="BO2059" i="8"/>
  <c r="BO2058" i="8"/>
  <c r="BO2057" i="8"/>
  <c r="BO2056" i="8"/>
  <c r="BO2055" i="8"/>
  <c r="BO2054" i="8"/>
  <c r="BO2053" i="8"/>
  <c r="BO2052" i="8"/>
  <c r="BO2051" i="8"/>
  <c r="BO2050" i="8"/>
  <c r="BO2049" i="8"/>
  <c r="BO2048" i="8"/>
  <c r="BO2047" i="8"/>
  <c r="BO2046" i="8"/>
  <c r="BO2045" i="8"/>
  <c r="BO2044" i="8"/>
  <c r="BO2043" i="8"/>
  <c r="BO2042" i="8"/>
  <c r="BO2041" i="8"/>
  <c r="BO2040" i="8"/>
  <c r="BO2039" i="8"/>
  <c r="BO2038" i="8"/>
  <c r="BO2037" i="8"/>
  <c r="BO2036" i="8"/>
  <c r="BO2035" i="8"/>
  <c r="BO2034" i="8"/>
  <c r="BO2033" i="8"/>
  <c r="BO2032" i="8"/>
  <c r="BO2031" i="8"/>
  <c r="BO2030" i="8"/>
  <c r="BO2029" i="8"/>
  <c r="BO2028" i="8"/>
  <c r="BO2027" i="8"/>
  <c r="BO2026" i="8"/>
  <c r="BO2025" i="8"/>
  <c r="BO2024" i="8"/>
  <c r="BO2023" i="8"/>
  <c r="BO2022" i="8"/>
  <c r="BO2021" i="8"/>
  <c r="BO2020" i="8"/>
  <c r="BO2019" i="8"/>
  <c r="BO2018" i="8"/>
  <c r="BO2017" i="8"/>
  <c r="BO2016" i="8"/>
  <c r="BO2015" i="8"/>
  <c r="BO2014" i="8"/>
  <c r="BO2013" i="8"/>
  <c r="BO2012" i="8"/>
  <c r="BO2011" i="8"/>
  <c r="BO2010" i="8"/>
  <c r="BO2009" i="8"/>
  <c r="BO2008" i="8"/>
  <c r="BO2007" i="8"/>
  <c r="BO2006" i="8"/>
  <c r="BO2005" i="8"/>
  <c r="BO2004" i="8"/>
  <c r="BO2003" i="8"/>
  <c r="BO2002" i="8"/>
  <c r="BO2001" i="8"/>
  <c r="BO2000" i="8"/>
  <c r="BO1999" i="8"/>
  <c r="BO1998" i="8"/>
  <c r="BO1997" i="8"/>
  <c r="BO1996" i="8"/>
  <c r="BO1995" i="8"/>
  <c r="BO1994" i="8"/>
  <c r="BO1993" i="8"/>
  <c r="BO1992" i="8"/>
  <c r="BO1991" i="8"/>
  <c r="BO1990" i="8"/>
  <c r="BO1989" i="8"/>
  <c r="BO1988" i="8"/>
  <c r="BO1987" i="8"/>
  <c r="BO1986" i="8"/>
  <c r="BO1985" i="8"/>
  <c r="BO1984" i="8"/>
  <c r="BO1983" i="8"/>
  <c r="BO1982" i="8"/>
  <c r="BO1981" i="8"/>
  <c r="BO1980" i="8"/>
  <c r="BO1979" i="8"/>
  <c r="BO1978" i="8"/>
  <c r="BO1977" i="8"/>
  <c r="BO1976" i="8"/>
  <c r="BO1975" i="8"/>
  <c r="BO1974" i="8"/>
  <c r="BO1973" i="8"/>
  <c r="BO1972" i="8"/>
  <c r="BO1971" i="8"/>
  <c r="BO1970" i="8"/>
  <c r="BO1969" i="8"/>
  <c r="BO1968" i="8"/>
  <c r="BO1967" i="8"/>
  <c r="BO1966" i="8"/>
  <c r="BO1965" i="8"/>
  <c r="BO1964" i="8"/>
  <c r="BO1963" i="8"/>
  <c r="BO1962" i="8"/>
  <c r="BO1961" i="8"/>
  <c r="BO1960" i="8"/>
  <c r="BO1959" i="8"/>
  <c r="BO1958" i="8"/>
  <c r="BO1957" i="8"/>
  <c r="BO1956" i="8"/>
  <c r="BO1955" i="8"/>
  <c r="BO1954" i="8"/>
  <c r="BO1953" i="8"/>
  <c r="BO1952" i="8"/>
  <c r="BO1951" i="8"/>
  <c r="BO1950" i="8"/>
  <c r="BO1949" i="8"/>
  <c r="BO1948" i="8"/>
  <c r="BO1947" i="8"/>
  <c r="BO1946" i="8"/>
  <c r="BO1945" i="8"/>
  <c r="BO1944" i="8"/>
  <c r="BO1943" i="8"/>
  <c r="BO1942" i="8"/>
  <c r="BO1941" i="8"/>
  <c r="BO1940" i="8"/>
  <c r="BO1939" i="8"/>
  <c r="BO1938" i="8"/>
  <c r="BO1937" i="8"/>
  <c r="BO1936" i="8"/>
  <c r="BO1935" i="8"/>
  <c r="BO1934" i="8"/>
  <c r="BO1933" i="8"/>
  <c r="BO1932" i="8"/>
  <c r="BO1931" i="8"/>
  <c r="BO1930" i="8"/>
  <c r="BO1929" i="8"/>
  <c r="BO1928" i="8"/>
  <c r="BO1927" i="8"/>
  <c r="BO1926" i="8"/>
  <c r="BO1925" i="8"/>
  <c r="BO1924" i="8"/>
  <c r="BO1923" i="8"/>
  <c r="BO1922" i="8"/>
  <c r="BO1921" i="8"/>
  <c r="BO1920" i="8"/>
  <c r="BO1919" i="8"/>
  <c r="BO1918" i="8"/>
  <c r="BO1917" i="8"/>
  <c r="BO1916" i="8"/>
  <c r="BO1915" i="8"/>
  <c r="BO1914" i="8"/>
  <c r="BO1913" i="8"/>
  <c r="BO1912" i="8"/>
  <c r="BO1911" i="8"/>
  <c r="BO1910" i="8"/>
  <c r="BO1909" i="8"/>
  <c r="BO1908" i="8"/>
  <c r="BO1907" i="8"/>
  <c r="BO1906" i="8"/>
  <c r="BO1905" i="8"/>
  <c r="BO1904" i="8"/>
  <c r="BO1903" i="8"/>
  <c r="BO1902" i="8"/>
  <c r="BO1901" i="8"/>
  <c r="BO1900" i="8"/>
  <c r="BO1899" i="8"/>
  <c r="BO1898" i="8"/>
  <c r="BO1897" i="8"/>
  <c r="BO1896" i="8"/>
  <c r="BO1895" i="8"/>
  <c r="BO1894" i="8"/>
  <c r="BO1893" i="8"/>
  <c r="BO1892" i="8"/>
  <c r="BO1891" i="8"/>
  <c r="BO1890" i="8"/>
  <c r="BO1889" i="8"/>
  <c r="BO1888" i="8"/>
  <c r="BO1887" i="8"/>
  <c r="BO1886" i="8"/>
  <c r="BO1885" i="8"/>
  <c r="BO1884" i="8"/>
  <c r="BO1883" i="8"/>
  <c r="BO1882" i="8"/>
  <c r="BO1881" i="8"/>
  <c r="BO1880" i="8"/>
  <c r="BO1879" i="8"/>
  <c r="BO1878" i="8"/>
  <c r="BO1877" i="8"/>
  <c r="BO1876" i="8"/>
  <c r="BO1875" i="8"/>
  <c r="BO1874" i="8"/>
  <c r="BO1873" i="8"/>
  <c r="BO1872" i="8"/>
  <c r="BO1871" i="8"/>
  <c r="BO1870" i="8"/>
  <c r="BO1869" i="8"/>
  <c r="BO1868" i="8"/>
  <c r="BO1867" i="8"/>
  <c r="BO1866" i="8"/>
  <c r="BO1865" i="8"/>
  <c r="BO1864" i="8"/>
  <c r="BO1863" i="8"/>
  <c r="BO1862" i="8"/>
  <c r="BO1861" i="8"/>
  <c r="BO1860" i="8"/>
  <c r="BO1859" i="8"/>
  <c r="BO1858" i="8"/>
  <c r="BO1857" i="8"/>
  <c r="BO1856" i="8"/>
  <c r="BO1855" i="8"/>
  <c r="BO1854" i="8"/>
  <c r="BO1853" i="8"/>
  <c r="BO1852" i="8"/>
  <c r="BO1851" i="8"/>
  <c r="BO1850" i="8"/>
  <c r="BO1849" i="8"/>
  <c r="BO1848" i="8"/>
  <c r="BO1847" i="8"/>
  <c r="BO1846" i="8"/>
  <c r="BO1845" i="8"/>
  <c r="BO1844" i="8"/>
  <c r="BO1843" i="8"/>
  <c r="BO1842" i="8"/>
  <c r="BO1841" i="8"/>
  <c r="BO1840" i="8"/>
  <c r="BO1839" i="8"/>
  <c r="BO1838" i="8"/>
  <c r="BO1837" i="8"/>
  <c r="BO1836" i="8"/>
  <c r="BO1835" i="8"/>
  <c r="BO1834" i="8"/>
  <c r="BO1833" i="8"/>
  <c r="BO1832" i="8"/>
  <c r="BO1831" i="8"/>
  <c r="BO1830" i="8"/>
  <c r="BO1829" i="8"/>
  <c r="BO1828" i="8"/>
  <c r="BO1827" i="8"/>
  <c r="BO1826" i="8"/>
  <c r="BO1825" i="8"/>
  <c r="BO1824" i="8"/>
  <c r="BO1823" i="8"/>
  <c r="BO1822" i="8"/>
  <c r="BO1821" i="8"/>
  <c r="BO1820" i="8"/>
  <c r="BO1819" i="8"/>
  <c r="BO1818" i="8"/>
  <c r="BO1817" i="8"/>
  <c r="BO1816" i="8"/>
  <c r="BO1815" i="8"/>
  <c r="BO1814" i="8"/>
  <c r="BO1813" i="8"/>
  <c r="BO1812" i="8"/>
  <c r="BO1811" i="8"/>
  <c r="BO1810" i="8"/>
  <c r="BO1809" i="8"/>
  <c r="BO1808" i="8"/>
  <c r="BO1807" i="8"/>
  <c r="BO1806" i="8"/>
  <c r="BO1805" i="8"/>
  <c r="BO1804" i="8"/>
  <c r="BO1803" i="8"/>
  <c r="BO1802" i="8"/>
  <c r="BO1801" i="8"/>
  <c r="BO1800" i="8"/>
  <c r="BO1799" i="8"/>
  <c r="BO1798" i="8"/>
  <c r="BO1797" i="8"/>
  <c r="BO1796" i="8"/>
  <c r="BO1795" i="8"/>
  <c r="BO1794" i="8"/>
  <c r="BO1793" i="8"/>
  <c r="BO1792" i="8"/>
  <c r="BO1791" i="8"/>
  <c r="BO1790" i="8"/>
  <c r="BO1789" i="8"/>
  <c r="BO1788" i="8"/>
  <c r="BO1787" i="8"/>
  <c r="BO1786" i="8"/>
  <c r="BO1785" i="8"/>
  <c r="BO1784" i="8"/>
  <c r="BO1783" i="8"/>
  <c r="BO1782" i="8"/>
  <c r="BO1781" i="8"/>
  <c r="BO1780" i="8"/>
  <c r="BO1779" i="8"/>
  <c r="BO1778" i="8"/>
  <c r="BO1777" i="8"/>
  <c r="BO1776" i="8"/>
  <c r="BO1775" i="8"/>
  <c r="BO1774" i="8"/>
  <c r="BO1773" i="8"/>
  <c r="BO1772" i="8"/>
  <c r="BO1771" i="8"/>
  <c r="BO1770" i="8"/>
  <c r="BO1769" i="8"/>
  <c r="BO1768" i="8"/>
  <c r="BO1767" i="8"/>
  <c r="BO1766" i="8"/>
  <c r="BO1765" i="8"/>
  <c r="BO1764" i="8"/>
  <c r="BO1763" i="8"/>
  <c r="BO1762" i="8"/>
  <c r="BO1761" i="8"/>
  <c r="BO1760" i="8"/>
  <c r="BO1759" i="8"/>
  <c r="BO1758" i="8"/>
  <c r="BO1757" i="8"/>
  <c r="BO1756" i="8"/>
  <c r="BO1755" i="8"/>
  <c r="BO1754" i="8"/>
  <c r="BO1753" i="8"/>
  <c r="BO1752" i="8"/>
  <c r="BO1751" i="8"/>
  <c r="BO1750" i="8"/>
  <c r="BO1749" i="8"/>
  <c r="BO1748" i="8"/>
  <c r="BO1747" i="8"/>
  <c r="BO1746" i="8"/>
  <c r="BO1745" i="8"/>
  <c r="BO1744" i="8"/>
  <c r="BO1743" i="8"/>
  <c r="BO1742" i="8"/>
  <c r="BO1741" i="8"/>
  <c r="BO1740" i="8"/>
  <c r="BO1739" i="8"/>
  <c r="BO1738" i="8"/>
  <c r="BO1737" i="8"/>
  <c r="BO1736" i="8"/>
  <c r="BO1735" i="8"/>
  <c r="BO1734" i="8"/>
  <c r="BO1733" i="8"/>
  <c r="BO1732" i="8"/>
  <c r="BO1731" i="8"/>
  <c r="BO1730" i="8"/>
  <c r="BO1729" i="8"/>
  <c r="BO1728" i="8"/>
  <c r="BO1727" i="8"/>
  <c r="BO1726" i="8"/>
  <c r="BO1725" i="8"/>
  <c r="BO1724" i="8"/>
  <c r="BO1723" i="8"/>
  <c r="BO1722" i="8"/>
  <c r="BO1721" i="8"/>
  <c r="BO1720" i="8"/>
  <c r="BO1719" i="8"/>
  <c r="BO1718" i="8"/>
  <c r="BO1717" i="8"/>
  <c r="BO1716" i="8"/>
  <c r="BO1715" i="8"/>
  <c r="BO1714" i="8"/>
  <c r="BO1713" i="8"/>
  <c r="BO1712" i="8"/>
  <c r="BO1711" i="8"/>
  <c r="BO1710" i="8"/>
  <c r="BO1709" i="8"/>
  <c r="BO1708" i="8"/>
  <c r="BO1707" i="8"/>
  <c r="BO1706" i="8"/>
  <c r="BO1705" i="8"/>
  <c r="BO1704" i="8"/>
  <c r="BO1703" i="8"/>
  <c r="BO1702" i="8"/>
  <c r="BO1701" i="8"/>
  <c r="BO1700" i="8"/>
  <c r="BO1699" i="8"/>
  <c r="BO1698" i="8"/>
  <c r="BO1697" i="8"/>
  <c r="BO1696" i="8"/>
  <c r="BO1695" i="8"/>
  <c r="BO1694" i="8"/>
  <c r="BO1693" i="8"/>
  <c r="BO1692" i="8"/>
  <c r="BO1691" i="8"/>
  <c r="BO1690" i="8"/>
  <c r="BO1689" i="8"/>
  <c r="BO1688" i="8"/>
  <c r="BO1687" i="8"/>
  <c r="BO1686" i="8"/>
  <c r="BO1685" i="8"/>
  <c r="BO1684" i="8"/>
  <c r="BO1683" i="8"/>
  <c r="BO1682" i="8"/>
  <c r="BO1681" i="8"/>
  <c r="BO1680" i="8"/>
  <c r="BO1679" i="8"/>
  <c r="BO1678" i="8"/>
  <c r="BO1677" i="8"/>
  <c r="BO1676" i="8"/>
  <c r="BO1675" i="8"/>
  <c r="BO1674" i="8"/>
  <c r="BO1673" i="8"/>
  <c r="BO1672" i="8"/>
  <c r="BO1671" i="8"/>
  <c r="BO1670" i="8"/>
  <c r="BO1669" i="8"/>
  <c r="BO1668" i="8"/>
  <c r="BO1667" i="8"/>
  <c r="BO1666" i="8"/>
  <c r="BO1665" i="8"/>
  <c r="BO1664" i="8"/>
  <c r="BO1663" i="8"/>
  <c r="BO1662" i="8"/>
  <c r="BO1661" i="8"/>
  <c r="BO1660" i="8"/>
  <c r="BO1659" i="8"/>
  <c r="BO1658" i="8"/>
  <c r="BO1657" i="8"/>
  <c r="BO1656" i="8"/>
  <c r="BO1655" i="8"/>
  <c r="BO1654" i="8"/>
  <c r="BO1653" i="8"/>
  <c r="BO1652" i="8"/>
  <c r="BO1651" i="8"/>
  <c r="BO1650" i="8"/>
  <c r="BO1649" i="8"/>
  <c r="BO1648" i="8"/>
  <c r="BO1647" i="8"/>
  <c r="BO1646" i="8"/>
  <c r="BO1645" i="8"/>
  <c r="BO1644" i="8"/>
  <c r="BO1643" i="8"/>
  <c r="BO1642" i="8"/>
  <c r="BO1641" i="8"/>
  <c r="BO1640" i="8"/>
  <c r="BO1639" i="8"/>
  <c r="BO1638" i="8"/>
  <c r="BO1637" i="8"/>
  <c r="BO1636" i="8"/>
  <c r="BO1635" i="8"/>
  <c r="BO1634" i="8"/>
  <c r="BO1633" i="8"/>
  <c r="BO1632" i="8"/>
  <c r="BO1631" i="8"/>
  <c r="BO1630" i="8"/>
  <c r="BO1629" i="8"/>
  <c r="BO1628" i="8"/>
  <c r="BO1627" i="8"/>
  <c r="BO1626" i="8"/>
  <c r="BO1625" i="8"/>
  <c r="BO1624" i="8"/>
  <c r="BO1623" i="8"/>
  <c r="BO1622" i="8"/>
  <c r="BO1621" i="8"/>
  <c r="BO1620" i="8"/>
  <c r="BO1619" i="8"/>
  <c r="BO1618" i="8"/>
  <c r="BO1617" i="8"/>
  <c r="BO1616" i="8"/>
  <c r="BO1615" i="8"/>
  <c r="BO1614" i="8"/>
  <c r="BO1613" i="8"/>
  <c r="BO1612" i="8"/>
  <c r="BO1611" i="8"/>
  <c r="BO1610" i="8"/>
  <c r="BO1609" i="8"/>
  <c r="BO1608" i="8"/>
  <c r="BO1607" i="8"/>
  <c r="BO1606" i="8"/>
  <c r="BO1605" i="8"/>
  <c r="BO1604" i="8"/>
  <c r="BO1603" i="8"/>
  <c r="BO1602" i="8"/>
  <c r="BO1601" i="8"/>
  <c r="BO1600" i="8"/>
  <c r="BO1599" i="8"/>
  <c r="BO1598" i="8"/>
  <c r="BO1597" i="8"/>
  <c r="BO1596" i="8"/>
  <c r="BO1595" i="8"/>
  <c r="BO1594" i="8"/>
  <c r="BO1593" i="8"/>
  <c r="BO1592" i="8"/>
  <c r="BO1591" i="8"/>
  <c r="BO1590" i="8"/>
  <c r="BO1589" i="8"/>
  <c r="BO1588" i="8"/>
  <c r="BO1587" i="8"/>
  <c r="BO1586" i="8"/>
  <c r="BO1585" i="8"/>
  <c r="BO1584" i="8"/>
  <c r="BO1583" i="8"/>
  <c r="BO1582" i="8"/>
  <c r="BO1581" i="8"/>
  <c r="BO1580" i="8"/>
  <c r="BO1579" i="8"/>
  <c r="BO1578" i="8"/>
  <c r="BO1577" i="8"/>
  <c r="BO1576" i="8"/>
  <c r="BO1575" i="8"/>
  <c r="BO1574" i="8"/>
  <c r="BO1573" i="8"/>
  <c r="BO1572" i="8"/>
  <c r="BO1571" i="8"/>
  <c r="BO1570" i="8"/>
  <c r="BO1569" i="8"/>
  <c r="BO1568" i="8"/>
  <c r="BO1567" i="8"/>
  <c r="BO1566" i="8"/>
  <c r="BO1565" i="8"/>
  <c r="BO1564" i="8"/>
  <c r="BO1563" i="8"/>
  <c r="BO1562" i="8"/>
  <c r="BO1561" i="8"/>
  <c r="BO1560" i="8"/>
  <c r="BO1559" i="8"/>
  <c r="BO1558" i="8"/>
  <c r="BO1557" i="8"/>
  <c r="BO1556" i="8"/>
  <c r="BO1555" i="8"/>
  <c r="BO1554" i="8"/>
  <c r="BO1553" i="8"/>
  <c r="BO1552" i="8"/>
  <c r="BO1551" i="8"/>
  <c r="BO1550" i="8"/>
  <c r="BO1549" i="8"/>
  <c r="BO1548" i="8"/>
  <c r="BO1547" i="8"/>
  <c r="BO1546" i="8"/>
  <c r="BO1545" i="8"/>
  <c r="BO1544" i="8"/>
  <c r="BO1543" i="8"/>
  <c r="BO1542" i="8"/>
  <c r="BO1541" i="8"/>
  <c r="BO1540" i="8"/>
  <c r="BO1539" i="8"/>
  <c r="BO1538" i="8"/>
  <c r="BO1537" i="8"/>
  <c r="BO1536" i="8"/>
  <c r="BO1535" i="8"/>
  <c r="BO1534" i="8"/>
  <c r="BO1533" i="8"/>
  <c r="BO1532" i="8"/>
  <c r="BO1531" i="8"/>
  <c r="BO1530" i="8"/>
  <c r="BO1529" i="8"/>
  <c r="BO1528" i="8"/>
  <c r="BO1527" i="8"/>
  <c r="BO1526" i="8"/>
  <c r="BO1525" i="8"/>
  <c r="BO1524" i="8"/>
  <c r="BO1523" i="8"/>
  <c r="BO1522" i="8"/>
  <c r="BO1521" i="8"/>
  <c r="BO1520" i="8"/>
  <c r="BO1519" i="8"/>
  <c r="BO1518" i="8"/>
  <c r="BO1517" i="8"/>
  <c r="BO1516" i="8"/>
  <c r="BO1515" i="8"/>
  <c r="BO1514" i="8"/>
  <c r="BO1513" i="8"/>
  <c r="BO1512" i="8"/>
  <c r="BO1511" i="8"/>
  <c r="BO1510" i="8"/>
  <c r="BO1509" i="8"/>
  <c r="BO1508" i="8"/>
  <c r="BO1507" i="8"/>
  <c r="BO1506" i="8"/>
  <c r="BO1505" i="8"/>
  <c r="BO1504" i="8"/>
  <c r="BO1503" i="8"/>
  <c r="BO1502" i="8"/>
  <c r="BO1501" i="8"/>
  <c r="BO1500" i="8"/>
  <c r="BO1499" i="8"/>
  <c r="BO1498" i="8"/>
  <c r="BO1497" i="8"/>
  <c r="BO1496" i="8"/>
  <c r="BO1495" i="8"/>
  <c r="BO1494" i="8"/>
  <c r="BO1493" i="8"/>
  <c r="BO1492" i="8"/>
  <c r="BO1491" i="8"/>
  <c r="BO1490" i="8"/>
  <c r="BO1489" i="8"/>
  <c r="BO1488" i="8"/>
  <c r="BO1487" i="8"/>
  <c r="BO1486" i="8"/>
  <c r="BO1485" i="8"/>
  <c r="BO1484" i="8"/>
  <c r="BO1483" i="8"/>
  <c r="BO1482" i="8"/>
  <c r="BO1481" i="8"/>
  <c r="BO1480" i="8"/>
  <c r="BO1479" i="8"/>
  <c r="BO1478" i="8"/>
  <c r="BO1477" i="8"/>
  <c r="BO1476" i="8"/>
  <c r="BO1475" i="8"/>
  <c r="BO1474" i="8"/>
  <c r="BO1473" i="8"/>
  <c r="BO1472" i="8"/>
  <c r="BO1471" i="8"/>
  <c r="BO1470" i="8"/>
  <c r="BO1469" i="8"/>
  <c r="BO1468" i="8"/>
  <c r="BO1467" i="8"/>
  <c r="BO1466" i="8"/>
  <c r="BO1465" i="8"/>
  <c r="BO1464" i="8"/>
  <c r="BO1463" i="8"/>
  <c r="BO1462" i="8"/>
  <c r="BO1461" i="8"/>
  <c r="BO1460" i="8"/>
  <c r="BO1459" i="8"/>
  <c r="BO1458" i="8"/>
  <c r="BO1457" i="8"/>
  <c r="BO1456" i="8"/>
  <c r="BO1455" i="8"/>
  <c r="BO1454" i="8"/>
  <c r="BO1453" i="8"/>
  <c r="BO1452" i="8"/>
  <c r="BO1451" i="8"/>
  <c r="BO1450" i="8"/>
  <c r="BO1449" i="8"/>
  <c r="BO1448" i="8"/>
  <c r="BO1447" i="8"/>
  <c r="BO1446" i="8"/>
  <c r="BO1445" i="8"/>
  <c r="BO1444" i="8"/>
  <c r="BO1443" i="8"/>
  <c r="BO1442" i="8"/>
  <c r="BO1441" i="8"/>
  <c r="BO1440" i="8"/>
  <c r="BO1439" i="8"/>
  <c r="BO1438" i="8"/>
  <c r="BO1437" i="8"/>
  <c r="BO1436" i="8"/>
  <c r="BO1435" i="8"/>
  <c r="BO1434" i="8"/>
  <c r="BO1433" i="8"/>
  <c r="BO1432" i="8"/>
  <c r="BO1431" i="8"/>
  <c r="BO1430" i="8"/>
  <c r="BO1429" i="8"/>
  <c r="BO1428" i="8"/>
  <c r="BO1427" i="8"/>
  <c r="BO1426" i="8"/>
  <c r="BO1425" i="8"/>
  <c r="BO1424" i="8"/>
  <c r="BO1423" i="8"/>
  <c r="BO1422" i="8"/>
  <c r="BO1421" i="8"/>
  <c r="BO1420" i="8"/>
  <c r="BO1419" i="8"/>
  <c r="BO1418" i="8"/>
  <c r="BO1417" i="8"/>
  <c r="BO1416" i="8"/>
  <c r="BO1415" i="8"/>
  <c r="BO1414" i="8"/>
  <c r="BO1413" i="8"/>
  <c r="BO1412" i="8"/>
  <c r="BO1411" i="8"/>
  <c r="BO1410" i="8"/>
  <c r="BO1409" i="8"/>
  <c r="BO1408" i="8"/>
  <c r="BO1407" i="8"/>
  <c r="BO1406" i="8"/>
  <c r="BO1405" i="8"/>
  <c r="BO1404" i="8"/>
  <c r="BO1403" i="8"/>
  <c r="BO1402" i="8"/>
  <c r="BO1401" i="8"/>
  <c r="BO1400" i="8"/>
  <c r="BO1399" i="8"/>
  <c r="BO1398" i="8"/>
  <c r="BO1397" i="8"/>
  <c r="BO1396" i="8"/>
  <c r="BO1395" i="8"/>
  <c r="BO1394" i="8"/>
  <c r="BO1393" i="8"/>
  <c r="BO1392" i="8"/>
  <c r="BO1391" i="8"/>
  <c r="BO1390" i="8"/>
  <c r="BO1389" i="8"/>
  <c r="BO1388" i="8"/>
  <c r="BO1387" i="8"/>
  <c r="BO1386" i="8"/>
  <c r="BO1385" i="8"/>
  <c r="BO1384" i="8"/>
  <c r="BO1383" i="8"/>
  <c r="BO1382" i="8"/>
  <c r="BO1381" i="8"/>
  <c r="BO1380" i="8"/>
  <c r="BO1379" i="8"/>
  <c r="BO1378" i="8"/>
  <c r="BO1377" i="8"/>
  <c r="BO1376" i="8"/>
  <c r="BO1375" i="8"/>
  <c r="BO1374" i="8"/>
  <c r="BO1373" i="8"/>
  <c r="BO1372" i="8"/>
  <c r="BO1371" i="8"/>
  <c r="BO1370" i="8"/>
  <c r="BO1369" i="8"/>
  <c r="BO1368" i="8"/>
  <c r="BO1367" i="8"/>
  <c r="BO1366" i="8"/>
  <c r="BO1365" i="8"/>
  <c r="BO1364" i="8"/>
  <c r="BO1363" i="8"/>
  <c r="BO1362" i="8"/>
  <c r="BO1361" i="8"/>
  <c r="BO1360" i="8"/>
  <c r="BO1359" i="8"/>
  <c r="BO1358" i="8"/>
  <c r="BO1357" i="8"/>
  <c r="BO1356" i="8"/>
  <c r="BO1355" i="8"/>
  <c r="BO1354" i="8"/>
  <c r="BO1353" i="8"/>
  <c r="BO1352" i="8"/>
  <c r="BO1351" i="8"/>
  <c r="BO1350" i="8"/>
  <c r="BO1349" i="8"/>
  <c r="BO1348" i="8"/>
  <c r="BO1347" i="8"/>
  <c r="BO1346" i="8"/>
  <c r="BO1345" i="8"/>
  <c r="BO1344" i="8"/>
  <c r="BO1343" i="8"/>
  <c r="BO1342" i="8"/>
  <c r="BO1341" i="8"/>
  <c r="BO1340" i="8"/>
  <c r="BO1339" i="8"/>
  <c r="BO1338" i="8"/>
  <c r="BO1337" i="8"/>
  <c r="BO1336" i="8"/>
  <c r="BO1335" i="8"/>
  <c r="BO1334" i="8"/>
  <c r="BO1333" i="8"/>
  <c r="BO1332" i="8"/>
  <c r="BO1331" i="8"/>
  <c r="BO1330" i="8"/>
  <c r="BO1329" i="8"/>
  <c r="BO1328" i="8"/>
  <c r="BO1327" i="8"/>
  <c r="BO1326" i="8"/>
  <c r="BO1325" i="8"/>
  <c r="BO1324" i="8"/>
  <c r="BO1323" i="8"/>
  <c r="BO1322" i="8"/>
  <c r="BO1321" i="8"/>
  <c r="BO1320" i="8"/>
  <c r="BO1319" i="8"/>
  <c r="BO1318" i="8"/>
  <c r="BO1317" i="8"/>
  <c r="BO1316" i="8"/>
  <c r="BO1315" i="8"/>
  <c r="BO1314" i="8"/>
  <c r="BO1313" i="8"/>
  <c r="BO1312" i="8"/>
  <c r="BO1311" i="8"/>
  <c r="BO1310" i="8"/>
  <c r="BO1309" i="8"/>
  <c r="BO1308" i="8"/>
  <c r="BO1307" i="8"/>
  <c r="BO1306" i="8"/>
  <c r="BO1305" i="8"/>
  <c r="BO1304" i="8"/>
  <c r="BO1303" i="8"/>
  <c r="BO1302" i="8"/>
  <c r="BO1301" i="8"/>
  <c r="BO1300" i="8"/>
  <c r="BO1299" i="8"/>
  <c r="BO1298" i="8"/>
  <c r="BO1297" i="8"/>
  <c r="BO1296" i="8"/>
  <c r="BO1295" i="8"/>
  <c r="BO1294" i="8"/>
  <c r="BO1293" i="8"/>
  <c r="BO1292" i="8"/>
  <c r="BO1291" i="8"/>
  <c r="BO1290" i="8"/>
  <c r="BO1289" i="8"/>
  <c r="BO1288" i="8"/>
  <c r="BO1287" i="8"/>
  <c r="BO1286" i="8"/>
  <c r="BO1285" i="8"/>
  <c r="BO1284" i="8"/>
  <c r="BO1283" i="8"/>
  <c r="BO1282" i="8"/>
  <c r="BO1281" i="8"/>
  <c r="BO1280" i="8"/>
  <c r="BO1279" i="8"/>
  <c r="BO1278" i="8"/>
  <c r="BO1277" i="8"/>
  <c r="BO1276" i="8"/>
  <c r="BO1275" i="8"/>
  <c r="BO1274" i="8"/>
  <c r="BO1273" i="8"/>
  <c r="BO1272" i="8"/>
  <c r="BO1271" i="8"/>
  <c r="BO1270" i="8"/>
  <c r="BO1269" i="8"/>
  <c r="BO1268" i="8"/>
  <c r="BO1267" i="8"/>
  <c r="BO1266" i="8"/>
  <c r="BO1265" i="8"/>
  <c r="BO1264" i="8"/>
  <c r="BO1263" i="8"/>
  <c r="BO1262" i="8"/>
  <c r="BO1261" i="8"/>
  <c r="BO1260" i="8"/>
  <c r="BO1259" i="8"/>
  <c r="BO1258" i="8"/>
  <c r="BO1257" i="8"/>
  <c r="BO1256" i="8"/>
  <c r="BO1255" i="8"/>
  <c r="BO1254" i="8"/>
  <c r="BO1253" i="8"/>
  <c r="BO1252" i="8"/>
  <c r="BO1251" i="8"/>
  <c r="BO1250" i="8"/>
  <c r="BO1249" i="8"/>
  <c r="BO1248" i="8"/>
  <c r="BO1247" i="8"/>
  <c r="BO1246" i="8"/>
  <c r="BO1245" i="8"/>
  <c r="BO1244" i="8"/>
  <c r="BO1243" i="8"/>
  <c r="BO1242" i="8"/>
  <c r="BO1241" i="8"/>
  <c r="BO1240" i="8"/>
  <c r="BO1239" i="8"/>
  <c r="BO1238" i="8"/>
  <c r="BO1237" i="8"/>
  <c r="BO1236" i="8"/>
  <c r="BO1235" i="8"/>
  <c r="BO1234" i="8"/>
  <c r="BO1233" i="8"/>
  <c r="BO1232" i="8"/>
  <c r="BO1231" i="8"/>
  <c r="BO1230" i="8"/>
  <c r="BO1229" i="8"/>
  <c r="BO1228" i="8"/>
  <c r="BO1227" i="8"/>
  <c r="BO1226" i="8"/>
  <c r="BO1225" i="8"/>
  <c r="BO1224" i="8"/>
  <c r="BO1223" i="8"/>
  <c r="BO1222" i="8"/>
  <c r="BO1221" i="8"/>
  <c r="BO1220" i="8"/>
  <c r="BO1219" i="8"/>
  <c r="BO1218" i="8"/>
  <c r="BO1217" i="8"/>
  <c r="BO1216" i="8"/>
  <c r="BO1215" i="8"/>
  <c r="BO1214" i="8"/>
  <c r="BO1213" i="8"/>
  <c r="BO1212" i="8"/>
  <c r="BO1211" i="8"/>
  <c r="BO1210" i="8"/>
  <c r="BO1209" i="8"/>
  <c r="BO1208" i="8"/>
  <c r="BO1207" i="8"/>
  <c r="BO1206" i="8"/>
  <c r="BO1205" i="8"/>
  <c r="BO1204" i="8"/>
  <c r="BO1203" i="8"/>
  <c r="BO1202" i="8"/>
  <c r="BO1201" i="8"/>
  <c r="BO1200" i="8"/>
  <c r="BO1199" i="8"/>
  <c r="BO1198" i="8"/>
  <c r="BO1197" i="8"/>
  <c r="BO1196" i="8"/>
  <c r="BO1195" i="8"/>
  <c r="BO1194" i="8"/>
  <c r="BO1193" i="8"/>
  <c r="BO1192" i="8"/>
  <c r="BO1191" i="8"/>
  <c r="BO1190" i="8"/>
  <c r="BO1189" i="8"/>
  <c r="BO1188" i="8"/>
  <c r="BO1187" i="8"/>
  <c r="BO1186" i="8"/>
  <c r="BO1185" i="8"/>
  <c r="BO1184" i="8"/>
  <c r="BO1183" i="8"/>
  <c r="BO1182" i="8"/>
  <c r="BO1181" i="8"/>
  <c r="BO1180" i="8"/>
  <c r="BO1179" i="8"/>
  <c r="BO1178" i="8"/>
  <c r="BO1177" i="8"/>
  <c r="BO1176" i="8"/>
  <c r="BO1175" i="8"/>
  <c r="BO1174" i="8"/>
  <c r="BO1173" i="8"/>
  <c r="BO1172" i="8"/>
  <c r="BO1171" i="8"/>
  <c r="BO1170" i="8"/>
  <c r="BO1169" i="8"/>
  <c r="BO1168" i="8"/>
  <c r="BO1167" i="8"/>
  <c r="BO1166" i="8"/>
  <c r="BO1165" i="8"/>
  <c r="BO1164" i="8"/>
  <c r="BO1163" i="8"/>
  <c r="BO1162" i="8"/>
  <c r="BO1161" i="8"/>
  <c r="BO1160" i="8"/>
  <c r="BO1159" i="8"/>
  <c r="BO1158" i="8"/>
  <c r="BO1157" i="8"/>
  <c r="BO1156" i="8"/>
  <c r="BO1155" i="8"/>
  <c r="BO1154" i="8"/>
  <c r="BO1153" i="8"/>
  <c r="BO1152" i="8"/>
  <c r="BO1151" i="8"/>
  <c r="BO1150" i="8"/>
  <c r="BO1149" i="8"/>
  <c r="BO1148" i="8"/>
  <c r="BO1147" i="8"/>
  <c r="BO1146" i="8"/>
  <c r="BO1145" i="8"/>
  <c r="BO1144" i="8"/>
  <c r="BO1143" i="8"/>
  <c r="BO1142" i="8"/>
  <c r="BO1141" i="8"/>
  <c r="BO1140" i="8"/>
  <c r="BO1139" i="8"/>
  <c r="BO1138" i="8"/>
  <c r="BO1137" i="8"/>
  <c r="BO1136" i="8"/>
  <c r="BO1135" i="8"/>
  <c r="BO1134" i="8"/>
  <c r="BO1133" i="8"/>
  <c r="BO1132" i="8"/>
  <c r="BO1131" i="8"/>
  <c r="BO1130" i="8"/>
  <c r="BO1129" i="8"/>
  <c r="BO1128" i="8"/>
  <c r="BO1127" i="8"/>
  <c r="BO1126" i="8"/>
  <c r="BO1125" i="8"/>
  <c r="BO1124" i="8"/>
  <c r="BO1123" i="8"/>
  <c r="BO1122" i="8"/>
  <c r="BO1121" i="8"/>
  <c r="BO1120" i="8"/>
  <c r="BO1119" i="8"/>
  <c r="BO1118" i="8"/>
  <c r="BO1117" i="8"/>
  <c r="BO1116" i="8"/>
  <c r="BO1115" i="8"/>
  <c r="BO1114" i="8"/>
  <c r="BO1113" i="8"/>
  <c r="BO1112" i="8"/>
  <c r="BO1111" i="8"/>
  <c r="BO1110" i="8"/>
  <c r="BO1109" i="8"/>
  <c r="BO1108" i="8"/>
  <c r="BO1107" i="8"/>
  <c r="BO1106" i="8"/>
  <c r="BO1105" i="8"/>
  <c r="BO1104" i="8"/>
  <c r="BO1103" i="8"/>
  <c r="BO1102" i="8"/>
  <c r="BO1101" i="8"/>
  <c r="BO1100" i="8"/>
  <c r="BO1099" i="8"/>
  <c r="BO1098" i="8"/>
  <c r="BO1097" i="8"/>
  <c r="BO1096" i="8"/>
  <c r="BO1095" i="8"/>
  <c r="BO1094" i="8"/>
  <c r="BO1093" i="8"/>
  <c r="BO1092" i="8"/>
  <c r="BO1091" i="8"/>
  <c r="BO1090" i="8"/>
  <c r="BO1089" i="8"/>
  <c r="BO1088" i="8"/>
  <c r="BO1087" i="8"/>
  <c r="BO1086" i="8"/>
  <c r="BO1085" i="8"/>
  <c r="BO1084" i="8"/>
  <c r="BO1083" i="8"/>
  <c r="BO1082" i="8"/>
  <c r="BO1081" i="8"/>
  <c r="BO1080" i="8"/>
  <c r="BO1079" i="8"/>
  <c r="BO1078" i="8"/>
  <c r="BO1077" i="8"/>
  <c r="BO1076" i="8"/>
  <c r="BO1075" i="8"/>
  <c r="BO1074" i="8"/>
  <c r="BO1073" i="8"/>
  <c r="BO1072" i="8"/>
  <c r="BO1071" i="8"/>
  <c r="BO1070" i="8"/>
  <c r="BO1069" i="8"/>
  <c r="BO1068" i="8"/>
  <c r="BO1067" i="8"/>
  <c r="BO1066" i="8"/>
  <c r="BO1065" i="8"/>
  <c r="BO1064" i="8"/>
  <c r="BO1063" i="8"/>
  <c r="BO1062" i="8"/>
  <c r="BO1061" i="8"/>
  <c r="BO1060" i="8"/>
  <c r="BO1059" i="8"/>
  <c r="BO1058" i="8"/>
  <c r="BO1057" i="8"/>
  <c r="BO1056" i="8"/>
  <c r="BO1055" i="8"/>
  <c r="BO1054" i="8"/>
  <c r="BO1053" i="8"/>
  <c r="BO1052" i="8"/>
  <c r="BO1051" i="8"/>
  <c r="BO1050" i="8"/>
  <c r="BO1049" i="8"/>
  <c r="BO1048" i="8"/>
  <c r="BO1047" i="8"/>
  <c r="BO1046" i="8"/>
  <c r="BO1045" i="8"/>
  <c r="BO1044" i="8"/>
  <c r="BO1043" i="8"/>
  <c r="BO1042" i="8"/>
  <c r="BO1041" i="8"/>
  <c r="BO1040" i="8"/>
  <c r="BO1039" i="8"/>
  <c r="BO1038" i="8"/>
  <c r="BO1037" i="8"/>
  <c r="BO1036" i="8"/>
  <c r="BO1035" i="8"/>
  <c r="BO1034" i="8"/>
  <c r="BO1033" i="8"/>
  <c r="BO1032" i="8"/>
  <c r="BO1031" i="8"/>
  <c r="BO1030" i="8"/>
  <c r="BO1029" i="8"/>
  <c r="BO1028" i="8"/>
  <c r="BO1027" i="8"/>
  <c r="BO1026" i="8"/>
  <c r="BO1025" i="8"/>
  <c r="BO1024" i="8"/>
  <c r="BO1023" i="8"/>
  <c r="BO1022" i="8"/>
  <c r="BO1021" i="8"/>
  <c r="BO1020" i="8"/>
  <c r="BO1019" i="8"/>
  <c r="BO1018" i="8"/>
  <c r="BO1017" i="8"/>
  <c r="BO1016" i="8"/>
  <c r="BO1015" i="8"/>
  <c r="BO1014" i="8"/>
  <c r="BO1013" i="8"/>
  <c r="BO1012" i="8"/>
  <c r="BO1011" i="8"/>
  <c r="BO1010" i="8"/>
  <c r="BO1009" i="8"/>
  <c r="BO1008" i="8"/>
  <c r="BO1007" i="8"/>
  <c r="BO1006" i="8"/>
  <c r="BO1005" i="8"/>
  <c r="BO1004" i="8"/>
  <c r="BO1003" i="8"/>
  <c r="BO1002" i="8"/>
  <c r="BO1001" i="8"/>
  <c r="BO1000" i="8"/>
  <c r="BO999" i="8"/>
  <c r="BO998" i="8"/>
  <c r="BO997" i="8"/>
  <c r="BO996" i="8"/>
  <c r="BO995" i="8"/>
  <c r="BO994" i="8"/>
  <c r="BO993" i="8"/>
  <c r="BO992" i="8"/>
  <c r="BO991" i="8"/>
  <c r="BO990" i="8"/>
  <c r="BO989" i="8"/>
  <c r="BO988" i="8"/>
  <c r="BO987" i="8"/>
  <c r="BO986" i="8"/>
  <c r="BO985" i="8"/>
  <c r="BO984" i="8"/>
  <c r="BO983" i="8"/>
  <c r="BO982" i="8"/>
  <c r="BO981" i="8"/>
  <c r="BO980" i="8"/>
  <c r="BO979" i="8"/>
  <c r="BO978" i="8"/>
  <c r="BO977" i="8"/>
  <c r="BO976" i="8"/>
  <c r="BO975" i="8"/>
  <c r="BO974" i="8"/>
  <c r="BO973" i="8"/>
  <c r="BO972" i="8"/>
  <c r="BO971" i="8"/>
  <c r="BO970" i="8"/>
  <c r="BO969" i="8"/>
  <c r="BO968" i="8"/>
  <c r="BO967" i="8"/>
  <c r="BO966" i="8"/>
  <c r="BO965" i="8"/>
  <c r="BO964" i="8"/>
  <c r="BO963" i="8"/>
  <c r="BO962" i="8"/>
  <c r="BO961" i="8"/>
  <c r="BO960" i="8"/>
  <c r="BO959" i="8"/>
  <c r="BO958" i="8"/>
  <c r="BO957" i="8"/>
  <c r="BO956" i="8"/>
  <c r="BO955" i="8"/>
  <c r="BO954" i="8"/>
  <c r="BO953" i="8"/>
  <c r="BO952" i="8"/>
  <c r="BO951" i="8"/>
  <c r="BO950" i="8"/>
  <c r="BO949" i="8"/>
  <c r="BO948" i="8"/>
  <c r="BO947" i="8"/>
  <c r="BO946" i="8"/>
  <c r="BO945" i="8"/>
  <c r="BO944" i="8"/>
  <c r="BO943" i="8"/>
  <c r="BO942" i="8"/>
  <c r="BO941" i="8"/>
  <c r="BO940" i="8"/>
  <c r="BO939" i="8"/>
  <c r="BO938" i="8"/>
  <c r="BO937" i="8"/>
  <c r="BO936" i="8"/>
  <c r="BO935" i="8"/>
  <c r="BO934" i="8"/>
  <c r="BO933" i="8"/>
  <c r="BO932" i="8"/>
  <c r="BO931" i="8"/>
  <c r="BO930" i="8"/>
  <c r="BO929" i="8"/>
  <c r="BO928" i="8"/>
  <c r="BO927" i="8"/>
  <c r="BO926" i="8"/>
  <c r="BO925" i="8"/>
  <c r="BO924" i="8"/>
  <c r="BO923" i="8"/>
  <c r="BO922" i="8"/>
  <c r="BO921" i="8"/>
  <c r="BO920" i="8"/>
  <c r="BO919" i="8"/>
  <c r="BO918" i="8"/>
  <c r="BO917" i="8"/>
  <c r="BO916" i="8"/>
  <c r="BO915" i="8"/>
  <c r="BO914" i="8"/>
  <c r="BO913" i="8"/>
  <c r="BO912" i="8"/>
  <c r="BO911" i="8"/>
  <c r="BO910" i="8"/>
  <c r="BO909" i="8"/>
  <c r="BO908" i="8"/>
  <c r="BO907" i="8"/>
  <c r="BO906" i="8"/>
  <c r="BO905" i="8"/>
  <c r="BO904" i="8"/>
  <c r="BO903" i="8"/>
  <c r="BO902" i="8"/>
  <c r="BO901" i="8"/>
  <c r="BO900" i="8"/>
  <c r="BO899" i="8"/>
  <c r="BO898" i="8"/>
  <c r="BO897" i="8"/>
  <c r="BO896" i="8"/>
  <c r="BO895" i="8"/>
  <c r="BO894" i="8"/>
  <c r="BO893" i="8"/>
  <c r="BO892" i="8"/>
  <c r="BO891" i="8"/>
  <c r="BO890" i="8"/>
  <c r="BO889" i="8"/>
  <c r="BO888" i="8"/>
  <c r="BO887" i="8"/>
  <c r="BO886" i="8"/>
  <c r="BO885" i="8"/>
  <c r="BO884" i="8"/>
  <c r="BO883" i="8"/>
  <c r="BO882" i="8"/>
  <c r="BO881" i="8"/>
  <c r="BO880" i="8"/>
  <c r="BO879" i="8"/>
  <c r="BO878" i="8"/>
  <c r="BO877" i="8"/>
  <c r="BO876" i="8"/>
  <c r="BO875" i="8"/>
  <c r="BO874" i="8"/>
  <c r="BO873" i="8"/>
  <c r="BO872" i="8"/>
  <c r="BO871" i="8"/>
  <c r="BO870" i="8"/>
  <c r="BO869" i="8"/>
  <c r="BO868" i="8"/>
  <c r="BO867" i="8"/>
  <c r="BO866" i="8"/>
  <c r="BO865" i="8"/>
  <c r="BO864" i="8"/>
  <c r="BO863" i="8"/>
  <c r="BO862" i="8"/>
  <c r="BO861" i="8"/>
  <c r="BO860" i="8"/>
  <c r="BO859" i="8"/>
  <c r="BO858" i="8"/>
  <c r="BO857" i="8"/>
  <c r="BO856" i="8"/>
  <c r="BO855" i="8"/>
  <c r="BO854" i="8"/>
  <c r="BO853" i="8"/>
  <c r="BO852" i="8"/>
  <c r="BO851" i="8"/>
  <c r="BO850" i="8"/>
  <c r="BO849" i="8"/>
  <c r="BO848" i="8"/>
  <c r="BO847" i="8"/>
  <c r="BO846" i="8"/>
  <c r="BO845" i="8"/>
  <c r="BO844" i="8"/>
  <c r="BO843" i="8"/>
  <c r="BO842" i="8"/>
  <c r="BO841" i="8"/>
  <c r="BO840" i="8"/>
  <c r="BO839" i="8"/>
  <c r="BO838" i="8"/>
  <c r="BO837" i="8"/>
  <c r="BO836" i="8"/>
  <c r="BO835" i="8"/>
  <c r="BO834" i="8"/>
  <c r="BO833" i="8"/>
  <c r="BO832" i="8"/>
  <c r="BO831" i="8"/>
  <c r="BO830" i="8"/>
  <c r="BO829" i="8"/>
  <c r="BO828" i="8"/>
  <c r="BO827" i="8"/>
  <c r="BO826" i="8"/>
  <c r="BO825" i="8"/>
  <c r="BO824" i="8"/>
  <c r="BO823" i="8"/>
  <c r="BO822" i="8"/>
  <c r="BO821" i="8"/>
  <c r="BO820" i="8"/>
  <c r="BO819" i="8"/>
  <c r="BO818" i="8"/>
  <c r="BO817" i="8"/>
  <c r="BO816" i="8"/>
  <c r="BO815" i="8"/>
  <c r="BO814" i="8"/>
  <c r="BO813" i="8"/>
  <c r="BO812" i="8"/>
  <c r="BO811" i="8"/>
  <c r="BO810" i="8"/>
  <c r="BO809" i="8"/>
  <c r="BO808" i="8"/>
  <c r="BO807" i="8"/>
  <c r="BO806" i="8"/>
  <c r="BO805" i="8"/>
  <c r="BO804" i="8"/>
  <c r="BO803" i="8"/>
  <c r="BO802" i="8"/>
  <c r="BO801" i="8"/>
  <c r="BO800" i="8"/>
  <c r="BO799" i="8"/>
  <c r="BO798" i="8"/>
  <c r="BO797" i="8"/>
  <c r="BO796" i="8"/>
  <c r="BO795" i="8"/>
  <c r="BO794" i="8"/>
  <c r="BO793" i="8"/>
  <c r="BO792" i="8"/>
  <c r="BO791" i="8"/>
  <c r="BO790" i="8"/>
  <c r="BO789" i="8"/>
  <c r="BO788" i="8"/>
  <c r="BO787" i="8"/>
  <c r="BO786" i="8"/>
  <c r="BO785" i="8"/>
  <c r="BO784" i="8"/>
  <c r="BO783" i="8"/>
  <c r="BO782" i="8"/>
  <c r="BO781" i="8"/>
  <c r="BO780" i="8"/>
  <c r="BO779" i="8"/>
  <c r="BO778" i="8"/>
  <c r="BO777" i="8"/>
  <c r="BO776" i="8"/>
  <c r="BO775" i="8"/>
  <c r="BO774" i="8"/>
  <c r="BO773" i="8"/>
  <c r="BO772" i="8"/>
  <c r="BO771" i="8"/>
  <c r="BO770" i="8"/>
  <c r="BO769" i="8"/>
  <c r="BO768" i="8"/>
  <c r="BO767" i="8"/>
  <c r="BO766" i="8"/>
  <c r="BO765" i="8"/>
  <c r="BO764" i="8"/>
  <c r="BO763" i="8"/>
  <c r="BO762" i="8"/>
  <c r="BO761" i="8"/>
  <c r="BO760" i="8"/>
  <c r="BO759" i="8"/>
  <c r="BO758" i="8"/>
  <c r="BO757" i="8"/>
  <c r="BO756" i="8"/>
  <c r="BO755" i="8"/>
  <c r="BO754" i="8"/>
  <c r="BO753" i="8"/>
  <c r="BO752" i="8"/>
  <c r="BO751" i="8"/>
  <c r="BO750" i="8"/>
  <c r="BO749" i="8"/>
  <c r="BO748" i="8"/>
  <c r="BO747" i="8"/>
  <c r="BO746" i="8"/>
  <c r="BO745" i="8"/>
  <c r="BO744" i="8"/>
  <c r="BO743" i="8"/>
  <c r="BO742" i="8"/>
  <c r="BO741" i="8"/>
  <c r="BO740" i="8"/>
  <c r="BO739" i="8"/>
  <c r="BO738" i="8"/>
  <c r="BO737" i="8"/>
  <c r="BO736" i="8"/>
  <c r="BO735" i="8"/>
  <c r="BO734" i="8"/>
  <c r="BO733" i="8"/>
  <c r="BO732" i="8"/>
  <c r="BO731" i="8"/>
  <c r="BO730" i="8"/>
  <c r="BO729" i="8"/>
  <c r="BO728" i="8"/>
  <c r="BO727" i="8"/>
  <c r="BO726" i="8"/>
  <c r="BO725" i="8"/>
  <c r="BO724" i="8"/>
  <c r="BO723" i="8"/>
  <c r="BO722" i="8"/>
  <c r="BO721" i="8"/>
  <c r="BO720" i="8"/>
  <c r="BO719" i="8"/>
  <c r="BO718" i="8"/>
  <c r="BO717" i="8"/>
  <c r="BO716" i="8"/>
  <c r="BO715" i="8"/>
  <c r="BO714" i="8"/>
  <c r="BO713" i="8"/>
  <c r="BO712" i="8"/>
  <c r="BO711" i="8"/>
  <c r="BO710" i="8"/>
  <c r="BO709" i="8"/>
  <c r="BO708" i="8"/>
  <c r="BO707" i="8"/>
  <c r="BO706" i="8"/>
  <c r="BO705" i="8"/>
  <c r="BO704" i="8"/>
  <c r="BO703" i="8"/>
  <c r="BO702" i="8"/>
  <c r="BO701" i="8"/>
  <c r="BO700" i="8"/>
  <c r="BO699" i="8"/>
  <c r="BO698" i="8"/>
  <c r="BO697" i="8"/>
  <c r="BO696" i="8"/>
  <c r="BO695" i="8"/>
  <c r="BO694" i="8"/>
  <c r="BO693" i="8"/>
  <c r="BO692" i="8"/>
  <c r="BO691" i="8"/>
  <c r="BO690" i="8"/>
  <c r="BO689" i="8"/>
  <c r="BO688" i="8"/>
  <c r="BO687" i="8"/>
  <c r="BO686" i="8"/>
  <c r="BO685" i="8"/>
  <c r="BO684" i="8"/>
  <c r="BO683" i="8"/>
  <c r="BO682" i="8"/>
  <c r="BO681" i="8"/>
  <c r="BO680" i="8"/>
  <c r="BO679" i="8"/>
  <c r="BO678" i="8"/>
  <c r="BO677" i="8"/>
  <c r="BO676" i="8"/>
  <c r="BO675" i="8"/>
  <c r="BO674" i="8"/>
  <c r="BO673" i="8"/>
  <c r="BO672" i="8"/>
  <c r="BO671" i="8"/>
  <c r="BO670" i="8"/>
  <c r="BO669" i="8"/>
  <c r="BO668" i="8"/>
  <c r="BO667" i="8"/>
  <c r="BO666" i="8"/>
  <c r="BO665" i="8"/>
  <c r="BO664" i="8"/>
  <c r="BO663" i="8"/>
  <c r="BO662" i="8"/>
  <c r="BO661" i="8"/>
  <c r="BO660" i="8"/>
  <c r="BO659" i="8"/>
  <c r="BO658" i="8"/>
  <c r="BO657" i="8"/>
  <c r="BO656" i="8"/>
  <c r="BO655" i="8"/>
  <c r="BO654" i="8"/>
  <c r="BO653" i="8"/>
  <c r="BO652" i="8"/>
  <c r="BO651" i="8"/>
  <c r="BO650" i="8"/>
  <c r="BO649" i="8"/>
  <c r="BO648" i="8"/>
  <c r="BO647" i="8"/>
  <c r="BO646" i="8"/>
  <c r="BO645" i="8"/>
  <c r="BO644" i="8"/>
  <c r="BO643" i="8"/>
  <c r="BO642" i="8"/>
  <c r="BO641" i="8"/>
  <c r="BO640" i="8"/>
  <c r="BO639" i="8"/>
  <c r="BO638" i="8"/>
  <c r="BO637" i="8"/>
  <c r="BO636" i="8"/>
  <c r="BO635" i="8"/>
  <c r="BO634" i="8"/>
  <c r="BO633" i="8"/>
  <c r="BO632" i="8"/>
  <c r="BO631" i="8"/>
  <c r="BO630" i="8"/>
  <c r="BO629" i="8"/>
  <c r="BO628" i="8"/>
  <c r="BO627" i="8"/>
  <c r="BO626" i="8"/>
  <c r="BO625" i="8"/>
  <c r="BO624" i="8"/>
  <c r="BO623" i="8"/>
  <c r="BO622" i="8"/>
  <c r="BO621" i="8"/>
  <c r="BO620" i="8"/>
  <c r="BO619" i="8"/>
  <c r="BO618" i="8"/>
  <c r="BO617" i="8"/>
  <c r="BO616" i="8"/>
  <c r="BO615" i="8"/>
  <c r="BO614" i="8"/>
  <c r="BO613" i="8"/>
  <c r="BO612" i="8"/>
  <c r="BO611" i="8"/>
  <c r="BO610" i="8"/>
  <c r="BO609" i="8"/>
  <c r="BO608" i="8"/>
  <c r="BO607" i="8"/>
  <c r="BO606" i="8"/>
  <c r="BO605" i="8"/>
  <c r="BO604" i="8"/>
  <c r="BO603" i="8"/>
  <c r="BO602" i="8"/>
  <c r="BO601" i="8"/>
  <c r="BO600" i="8"/>
  <c r="BO599" i="8"/>
  <c r="BO598" i="8"/>
  <c r="BO597" i="8"/>
  <c r="BO596" i="8"/>
  <c r="BO595" i="8"/>
  <c r="BO594" i="8"/>
  <c r="BO593" i="8"/>
  <c r="BO592" i="8"/>
  <c r="BO591" i="8"/>
  <c r="BO590" i="8"/>
  <c r="BO589" i="8"/>
  <c r="BO588" i="8"/>
  <c r="BO587" i="8"/>
  <c r="BO586" i="8"/>
  <c r="BO585" i="8"/>
  <c r="BO584" i="8"/>
  <c r="BO583" i="8"/>
  <c r="BO582" i="8"/>
  <c r="BO581" i="8"/>
  <c r="BO580" i="8"/>
  <c r="BO579" i="8"/>
  <c r="BO578" i="8"/>
  <c r="BO577" i="8"/>
  <c r="BO576" i="8"/>
  <c r="BO575" i="8"/>
  <c r="BO574" i="8"/>
  <c r="BO573" i="8"/>
  <c r="BO572" i="8"/>
  <c r="BO571" i="8"/>
  <c r="BO570" i="8"/>
  <c r="BO569" i="8"/>
  <c r="BO568" i="8"/>
  <c r="BO567" i="8"/>
  <c r="BO566" i="8"/>
  <c r="BO565" i="8"/>
  <c r="BO564" i="8"/>
  <c r="BO563" i="8"/>
  <c r="BO562" i="8"/>
  <c r="BO561" i="8"/>
  <c r="BO560" i="8"/>
  <c r="BO559" i="8"/>
  <c r="BO558" i="8"/>
  <c r="BO557" i="8"/>
  <c r="BO556" i="8"/>
  <c r="BO555" i="8"/>
  <c r="BO554" i="8"/>
  <c r="BO553" i="8"/>
  <c r="BO552" i="8"/>
  <c r="BO551" i="8"/>
  <c r="BO550" i="8"/>
  <c r="BO549" i="8"/>
  <c r="BO548" i="8"/>
  <c r="BO547" i="8"/>
  <c r="BO546" i="8"/>
  <c r="BO545" i="8"/>
  <c r="BO544" i="8"/>
  <c r="BO543" i="8"/>
  <c r="BO542" i="8"/>
  <c r="BO541" i="8"/>
  <c r="BO540" i="8"/>
  <c r="BO539" i="8"/>
  <c r="BO538" i="8"/>
  <c r="BO537" i="8"/>
  <c r="BO536" i="8"/>
  <c r="BO535" i="8"/>
  <c r="BO534" i="8"/>
  <c r="BO533" i="8"/>
  <c r="BO532" i="8"/>
  <c r="BO531" i="8"/>
  <c r="BO530" i="8"/>
  <c r="BO529" i="8"/>
  <c r="BO528" i="8"/>
  <c r="BO527" i="8"/>
  <c r="BO526" i="8"/>
  <c r="BO525" i="8"/>
  <c r="BO524" i="8"/>
  <c r="BO523" i="8"/>
  <c r="BO522" i="8"/>
  <c r="BO521" i="8"/>
  <c r="BO520" i="8"/>
  <c r="BO519" i="8"/>
  <c r="BO518" i="8"/>
  <c r="BO517" i="8"/>
  <c r="BO516" i="8"/>
  <c r="BO515" i="8"/>
  <c r="BO514" i="8"/>
  <c r="BO513" i="8"/>
  <c r="BO512" i="8"/>
  <c r="BO511" i="8"/>
  <c r="BO510" i="8"/>
  <c r="BO509" i="8"/>
  <c r="BO508" i="8"/>
  <c r="BO507" i="8"/>
  <c r="BO506" i="8"/>
  <c r="BO505" i="8"/>
  <c r="BO504" i="8"/>
  <c r="BO503" i="8"/>
  <c r="BO502" i="8"/>
  <c r="BO501" i="8"/>
  <c r="BO500" i="8"/>
  <c r="BO499" i="8"/>
  <c r="BO498" i="8"/>
  <c r="BO497" i="8"/>
  <c r="BO496" i="8"/>
  <c r="BO495" i="8"/>
  <c r="BO494" i="8"/>
  <c r="BO493" i="8"/>
  <c r="BO492" i="8"/>
  <c r="BO491" i="8"/>
  <c r="BO490" i="8"/>
  <c r="BO489" i="8"/>
  <c r="BO488" i="8"/>
  <c r="BO487" i="8"/>
  <c r="BO486" i="8"/>
  <c r="BO485" i="8"/>
  <c r="BO484" i="8"/>
  <c r="BO483" i="8"/>
  <c r="BO482" i="8"/>
  <c r="BO481" i="8"/>
  <c r="BO480" i="8"/>
  <c r="BO479" i="8"/>
  <c r="BO478" i="8"/>
  <c r="BO477" i="8"/>
  <c r="BO476" i="8"/>
  <c r="BO475" i="8"/>
  <c r="BO474" i="8"/>
  <c r="BO473" i="8"/>
  <c r="BO472" i="8"/>
  <c r="BO471" i="8"/>
  <c r="BO470" i="8"/>
  <c r="BO469" i="8"/>
  <c r="BO468" i="8"/>
  <c r="BO467" i="8"/>
  <c r="BO466" i="8"/>
  <c r="BO465" i="8"/>
  <c r="BO464" i="8"/>
  <c r="BO463" i="8"/>
  <c r="BO462" i="8"/>
  <c r="BO461" i="8"/>
  <c r="BO460" i="8"/>
  <c r="BO459" i="8"/>
  <c r="BO458" i="8"/>
  <c r="BO457" i="8"/>
  <c r="BO456" i="8"/>
  <c r="BO455" i="8"/>
  <c r="BO454" i="8"/>
  <c r="BO453" i="8"/>
  <c r="BO452" i="8"/>
  <c r="BO451" i="8"/>
  <c r="BO450" i="8"/>
  <c r="BO449" i="8"/>
  <c r="BO448" i="8"/>
  <c r="BO447" i="8"/>
  <c r="BO446" i="8"/>
  <c r="BO445" i="8"/>
  <c r="BO444" i="8"/>
  <c r="BO443" i="8"/>
  <c r="BO442" i="8"/>
  <c r="BO441" i="8"/>
  <c r="BO440" i="8"/>
  <c r="BO439" i="8"/>
  <c r="BO438" i="8"/>
  <c r="BO437" i="8"/>
  <c r="BO436" i="8"/>
  <c r="BO435" i="8"/>
  <c r="BO434" i="8"/>
  <c r="BO433" i="8"/>
  <c r="BO432" i="8"/>
  <c r="BO431" i="8"/>
  <c r="BO430" i="8"/>
  <c r="BO429" i="8"/>
  <c r="BO428" i="8"/>
  <c r="BO427" i="8"/>
  <c r="BO426" i="8"/>
  <c r="BO425" i="8"/>
  <c r="BO424" i="8"/>
  <c r="BO423" i="8"/>
  <c r="BO422" i="8"/>
  <c r="BO421" i="8"/>
  <c r="BO420" i="8"/>
  <c r="BO419" i="8"/>
  <c r="BO418" i="8"/>
  <c r="BO417" i="8"/>
  <c r="BO416" i="8"/>
  <c r="BO415" i="8"/>
  <c r="BO414" i="8"/>
  <c r="BO413" i="8"/>
  <c r="BO412" i="8"/>
  <c r="BO411" i="8"/>
  <c r="BO410" i="8"/>
  <c r="BO409" i="8"/>
  <c r="BO408" i="8"/>
  <c r="BO407" i="8"/>
  <c r="BO406" i="8"/>
  <c r="BO405" i="8"/>
  <c r="BO404" i="8"/>
  <c r="BO403" i="8"/>
  <c r="BO402" i="8"/>
  <c r="BO401" i="8"/>
  <c r="BO400" i="8"/>
  <c r="BO399" i="8"/>
  <c r="BO398" i="8"/>
  <c r="BO397" i="8"/>
  <c r="BO396" i="8"/>
  <c r="BO395" i="8"/>
  <c r="BO394" i="8"/>
  <c r="BO393" i="8"/>
  <c r="BO392" i="8"/>
  <c r="BO391" i="8"/>
  <c r="BO390" i="8"/>
  <c r="BO389" i="8"/>
  <c r="BO388" i="8"/>
  <c r="BO387" i="8"/>
  <c r="BO386" i="8"/>
  <c r="BO385" i="8"/>
  <c r="BO384" i="8"/>
  <c r="BO383" i="8"/>
  <c r="BO382" i="8"/>
  <c r="BO381" i="8"/>
  <c r="BO380" i="8"/>
  <c r="BO379" i="8"/>
  <c r="BO378" i="8"/>
  <c r="BO377" i="8"/>
  <c r="BO376" i="8"/>
  <c r="BO375" i="8"/>
  <c r="BO374" i="8"/>
  <c r="BO373" i="8"/>
  <c r="BO372" i="8"/>
  <c r="BO371" i="8"/>
  <c r="BO370" i="8"/>
  <c r="BO369" i="8"/>
  <c r="BO368" i="8"/>
  <c r="BO367" i="8"/>
  <c r="BO366" i="8"/>
  <c r="BO365" i="8"/>
  <c r="BO364" i="8"/>
  <c r="BO363" i="8"/>
  <c r="BO362" i="8"/>
  <c r="BO361" i="8"/>
  <c r="BO360" i="8"/>
  <c r="BO359" i="8"/>
  <c r="BO358" i="8"/>
  <c r="BO357" i="8"/>
  <c r="BO356" i="8"/>
  <c r="BO355" i="8"/>
  <c r="BO354" i="8"/>
  <c r="BO353" i="8"/>
  <c r="BO352" i="8"/>
  <c r="BO351" i="8"/>
  <c r="BO350" i="8"/>
  <c r="BO349" i="8"/>
  <c r="BO348" i="8"/>
  <c r="BO347" i="8"/>
  <c r="BO346" i="8"/>
  <c r="BO345" i="8"/>
  <c r="BO344" i="8"/>
  <c r="BO343" i="8"/>
  <c r="BO342" i="8"/>
  <c r="BO341" i="8"/>
  <c r="BO340" i="8"/>
  <c r="BO339" i="8"/>
  <c r="BO338" i="8"/>
  <c r="BO337" i="8"/>
  <c r="BO336" i="8"/>
  <c r="BO335" i="8"/>
  <c r="BO334" i="8"/>
  <c r="BO333" i="8"/>
  <c r="BO332" i="8"/>
  <c r="BO331" i="8"/>
  <c r="BO330" i="8"/>
  <c r="BO329" i="8"/>
  <c r="BO328" i="8"/>
  <c r="BO327" i="8"/>
  <c r="BO326" i="8"/>
  <c r="BO325" i="8"/>
  <c r="BO324" i="8"/>
  <c r="BO323" i="8"/>
  <c r="BO322" i="8"/>
  <c r="BO321" i="8"/>
  <c r="BO320" i="8"/>
  <c r="BO319" i="8"/>
  <c r="BO318" i="8"/>
  <c r="BO317" i="8"/>
  <c r="BO316" i="8"/>
  <c r="BO315" i="8"/>
  <c r="BO314" i="8"/>
  <c r="BO313" i="8"/>
  <c r="BO312" i="8"/>
  <c r="BO311" i="8"/>
  <c r="BO310" i="8"/>
  <c r="BO309" i="8"/>
  <c r="BO308" i="8"/>
  <c r="BO307" i="8"/>
  <c r="BO306" i="8"/>
  <c r="BO305" i="8"/>
  <c r="BO304" i="8"/>
  <c r="BO303" i="8"/>
  <c r="BO302" i="8"/>
  <c r="BO301" i="8"/>
  <c r="BO300" i="8"/>
  <c r="BO299" i="8"/>
  <c r="BO298" i="8"/>
  <c r="BO297" i="8"/>
  <c r="BO296" i="8"/>
  <c r="BO295" i="8"/>
  <c r="BO294" i="8"/>
  <c r="BO293" i="8"/>
  <c r="BO292" i="8"/>
  <c r="BO291" i="8"/>
  <c r="BO290" i="8"/>
  <c r="BO289" i="8"/>
  <c r="BO288" i="8"/>
  <c r="BO287" i="8"/>
  <c r="BO286" i="8"/>
  <c r="BO285" i="8"/>
  <c r="BO284" i="8"/>
  <c r="BO283" i="8"/>
  <c r="BO282" i="8"/>
  <c r="BO281" i="8"/>
  <c r="BO280" i="8"/>
  <c r="BO279" i="8"/>
  <c r="BO278" i="8"/>
  <c r="BO277" i="8"/>
  <c r="BO276" i="8"/>
  <c r="BO275" i="8"/>
  <c r="BO274" i="8"/>
  <c r="BO273" i="8"/>
  <c r="BO272" i="8"/>
  <c r="BO271" i="8"/>
  <c r="BO270" i="8"/>
  <c r="BO269" i="8"/>
  <c r="BO268" i="8"/>
  <c r="BO267" i="8"/>
  <c r="BO266" i="8"/>
  <c r="BO265" i="8"/>
  <c r="BO264" i="8"/>
  <c r="BO263" i="8"/>
  <c r="BO262" i="8"/>
  <c r="BO261" i="8"/>
  <c r="BO260" i="8"/>
  <c r="BO259" i="8"/>
  <c r="BO258" i="8"/>
  <c r="BO257" i="8"/>
  <c r="BO256" i="8"/>
  <c r="BO255" i="8"/>
  <c r="BO254" i="8"/>
  <c r="BO253" i="8"/>
  <c r="BO252" i="8"/>
  <c r="BO251" i="8"/>
  <c r="BO250" i="8"/>
  <c r="BO249" i="8"/>
  <c r="BO248" i="8"/>
  <c r="BO247" i="8"/>
  <c r="BO246" i="8"/>
  <c r="BO245" i="8"/>
  <c r="BO244" i="8"/>
  <c r="BO243" i="8"/>
  <c r="BO242" i="8"/>
  <c r="BO241" i="8"/>
  <c r="BO240" i="8"/>
  <c r="BO239" i="8"/>
  <c r="BO238" i="8"/>
  <c r="BO237" i="8"/>
  <c r="BO236" i="8"/>
  <c r="BO235" i="8"/>
  <c r="BO234" i="8"/>
  <c r="BO233" i="8"/>
  <c r="BO232" i="8"/>
  <c r="BO231" i="8"/>
  <c r="BO230" i="8"/>
  <c r="BO229" i="8"/>
  <c r="BO228" i="8"/>
  <c r="BO227" i="8"/>
  <c r="BO226" i="8"/>
  <c r="BO225" i="8"/>
  <c r="BO224" i="8"/>
  <c r="BO223" i="8"/>
  <c r="BO222" i="8"/>
  <c r="BO221" i="8"/>
  <c r="BO220" i="8"/>
  <c r="BO219" i="8"/>
  <c r="BO218" i="8"/>
  <c r="BO217" i="8"/>
  <c r="BO216" i="8"/>
  <c r="BO215" i="8"/>
  <c r="BO214" i="8"/>
  <c r="BO213" i="8"/>
  <c r="BO212" i="8"/>
  <c r="BO211" i="8"/>
  <c r="BO210" i="8"/>
  <c r="BO209" i="8"/>
  <c r="BO208" i="8"/>
  <c r="BO207" i="8"/>
  <c r="BO206" i="8"/>
  <c r="BO205" i="8"/>
  <c r="BO204" i="8"/>
  <c r="BO203" i="8"/>
  <c r="BO202" i="8"/>
  <c r="BO201" i="8"/>
  <c r="BO200" i="8"/>
  <c r="BO199" i="8"/>
  <c r="BO198" i="8"/>
  <c r="BO197" i="8"/>
  <c r="BO196" i="8"/>
  <c r="BO195" i="8"/>
  <c r="BO194" i="8"/>
  <c r="BO193" i="8"/>
  <c r="BO192" i="8"/>
  <c r="BO191" i="8"/>
  <c r="BO190" i="8"/>
  <c r="BO189" i="8"/>
  <c r="BO188" i="8"/>
  <c r="BO187" i="8"/>
  <c r="BO186" i="8"/>
  <c r="BO185" i="8"/>
  <c r="BO184" i="8"/>
  <c r="BO183" i="8"/>
  <c r="BO182" i="8"/>
  <c r="BO181" i="8"/>
  <c r="BO180" i="8"/>
  <c r="BO179" i="8"/>
  <c r="BO178" i="8"/>
  <c r="BO177" i="8"/>
  <c r="BO176" i="8"/>
  <c r="BO175" i="8"/>
  <c r="BO174" i="8"/>
  <c r="BO173" i="8"/>
  <c r="BO172" i="8"/>
  <c r="BO171" i="8"/>
  <c r="BO170" i="8"/>
  <c r="BO169" i="8"/>
  <c r="BO168" i="8"/>
  <c r="BO167" i="8"/>
  <c r="BO166" i="8"/>
  <c r="BO165" i="8"/>
  <c r="BO164" i="8"/>
  <c r="BO163" i="8"/>
  <c r="BO162" i="8"/>
  <c r="BO161" i="8"/>
  <c r="BO160" i="8"/>
  <c r="BO159" i="8"/>
  <c r="BO158" i="8"/>
  <c r="BO157" i="8"/>
  <c r="BO156" i="8"/>
  <c r="BO155" i="8"/>
  <c r="BO154" i="8"/>
  <c r="BO153" i="8"/>
  <c r="BO152" i="8"/>
  <c r="BO151" i="8"/>
  <c r="BO150" i="8"/>
  <c r="BO149" i="8"/>
  <c r="BO148" i="8"/>
  <c r="BO147" i="8"/>
  <c r="BO146" i="8"/>
  <c r="BO145" i="8"/>
  <c r="BO144" i="8"/>
  <c r="BO143" i="8"/>
  <c r="BO142" i="8"/>
  <c r="BO141" i="8"/>
  <c r="BO140" i="8"/>
  <c r="BO139" i="8"/>
  <c r="BO138" i="8"/>
  <c r="BO137" i="8"/>
  <c r="BO136" i="8"/>
  <c r="BO135" i="8"/>
  <c r="BO134" i="8"/>
  <c r="BO133" i="8"/>
  <c r="BO132" i="8"/>
  <c r="BO131" i="8"/>
  <c r="BO130" i="8"/>
  <c r="BO129" i="8"/>
  <c r="BO128" i="8"/>
  <c r="BO127" i="8"/>
  <c r="BO126" i="8"/>
  <c r="BO125" i="8"/>
  <c r="BO124" i="8"/>
  <c r="BO123" i="8"/>
  <c r="BO122" i="8"/>
  <c r="BO121" i="8"/>
  <c r="BO120" i="8"/>
  <c r="BO119" i="8"/>
  <c r="BO118" i="8"/>
  <c r="BO117" i="8"/>
  <c r="BO116" i="8"/>
  <c r="BO115" i="8"/>
  <c r="BO114" i="8"/>
  <c r="BO113" i="8"/>
  <c r="BO112" i="8"/>
  <c r="BO111" i="8"/>
  <c r="BO110" i="8"/>
  <c r="BO109" i="8"/>
  <c r="BO108" i="8"/>
  <c r="BO107" i="8"/>
  <c r="BO106" i="8"/>
  <c r="BO105" i="8"/>
  <c r="BO104" i="8"/>
  <c r="BO103" i="8"/>
  <c r="BO102" i="8"/>
  <c r="BO101" i="8"/>
  <c r="BO100" i="8"/>
  <c r="BO99" i="8"/>
  <c r="BO98" i="8"/>
  <c r="BO97" i="8"/>
  <c r="BO96" i="8"/>
  <c r="BO95" i="8"/>
  <c r="BO94" i="8"/>
  <c r="BO93" i="8"/>
  <c r="BO92" i="8"/>
  <c r="BO91" i="8"/>
  <c r="BO90" i="8"/>
  <c r="BO89" i="8"/>
  <c r="BO88" i="8"/>
  <c r="BO87" i="8"/>
  <c r="BO86" i="8"/>
  <c r="BO85" i="8"/>
  <c r="BO84" i="8"/>
  <c r="BO83" i="8"/>
  <c r="BO82" i="8"/>
  <c r="BO81" i="8"/>
  <c r="BO80" i="8"/>
  <c r="BO79" i="8"/>
  <c r="BO78" i="8"/>
  <c r="BO77" i="8"/>
  <c r="BO76" i="8"/>
  <c r="BO75" i="8"/>
  <c r="BO74" i="8"/>
  <c r="BO73" i="8"/>
  <c r="BO72" i="8"/>
  <c r="BO71" i="8"/>
  <c r="BO70" i="8"/>
  <c r="BO69" i="8"/>
  <c r="BO68" i="8"/>
  <c r="BO67" i="8"/>
  <c r="BO66" i="8"/>
  <c r="BO65" i="8"/>
  <c r="BO64" i="8"/>
  <c r="BO63" i="8"/>
  <c r="BO62" i="8"/>
  <c r="BO61" i="8"/>
  <c r="BO60" i="8"/>
  <c r="BO59" i="8"/>
  <c r="BO58" i="8"/>
  <c r="BO57" i="8"/>
  <c r="BO56" i="8"/>
  <c r="BO55" i="8"/>
  <c r="BO54" i="8"/>
  <c r="BO53" i="8"/>
  <c r="BO52" i="8"/>
  <c r="BO51" i="8"/>
  <c r="BO50" i="8"/>
  <c r="BO49" i="8"/>
  <c r="BO48" i="8"/>
  <c r="BO47" i="8"/>
  <c r="BO46" i="8"/>
  <c r="BO45" i="8"/>
  <c r="BO44" i="8"/>
  <c r="BO43" i="8"/>
  <c r="BO42" i="8"/>
  <c r="BO41" i="8"/>
  <c r="BO40" i="8"/>
  <c r="BO39" i="8"/>
  <c r="BO38" i="8"/>
  <c r="BO37" i="8"/>
  <c r="BO36" i="8"/>
  <c r="BO35" i="8"/>
  <c r="BO34" i="8"/>
  <c r="BO33" i="8"/>
  <c r="BO32" i="8"/>
  <c r="BO31" i="8"/>
  <c r="BO30" i="8"/>
  <c r="BO29" i="8"/>
  <c r="BO28" i="8"/>
  <c r="BO27" i="8"/>
  <c r="BO26" i="8"/>
  <c r="BO25" i="8"/>
  <c r="BO24" i="8"/>
  <c r="BO23" i="8"/>
  <c r="BO22" i="8"/>
  <c r="BO21" i="8"/>
  <c r="BO20" i="8"/>
  <c r="BO19" i="8"/>
  <c r="BO18" i="8"/>
  <c r="BO17" i="8"/>
  <c r="BO16" i="8"/>
  <c r="BO15" i="8"/>
  <c r="BO14" i="8"/>
  <c r="BO13" i="8"/>
  <c r="BO12" i="8"/>
  <c r="BO11" i="8"/>
  <c r="BO10" i="8"/>
  <c r="BO9" i="8"/>
  <c r="BO8" i="8"/>
  <c r="BO7" i="8"/>
  <c r="BO6" i="8"/>
  <c r="BO5" i="8"/>
  <c r="H187" i="30" a="1"/>
  <c r="H187" i="30"/>
  <c r="J187" i="30" s="1"/>
  <c r="H186" i="30" a="1"/>
  <c r="H186" i="30" s="1"/>
  <c r="J186" i="30" s="1"/>
  <c r="H185" i="30" a="1"/>
  <c r="H185" i="30" s="1"/>
  <c r="J185" i="30" s="1"/>
  <c r="H184" i="30" a="1"/>
  <c r="H184" i="30" s="1"/>
  <c r="J184" i="30" s="1"/>
  <c r="H183" i="30" a="1"/>
  <c r="H183" i="30" s="1"/>
  <c r="J183" i="30" s="1"/>
  <c r="H182" i="30" a="1"/>
  <c r="H182" i="30" s="1"/>
  <c r="J182" i="30" s="1"/>
  <c r="H181" i="30" a="1"/>
  <c r="H181" i="30" s="1"/>
  <c r="J181" i="30" s="1"/>
  <c r="H180" i="30" a="1"/>
  <c r="H180" i="30" s="1"/>
  <c r="J180" i="30" s="1"/>
  <c r="H179" i="30" a="1"/>
  <c r="H179" i="30" s="1"/>
  <c r="J179" i="30" s="1"/>
  <c r="H178" i="30" a="1"/>
  <c r="H178" i="30" s="1"/>
  <c r="J178" i="30" s="1"/>
  <c r="H177" i="30" a="1"/>
  <c r="H177" i="30"/>
  <c r="J177" i="30" s="1"/>
  <c r="H176" i="30" a="1"/>
  <c r="H176" i="30" s="1"/>
  <c r="J176" i="30" s="1"/>
  <c r="H175" i="30" a="1"/>
  <c r="H175" i="30" s="1"/>
  <c r="J175" i="30" s="1"/>
  <c r="H174" i="30" a="1"/>
  <c r="H174" i="30" s="1"/>
  <c r="J174" i="30" s="1"/>
  <c r="H173" i="30" a="1"/>
  <c r="H173" i="30" s="1"/>
  <c r="J173" i="30" s="1"/>
  <c r="H172" i="30" a="1"/>
  <c r="H172" i="30" s="1"/>
  <c r="J172" i="30" s="1"/>
  <c r="H171" i="30" a="1"/>
  <c r="H171" i="30" s="1"/>
  <c r="J171" i="30" s="1"/>
  <c r="H170" i="30" a="1"/>
  <c r="H170" i="30" s="1"/>
  <c r="J170" i="30" s="1"/>
  <c r="J169" i="30"/>
  <c r="H169" i="30" a="1"/>
  <c r="H169" i="30"/>
  <c r="H168" i="30" a="1"/>
  <c r="H168" i="30"/>
  <c r="J168" i="30" s="1"/>
  <c r="H167" i="30" a="1"/>
  <c r="H167" i="30" s="1"/>
  <c r="J167" i="30" s="1"/>
  <c r="H166" i="30" a="1"/>
  <c r="H166" i="30" s="1"/>
  <c r="J166" i="30" s="1"/>
  <c r="H165" i="30" a="1"/>
  <c r="H165" i="30" s="1"/>
  <c r="J165" i="30" s="1"/>
  <c r="H164" i="30" a="1"/>
  <c r="H164" i="30" s="1"/>
  <c r="J164" i="30" s="1"/>
  <c r="H163" i="30" a="1"/>
  <c r="H163" i="30"/>
  <c r="J163" i="30" s="1"/>
  <c r="H162" i="30" a="1"/>
  <c r="H162" i="30" s="1"/>
  <c r="J162" i="30" s="1"/>
  <c r="H161" i="30" a="1"/>
  <c r="H161" i="30" s="1"/>
  <c r="J161" i="30" s="1"/>
  <c r="H160" i="30" a="1"/>
  <c r="H160" i="30" s="1"/>
  <c r="J160" i="30" s="1"/>
  <c r="H159" i="30" a="1"/>
  <c r="H159" i="30" s="1"/>
  <c r="J159" i="30" s="1"/>
  <c r="H158" i="30" a="1"/>
  <c r="H158" i="30" s="1"/>
  <c r="J158" i="30" s="1"/>
  <c r="H157" i="30" a="1"/>
  <c r="H157" i="30" s="1"/>
  <c r="J157" i="30" s="1"/>
  <c r="H156" i="30" a="1"/>
  <c r="H156" i="30" s="1"/>
  <c r="J156" i="30" s="1"/>
  <c r="H155" i="30" a="1"/>
  <c r="H155" i="30"/>
  <c r="J155" i="30" s="1"/>
  <c r="H154" i="30" a="1"/>
  <c r="H154" i="30" s="1"/>
  <c r="J154" i="30" s="1"/>
  <c r="H153" i="30" a="1"/>
  <c r="H153" i="30" s="1"/>
  <c r="J153" i="30" s="1"/>
  <c r="H152" i="30" a="1"/>
  <c r="H152" i="30" s="1"/>
  <c r="J152" i="30" s="1"/>
  <c r="H151" i="30" a="1"/>
  <c r="H151" i="30" s="1"/>
  <c r="J151" i="30" s="1"/>
  <c r="H150" i="30" a="1"/>
  <c r="H150" i="30" s="1"/>
  <c r="J150" i="30" s="1"/>
  <c r="H149" i="30" a="1"/>
  <c r="H149" i="30" s="1"/>
  <c r="J149" i="30" s="1"/>
  <c r="H148" i="30" a="1"/>
  <c r="H148" i="30" s="1"/>
  <c r="J148" i="30" s="1"/>
  <c r="H147" i="30" a="1"/>
  <c r="H147" i="30"/>
  <c r="J147" i="30" s="1"/>
  <c r="H146" i="30" a="1"/>
  <c r="H146" i="30" s="1"/>
  <c r="J146" i="30" s="1"/>
  <c r="H145" i="30" a="1"/>
  <c r="H145" i="30" s="1"/>
  <c r="J145" i="30" s="1"/>
  <c r="H144" i="30" a="1"/>
  <c r="H144" i="30" s="1"/>
  <c r="J144" i="30" s="1"/>
  <c r="H143" i="30" a="1"/>
  <c r="H143" i="30" s="1"/>
  <c r="J143" i="30" s="1"/>
  <c r="H142" i="30" a="1"/>
  <c r="H142" i="30" s="1"/>
  <c r="J142" i="30" s="1"/>
  <c r="H141" i="30" a="1"/>
  <c r="H141" i="30" s="1"/>
  <c r="J141" i="30" s="1"/>
  <c r="H140" i="30" a="1"/>
  <c r="H140" i="30" s="1"/>
  <c r="J140" i="30" s="1"/>
  <c r="H139" i="30" a="1"/>
  <c r="H139" i="30"/>
  <c r="J139" i="30" s="1"/>
  <c r="H138" i="30" a="1"/>
  <c r="H138" i="30" s="1"/>
  <c r="J138" i="30" s="1"/>
  <c r="J137" i="30"/>
  <c r="H137" i="30" a="1"/>
  <c r="H137" i="30" s="1"/>
  <c r="H136" i="30" a="1"/>
  <c r="H136" i="30" s="1"/>
  <c r="J136" i="30" s="1"/>
  <c r="H135" i="30" a="1"/>
  <c r="H135" i="30" s="1"/>
  <c r="J135" i="30" s="1"/>
  <c r="H134" i="30" a="1"/>
  <c r="H134" i="30" s="1"/>
  <c r="J134" i="30" s="1"/>
  <c r="H133" i="30" a="1"/>
  <c r="H133" i="30" s="1"/>
  <c r="J133" i="30" s="1"/>
  <c r="H132" i="30" a="1"/>
  <c r="H132" i="30" s="1"/>
  <c r="J132" i="30" s="1"/>
  <c r="H131" i="30" a="1"/>
  <c r="H131" i="30"/>
  <c r="J131" i="30" s="1"/>
  <c r="H130" i="30" a="1"/>
  <c r="H130" i="30" s="1"/>
  <c r="J130" i="30" s="1"/>
  <c r="H129" i="30" a="1"/>
  <c r="H129" i="30"/>
  <c r="J129" i="30" s="1"/>
  <c r="H128" i="30" a="1"/>
  <c r="H128" i="30" s="1"/>
  <c r="J128" i="30" s="1"/>
  <c r="H127" i="30" a="1"/>
  <c r="H127" i="30" s="1"/>
  <c r="J127" i="30" s="1"/>
  <c r="H126" i="30" a="1"/>
  <c r="H126" i="30" s="1"/>
  <c r="J126" i="30" s="1"/>
  <c r="H125" i="30" a="1"/>
  <c r="H125" i="30" s="1"/>
  <c r="J125" i="30" s="1"/>
  <c r="H124" i="30" a="1"/>
  <c r="H124" i="30" s="1"/>
  <c r="J124" i="30" s="1"/>
  <c r="H123" i="30" a="1"/>
  <c r="H123" i="30"/>
  <c r="J123" i="30" s="1"/>
  <c r="H122" i="30" a="1"/>
  <c r="H122" i="30" s="1"/>
  <c r="J122" i="30" s="1"/>
  <c r="H121" i="30" a="1"/>
  <c r="H121" i="30" s="1"/>
  <c r="J121" i="30" s="1"/>
  <c r="H120" i="30" a="1"/>
  <c r="H120" i="30" s="1"/>
  <c r="J120" i="30" s="1"/>
  <c r="H119" i="30" a="1"/>
  <c r="H119" i="30" s="1"/>
  <c r="J119" i="30" s="1"/>
  <c r="H118" i="30" a="1"/>
  <c r="H118" i="30" s="1"/>
  <c r="J118" i="30" s="1"/>
  <c r="H117" i="30" a="1"/>
  <c r="H117" i="30" s="1"/>
  <c r="J117" i="30" s="1"/>
  <c r="H116" i="30" a="1"/>
  <c r="H116" i="30" s="1"/>
  <c r="J116" i="30" s="1"/>
  <c r="H115" i="30" a="1"/>
  <c r="H115" i="30"/>
  <c r="J115" i="30" s="1"/>
  <c r="H114" i="30" a="1"/>
  <c r="H114" i="30" s="1"/>
  <c r="J114" i="30" s="1"/>
  <c r="J113" i="30"/>
  <c r="H113" i="30" a="1"/>
  <c r="H113" i="30" s="1"/>
  <c r="J112" i="30"/>
  <c r="H112" i="30" a="1"/>
  <c r="H112" i="30"/>
  <c r="H111" i="30" a="1"/>
  <c r="H111" i="30"/>
  <c r="J111" i="30" s="1"/>
  <c r="H110" i="30" a="1"/>
  <c r="H110" i="30" s="1"/>
  <c r="J110" i="30" s="1"/>
  <c r="J109" i="30"/>
  <c r="H109" i="30" a="1"/>
  <c r="H109" i="30" s="1"/>
  <c r="J108" i="30"/>
  <c r="H108" i="30" a="1"/>
  <c r="H108" i="30" s="1"/>
  <c r="H107" i="30" a="1"/>
  <c r="H107" i="30" s="1"/>
  <c r="J107" i="30" s="1"/>
  <c r="H106" i="30" a="1"/>
  <c r="H106" i="30" s="1"/>
  <c r="J106" i="30" s="1"/>
  <c r="H105" i="30" a="1"/>
  <c r="H105" i="30"/>
  <c r="J105" i="30" s="1"/>
  <c r="H104" i="30" a="1"/>
  <c r="H104" i="30"/>
  <c r="J104" i="30" s="1"/>
  <c r="H103" i="30" a="1"/>
  <c r="H103" i="30"/>
  <c r="J103" i="30" s="1"/>
  <c r="H102" i="30" a="1"/>
  <c r="H102" i="30" s="1"/>
  <c r="J102" i="30" s="1"/>
  <c r="H101" i="30" a="1"/>
  <c r="H101" i="30"/>
  <c r="J101" i="30" s="1"/>
  <c r="J100" i="30"/>
  <c r="H100" i="30" a="1"/>
  <c r="H100" i="30" s="1"/>
  <c r="H99" i="30" a="1"/>
  <c r="H99" i="30" s="1"/>
  <c r="J99" i="30" s="1"/>
  <c r="J98" i="30"/>
  <c r="H98" i="30" a="1"/>
  <c r="H98" i="30" s="1"/>
  <c r="H97" i="30" a="1"/>
  <c r="H97" i="30" s="1"/>
  <c r="J97" i="30" s="1"/>
  <c r="H96" i="30" a="1"/>
  <c r="H96" i="30" s="1"/>
  <c r="J96" i="30" s="1"/>
  <c r="H95" i="30" a="1"/>
  <c r="H95" i="30" s="1"/>
  <c r="J95" i="30" s="1"/>
  <c r="H94" i="30" a="1"/>
  <c r="H94" i="30"/>
  <c r="J94" i="30" s="1"/>
  <c r="J93" i="30"/>
  <c r="H93" i="30" a="1"/>
  <c r="H93" i="30" s="1"/>
  <c r="H92" i="30" a="1"/>
  <c r="H92" i="30" s="1"/>
  <c r="J92" i="30" s="1"/>
  <c r="J91" i="30"/>
  <c r="H91" i="30" a="1"/>
  <c r="H91" i="30"/>
  <c r="J90" i="30"/>
  <c r="H90" i="30" a="1"/>
  <c r="H90" i="30" s="1"/>
  <c r="J89" i="30"/>
  <c r="H89" i="30" a="1"/>
  <c r="H89" i="30"/>
  <c r="J88" i="30"/>
  <c r="H88" i="30" a="1"/>
  <c r="H88" i="30"/>
  <c r="H87" i="30" a="1"/>
  <c r="H87" i="30" s="1"/>
  <c r="J87" i="30" s="1"/>
  <c r="J86" i="30"/>
  <c r="H86" i="30" a="1"/>
  <c r="H86" i="30"/>
  <c r="H85" i="30" a="1"/>
  <c r="H85" i="30" s="1"/>
  <c r="J85" i="30" s="1"/>
  <c r="J84" i="30"/>
  <c r="H84" i="30" a="1"/>
  <c r="H84" i="30" s="1"/>
  <c r="H83" i="30" a="1"/>
  <c r="H83" i="30" s="1"/>
  <c r="J83" i="30" s="1"/>
  <c r="H82" i="30" a="1"/>
  <c r="H82" i="30" s="1"/>
  <c r="J82" i="30" s="1"/>
  <c r="H81" i="30" a="1"/>
  <c r="H81" i="30"/>
  <c r="J81" i="30" s="1"/>
  <c r="H80" i="30" a="1"/>
  <c r="H80" i="30"/>
  <c r="J80" i="30" s="1"/>
  <c r="H79" i="30" a="1"/>
  <c r="H79" i="30"/>
  <c r="J79" i="30" s="1"/>
  <c r="H78" i="30" a="1"/>
  <c r="H78" i="30"/>
  <c r="J78" i="30" s="1"/>
  <c r="H77" i="30" a="1"/>
  <c r="H77" i="30"/>
  <c r="J77" i="30" s="1"/>
  <c r="H76" i="30" a="1"/>
  <c r="H76" i="30" s="1"/>
  <c r="J76" i="30" s="1"/>
  <c r="H75" i="30" a="1"/>
  <c r="H75" i="30" s="1"/>
  <c r="J75" i="30" s="1"/>
  <c r="H74" i="30" a="1"/>
  <c r="H74" i="30" s="1"/>
  <c r="J74" i="30" s="1"/>
  <c r="H73" i="30" a="1"/>
  <c r="H73" i="30" s="1"/>
  <c r="J73" i="30" s="1"/>
  <c r="H72" i="30" a="1"/>
  <c r="H72" i="30" s="1"/>
  <c r="J72" i="30" s="1"/>
  <c r="H71" i="30" a="1"/>
  <c r="H71" i="30" s="1"/>
  <c r="J71" i="30" s="1"/>
  <c r="H70" i="30" a="1"/>
  <c r="H70" i="30" s="1"/>
  <c r="J70" i="30" s="1"/>
  <c r="H69" i="30" a="1"/>
  <c r="H69" i="30" s="1"/>
  <c r="J69" i="30" s="1"/>
  <c r="H68" i="30" a="1"/>
  <c r="H68" i="30" s="1"/>
  <c r="J68" i="30" s="1"/>
  <c r="H67" i="30" a="1"/>
  <c r="H67" i="30"/>
  <c r="J67" i="30" s="1"/>
  <c r="J66" i="30"/>
  <c r="H66" i="30" a="1"/>
  <c r="H66" i="30" s="1"/>
  <c r="H65" i="30" a="1"/>
  <c r="H65" i="30" s="1"/>
  <c r="J65" i="30" s="1"/>
  <c r="J64" i="30"/>
  <c r="H64" i="30" a="1"/>
  <c r="H64" i="30" s="1"/>
  <c r="H63" i="30" a="1"/>
  <c r="H63" i="30"/>
  <c r="J63" i="30" s="1"/>
  <c r="J62" i="30"/>
  <c r="H62" i="30" a="1"/>
  <c r="H62" i="30"/>
  <c r="H61" i="30" a="1"/>
  <c r="H61" i="30" s="1"/>
  <c r="J61" i="30" s="1"/>
  <c r="J60" i="30"/>
  <c r="H60" i="30" a="1"/>
  <c r="H60" i="30" s="1"/>
  <c r="H59" i="30" a="1"/>
  <c r="H59" i="30"/>
  <c r="J59" i="30" s="1"/>
  <c r="H58" i="30" a="1"/>
  <c r="H58" i="30" s="1"/>
  <c r="J58" i="30" s="1"/>
  <c r="H57" i="30" a="1"/>
  <c r="H57" i="30"/>
  <c r="J57" i="30" s="1"/>
  <c r="J56" i="30"/>
  <c r="H56" i="30" a="1"/>
  <c r="H56" i="30"/>
  <c r="H55" i="30" a="1"/>
  <c r="H55" i="30"/>
  <c r="J55" i="30" s="1"/>
  <c r="H54" i="30" a="1"/>
  <c r="H54" i="30" s="1"/>
  <c r="J54" i="30" s="1"/>
  <c r="H53" i="30" a="1"/>
  <c r="H53" i="30"/>
  <c r="J53" i="30" s="1"/>
  <c r="J52" i="30"/>
  <c r="H52" i="30" a="1"/>
  <c r="H52" i="30" s="1"/>
  <c r="H51" i="30" a="1"/>
  <c r="H51" i="30" s="1"/>
  <c r="J51" i="30" s="1"/>
  <c r="H50" i="30" a="1"/>
  <c r="H50" i="30"/>
  <c r="J50" i="30" s="1"/>
  <c r="J49" i="30"/>
  <c r="H49" i="30" a="1"/>
  <c r="H49" i="30" s="1"/>
  <c r="H48" i="30" a="1"/>
  <c r="H48" i="30" s="1"/>
  <c r="J48" i="30" s="1"/>
  <c r="J47" i="30"/>
  <c r="H47" i="30" a="1"/>
  <c r="H47" i="30" s="1"/>
  <c r="H46" i="30" a="1"/>
  <c r="H46" i="30"/>
  <c r="J46" i="30" s="1"/>
  <c r="J45" i="30"/>
  <c r="H45" i="30" a="1"/>
  <c r="H45" i="30"/>
  <c r="H44" i="30" a="1"/>
  <c r="H44" i="30" s="1"/>
  <c r="J44" i="30" s="1"/>
  <c r="H43" i="30" a="1"/>
  <c r="H43" i="30" s="1"/>
  <c r="J43" i="30" s="1"/>
  <c r="H42" i="30" a="1"/>
  <c r="H42" i="30"/>
  <c r="J42" i="30" s="1"/>
  <c r="H41" i="30" a="1"/>
  <c r="H41" i="30"/>
  <c r="J41" i="30" s="1"/>
  <c r="H40" i="30" a="1"/>
  <c r="H40" i="30"/>
  <c r="J40" i="30" s="1"/>
  <c r="H39" i="30" a="1"/>
  <c r="H39" i="30" s="1"/>
  <c r="J39" i="30" s="1"/>
  <c r="H38" i="30" a="1"/>
  <c r="H38" i="30" s="1"/>
  <c r="J38" i="30" s="1"/>
  <c r="J37" i="30"/>
  <c r="H37" i="30" a="1"/>
  <c r="H37" i="30" s="1"/>
  <c r="H36" i="30" a="1"/>
  <c r="H36" i="30" s="1"/>
  <c r="J36" i="30" s="1"/>
  <c r="J35" i="30"/>
  <c r="H35" i="30" a="1"/>
  <c r="H35" i="30"/>
  <c r="H34" i="30" a="1"/>
  <c r="H34" i="30"/>
  <c r="J34" i="30" s="1"/>
  <c r="H33" i="30" a="1"/>
  <c r="H33" i="30" s="1"/>
  <c r="J33" i="30" s="1"/>
  <c r="H32" i="30" a="1"/>
  <c r="H32" i="30"/>
  <c r="J32" i="30" s="1"/>
  <c r="H31" i="30" a="1"/>
  <c r="H31" i="30"/>
  <c r="J31" i="30" s="1"/>
  <c r="H30" i="30" a="1"/>
  <c r="H30" i="30"/>
  <c r="J30" i="30" s="1"/>
  <c r="H29" i="30" a="1"/>
  <c r="H29" i="30"/>
  <c r="J29" i="30" s="1"/>
  <c r="H28" i="30" a="1"/>
  <c r="H28" i="30" s="1"/>
  <c r="J28" i="30" s="1"/>
  <c r="H27" i="30" a="1"/>
  <c r="H27" i="30" s="1"/>
  <c r="J27" i="30" s="1"/>
  <c r="J26" i="30"/>
  <c r="H26" i="30" a="1"/>
  <c r="H26" i="30" s="1"/>
  <c r="H25" i="30" a="1"/>
  <c r="H25" i="30"/>
  <c r="J25" i="30" s="1"/>
  <c r="H24" i="30" a="1"/>
  <c r="H24" i="30" s="1"/>
  <c r="J24" i="30" s="1"/>
  <c r="H23" i="30" a="1"/>
  <c r="H23" i="30" s="1"/>
  <c r="J23" i="30" s="1"/>
  <c r="J22" i="30"/>
  <c r="H22" i="30" a="1"/>
  <c r="H22" i="30" s="1"/>
  <c r="H21" i="30" a="1"/>
  <c r="H21" i="30"/>
  <c r="J21" i="30" s="1"/>
  <c r="J20" i="30"/>
  <c r="H20" i="30" a="1"/>
  <c r="H20" i="30" s="1"/>
  <c r="H19" i="30" a="1"/>
  <c r="H19" i="30"/>
  <c r="J19" i="30" s="1"/>
  <c r="H18" i="30" a="1"/>
  <c r="H18" i="30" s="1"/>
  <c r="J18" i="30" s="1"/>
  <c r="H17" i="30" a="1"/>
  <c r="H17" i="30"/>
  <c r="J17" i="30" s="1"/>
  <c r="H16" i="30" a="1"/>
  <c r="H16" i="30"/>
  <c r="J16" i="30" s="1"/>
  <c r="H15" i="30" a="1"/>
  <c r="H15" i="30" s="1"/>
  <c r="J15" i="30" s="1"/>
  <c r="H14" i="30" a="1"/>
  <c r="H14" i="30"/>
  <c r="J14" i="30" s="1"/>
  <c r="J13" i="30"/>
  <c r="J12" i="30"/>
  <c r="H11" i="30" a="1"/>
  <c r="H11" i="30" s="1"/>
  <c r="J11" i="30" s="1"/>
  <c r="H10" i="30" a="1"/>
  <c r="H10" i="30"/>
  <c r="J10" i="30" s="1"/>
  <c r="J9" i="30"/>
  <c r="H8" i="30" a="1"/>
  <c r="H8" i="30"/>
  <c r="J8" i="30" s="1"/>
  <c r="I2" i="30" a="1"/>
  <c r="I2" i="30" s="1"/>
  <c r="H2" i="30" a="1"/>
  <c r="H2" i="30" s="1"/>
  <c r="Z1033" i="28"/>
  <c r="Z1032" i="28"/>
  <c r="Z1031" i="28"/>
  <c r="Z1030" i="28"/>
  <c r="Z1029" i="28"/>
  <c r="Z1028" i="28"/>
  <c r="Z1027" i="28"/>
  <c r="Z1026" i="28"/>
  <c r="Z1025" i="28"/>
  <c r="Z1024" i="28"/>
  <c r="Z1023" i="28"/>
  <c r="Z1022" i="28"/>
  <c r="Z1021" i="28"/>
  <c r="Z1020" i="28"/>
  <c r="Z1019" i="28"/>
  <c r="Z1018" i="28"/>
  <c r="Z1017" i="28"/>
  <c r="Z1016" i="28"/>
  <c r="Z1015" i="28"/>
  <c r="Z1014" i="28"/>
  <c r="Z1013" i="28"/>
  <c r="Z1012" i="28"/>
  <c r="Z1011" i="28"/>
  <c r="Z1010" i="28"/>
  <c r="Z1009" i="28"/>
  <c r="Z1008" i="28"/>
  <c r="Z1007" i="28"/>
  <c r="Z1006" i="28"/>
  <c r="Z1005" i="28"/>
  <c r="Z1004" i="28"/>
  <c r="Z1003" i="28"/>
  <c r="Z1002" i="28"/>
  <c r="Z1001" i="28"/>
  <c r="Z1000" i="28"/>
  <c r="Z999" i="28"/>
  <c r="Z998" i="28"/>
  <c r="Z997" i="28"/>
  <c r="Z996" i="28"/>
  <c r="Z995" i="28"/>
  <c r="Z994" i="28"/>
  <c r="Z993" i="28"/>
  <c r="Z992" i="28"/>
  <c r="Z991" i="28"/>
  <c r="Z990" i="28"/>
  <c r="Z989" i="28"/>
  <c r="Z988" i="28"/>
  <c r="Z987" i="28"/>
  <c r="Z986" i="28"/>
  <c r="Z985" i="28"/>
  <c r="Z984" i="28"/>
  <c r="Z983" i="28"/>
  <c r="Z982" i="28"/>
  <c r="Z981" i="28"/>
  <c r="Z980" i="28"/>
  <c r="Z979" i="28"/>
  <c r="Z978" i="28"/>
  <c r="Z977" i="28"/>
  <c r="Z976" i="28"/>
  <c r="Z975" i="28"/>
  <c r="Z974" i="28"/>
  <c r="Z973" i="28"/>
  <c r="Z972" i="28"/>
  <c r="Z971" i="28"/>
  <c r="Z970" i="28"/>
  <c r="Z969" i="28"/>
  <c r="Z968" i="28"/>
  <c r="Z967" i="28"/>
  <c r="Z966" i="28"/>
  <c r="Z965" i="28"/>
  <c r="Z964" i="28"/>
  <c r="Z963" i="28"/>
  <c r="Z962" i="28"/>
  <c r="Z961" i="28"/>
  <c r="Z960" i="28"/>
  <c r="Z959" i="28"/>
  <c r="Z958" i="28"/>
  <c r="Z957" i="28"/>
  <c r="Z956" i="28"/>
  <c r="Z955" i="28"/>
  <c r="Z954" i="28"/>
  <c r="Z953" i="28"/>
  <c r="Z952" i="28"/>
  <c r="Z951" i="28"/>
  <c r="Z950" i="28"/>
  <c r="Z949" i="28"/>
  <c r="Z948" i="28"/>
  <c r="Z947" i="28"/>
  <c r="Z946" i="28"/>
  <c r="Z945" i="28"/>
  <c r="Z944" i="28"/>
  <c r="Z943" i="28"/>
  <c r="Z942" i="28"/>
  <c r="Z941" i="28"/>
  <c r="Z940" i="28"/>
  <c r="Z939" i="28"/>
  <c r="Z938" i="28"/>
  <c r="Z937" i="28"/>
  <c r="Z936" i="28"/>
  <c r="Z935" i="28"/>
  <c r="Z934" i="28"/>
  <c r="Z933" i="28"/>
  <c r="Z932" i="28"/>
  <c r="Z931" i="28"/>
  <c r="Z930" i="28"/>
  <c r="Z929" i="28"/>
  <c r="Z928" i="28"/>
  <c r="Z927" i="28"/>
  <c r="Z926" i="28"/>
  <c r="Z925" i="28"/>
  <c r="Z924" i="28"/>
  <c r="Z923" i="28"/>
  <c r="Z922" i="28"/>
  <c r="Z921" i="28"/>
  <c r="Z920" i="28"/>
  <c r="Z919" i="28"/>
  <c r="Z918" i="28"/>
  <c r="Z917" i="28"/>
  <c r="Z916" i="28"/>
  <c r="Z915" i="28"/>
  <c r="Z914" i="28"/>
  <c r="Z913" i="28"/>
  <c r="Z912" i="28"/>
  <c r="Z911" i="28"/>
  <c r="Z910" i="28"/>
  <c r="Z909" i="28"/>
  <c r="Z908" i="28"/>
  <c r="Z907" i="28"/>
  <c r="Z906" i="28"/>
  <c r="Z905" i="28"/>
  <c r="Z904" i="28"/>
  <c r="Z903" i="28"/>
  <c r="Z902" i="28"/>
  <c r="Z901" i="28"/>
  <c r="Z900" i="28"/>
  <c r="Z899" i="28"/>
  <c r="Z898" i="28"/>
  <c r="Z897" i="28"/>
  <c r="Z896" i="28"/>
  <c r="Z895" i="28"/>
  <c r="Z894" i="28"/>
  <c r="Z893" i="28"/>
  <c r="Z892" i="28"/>
  <c r="Z891" i="28"/>
  <c r="Z890" i="28"/>
  <c r="Z889" i="28"/>
  <c r="Z888" i="28"/>
  <c r="Z887" i="28"/>
  <c r="Z886" i="28"/>
  <c r="Z885" i="28"/>
  <c r="Z884" i="28"/>
  <c r="Z883" i="28"/>
  <c r="Z882" i="28"/>
  <c r="Z881" i="28"/>
  <c r="Z880" i="28"/>
  <c r="Z879" i="28"/>
  <c r="Z878" i="28"/>
  <c r="Z877" i="28"/>
  <c r="Z876" i="28"/>
  <c r="Z875" i="28"/>
  <c r="Z874" i="28"/>
  <c r="Z873" i="28"/>
  <c r="Z872" i="28"/>
  <c r="Z871" i="28"/>
  <c r="Z870" i="28"/>
  <c r="Z869" i="28"/>
  <c r="Z868" i="28"/>
  <c r="Z867" i="28"/>
  <c r="Z866" i="28"/>
  <c r="Z865" i="28"/>
  <c r="Z864" i="28"/>
  <c r="Z863" i="28"/>
  <c r="Z862" i="28"/>
  <c r="Z861" i="28"/>
  <c r="Z860" i="28"/>
  <c r="Z859" i="28"/>
  <c r="Z858" i="28"/>
  <c r="Z857" i="28"/>
  <c r="Z856" i="28"/>
  <c r="Z855" i="28"/>
  <c r="Z854" i="28"/>
  <c r="Z853" i="28"/>
  <c r="Z852" i="28"/>
  <c r="Z851" i="28"/>
  <c r="Z850" i="28"/>
  <c r="Z849" i="28"/>
  <c r="Z848" i="28"/>
  <c r="Z847" i="28"/>
  <c r="Z846" i="28"/>
  <c r="Z845" i="28"/>
  <c r="Z844" i="28"/>
  <c r="Z843" i="28"/>
  <c r="Z842" i="28"/>
  <c r="Z841" i="28"/>
  <c r="Z840" i="28"/>
  <c r="Z839" i="28"/>
  <c r="Z838" i="28"/>
  <c r="Z837" i="28"/>
  <c r="Z836" i="28"/>
  <c r="Z835" i="28"/>
  <c r="Z834" i="28"/>
  <c r="Z833" i="28"/>
  <c r="Z832" i="28"/>
  <c r="Z831" i="28"/>
  <c r="Z830" i="28"/>
  <c r="Z829" i="28"/>
  <c r="Z828" i="28"/>
  <c r="Z827" i="28"/>
  <c r="Z826" i="28"/>
  <c r="Z825" i="28"/>
  <c r="Z824" i="28"/>
  <c r="Z823" i="28"/>
  <c r="Z822" i="28"/>
  <c r="Z821" i="28"/>
  <c r="Z820" i="28"/>
  <c r="Z819" i="28"/>
  <c r="Z818" i="28"/>
  <c r="Z817" i="28"/>
  <c r="Z816" i="28"/>
  <c r="Z815" i="28"/>
  <c r="Z814" i="28"/>
  <c r="Z813" i="28"/>
  <c r="Z812" i="28"/>
  <c r="Z811" i="28"/>
  <c r="Z810" i="28"/>
  <c r="Z809" i="28"/>
  <c r="Z808" i="28"/>
  <c r="Z807" i="28"/>
  <c r="Z806" i="28"/>
  <c r="Z805" i="28"/>
  <c r="Z804" i="28"/>
  <c r="Z803" i="28"/>
  <c r="Z802" i="28"/>
  <c r="Z801" i="28"/>
  <c r="Z800" i="28"/>
  <c r="Z799" i="28"/>
  <c r="Z798" i="28"/>
  <c r="Z797" i="28"/>
  <c r="Z796" i="28"/>
  <c r="Z795" i="28"/>
  <c r="Z794" i="28"/>
  <c r="Z793" i="28"/>
  <c r="Z792" i="28"/>
  <c r="Z791" i="28"/>
  <c r="Z790" i="28"/>
  <c r="Z789" i="28"/>
  <c r="Z788" i="28"/>
  <c r="Z787" i="28"/>
  <c r="Z786" i="28"/>
  <c r="Z785" i="28"/>
  <c r="Z784" i="28"/>
  <c r="Z783" i="28"/>
  <c r="Z782" i="28"/>
  <c r="Z781" i="28"/>
  <c r="Z780" i="28"/>
  <c r="Z779" i="28"/>
  <c r="Z778" i="28"/>
  <c r="Z777" i="28"/>
  <c r="Z776" i="28"/>
  <c r="Z775" i="28"/>
  <c r="Z774" i="28"/>
  <c r="Z773" i="28"/>
  <c r="Z772" i="28"/>
  <c r="Z771" i="28"/>
  <c r="Z770" i="28"/>
  <c r="Z769" i="28"/>
  <c r="Z768" i="28"/>
  <c r="Z767" i="28"/>
  <c r="Z766" i="28"/>
  <c r="Z765" i="28"/>
  <c r="Z764" i="28"/>
  <c r="Z763" i="28"/>
  <c r="Z762" i="28"/>
  <c r="Z761" i="28"/>
  <c r="Z760" i="28"/>
  <c r="Z759" i="28"/>
  <c r="Z758" i="28"/>
  <c r="Z757" i="28"/>
  <c r="Z756" i="28"/>
  <c r="Z755" i="28"/>
  <c r="Z754" i="28"/>
  <c r="Z753" i="28"/>
  <c r="Z752" i="28"/>
  <c r="Z751" i="28"/>
  <c r="Z750" i="28"/>
  <c r="Z749" i="28"/>
  <c r="Z748" i="28"/>
  <c r="Z747" i="28"/>
  <c r="Z746" i="28"/>
  <c r="Z745" i="28"/>
  <c r="Z744" i="28"/>
  <c r="Z743" i="28"/>
  <c r="Z742" i="28"/>
  <c r="Z741" i="28"/>
  <c r="Z740" i="28"/>
  <c r="Z739" i="28"/>
  <c r="Z738" i="28"/>
  <c r="Z737" i="28"/>
  <c r="Z736" i="28"/>
  <c r="Z735" i="28"/>
  <c r="Z734" i="28"/>
  <c r="Z733" i="28"/>
  <c r="Z732" i="28"/>
  <c r="Z731" i="28"/>
  <c r="Z730" i="28"/>
  <c r="Z729" i="28"/>
  <c r="Z728" i="28"/>
  <c r="Z727" i="28"/>
  <c r="Z726" i="28"/>
  <c r="Z725" i="28"/>
  <c r="Z724" i="28"/>
  <c r="Z723" i="28"/>
  <c r="Z722" i="28"/>
  <c r="Z721" i="28"/>
  <c r="Z720" i="28"/>
  <c r="Z719" i="28"/>
  <c r="Z718" i="28"/>
  <c r="Z717" i="28"/>
  <c r="Z716" i="28"/>
  <c r="Z715" i="28"/>
  <c r="Z714" i="28"/>
  <c r="Z713" i="28"/>
  <c r="Z712" i="28"/>
  <c r="Z711" i="28"/>
  <c r="Z710" i="28"/>
  <c r="Z709" i="28"/>
  <c r="Z708" i="28"/>
  <c r="Z707" i="28"/>
  <c r="Z706" i="28"/>
  <c r="Z705" i="28"/>
  <c r="Z704" i="28"/>
  <c r="Z703" i="28"/>
  <c r="Z702" i="28"/>
  <c r="Z701" i="28"/>
  <c r="Z700" i="28"/>
  <c r="Z699" i="28"/>
  <c r="Z698" i="28"/>
  <c r="Z697" i="28"/>
  <c r="Z696" i="28"/>
  <c r="Z695" i="28"/>
  <c r="Z694" i="28"/>
  <c r="Z693" i="28"/>
  <c r="Z692" i="28"/>
  <c r="Z691" i="28"/>
  <c r="Z690" i="28"/>
  <c r="Z689" i="28"/>
  <c r="Z688" i="28"/>
  <c r="Z687" i="28"/>
  <c r="Z686" i="28"/>
  <c r="Z685" i="28"/>
  <c r="Z684" i="28"/>
  <c r="Z683" i="28"/>
  <c r="Z682" i="28"/>
  <c r="Z681" i="28"/>
  <c r="Z680" i="28"/>
  <c r="Z679" i="28"/>
  <c r="Z678" i="28"/>
  <c r="Z677" i="28"/>
  <c r="Z676" i="28"/>
  <c r="Z675" i="28"/>
  <c r="Z674" i="28"/>
  <c r="Z673" i="28"/>
  <c r="Z672" i="28"/>
  <c r="Z671" i="28"/>
  <c r="Z670" i="28"/>
  <c r="Z669" i="28"/>
  <c r="Z668" i="28"/>
  <c r="Z667" i="28"/>
  <c r="Z666" i="28"/>
  <c r="Z665" i="28"/>
  <c r="Z664" i="28"/>
  <c r="Z663" i="28"/>
  <c r="Z662" i="28"/>
  <c r="Z661" i="28"/>
  <c r="Z660" i="28"/>
  <c r="Z659" i="28"/>
  <c r="Z658" i="28"/>
  <c r="Z657" i="28"/>
  <c r="Z656" i="28"/>
  <c r="Z655" i="28"/>
  <c r="Z654" i="28"/>
  <c r="Z653" i="28"/>
  <c r="Z652" i="28"/>
  <c r="Z651" i="28"/>
  <c r="Z650" i="28"/>
  <c r="Z649" i="28"/>
  <c r="Z648" i="28"/>
  <c r="Z647" i="28"/>
  <c r="Z646" i="28"/>
  <c r="Z645" i="28"/>
  <c r="Z644" i="28"/>
  <c r="Z643" i="28"/>
  <c r="Z642" i="28"/>
  <c r="Z641" i="28"/>
  <c r="Z640" i="28"/>
  <c r="Z639" i="28"/>
  <c r="Z638" i="28"/>
  <c r="Z637" i="28"/>
  <c r="Z636" i="28"/>
  <c r="Z635" i="28"/>
  <c r="Z634" i="28"/>
  <c r="Z633" i="28"/>
  <c r="Z632" i="28"/>
  <c r="Z631" i="28"/>
  <c r="Z630" i="28"/>
  <c r="Z629" i="28"/>
  <c r="Z628" i="28"/>
  <c r="Z627" i="28"/>
  <c r="Z626" i="28"/>
  <c r="Z625" i="28"/>
  <c r="Z624" i="28"/>
  <c r="Z623" i="28"/>
  <c r="Z622" i="28"/>
  <c r="Z621" i="28"/>
  <c r="Z620" i="28"/>
  <c r="Z619" i="28"/>
  <c r="Z618" i="28"/>
  <c r="Z617" i="28"/>
  <c r="Z616" i="28"/>
  <c r="Z615" i="28"/>
  <c r="Z614" i="28"/>
  <c r="Z613" i="28"/>
  <c r="Z612" i="28"/>
  <c r="Z611" i="28"/>
  <c r="Z610" i="28"/>
  <c r="Z609" i="28"/>
  <c r="Z608" i="28"/>
  <c r="Z607" i="28"/>
  <c r="Z606" i="28"/>
  <c r="Z605" i="28"/>
  <c r="Z604" i="28"/>
  <c r="Z603" i="28"/>
  <c r="Z602" i="28"/>
  <c r="Z601" i="28"/>
  <c r="Z600" i="28"/>
  <c r="Z599" i="28"/>
  <c r="Z598" i="28"/>
  <c r="Z597" i="28"/>
  <c r="Z596" i="28"/>
  <c r="Z595" i="28"/>
  <c r="Z594" i="28"/>
  <c r="Z593" i="28"/>
  <c r="Z592" i="28"/>
  <c r="Z591" i="28"/>
  <c r="Z590" i="28"/>
  <c r="Z589" i="28"/>
  <c r="Z588" i="28"/>
  <c r="Z587" i="28"/>
  <c r="Z586" i="28"/>
  <c r="Z585" i="28"/>
  <c r="Z584" i="28"/>
  <c r="Z583" i="28"/>
  <c r="Z582" i="28"/>
  <c r="Z581" i="28"/>
  <c r="Z580" i="28"/>
  <c r="Z579" i="28"/>
  <c r="Z578" i="28"/>
  <c r="Z577" i="28"/>
  <c r="Z576" i="28"/>
  <c r="Z575" i="28"/>
  <c r="Z574" i="28"/>
  <c r="Z573" i="28"/>
  <c r="Z572" i="28"/>
  <c r="Z571" i="28"/>
  <c r="Z570" i="28"/>
  <c r="Z569" i="28"/>
  <c r="Z568" i="28"/>
  <c r="Z567" i="28"/>
  <c r="Z566" i="28"/>
  <c r="Z565" i="28"/>
  <c r="Z564" i="28"/>
  <c r="Z563" i="28"/>
  <c r="Z562" i="28"/>
  <c r="Z561" i="28"/>
  <c r="Z560" i="28"/>
  <c r="Z559" i="28"/>
  <c r="Z558" i="28"/>
  <c r="Z557" i="28"/>
  <c r="Z556" i="28"/>
  <c r="Z555" i="28"/>
  <c r="Z554" i="28"/>
  <c r="Z553" i="28"/>
  <c r="Z552" i="28"/>
  <c r="Z551" i="28"/>
  <c r="Z550" i="28"/>
  <c r="Z549" i="28"/>
  <c r="Z548" i="28"/>
  <c r="Z547" i="28"/>
  <c r="Z546" i="28"/>
  <c r="Z545" i="28"/>
  <c r="Z544" i="28"/>
  <c r="Z543" i="28"/>
  <c r="Z542" i="28"/>
  <c r="Z541" i="28"/>
  <c r="Z540" i="28"/>
  <c r="Z539" i="28"/>
  <c r="Z538" i="28"/>
  <c r="Z537" i="28"/>
  <c r="Z536" i="28"/>
  <c r="Z535" i="28"/>
  <c r="Z534" i="28"/>
  <c r="Z533" i="28"/>
  <c r="Z532" i="28"/>
  <c r="Z531" i="28"/>
  <c r="Z530" i="28"/>
  <c r="Z529" i="28"/>
  <c r="Z528" i="28"/>
  <c r="Z527" i="28"/>
  <c r="Z526" i="28"/>
  <c r="Z525" i="28"/>
  <c r="Z524" i="28"/>
  <c r="Z523" i="28"/>
  <c r="Z522" i="28"/>
  <c r="Z521" i="28"/>
  <c r="Z520" i="28"/>
  <c r="Z519" i="28"/>
  <c r="Z518" i="28"/>
  <c r="Z517" i="28"/>
  <c r="Z516" i="28"/>
  <c r="Z515" i="28"/>
  <c r="Z514" i="28"/>
  <c r="Z513" i="28"/>
  <c r="Z512" i="28"/>
  <c r="Z511" i="28"/>
  <c r="Z510" i="28"/>
  <c r="Z509" i="28"/>
  <c r="Z508" i="28"/>
  <c r="Z507" i="28"/>
  <c r="Z506" i="28"/>
  <c r="Z505" i="28"/>
  <c r="Z504" i="28"/>
  <c r="Z503" i="28"/>
  <c r="Z502" i="28"/>
  <c r="Z501" i="28"/>
  <c r="Z500" i="28"/>
  <c r="Z499" i="28"/>
  <c r="Z498" i="28"/>
  <c r="Z497" i="28"/>
  <c r="Z496" i="28"/>
  <c r="Z495" i="28"/>
  <c r="Z494" i="28"/>
  <c r="Z493" i="28"/>
  <c r="Z492" i="28"/>
  <c r="Z491" i="28"/>
  <c r="Z490" i="28"/>
  <c r="Z489" i="28"/>
  <c r="Z488" i="28"/>
  <c r="Z487" i="28"/>
  <c r="Z486" i="28"/>
  <c r="Z485" i="28"/>
  <c r="Z484" i="28"/>
  <c r="Z483" i="28"/>
  <c r="Z482" i="28"/>
  <c r="Z481" i="28"/>
  <c r="Z480" i="28"/>
  <c r="Z479" i="28"/>
  <c r="Z478" i="28"/>
  <c r="Z477" i="28"/>
  <c r="Z476" i="28"/>
  <c r="Z475" i="28"/>
  <c r="Z474" i="28"/>
  <c r="Z473" i="28"/>
  <c r="Z472" i="28"/>
  <c r="Z471" i="28"/>
  <c r="Z470" i="28"/>
  <c r="Z469" i="28"/>
  <c r="Z468" i="28"/>
  <c r="Z467" i="28"/>
  <c r="Z466" i="28"/>
  <c r="Z465" i="28"/>
  <c r="Z464" i="28"/>
  <c r="Z463" i="28"/>
  <c r="Z462" i="28"/>
  <c r="Z461" i="28"/>
  <c r="Z460" i="28"/>
  <c r="Z459" i="28"/>
  <c r="Z458" i="28"/>
  <c r="Z457" i="28"/>
  <c r="Z456" i="28"/>
  <c r="Z455" i="28"/>
  <c r="Z454" i="28"/>
  <c r="Z453" i="28"/>
  <c r="Z452" i="28"/>
  <c r="Z451" i="28"/>
  <c r="Z450" i="28"/>
  <c r="Z449" i="28"/>
  <c r="Z448" i="28"/>
  <c r="Z447" i="28"/>
  <c r="Z446" i="28"/>
  <c r="Z445" i="28"/>
  <c r="Z444" i="28"/>
  <c r="Z443" i="28"/>
  <c r="Z442" i="28"/>
  <c r="Z441" i="28"/>
  <c r="Z440" i="28"/>
  <c r="Z439" i="28"/>
  <c r="Z438" i="28"/>
  <c r="Z437" i="28"/>
  <c r="Z436" i="28"/>
  <c r="Z435" i="28"/>
  <c r="Z434" i="28"/>
  <c r="Z433" i="28"/>
  <c r="Z432" i="28"/>
  <c r="Z431" i="28"/>
  <c r="Z430" i="28"/>
  <c r="Z429" i="28"/>
  <c r="Z428" i="28"/>
  <c r="Z427" i="28"/>
  <c r="Z426" i="28"/>
  <c r="Z425" i="28"/>
  <c r="Z424" i="28"/>
  <c r="Z423" i="28"/>
  <c r="Z422" i="28"/>
  <c r="Z421" i="28"/>
  <c r="Z420" i="28"/>
  <c r="Z419" i="28"/>
  <c r="Z418" i="28"/>
  <c r="Z417" i="28"/>
  <c r="Z416" i="28"/>
  <c r="Z415" i="28"/>
  <c r="Z414" i="28"/>
  <c r="Z413" i="28"/>
  <c r="Z412" i="28"/>
  <c r="Z411" i="28"/>
  <c r="Z410" i="28"/>
  <c r="Z409" i="28"/>
  <c r="Z408" i="28"/>
  <c r="Z407" i="28"/>
  <c r="Z406" i="28"/>
  <c r="Z405" i="28"/>
  <c r="Z404" i="28"/>
  <c r="Z403" i="28"/>
  <c r="Z402" i="28"/>
  <c r="Z401" i="28"/>
  <c r="Z400" i="28"/>
  <c r="Z399" i="28"/>
  <c r="Z398" i="28"/>
  <c r="Z397" i="28"/>
  <c r="Z396" i="28"/>
  <c r="Z395" i="28"/>
  <c r="Z394" i="28"/>
  <c r="Z393" i="28"/>
  <c r="Z392" i="28"/>
  <c r="Z391" i="28"/>
  <c r="Z390" i="28"/>
  <c r="Z389" i="28"/>
  <c r="Z388" i="28"/>
  <c r="Z387" i="28"/>
  <c r="Z386" i="28"/>
  <c r="Z385" i="28"/>
  <c r="Z384" i="28"/>
  <c r="Z383" i="28"/>
  <c r="Z382" i="28"/>
  <c r="Z381" i="28"/>
  <c r="Z380" i="28"/>
  <c r="Z379" i="28"/>
  <c r="Z378" i="28"/>
  <c r="Z377" i="28"/>
  <c r="Z376" i="28"/>
  <c r="Z375" i="28"/>
  <c r="Z374" i="28"/>
  <c r="Z373" i="28"/>
  <c r="Z372" i="28"/>
  <c r="Z371" i="28"/>
  <c r="Z370" i="28"/>
  <c r="Z369" i="28"/>
  <c r="Z368" i="28"/>
  <c r="Z367" i="28"/>
  <c r="Z366" i="28"/>
  <c r="Z365" i="28"/>
  <c r="Z364" i="28"/>
  <c r="Z363" i="28"/>
  <c r="Z362" i="28"/>
  <c r="Z361" i="28"/>
  <c r="Z360" i="28"/>
  <c r="Z359" i="28"/>
  <c r="Z358" i="28"/>
  <c r="Z357" i="28"/>
  <c r="Z356" i="28"/>
  <c r="Z355" i="28"/>
  <c r="Z354" i="28"/>
  <c r="Z353" i="28"/>
  <c r="Z352" i="28"/>
  <c r="Z351" i="28"/>
  <c r="Z350" i="28"/>
  <c r="Z349" i="28"/>
  <c r="Z348" i="28"/>
  <c r="Z347" i="28"/>
  <c r="Z346" i="28"/>
  <c r="Z345" i="28"/>
  <c r="Z344" i="28"/>
  <c r="Z343" i="28"/>
  <c r="Z342" i="28"/>
  <c r="Z341" i="28"/>
  <c r="Z340" i="28"/>
  <c r="Z339" i="28"/>
  <c r="Z338" i="28"/>
  <c r="Z337" i="28"/>
  <c r="Z336" i="28"/>
  <c r="Z335" i="28"/>
  <c r="Z334" i="28"/>
  <c r="Z333" i="28"/>
  <c r="Z332" i="28"/>
  <c r="Z331" i="28"/>
  <c r="Z330" i="28"/>
  <c r="Z329" i="28"/>
  <c r="Z328" i="28"/>
  <c r="Z327" i="28"/>
  <c r="Z326" i="28"/>
  <c r="Z325" i="28"/>
  <c r="Z324" i="28"/>
  <c r="Z323" i="28"/>
  <c r="Z322" i="28"/>
  <c r="Z321" i="28"/>
  <c r="Z320" i="28"/>
  <c r="Z319" i="28"/>
  <c r="Z318" i="28"/>
  <c r="Z317" i="28"/>
  <c r="Z316" i="28"/>
  <c r="Z315" i="28"/>
  <c r="Z314" i="28"/>
  <c r="Z313" i="28"/>
  <c r="Z312" i="28"/>
  <c r="Z311" i="28"/>
  <c r="Z310" i="28"/>
  <c r="Z309" i="28"/>
  <c r="Z308" i="28"/>
  <c r="Z307" i="28"/>
  <c r="Z306" i="28"/>
  <c r="Z305" i="28"/>
  <c r="Z304" i="28"/>
  <c r="Z303" i="28"/>
  <c r="Z302" i="28"/>
  <c r="Z301" i="28"/>
  <c r="Z300" i="28"/>
  <c r="Z299" i="28"/>
  <c r="Z298" i="28"/>
  <c r="Z297" i="28"/>
  <c r="Z296" i="28"/>
  <c r="Z295" i="28"/>
  <c r="Z294" i="28"/>
  <c r="Z293" i="28"/>
  <c r="Z292" i="28"/>
  <c r="Z291" i="28"/>
  <c r="Z290" i="28"/>
  <c r="Z289" i="28"/>
  <c r="Z288" i="28"/>
  <c r="Z287" i="28"/>
  <c r="Z286" i="28"/>
  <c r="Z285" i="28"/>
  <c r="Z284" i="28"/>
  <c r="Z283" i="28"/>
  <c r="Z282" i="28"/>
  <c r="Z281" i="28"/>
  <c r="Z280" i="28"/>
  <c r="Z279" i="28"/>
  <c r="Z278" i="28"/>
  <c r="Z277" i="28"/>
  <c r="Z276" i="28"/>
  <c r="Z275" i="28"/>
  <c r="Z274" i="28"/>
  <c r="Z273" i="28"/>
  <c r="Z272" i="28"/>
  <c r="Z271" i="28"/>
  <c r="Z270" i="28"/>
  <c r="Z269" i="28"/>
  <c r="Z268" i="28"/>
  <c r="Z267" i="28"/>
  <c r="Z266" i="28"/>
  <c r="Z265" i="28"/>
  <c r="Z264" i="28"/>
  <c r="Z263" i="28"/>
  <c r="Z262" i="28"/>
  <c r="Z261" i="28"/>
  <c r="Z260" i="28"/>
  <c r="Z259" i="28"/>
  <c r="Z258" i="28"/>
  <c r="Z257" i="28"/>
  <c r="Z256" i="28"/>
  <c r="Z255" i="28"/>
  <c r="Z254" i="28"/>
  <c r="Z253" i="28"/>
  <c r="Z252" i="28"/>
  <c r="Z251" i="28"/>
  <c r="Z250" i="28"/>
  <c r="Z249" i="28"/>
  <c r="Z248" i="28"/>
  <c r="Z247" i="28"/>
  <c r="Z246" i="28"/>
  <c r="Z245" i="28"/>
  <c r="Z244" i="28"/>
  <c r="Z243" i="28"/>
  <c r="Z242" i="28"/>
  <c r="Z241" i="28"/>
  <c r="Z240" i="28"/>
  <c r="Z239" i="28"/>
  <c r="Z238" i="28"/>
  <c r="Z237" i="28"/>
  <c r="Z236" i="28"/>
  <c r="Z235" i="28"/>
  <c r="Z234" i="28"/>
  <c r="Z233" i="28"/>
  <c r="Z232" i="28"/>
  <c r="Z231" i="28"/>
  <c r="Z230" i="28"/>
  <c r="Z229" i="28"/>
  <c r="Z228" i="28"/>
  <c r="Z227" i="28"/>
  <c r="Z226" i="28"/>
  <c r="Z225" i="28"/>
  <c r="Z224" i="28"/>
  <c r="Z223" i="28"/>
  <c r="Z222" i="28"/>
  <c r="Z221" i="28"/>
  <c r="Z220" i="28"/>
  <c r="Z219" i="28"/>
  <c r="Z218" i="28"/>
  <c r="Z217" i="28"/>
  <c r="Z216" i="28"/>
  <c r="Z215" i="28"/>
  <c r="Z214" i="28"/>
  <c r="Z213" i="28"/>
  <c r="Z212" i="28"/>
  <c r="Z211" i="28"/>
  <c r="Z210" i="28"/>
  <c r="Z209" i="28"/>
  <c r="Z208" i="28"/>
  <c r="Z207" i="28"/>
  <c r="Z206" i="28"/>
  <c r="Z205" i="28"/>
  <c r="Z204" i="28"/>
  <c r="Z203" i="28"/>
  <c r="Z202" i="28"/>
  <c r="Z201" i="28"/>
  <c r="Z200" i="28"/>
  <c r="Z199" i="28"/>
  <c r="Z198" i="28"/>
  <c r="Z197" i="28"/>
  <c r="Z196" i="28"/>
  <c r="Z195" i="28"/>
  <c r="Z194" i="28"/>
  <c r="Z193" i="28"/>
  <c r="Z192" i="28"/>
  <c r="Z191" i="28"/>
  <c r="Z190" i="28"/>
  <c r="Z189" i="28"/>
  <c r="Z188" i="28"/>
  <c r="Z187" i="28"/>
  <c r="Z186" i="28"/>
  <c r="Z185" i="28"/>
  <c r="Z184" i="28"/>
  <c r="Z183" i="28"/>
  <c r="Z182" i="28"/>
  <c r="Z181" i="28"/>
  <c r="Z180" i="28"/>
  <c r="Z179" i="28"/>
  <c r="Z178" i="28"/>
  <c r="Z177" i="28"/>
  <c r="Z176" i="28"/>
  <c r="Z175" i="28"/>
  <c r="Z174" i="28"/>
  <c r="Z173" i="28"/>
  <c r="Z172" i="28"/>
  <c r="Z171" i="28"/>
  <c r="Z170" i="28"/>
  <c r="Z169" i="28"/>
  <c r="Z168" i="28"/>
  <c r="Z167" i="28"/>
  <c r="Z166" i="28"/>
  <c r="Z165" i="28"/>
  <c r="Z164" i="28"/>
  <c r="Z163" i="28"/>
  <c r="Z162" i="28"/>
  <c r="Z161" i="28"/>
  <c r="Z160" i="28"/>
  <c r="Z159" i="28"/>
  <c r="Z158" i="28"/>
  <c r="Z157" i="28"/>
  <c r="Z156" i="28"/>
  <c r="Z155" i="28"/>
  <c r="Z154" i="28"/>
  <c r="Z153" i="28"/>
  <c r="Z152" i="28"/>
  <c r="Z151" i="28"/>
  <c r="Z150" i="28"/>
  <c r="Z149" i="28"/>
  <c r="Z148" i="28"/>
  <c r="Z147" i="28"/>
  <c r="Z146" i="28"/>
  <c r="Z145" i="28"/>
  <c r="Z144" i="28"/>
  <c r="Z143" i="28"/>
  <c r="Z142" i="28"/>
  <c r="Z141" i="28"/>
  <c r="Z140" i="28"/>
  <c r="Z139" i="28"/>
  <c r="Z138" i="28"/>
  <c r="Z137" i="28"/>
  <c r="Z136" i="28"/>
  <c r="Z135" i="28"/>
  <c r="Z134" i="28"/>
  <c r="Z133" i="28"/>
  <c r="Z132" i="28"/>
  <c r="Z131" i="28"/>
  <c r="Z130" i="28"/>
  <c r="Z129" i="28"/>
  <c r="Z128" i="28"/>
  <c r="Z127" i="28"/>
  <c r="Z126" i="28"/>
  <c r="Z125" i="28"/>
  <c r="Z124" i="28"/>
  <c r="Z123" i="28"/>
  <c r="Z122" i="28"/>
  <c r="Z121" i="28"/>
  <c r="Z120" i="28"/>
  <c r="Z119" i="28"/>
  <c r="Z118" i="28"/>
  <c r="Z117" i="28"/>
  <c r="Z116" i="28"/>
  <c r="Z115" i="28"/>
  <c r="Z114" i="28"/>
  <c r="Z113" i="28"/>
  <c r="Z112" i="28"/>
  <c r="Z111" i="28"/>
  <c r="Z110" i="28"/>
  <c r="Z109" i="28"/>
  <c r="Z108" i="28"/>
  <c r="Z107" i="28"/>
  <c r="Z106" i="28"/>
  <c r="Z105" i="28"/>
  <c r="Z104" i="28"/>
  <c r="Z103" i="28"/>
  <c r="Z102" i="28"/>
  <c r="Z101" i="28"/>
  <c r="Z100" i="28"/>
  <c r="Z99" i="28"/>
  <c r="Z98" i="28"/>
  <c r="Z97" i="28"/>
  <c r="Z96" i="28"/>
  <c r="Z95" i="28"/>
  <c r="Z94" i="28"/>
  <c r="Z93" i="28"/>
  <c r="Z92" i="28"/>
  <c r="Z91" i="28"/>
  <c r="Z90" i="28"/>
  <c r="Z89" i="28"/>
  <c r="Z88" i="28"/>
  <c r="Z87" i="28"/>
  <c r="Z86" i="28"/>
  <c r="Z85" i="28"/>
  <c r="Z84" i="28"/>
  <c r="Z83" i="28"/>
  <c r="Z82" i="28"/>
  <c r="Z81" i="28"/>
  <c r="Z80" i="28"/>
  <c r="Z79" i="28"/>
  <c r="Z78" i="28"/>
  <c r="Z77" i="28"/>
  <c r="Z76" i="28"/>
  <c r="Z75" i="28"/>
  <c r="Z74" i="28"/>
  <c r="Z73" i="28"/>
  <c r="Z72" i="28"/>
  <c r="Z71" i="28"/>
  <c r="Z70" i="28"/>
  <c r="Z69" i="28"/>
  <c r="Z68" i="28"/>
  <c r="Z67" i="28"/>
  <c r="Z66" i="28"/>
  <c r="Z65" i="28"/>
  <c r="Z64" i="28"/>
  <c r="Z63" i="28"/>
  <c r="Z62" i="28"/>
  <c r="Z61" i="28"/>
  <c r="Z60" i="28"/>
  <c r="Z59" i="28"/>
  <c r="Z58" i="28"/>
  <c r="Z57" i="28"/>
  <c r="Z56" i="28"/>
  <c r="Z55" i="28"/>
  <c r="Z54" i="28"/>
  <c r="Z53" i="28"/>
  <c r="Z52" i="28"/>
  <c r="Z51" i="28"/>
  <c r="Z50" i="28"/>
  <c r="Z49" i="28"/>
  <c r="Z48" i="28"/>
  <c r="Z47" i="28"/>
  <c r="Z46" i="28"/>
  <c r="Z45" i="28"/>
  <c r="Z44" i="28"/>
  <c r="Z43" i="28"/>
  <c r="Z42" i="28"/>
  <c r="Z41" i="28"/>
  <c r="Z40" i="28"/>
  <c r="Z39" i="28"/>
  <c r="Z38" i="28"/>
  <c r="Z37" i="28"/>
  <c r="Z36" i="28"/>
  <c r="Z30" i="28"/>
  <c r="Z29" i="28"/>
  <c r="Z28" i="28"/>
  <c r="Z27" i="28"/>
  <c r="Z26" i="28"/>
  <c r="Z25" i="28"/>
  <c r="Z24" i="28"/>
  <c r="Z23" i="28"/>
  <c r="Z22" i="28"/>
  <c r="Z21" i="28"/>
  <c r="Z20" i="28"/>
  <c r="Z19" i="28"/>
  <c r="Z18" i="28"/>
  <c r="Z17" i="28"/>
  <c r="Z16" i="28"/>
  <c r="Z15" i="28"/>
  <c r="Z14" i="28"/>
  <c r="Z13" i="28"/>
  <c r="Z12" i="28"/>
  <c r="Z11" i="28"/>
  <c r="Z10" i="28"/>
  <c r="Z9" i="28"/>
  <c r="Z8" i="28"/>
  <c r="Z7" i="28"/>
  <c r="Z6" i="28"/>
  <c r="Z5" i="28"/>
  <c r="Z4" i="28"/>
  <c r="Z3" i="28"/>
  <c r="Z2" i="28"/>
  <c r="U14" i="35" a="1"/>
  <c r="M1031" i="28" a="1"/>
  <c r="I1013" i="28" a="1"/>
  <c r="M1002" i="28" a="1"/>
  <c r="I994" i="28" a="1"/>
  <c r="M986" i="28" a="1"/>
  <c r="I977" i="28" a="1"/>
  <c r="I952" i="28" a="1"/>
  <c r="M945" i="28" a="1"/>
  <c r="I939" i="28" a="1"/>
  <c r="I933" i="28" a="1"/>
  <c r="I926" i="28" a="1"/>
  <c r="I909" i="28" a="1"/>
  <c r="M895" i="28" a="1"/>
  <c r="M888" i="28" a="1"/>
  <c r="I868" i="28" a="1"/>
  <c r="M848" i="28" a="1"/>
  <c r="I828" i="28" a="1"/>
  <c r="I821" i="28" a="1"/>
  <c r="M813" i="28" a="1"/>
  <c r="M807" i="28" a="1"/>
  <c r="M800" i="28" a="1"/>
  <c r="I780" i="28" a="1"/>
  <c r="I774" i="28" a="1"/>
  <c r="M767" i="28" a="1"/>
  <c r="I755" i="28" a="1"/>
  <c r="M748" i="28" a="1"/>
  <c r="M720" i="28" a="1"/>
  <c r="I694" i="28" a="1"/>
  <c r="M680" i="28" a="1"/>
  <c r="M673" i="28" a="1"/>
  <c r="M646" i="28" a="1"/>
  <c r="M633" i="28" a="1"/>
  <c r="I626" i="28" a="1"/>
  <c r="I599" i="28" a="1"/>
  <c r="I592" i="28" a="1"/>
  <c r="M571" i="28" a="1"/>
  <c r="M564" i="28" a="1"/>
  <c r="M557" i="28" a="1"/>
  <c r="M550" i="28" a="1"/>
  <c r="I536" i="28" a="1"/>
  <c r="M516" i="28" a="1"/>
  <c r="I496" i="28" a="1"/>
  <c r="M475" i="28" a="1"/>
  <c r="M455" i="28" a="1"/>
  <c r="I449" i="28" a="1"/>
  <c r="I423" i="28" a="1"/>
  <c r="I417" i="28" a="1"/>
  <c r="M403" i="28" a="1"/>
  <c r="M395" i="28" a="1"/>
  <c r="I389" i="28" a="1"/>
  <c r="I375" i="28" a="1"/>
  <c r="I348" i="28" a="1"/>
  <c r="M341" i="28" a="1"/>
  <c r="M334" i="28" a="1"/>
  <c r="I327" i="28" a="1"/>
  <c r="M320" i="28" a="1"/>
  <c r="M313" i="28" a="1"/>
  <c r="M300" i="28" a="1"/>
  <c r="M273" i="28" a="1"/>
  <c r="M266" i="28" a="1"/>
  <c r="M259" i="28" a="1"/>
  <c r="I246" i="28" a="1"/>
  <c r="M220" i="28" a="1"/>
  <c r="I214" i="28" a="1"/>
  <c r="I207" i="28" a="1"/>
  <c r="I200" i="28" a="1"/>
  <c r="M172" i="28" a="1"/>
  <c r="M166" i="28" a="1"/>
  <c r="I160" i="28" a="1"/>
  <c r="I147" i="28" a="1"/>
  <c r="I134" i="28" a="1"/>
  <c r="I127" i="28" a="1"/>
  <c r="I121" i="28" a="1"/>
  <c r="M114" i="28" a="1"/>
  <c r="I108" i="28" a="1"/>
  <c r="M80" i="28" a="1"/>
  <c r="M73" i="28" a="1"/>
  <c r="I53" i="28" a="1"/>
  <c r="M46" i="28" a="1"/>
  <c r="I40" i="28" a="1"/>
  <c r="I33" i="28" a="1"/>
  <c r="I1002" i="28" a="1"/>
  <c r="I986" i="28" a="1"/>
  <c r="M958" i="28" a="1"/>
  <c r="I945" i="28" a="1"/>
  <c r="M915" i="28" a="1"/>
  <c r="M902" i="28" a="1"/>
  <c r="I895" i="28" a="1"/>
  <c r="I888" i="28" a="1"/>
  <c r="M881" i="28" a="1"/>
  <c r="M874" i="28" a="1"/>
  <c r="I855" i="28" a="1"/>
  <c r="M841" i="28" a="1"/>
  <c r="M834" i="28" a="1"/>
  <c r="M793" i="28" a="1"/>
  <c r="M786" i="28" a="1"/>
  <c r="M761" i="28" a="1"/>
  <c r="I748" i="28" a="1"/>
  <c r="M734" i="28" a="1"/>
  <c r="M727" i="28" a="1"/>
  <c r="M714" i="28" a="1"/>
  <c r="M707" i="28" a="1"/>
  <c r="M700" i="28" a="1"/>
  <c r="I687" i="28" a="1"/>
  <c r="I680" i="28" a="1"/>
  <c r="I673" i="28" a="1"/>
  <c r="M666" i="28" a="1"/>
  <c r="I653" i="28" a="1"/>
  <c r="M639" i="28" a="1"/>
  <c r="I633" i="28" a="1"/>
  <c r="M618" i="28" a="1"/>
  <c r="M611" i="28" a="1"/>
  <c r="M605" i="28" a="1"/>
  <c r="M584" i="28" a="1"/>
  <c r="I578" i="28" a="1"/>
  <c r="I557" i="28" a="1"/>
  <c r="I550" i="28" a="1"/>
  <c r="M542" i="28" a="1"/>
  <c r="I523" i="28" a="1"/>
  <c r="I516" i="28" a="1"/>
  <c r="M509" i="28" a="1"/>
  <c r="M502" i="28" a="1"/>
  <c r="M482" i="28" a="1"/>
  <c r="I475" i="28" a="1"/>
  <c r="I468" i="28" a="1"/>
  <c r="M461" i="28" a="1"/>
  <c r="I455" i="28" a="1"/>
  <c r="I436" i="28" a="1"/>
  <c r="M429" i="28" a="1"/>
  <c r="I403" i="28" a="1"/>
  <c r="I395" i="28" a="1"/>
  <c r="I382" i="28" a="1"/>
  <c r="M368" i="28" a="1"/>
  <c r="M361" i="28" a="1"/>
  <c r="I341" i="28" a="1"/>
  <c r="I320" i="28" a="1"/>
  <c r="M306" i="28" a="1"/>
  <c r="M293" i="28" a="1"/>
  <c r="M280" i="28" a="1"/>
  <c r="I266" i="28" a="1"/>
  <c r="I259" i="28" a="1"/>
  <c r="I239" i="28" a="1"/>
  <c r="M226" i="28" a="1"/>
  <c r="M192" i="28" a="1"/>
  <c r="M185" i="28" a="1"/>
  <c r="M179" i="28" a="1"/>
  <c r="I172" i="28" a="1"/>
  <c r="I166" i="28" a="1"/>
  <c r="M140" i="28" a="1"/>
  <c r="I114" i="28" a="1"/>
  <c r="M100" i="28" a="1"/>
  <c r="M93" i="28" a="1"/>
  <c r="M86" i="28" a="1"/>
  <c r="I80" i="28" a="1"/>
  <c r="I1031" i="28" a="1"/>
  <c r="M1012" i="28" a="1"/>
  <c r="M976" i="28" a="1"/>
  <c r="I958" i="28" a="1"/>
  <c r="M951" i="28" a="1"/>
  <c r="M938" i="28" a="1"/>
  <c r="M925" i="28" a="1"/>
  <c r="I915" i="28" a="1"/>
  <c r="M908" i="28" a="1"/>
  <c r="I902" i="28" a="1"/>
  <c r="I881" i="28" a="1"/>
  <c r="I874" i="28" a="1"/>
  <c r="M867" i="28" a="1"/>
  <c r="M861" i="28" a="1"/>
  <c r="I848" i="28" a="1"/>
  <c r="M827" i="28" a="1"/>
  <c r="M820" i="28" a="1"/>
  <c r="I813" i="28" a="1"/>
  <c r="I807" i="28" a="1"/>
  <c r="I800" i="28" a="1"/>
  <c r="I793" i="28" a="1"/>
  <c r="I786" i="28" a="1"/>
  <c r="M779" i="28" a="1"/>
  <c r="M773" i="28" a="1"/>
  <c r="I767" i="28" a="1"/>
  <c r="I761" i="28" a="1"/>
  <c r="M741" i="28" a="1"/>
  <c r="I727" i="28" a="1"/>
  <c r="I720" i="28" a="1"/>
  <c r="I714" i="28" a="1"/>
  <c r="I707" i="28" a="1"/>
  <c r="I700" i="28" a="1"/>
  <c r="I666" i="28" a="1"/>
  <c r="M659" i="28" a="1"/>
  <c r="I646" i="28" a="1"/>
  <c r="I639" i="28" a="1"/>
  <c r="M625" i="28" a="1"/>
  <c r="I618" i="28" a="1"/>
  <c r="I605" i="28" a="1"/>
  <c r="M598" i="28" a="1"/>
  <c r="M591" i="28" a="1"/>
  <c r="I584" i="28" a="1"/>
  <c r="I571" i="28" a="1"/>
  <c r="I564" i="28" a="1"/>
  <c r="M535" i="28" a="1"/>
  <c r="M529" i="28" a="1"/>
  <c r="I509" i="28" a="1"/>
  <c r="I502" i="28" a="1"/>
  <c r="M495" i="28" a="1"/>
  <c r="M489" i="28" a="1"/>
  <c r="I482" i="28" a="1"/>
  <c r="I461" i="28" a="1"/>
  <c r="M448" i="28" a="1"/>
  <c r="M442" i="28" a="1"/>
  <c r="I429" i="28" a="1"/>
  <c r="M416" i="28" a="1"/>
  <c r="M409" i="28" a="1"/>
  <c r="M388" i="28" a="1"/>
  <c r="I368" i="28" a="1"/>
  <c r="I361" i="28" a="1"/>
  <c r="M354" i="28" a="1"/>
  <c r="M347" i="28" a="1"/>
  <c r="I334" i="28" a="1"/>
  <c r="I313" i="28" a="1"/>
  <c r="I306" i="28" a="1"/>
  <c r="AA25" i="26" a="1"/>
  <c r="M1001" i="28" a="1"/>
  <c r="M993" i="28" a="1"/>
  <c r="M985" i="28" a="1"/>
  <c r="I976" i="28" a="1"/>
  <c r="M964" i="28" a="1"/>
  <c r="I951" i="28" a="1"/>
  <c r="M944" i="28" a="1"/>
  <c r="M932" i="28" a="1"/>
  <c r="I925" i="28" a="1"/>
  <c r="M894" i="28" a="1"/>
  <c r="M887" i="28" a="1"/>
  <c r="M854" i="28" a="1"/>
  <c r="I841" i="28" a="1"/>
  <c r="I834" i="28" a="1"/>
  <c r="I827" i="28" a="1"/>
  <c r="I820" i="28" a="1"/>
  <c r="I779" i="28" a="1"/>
  <c r="I773" i="28" a="1"/>
  <c r="M754" i="28" a="1"/>
  <c r="M747" i="28" a="1"/>
  <c r="I741" i="28" a="1"/>
  <c r="I734" i="28" a="1"/>
  <c r="M693" i="28" a="1"/>
  <c r="M686" i="28" a="1"/>
  <c r="I659" i="28" a="1"/>
  <c r="M652" i="28" a="1"/>
  <c r="M632" i="28" a="1"/>
  <c r="I625" i="28" a="1"/>
  <c r="I611" i="28" a="1"/>
  <c r="I591" i="28" a="1"/>
  <c r="M556" i="28" a="1"/>
  <c r="M549" i="28" a="1"/>
  <c r="I542" i="28" a="1"/>
  <c r="M522" i="28" a="1"/>
  <c r="M515" i="28" a="1"/>
  <c r="I489" i="28" a="1"/>
  <c r="M474" i="28" a="1"/>
  <c r="I448" i="28" a="1"/>
  <c r="I442" i="28" a="1"/>
  <c r="M435" i="28" a="1"/>
  <c r="M422" i="28" a="1"/>
  <c r="M1030" i="28" a="1"/>
  <c r="M1019" i="28" a="1"/>
  <c r="I1012" i="28" a="1"/>
  <c r="I1001" i="28" a="1"/>
  <c r="I985" i="28" a="1"/>
  <c r="I944" i="28" a="1"/>
  <c r="I938" i="28" a="1"/>
  <c r="I932" i="28" a="1"/>
  <c r="M914" i="28" a="1"/>
  <c r="I908" i="28" a="1"/>
  <c r="M901" i="28" a="1"/>
  <c r="I887" i="28" a="1"/>
  <c r="M880" i="28" a="1"/>
  <c r="M873" i="28" a="1"/>
  <c r="I867" i="28" a="1"/>
  <c r="I861" i="28" a="1"/>
  <c r="I854" i="28" a="1"/>
  <c r="M847" i="28" a="1"/>
  <c r="M806" i="28" a="1"/>
  <c r="M799" i="28" a="1"/>
  <c r="M766" i="28" a="1"/>
  <c r="M760" i="28" a="1"/>
  <c r="I754" i="28" a="1"/>
  <c r="I747" i="28" a="1"/>
  <c r="M719" i="28" a="1"/>
  <c r="M706" i="28" a="1"/>
  <c r="M699" i="28" a="1"/>
  <c r="M679" i="28" a="1"/>
  <c r="M672" i="28" a="1"/>
  <c r="M665" i="28" a="1"/>
  <c r="M638" i="28" a="1"/>
  <c r="I632" i="28" a="1"/>
  <c r="M617" i="28" a="1"/>
  <c r="M604" i="28" a="1"/>
  <c r="I598" i="28" a="1"/>
  <c r="M583" i="28" a="1"/>
  <c r="M577" i="28" a="1"/>
  <c r="M570" i="28" a="1"/>
  <c r="I556" i="28" a="1"/>
  <c r="I549" i="28" a="1"/>
  <c r="I535" i="28" a="1"/>
  <c r="I529" i="28" a="1"/>
  <c r="I522" i="28" a="1"/>
  <c r="I515" i="28" a="1"/>
  <c r="M508" i="28" a="1"/>
  <c r="I495" i="28" a="1"/>
  <c r="M481" i="28" a="1"/>
  <c r="M467" i="28" a="1"/>
  <c r="M454" i="28" a="1"/>
  <c r="I435" i="28" a="1"/>
  <c r="M428" i="28" a="1"/>
  <c r="I422" i="28" a="1"/>
  <c r="M402" i="28" a="1"/>
  <c r="I394" i="28" a="1"/>
  <c r="I381" i="28" a="1"/>
  <c r="I374" i="28" a="1"/>
  <c r="M367" i="28" a="1"/>
  <c r="I340" i="28" a="1"/>
  <c r="M333" i="28" a="1"/>
  <c r="I326" i="28" a="1"/>
  <c r="I319" i="28" a="1"/>
  <c r="M312" i="28" a="1"/>
  <c r="M299" i="28" a="1"/>
  <c r="I265" i="28" a="1"/>
  <c r="I258" i="28" a="1"/>
  <c r="I252" i="28" a="1"/>
  <c r="I245" i="28" a="1"/>
  <c r="M238" i="28" a="1"/>
  <c r="M225" i="28" a="1"/>
  <c r="M219" i="28" a="1"/>
  <c r="I1030" i="28" a="1"/>
  <c r="I1019" i="28" a="1"/>
  <c r="I993" i="28" a="1"/>
  <c r="M975" i="28" a="1"/>
  <c r="I964" i="28" a="1"/>
  <c r="M957" i="28" a="1"/>
  <c r="M950" i="28" a="1"/>
  <c r="I894" i="28" a="1"/>
  <c r="I880" i="28" a="1"/>
  <c r="M840" i="28" a="1"/>
  <c r="M833" i="28" a="1"/>
  <c r="M826" i="28" a="1"/>
  <c r="M819" i="28" a="1"/>
  <c r="M812" i="28" a="1"/>
  <c r="I806" i="28" a="1"/>
  <c r="M792" i="28" a="1"/>
  <c r="M785" i="28" a="1"/>
  <c r="M778" i="28" a="1"/>
  <c r="M772" i="28" a="1"/>
  <c r="M740" i="28" a="1"/>
  <c r="M733" i="28" a="1"/>
  <c r="M726" i="28" a="1"/>
  <c r="M713" i="28" a="1"/>
  <c r="I706" i="28" a="1"/>
  <c r="I693" i="28" a="1"/>
  <c r="M685" i="28" a="1"/>
  <c r="I679" i="28" a="1"/>
  <c r="I672" i="28" a="1"/>
  <c r="I665" i="28" a="1"/>
  <c r="M658" i="28" a="1"/>
  <c r="I652" i="28" a="1"/>
  <c r="M645" i="28" a="1"/>
  <c r="M624" i="28" a="1"/>
  <c r="I617" i="28" a="1"/>
  <c r="M610" i="28" a="1"/>
  <c r="I604" i="28" a="1"/>
  <c r="M590" i="28" a="1"/>
  <c r="I570" i="28" a="1"/>
  <c r="M563" i="28" a="1"/>
  <c r="M541" i="28" a="1"/>
  <c r="I508" i="28" a="1"/>
  <c r="M501" i="28" a="1"/>
  <c r="M488" i="28" a="1"/>
  <c r="I481" i="28" a="1"/>
  <c r="I474" i="28" a="1"/>
  <c r="M460" i="28" a="1"/>
  <c r="M447" i="28" a="1"/>
  <c r="M441" i="28" a="1"/>
  <c r="I428" i="28" a="1"/>
  <c r="M415" i="28" a="1"/>
  <c r="M408" i="28" a="1"/>
  <c r="I402" i="28" a="1"/>
  <c r="M387" i="28" a="1"/>
  <c r="M360" i="28" a="1"/>
  <c r="M353" i="28" a="1"/>
  <c r="M346" i="28" a="1"/>
  <c r="I333" i="28" a="1"/>
  <c r="M305" i="28" a="1"/>
  <c r="I299" i="28" a="1"/>
  <c r="M286" i="28" a="1"/>
  <c r="M272" i="28" a="1"/>
  <c r="I238" i="28" a="1"/>
  <c r="I219" i="28" a="1"/>
  <c r="M212" i="28" a="1"/>
  <c r="M1011" i="28" a="1"/>
  <c r="I975" i="28" a="1"/>
  <c r="I957" i="28" a="1"/>
  <c r="I950" i="28" a="1"/>
  <c r="M931" i="28" a="1"/>
  <c r="M924" i="28" a="1"/>
  <c r="I914" i="28" a="1"/>
  <c r="M907" i="28" a="1"/>
  <c r="I901" i="28" a="1"/>
  <c r="M886" i="28" a="1"/>
  <c r="I873" i="28" a="1"/>
  <c r="M866" i="28" a="1"/>
  <c r="M860" i="28" a="1"/>
  <c r="M853" i="28" a="1"/>
  <c r="I847" i="28" a="1"/>
  <c r="I840" i="28" a="1"/>
  <c r="I833" i="28" a="1"/>
  <c r="I826" i="28" a="1"/>
  <c r="I819" i="28" a="1"/>
  <c r="I812" i="28" a="1"/>
  <c r="I799" i="28" a="1"/>
  <c r="I792" i="28" a="1"/>
  <c r="I785" i="28" a="1"/>
  <c r="I772" i="28" a="1"/>
  <c r="I766" i="28" a="1"/>
  <c r="I760" i="28" a="1"/>
  <c r="M753" i="28" a="1"/>
  <c r="M746" i="28" a="1"/>
  <c r="I740" i="28" a="1"/>
  <c r="I733" i="28" a="1"/>
  <c r="I726" i="28" a="1"/>
  <c r="I719" i="28" a="1"/>
  <c r="I713" i="28" a="1"/>
  <c r="I699" i="28" a="1"/>
  <c r="I658" i="28" a="1"/>
  <c r="I645" i="28" a="1"/>
  <c r="I638" i="28" a="1"/>
  <c r="I624" i="28" a="1"/>
  <c r="I610" i="28" a="1"/>
  <c r="M597" i="28" a="1"/>
  <c r="I590" i="28" a="1"/>
  <c r="I583" i="28" a="1"/>
  <c r="I577" i="28" a="1"/>
  <c r="I563" i="28" a="1"/>
  <c r="M555" i="28" a="1"/>
  <c r="M548" i="28" a="1"/>
  <c r="I541" i="28" a="1"/>
  <c r="M534" i="28" a="1"/>
  <c r="M528" i="28" a="1"/>
  <c r="M521" i="28" a="1"/>
  <c r="M514" i="28" a="1"/>
  <c r="I501" i="28" a="1"/>
  <c r="M494" i="28" a="1"/>
  <c r="I488" i="28" a="1"/>
  <c r="I467" i="28" a="1"/>
  <c r="I460" i="28" a="1"/>
  <c r="I454" i="28" a="1"/>
  <c r="I447" i="28" a="1"/>
  <c r="I441" i="28" a="1"/>
  <c r="M434" i="28" a="1"/>
  <c r="M421" i="28" a="1"/>
  <c r="M380" i="28" a="1"/>
  <c r="M373" i="28" a="1"/>
  <c r="I367" i="28" a="1"/>
  <c r="I353" i="28" a="1"/>
  <c r="I346" i="28" a="1"/>
  <c r="M339" i="28" a="1"/>
  <c r="M325" i="28" a="1"/>
  <c r="M318" i="28" a="1"/>
  <c r="I312" i="28" a="1"/>
  <c r="I305" i="28" a="1"/>
  <c r="M292" i="28" a="1"/>
  <c r="M279" i="28" a="1"/>
  <c r="I272" i="28" a="1"/>
  <c r="M264" i="28" a="1"/>
  <c r="M251" i="28" a="1"/>
  <c r="M244" i="28" a="1"/>
  <c r="M1029" i="28" a="1"/>
  <c r="M1018" i="28" a="1"/>
  <c r="M992" i="28" a="1"/>
  <c r="M983" i="28" a="1"/>
  <c r="M963" i="28" a="1"/>
  <c r="M943" i="28" a="1"/>
  <c r="M937" i="28" a="1"/>
  <c r="I931" i="28" a="1"/>
  <c r="I924" i="28" a="1"/>
  <c r="M893" i="28" a="1"/>
  <c r="I886" i="28" a="1"/>
  <c r="I866" i="28" a="1"/>
  <c r="I860" i="28" a="1"/>
  <c r="I853" i="28" a="1"/>
  <c r="M805" i="28" a="1"/>
  <c r="I778" i="28" a="1"/>
  <c r="I753" i="28" a="1"/>
  <c r="I746" i="28" a="1"/>
  <c r="M692" i="28" a="1"/>
  <c r="I685" i="28" a="1"/>
  <c r="M671" i="28" a="1"/>
  <c r="M664" i="28" a="1"/>
  <c r="M651" i="28" a="1"/>
  <c r="M631" i="28" a="1"/>
  <c r="M616" i="28" a="1"/>
  <c r="M603" i="28" a="1"/>
  <c r="I597" i="28" a="1"/>
  <c r="M569" i="28" a="1"/>
  <c r="I548" i="28" a="1"/>
  <c r="I534" i="28" a="1"/>
  <c r="I528" i="28" a="1"/>
  <c r="I521" i="28" a="1"/>
  <c r="M507" i="28" a="1"/>
  <c r="M480" i="28" a="1"/>
  <c r="M473" i="28" a="1"/>
  <c r="M427" i="28" a="1"/>
  <c r="I415" i="28" a="1"/>
  <c r="I408" i="28" a="1"/>
  <c r="I401" i="28" a="1"/>
  <c r="M393" i="28" a="1"/>
  <c r="I387" i="28" a="1"/>
  <c r="I373" i="28" a="1"/>
  <c r="I360" i="28" a="1"/>
  <c r="I1029" i="28" a="1"/>
  <c r="I1011" i="28" a="1"/>
  <c r="M999" i="28" a="1"/>
  <c r="I992" i="28" a="1"/>
  <c r="I983" i="28" a="1"/>
  <c r="I963" i="28" a="1"/>
  <c r="M949" i="28" a="1"/>
  <c r="I943" i="28" a="1"/>
  <c r="I937" i="28" a="1"/>
  <c r="M913" i="28" a="1"/>
  <c r="I907" i="28" a="1"/>
  <c r="M900" i="28" a="1"/>
  <c r="I893" i="28" a="1"/>
  <c r="M879" i="28" a="1"/>
  <c r="M846" i="28" a="1"/>
  <c r="M839" i="28" a="1"/>
  <c r="M818" i="28" a="1"/>
  <c r="M811" i="28" a="1"/>
  <c r="I805" i="28" a="1"/>
  <c r="M791" i="28" a="1"/>
  <c r="M759" i="28" a="1"/>
  <c r="M739" i="28" a="1"/>
  <c r="M732" i="28" a="1"/>
  <c r="M725" i="28" a="1"/>
  <c r="M718" i="28" a="1"/>
  <c r="M712" i="28" a="1"/>
  <c r="M705" i="28" a="1"/>
  <c r="M698" i="28" a="1"/>
  <c r="I692" i="28" a="1"/>
  <c r="M678" i="28" a="1"/>
  <c r="I671" i="28" a="1"/>
  <c r="I664" i="28" a="1"/>
  <c r="I651" i="28" a="1"/>
  <c r="M644" i="28" a="1"/>
  <c r="M637" i="28" a="1"/>
  <c r="I631" i="28" a="1"/>
  <c r="M623" i="28" a="1"/>
  <c r="I616" i="28" a="1"/>
  <c r="I603" i="28" a="1"/>
  <c r="M589" i="28" a="1"/>
  <c r="M582" i="28" a="1"/>
  <c r="M576" i="28" a="1"/>
  <c r="I569" i="28" a="1"/>
  <c r="M562" i="28" a="1"/>
  <c r="I555" i="28" a="1"/>
  <c r="M540" i="28" a="1"/>
  <c r="I514" i="28" a="1"/>
  <c r="I507" i="28" a="1"/>
  <c r="M500" i="28" a="1"/>
  <c r="I494" i="28" a="1"/>
  <c r="M487" i="28" a="1"/>
  <c r="I480" i="28" a="1"/>
  <c r="I473" i="28" a="1"/>
  <c r="M466" i="28" a="1"/>
  <c r="M453" i="28" a="1"/>
  <c r="M446" i="28" a="1"/>
  <c r="M440" i="28" a="1"/>
  <c r="I434" i="28" a="1"/>
  <c r="I421" i="28" a="1"/>
  <c r="I393" i="28" a="1"/>
  <c r="I380" i="28" a="1"/>
  <c r="M366" i="28" a="1"/>
  <c r="M352" i="28" a="1"/>
  <c r="M345" i="28" a="1"/>
  <c r="I332" i="28" a="1"/>
  <c r="M304" i="28" a="1"/>
  <c r="M298" i="28" a="1"/>
  <c r="I292" i="28" a="1"/>
  <c r="M271" i="28" a="1"/>
  <c r="I257" i="28" a="1"/>
  <c r="I237" i="28" a="1"/>
  <c r="M224" i="28" a="1"/>
  <c r="M218" i="28" a="1"/>
  <c r="M190" i="28" a="1"/>
  <c r="M177" i="28" a="1"/>
  <c r="M164" i="28" a="1"/>
  <c r="M151" i="28" a="1"/>
  <c r="I145" i="28" a="1"/>
  <c r="M138" i="28" a="1"/>
  <c r="M125" i="28" a="1"/>
  <c r="M118" i="28" a="1"/>
  <c r="M98" i="28" a="1"/>
  <c r="M91" i="28" a="1"/>
  <c r="I71" i="28" a="1"/>
  <c r="M64" i="28" a="1"/>
  <c r="M57" i="28" a="1"/>
  <c r="M44" i="28" a="1"/>
  <c r="M37" i="28" a="1"/>
  <c r="M30" i="28" a="1"/>
  <c r="I1018" i="28" a="1"/>
  <c r="I999" i="28" a="1"/>
  <c r="M973" i="28" a="1"/>
  <c r="M956" i="28" a="1"/>
  <c r="M930" i="28" a="1"/>
  <c r="M923" i="28" a="1"/>
  <c r="I900" i="28" a="1"/>
  <c r="M885" i="28" a="1"/>
  <c r="I879" i="28" a="1"/>
  <c r="M872" i="28" a="1"/>
  <c r="M865" i="28" a="1"/>
  <c r="I839" i="28" a="1"/>
  <c r="M832" i="28" a="1"/>
  <c r="M825" i="28" a="1"/>
  <c r="I818" i="28" a="1"/>
  <c r="I811" i="28" a="1"/>
  <c r="M798" i="28" a="1"/>
  <c r="I791" i="28" a="1"/>
  <c r="M784" i="28" a="1"/>
  <c r="M771" i="28" a="1"/>
  <c r="M765" i="28" a="1"/>
  <c r="M752" i="28" a="1"/>
  <c r="M745" i="28" a="1"/>
  <c r="I739" i="28" a="1"/>
  <c r="I732" i="28" a="1"/>
  <c r="I725" i="28" a="1"/>
  <c r="I718" i="28" a="1"/>
  <c r="I712" i="28" a="1"/>
  <c r="I705" i="28" a="1"/>
  <c r="I698" i="28" a="1"/>
  <c r="M684" i="28" a="1"/>
  <c r="I678" i="28" a="1"/>
  <c r="M657" i="28" a="1"/>
  <c r="I644" i="28" a="1"/>
  <c r="I623" i="28" a="1"/>
  <c r="M609" i="28" a="1"/>
  <c r="M596" i="28" a="1"/>
  <c r="I582" i="28" a="1"/>
  <c r="I576" i="28" a="1"/>
  <c r="I562" i="28" a="1"/>
  <c r="M547" i="28" a="1"/>
  <c r="M533" i="28" a="1"/>
  <c r="M527" i="28" a="1"/>
  <c r="M520" i="28" a="1"/>
  <c r="I487" i="28" a="1"/>
  <c r="I466" i="28" a="1"/>
  <c r="M459" i="28" a="1"/>
  <c r="I453" i="28" a="1"/>
  <c r="I440" i="28" a="1"/>
  <c r="I427" i="28" a="1"/>
  <c r="M414" i="28" a="1"/>
  <c r="M407" i="28" a="1"/>
  <c r="M400" i="28" a="1"/>
  <c r="M386" i="28" a="1"/>
  <c r="M372" i="28" a="1"/>
  <c r="I366" i="28" a="1"/>
  <c r="M359" i="28" a="1"/>
  <c r="I352" i="28" a="1"/>
  <c r="M338" i="28" a="1"/>
  <c r="M324" i="28" a="1"/>
  <c r="M317" i="28" a="1"/>
  <c r="M311" i="28" a="1"/>
  <c r="I304" i="28" a="1"/>
  <c r="I298" i="28" a="1"/>
  <c r="I271" i="28" a="1"/>
  <c r="M250" i="28" a="1"/>
  <c r="M243" i="28" a="1"/>
  <c r="M230" i="28" a="1"/>
  <c r="M211" i="28" a="1"/>
  <c r="M204" i="28" a="1"/>
  <c r="M197" i="28" a="1"/>
  <c r="I190" i="28" a="1"/>
  <c r="M183" i="28" a="1"/>
  <c r="I177" i="28" a="1"/>
  <c r="M170" i="28" a="1"/>
  <c r="I164" i="28" a="1"/>
  <c r="M157" i="28" a="1"/>
  <c r="M131" i="28" a="1"/>
  <c r="I125" i="28" a="1"/>
  <c r="I118" i="28" a="1"/>
  <c r="M105" i="28" a="1"/>
  <c r="I98" i="28" a="1"/>
  <c r="I91" i="28" a="1"/>
  <c r="M84" i="28" a="1"/>
  <c r="W10" i="35" a="1"/>
  <c r="L30" i="34" a="1"/>
  <c r="M1028" i="28" a="1"/>
  <c r="M991" i="28" a="1"/>
  <c r="M982" i="28" a="1"/>
  <c r="I973" i="28" a="1"/>
  <c r="M962" i="28" a="1"/>
  <c r="I956" i="28" a="1"/>
  <c r="I949" i="28" a="1"/>
  <c r="M942" i="28" a="1"/>
  <c r="I930" i="28" a="1"/>
  <c r="I923" i="28" a="1"/>
  <c r="I913" i="28" a="1"/>
  <c r="M892" i="28" a="1"/>
  <c r="I872" i="28" a="1"/>
  <c r="M859" i="28" a="1"/>
  <c r="M852" i="28" a="1"/>
  <c r="I846" i="28" a="1"/>
  <c r="I832" i="28" a="1"/>
  <c r="I825" i="28" a="1"/>
  <c r="M804" i="28" a="1"/>
  <c r="I784" i="28" a="1"/>
  <c r="M777" i="28" a="1"/>
  <c r="I771" i="28" a="1"/>
  <c r="I765" i="28" a="1"/>
  <c r="I759" i="28" a="1"/>
  <c r="I745" i="28" a="1"/>
  <c r="M691" i="28" a="1"/>
  <c r="M670" i="28" a="1"/>
  <c r="I657" i="28" a="1"/>
  <c r="I637" i="28" a="1"/>
  <c r="M630" i="28" a="1"/>
  <c r="M615" i="28" a="1"/>
  <c r="I609" i="28" a="1"/>
  <c r="M602" i="28" a="1"/>
  <c r="I596" i="28" a="1"/>
  <c r="I589" i="28" a="1"/>
  <c r="M554" i="28" a="1"/>
  <c r="I547" i="28" a="1"/>
  <c r="I540" i="28" a="1"/>
  <c r="I533" i="28" a="1"/>
  <c r="I527" i="28" a="1"/>
  <c r="M506" i="28" a="1"/>
  <c r="I500" i="28" a="1"/>
  <c r="M472" i="28" a="1"/>
  <c r="I459" i="28" a="1"/>
  <c r="I446" i="28" a="1"/>
  <c r="M433" i="28" a="1"/>
  <c r="I414" i="28" a="1"/>
  <c r="I407" i="28" a="1"/>
  <c r="I386" i="28" a="1"/>
  <c r="M379" i="28" a="1"/>
  <c r="I372" i="28" a="1"/>
  <c r="I359" i="28" a="1"/>
  <c r="I345" i="28" a="1"/>
  <c r="I338" i="28" a="1"/>
  <c r="M331" i="28" a="1"/>
  <c r="I324" i="28" a="1"/>
  <c r="I311" i="28" a="1"/>
  <c r="M285" i="28" a="1"/>
  <c r="M278" i="28" a="1"/>
  <c r="M263" i="28" a="1"/>
  <c r="I243" i="28" a="1"/>
  <c r="M236" i="28" a="1"/>
  <c r="I224" i="28" a="1"/>
  <c r="I218" i="28" a="1"/>
  <c r="I211" i="28" a="1"/>
  <c r="I197" i="28" a="1"/>
  <c r="I183" i="28" a="1"/>
  <c r="I157" i="28" a="1"/>
  <c r="I151" i="28" a="1"/>
  <c r="M144" i="28" a="1"/>
  <c r="I138" i="28" a="1"/>
  <c r="M111" i="28" a="1"/>
  <c r="I105" i="28" a="1"/>
  <c r="M77" i="28" a="1"/>
  <c r="I50" i="28" a="1"/>
  <c r="I44" i="28" a="1"/>
  <c r="I37" i="28" a="1"/>
  <c r="I4" i="28" a="1"/>
  <c r="Q11" i="35" a="1"/>
  <c r="I1028" i="28" a="1"/>
  <c r="M998" i="28" a="1"/>
  <c r="I991" i="28" a="1"/>
  <c r="I982" i="28" a="1"/>
  <c r="I962" i="28" a="1"/>
  <c r="I942" i="28" a="1"/>
  <c r="M936" i="28" a="1"/>
  <c r="M906" i="28" a="1"/>
  <c r="I892" i="28" a="1"/>
  <c r="I885" i="28" a="1"/>
  <c r="M878" i="28" a="1"/>
  <c r="I865" i="28" a="1"/>
  <c r="I859" i="28" a="1"/>
  <c r="I852" i="28" a="1"/>
  <c r="M838" i="28" a="1"/>
  <c r="M817" i="28" a="1"/>
  <c r="M810" i="28" a="1"/>
  <c r="I804" i="28" a="1"/>
  <c r="I798" i="28" a="1"/>
  <c r="M790" i="28" a="1"/>
  <c r="I752" i="28" a="1"/>
  <c r="M738" i="28" a="1"/>
  <c r="M731" i="28" a="1"/>
  <c r="M724" i="28" a="1"/>
  <c r="M717" i="28" a="1"/>
  <c r="M711" i="28" a="1"/>
  <c r="M697" i="28" a="1"/>
  <c r="I691" i="28" a="1"/>
  <c r="I684" i="28" a="1"/>
  <c r="M677" i="28" a="1"/>
  <c r="M663" i="28" a="1"/>
  <c r="M650" i="28" a="1"/>
  <c r="M643" i="28" a="1"/>
  <c r="I630" i="28" a="1"/>
  <c r="M622" i="28" a="1"/>
  <c r="M581" i="28" a="1"/>
  <c r="M575" i="28" a="1"/>
  <c r="M568" i="28" a="1"/>
  <c r="M561" i="28" a="1"/>
  <c r="I554" i="28" a="1"/>
  <c r="I520" i="28" a="1"/>
  <c r="M513" i="28" a="1"/>
  <c r="M493" i="28" a="1"/>
  <c r="M486" i="28" a="1"/>
  <c r="M479" i="28" a="1"/>
  <c r="I472" i="28" a="1"/>
  <c r="M465" i="28" a="1"/>
  <c r="I433" i="28" a="1"/>
  <c r="M420" i="28" a="1"/>
  <c r="I400" i="28" a="1"/>
  <c r="M392" i="28" a="1"/>
  <c r="I379" i="28" a="1"/>
  <c r="M351" i="28" a="1"/>
  <c r="I331" i="28" a="1"/>
  <c r="I317" i="28" a="1"/>
  <c r="M297" i="28" a="1"/>
  <c r="M291" i="28" a="1"/>
  <c r="I285" i="28" a="1"/>
  <c r="I278" i="28" a="1"/>
  <c r="M270" i="28" a="1"/>
  <c r="M256" i="28" a="1"/>
  <c r="I250" i="28" a="1"/>
  <c r="I236" i="28" a="1"/>
  <c r="I230" i="28" a="1"/>
  <c r="I204" i="28" a="1"/>
  <c r="M176" i="28" a="1"/>
  <c r="I170" i="28" a="1"/>
  <c r="M163" i="28" a="1"/>
  <c r="I131" i="28" a="1"/>
  <c r="M124" i="28" a="1"/>
  <c r="I111" i="28" a="1"/>
  <c r="M97" i="28" a="1"/>
  <c r="M90" i="28" a="1"/>
  <c r="I84" i="28" a="1"/>
  <c r="I77" i="28" a="1"/>
  <c r="M70" i="28" a="1"/>
  <c r="M63" i="28" a="1"/>
  <c r="M56" i="28" a="1"/>
  <c r="I23" i="28" a="1"/>
  <c r="L9" i="32" a="1"/>
  <c r="M1017" i="28" a="1"/>
  <c r="I998" i="28" a="1"/>
  <c r="M972" i="28" a="1"/>
  <c r="M948" i="28" a="1"/>
  <c r="I936" i="28" a="1"/>
  <c r="M929" i="28" a="1"/>
  <c r="M912" i="28" a="1"/>
  <c r="M899" i="28" a="1"/>
  <c r="I878" i="28" a="1"/>
  <c r="M845" i="28" a="1"/>
  <c r="I838" i="28" a="1"/>
  <c r="M831" i="28" a="1"/>
  <c r="M824" i="28" a="1"/>
  <c r="I817" i="28" a="1"/>
  <c r="I790" i="28" a="1"/>
  <c r="M783" i="28" a="1"/>
  <c r="I777" i="28" a="1"/>
  <c r="M770" i="28" a="1"/>
  <c r="M758" i="28" a="1"/>
  <c r="I731" i="28" a="1"/>
  <c r="I724" i="28" a="1"/>
  <c r="M704" i="28" a="1"/>
  <c r="I697" i="28" a="1"/>
  <c r="I677" i="28" a="1"/>
  <c r="I670" i="28" a="1"/>
  <c r="M656" i="28" a="1"/>
  <c r="I650" i="28" a="1"/>
  <c r="I643" i="28" a="1"/>
  <c r="M636" i="28" a="1"/>
  <c r="I615" i="28" a="1"/>
  <c r="I602" i="28" a="1"/>
  <c r="M595" i="28" a="1"/>
  <c r="M588" i="28" a="1"/>
  <c r="I575" i="28" a="1"/>
  <c r="I568" i="28" a="1"/>
  <c r="I561" i="28" a="1"/>
  <c r="M546" i="28" a="1"/>
  <c r="M539" i="28" a="1"/>
  <c r="M532" i="28" a="1"/>
  <c r="M526" i="28" a="1"/>
  <c r="I513" i="28" a="1"/>
  <c r="I506" i="28" a="1"/>
  <c r="I493" i="28" a="1"/>
  <c r="I486" i="28" a="1"/>
  <c r="I479" i="28" a="1"/>
  <c r="I465" i="28" a="1"/>
  <c r="M458" i="28" a="1"/>
  <c r="M452" i="28" a="1"/>
  <c r="M439" i="28" a="1"/>
  <c r="I1017" i="28" a="1"/>
  <c r="M981" i="28" a="1"/>
  <c r="I972" i="28" a="1"/>
  <c r="M955" i="28" a="1"/>
  <c r="M941" i="28" a="1"/>
  <c r="I929" i="28" a="1"/>
  <c r="M922" i="28" a="1"/>
  <c r="I912" i="28" a="1"/>
  <c r="I906" i="28" a="1"/>
  <c r="I899" i="28" a="1"/>
  <c r="M891" i="28" a="1"/>
  <c r="M871" i="28" a="1"/>
  <c r="M851" i="28" a="1"/>
  <c r="I845" i="28" a="1"/>
  <c r="I810" i="28" a="1"/>
  <c r="M803" i="28" a="1"/>
  <c r="M797" i="28" a="1"/>
  <c r="I770" i="28" a="1"/>
  <c r="M764" i="28" a="1"/>
  <c r="I758" i="28" a="1"/>
  <c r="M744" i="28" a="1"/>
  <c r="I738" i="28" a="1"/>
  <c r="I717" i="28" a="1"/>
  <c r="I711" i="28" a="1"/>
  <c r="I704" i="28" a="1"/>
  <c r="M690" i="28" a="1"/>
  <c r="M683" i="28" a="1"/>
  <c r="I663" i="28" a="1"/>
  <c r="I656" i="28" a="1"/>
  <c r="I636" i="28" a="1"/>
  <c r="M629" i="28" a="1"/>
  <c r="I622" i="28" a="1"/>
  <c r="M608" i="28" a="1"/>
  <c r="I595" i="28" a="1"/>
  <c r="I588" i="28" a="1"/>
  <c r="I581" i="28" a="1"/>
  <c r="I539" i="28" a="1"/>
  <c r="M499" i="28" a="1"/>
  <c r="M471" i="28" a="1"/>
  <c r="I458" i="28" a="1"/>
  <c r="I452" i="28" a="1"/>
  <c r="M445" i="28" a="1"/>
  <c r="I439" i="28" a="1"/>
  <c r="I426" i="28" a="1"/>
  <c r="I413" i="28" a="1"/>
  <c r="M406" i="28" a="1"/>
  <c r="M399" i="28" a="1"/>
  <c r="M385" i="28" a="1"/>
  <c r="M378" i="28" a="1"/>
  <c r="I371" i="28" a="1"/>
  <c r="I365" i="28" a="1"/>
  <c r="I344" i="28" a="1"/>
  <c r="M330" i="28" a="1"/>
  <c r="I323" i="28" a="1"/>
  <c r="M316" i="28" a="1"/>
  <c r="I297" i="28" a="1"/>
  <c r="M284" i="28" a="1"/>
  <c r="M277" i="28" a="1"/>
  <c r="M249" i="28" a="1"/>
  <c r="M242" i="28" a="1"/>
  <c r="M229" i="28" a="1"/>
  <c r="M223" i="28" a="1"/>
  <c r="I217" i="28" a="1"/>
  <c r="I210" i="28" a="1"/>
  <c r="M203" i="28" a="1"/>
  <c r="I196" i="28" a="1"/>
  <c r="M169" i="28" a="1"/>
  <c r="M156" i="28" a="1"/>
  <c r="I150" i="28" a="1"/>
  <c r="I137" i="28" a="1"/>
  <c r="M1027" i="28" a="1"/>
  <c r="M997" i="28" a="1"/>
  <c r="I981" i="28" a="1"/>
  <c r="M961" i="28" a="1"/>
  <c r="I955" i="28" a="1"/>
  <c r="I948" i="28" a="1"/>
  <c r="I922" i="28" a="1"/>
  <c r="I891" i="28" a="1"/>
  <c r="M884" i="28" a="1"/>
  <c r="M877" i="28" a="1"/>
  <c r="I871" i="28" a="1"/>
  <c r="M864" i="28" a="1"/>
  <c r="M858" i="28" a="1"/>
  <c r="I831" i="28" a="1"/>
  <c r="I824" i="28" a="1"/>
  <c r="M816" i="28" a="1"/>
  <c r="I797" i="28" a="1"/>
  <c r="M789" i="28" a="1"/>
  <c r="I783" i="28" a="1"/>
  <c r="M776" i="28" a="1"/>
  <c r="I764" i="28" a="1"/>
  <c r="M751" i="28" a="1"/>
  <c r="M730" i="28" a="1"/>
  <c r="M723" i="28" a="1"/>
  <c r="M696" i="28" a="1"/>
  <c r="M676" i="28" a="1"/>
  <c r="M669" i="28" a="1"/>
  <c r="M649" i="28" a="1"/>
  <c r="M642" i="28" a="1"/>
  <c r="I629" i="28" a="1"/>
  <c r="I608" i="28" a="1"/>
  <c r="M601" i="28" a="1"/>
  <c r="M567" i="28" a="1"/>
  <c r="M560" i="28" a="1"/>
  <c r="M553" i="28" a="1"/>
  <c r="I546" i="28" a="1"/>
  <c r="I532" i="28" a="1"/>
  <c r="I526" i="28" a="1"/>
  <c r="M519" i="28" a="1"/>
  <c r="M512" i="28" a="1"/>
  <c r="I499" i="28" a="1"/>
  <c r="M492" i="28" a="1"/>
  <c r="M485" i="28" a="1"/>
  <c r="M478" i="28" a="1"/>
  <c r="I471" i="28" a="1"/>
  <c r="M464" i="28" a="1"/>
  <c r="I445" i="28" a="1"/>
  <c r="M432" i="28" a="1"/>
  <c r="I399" i="28" a="1"/>
  <c r="I385" i="28" a="1"/>
  <c r="I378" i="28" a="1"/>
  <c r="I358" i="28" a="1"/>
  <c r="I337" i="28" a="1"/>
  <c r="I316" i="28" a="1"/>
  <c r="I310" i="28" a="1"/>
  <c r="I303" i="28" a="1"/>
  <c r="M290" i="28" a="1"/>
  <c r="I284" i="28" a="1"/>
  <c r="M269" i="28" a="1"/>
  <c r="M262" i="28" a="1"/>
  <c r="I249" i="28" a="1"/>
  <c r="M235" i="28" a="1"/>
  <c r="W7" i="35" a="1"/>
  <c r="M1016" i="28" a="1"/>
  <c r="I997" i="28" a="1"/>
  <c r="M988" i="28" a="1"/>
  <c r="M971" i="28" a="1"/>
  <c r="I941" i="28" a="1"/>
  <c r="M935" i="28" a="1"/>
  <c r="M911" i="28" a="1"/>
  <c r="M905" i="28" a="1"/>
  <c r="M898" i="28" a="1"/>
  <c r="I884" i="28" a="1"/>
  <c r="I877" i="28" a="1"/>
  <c r="I864" i="28" a="1"/>
  <c r="I858" i="28" a="1"/>
  <c r="I851" i="28" a="1"/>
  <c r="M844" i="28" a="1"/>
  <c r="M837" i="28" a="1"/>
  <c r="I816" i="28" a="1"/>
  <c r="I803" i="28" a="1"/>
  <c r="I776" i="28" a="1"/>
  <c r="M769" i="28" a="1"/>
  <c r="M757" i="28" a="1"/>
  <c r="I751" i="28" a="1"/>
  <c r="I744" i="28" a="1"/>
  <c r="I730" i="28" a="1"/>
  <c r="I723" i="28" a="1"/>
  <c r="M710" i="28" a="1"/>
  <c r="M703" i="28" a="1"/>
  <c r="I690" i="28" a="1"/>
  <c r="I683" i="28" a="1"/>
  <c r="I676" i="28" a="1"/>
  <c r="M662" i="28" a="1"/>
  <c r="I649" i="28" a="1"/>
  <c r="I642" i="28" a="1"/>
  <c r="M635" i="28" a="1"/>
  <c r="M621" i="28" a="1"/>
  <c r="M614" i="28" a="1"/>
  <c r="M574" i="28" a="1"/>
  <c r="I567" i="28" a="1"/>
  <c r="I560" i="28" a="1"/>
  <c r="I553" i="28" a="1"/>
  <c r="M538" i="28" a="1"/>
  <c r="I519" i="28" a="1"/>
  <c r="I512" i="28" a="1"/>
  <c r="M505" i="28" a="1"/>
  <c r="I492" i="28" a="1"/>
  <c r="I478" i="28" a="1"/>
  <c r="I464" i="28" a="1"/>
  <c r="M457" i="28" a="1"/>
  <c r="I432" i="28" a="1"/>
  <c r="M425" i="28" a="1"/>
  <c r="M419" i="28" a="1"/>
  <c r="M412" i="28" a="1"/>
  <c r="I406" i="28" a="1"/>
  <c r="M391" i="28" a="1"/>
  <c r="M364" i="28" a="1"/>
  <c r="M350" i="28" a="1"/>
  <c r="M343" i="28" a="1"/>
  <c r="I330" i="28" a="1"/>
  <c r="I290" i="28" a="1"/>
  <c r="W13" i="35" a="1"/>
  <c r="I1027" i="28" a="1"/>
  <c r="I1016" i="28" a="1"/>
  <c r="M1004" i="28" a="1"/>
  <c r="M980" i="28" a="1"/>
  <c r="I961" i="28" a="1"/>
  <c r="M954" i="28" a="1"/>
  <c r="M947" i="28" a="1"/>
  <c r="I935" i="28" a="1"/>
  <c r="M928" i="28" a="1"/>
  <c r="M921" i="28" a="1"/>
  <c r="I911" i="28" a="1"/>
  <c r="I905" i="28" a="1"/>
  <c r="I898" i="28" a="1"/>
  <c r="M890" i="28" a="1"/>
  <c r="I844" i="28" a="1"/>
  <c r="I837" i="28" a="1"/>
  <c r="M830" i="28" a="1"/>
  <c r="M809" i="28" a="1"/>
  <c r="M796" i="28" a="1"/>
  <c r="I789" i="28" a="1"/>
  <c r="M782" i="28" a="1"/>
  <c r="I757" i="28" a="1"/>
  <c r="M737" i="28" a="1"/>
  <c r="M716" i="28" a="1"/>
  <c r="I710" i="28" a="1"/>
  <c r="I703" i="28" a="1"/>
  <c r="I696" i="28" a="1"/>
  <c r="I669" i="28" a="1"/>
  <c r="I662" i="28" a="1"/>
  <c r="M655" i="28" a="1"/>
  <c r="M628" i="28" a="1"/>
  <c r="I621" i="28" a="1"/>
  <c r="I614" i="28" a="1"/>
  <c r="I601" i="28" a="1"/>
  <c r="M594" i="28" a="1"/>
  <c r="M587" i="28" a="1"/>
  <c r="M580" i="28" a="1"/>
  <c r="I574" i="28" a="1"/>
  <c r="M545" i="28" a="1"/>
  <c r="I505" i="28" a="1"/>
  <c r="M498" i="28" a="1"/>
  <c r="I485" i="28" a="1"/>
  <c r="M470" i="28" a="1"/>
  <c r="M451" i="28" a="1"/>
  <c r="M438" i="28" a="1"/>
  <c r="I425" i="28" a="1"/>
  <c r="I419" i="28" a="1"/>
  <c r="Y26" i="26" a="1"/>
  <c r="M1033" i="28" a="1"/>
  <c r="I1004" i="28" a="1"/>
  <c r="M996" i="28" a="1"/>
  <c r="I988" i="28" a="1"/>
  <c r="I980" i="28" a="1"/>
  <c r="I971" i="28" a="1"/>
  <c r="I954" i="28" a="1"/>
  <c r="I947" i="28" a="1"/>
  <c r="I928" i="28" a="1"/>
  <c r="I921" i="28" a="1"/>
  <c r="I890" i="28" a="1"/>
  <c r="M883" i="28" a="1"/>
  <c r="M870" i="28" a="1"/>
  <c r="M863" i="28" a="1"/>
  <c r="M857" i="28" a="1"/>
  <c r="M850" i="28" a="1"/>
  <c r="I830" i="28" a="1"/>
  <c r="M823" i="28" a="1"/>
  <c r="M815" i="28" a="1"/>
  <c r="I809" i="28" a="1"/>
  <c r="M802" i="28" a="1"/>
  <c r="I796" i="28" a="1"/>
  <c r="I782" i="28" a="1"/>
  <c r="M775" i="28" a="1"/>
  <c r="I769" i="28" a="1"/>
  <c r="M763" i="28" a="1"/>
  <c r="M750" i="28" a="1"/>
  <c r="I737" i="28" a="1"/>
  <c r="M729" i="28" a="1"/>
  <c r="M722" i="28" a="1"/>
  <c r="I716" i="28" a="1"/>
  <c r="M689" i="28" a="1"/>
  <c r="M682" i="28" a="1"/>
  <c r="M675" i="28" a="1"/>
  <c r="I655" i="28" a="1"/>
  <c r="M648" i="28" a="1"/>
  <c r="I635" i="28" a="1"/>
  <c r="I628" i="28" a="1"/>
  <c r="M607" i="28" a="1"/>
  <c r="I594" i="28" a="1"/>
  <c r="I587" i="28" a="1"/>
  <c r="I580" i="28" a="1"/>
  <c r="M566" i="28" a="1"/>
  <c r="M559" i="28" a="1"/>
  <c r="M552" i="28" a="1"/>
  <c r="I545" i="28" a="1"/>
  <c r="I538" i="28" a="1"/>
  <c r="M531" i="28" a="1"/>
  <c r="M525" i="28" a="1"/>
  <c r="M518" i="28" a="1"/>
  <c r="I498" i="28" a="1"/>
  <c r="M491" i="28" a="1"/>
  <c r="M477" i="28" a="1"/>
  <c r="M463" i="28" a="1"/>
  <c r="I457" i="28" a="1"/>
  <c r="I451" i="28" a="1"/>
  <c r="M444" i="28" a="1"/>
  <c r="I438" i="28" a="1"/>
  <c r="M405" i="28" a="1"/>
  <c r="I398" i="28" a="1"/>
  <c r="I377" i="28" a="1"/>
  <c r="I364" i="28" a="1"/>
  <c r="I357" i="28" a="1"/>
  <c r="I350" i="28" a="1"/>
  <c r="I343" i="28" a="1"/>
  <c r="M336" i="28" a="1"/>
  <c r="M329" i="28" a="1"/>
  <c r="I322" i="28" a="1"/>
  <c r="U8" i="35" a="1"/>
  <c r="I1026" i="28" a="1"/>
  <c r="M1014" i="28" a="1"/>
  <c r="M987" i="28" a="1"/>
  <c r="M970" i="28" a="1"/>
  <c r="I960" i="28" a="1"/>
  <c r="M953" i="28" a="1"/>
  <c r="M934" i="28" a="1"/>
  <c r="M927" i="28" a="1"/>
  <c r="I920" i="28" a="1"/>
  <c r="M904" i="28" a="1"/>
  <c r="I897" i="28" a="1"/>
  <c r="I863" i="28" a="1"/>
  <c r="I843" i="28" a="1"/>
  <c r="I836" i="28" a="1"/>
  <c r="M829" i="28" a="1"/>
  <c r="I815" i="28" a="1"/>
  <c r="M808" i="28" a="1"/>
  <c r="M795" i="28" a="1"/>
  <c r="I788" i="28" a="1"/>
  <c r="M781" i="28" a="1"/>
  <c r="I775" i="28" a="1"/>
  <c r="M756" i="28" a="1"/>
  <c r="M736" i="28" a="1"/>
  <c r="I709" i="28" a="1"/>
  <c r="M702" i="28" a="1"/>
  <c r="M654" i="28" a="1"/>
  <c r="I641" i="28" a="1"/>
  <c r="M627" i="28" a="1"/>
  <c r="I613" i="28" a="1"/>
  <c r="M600" i="28" a="1"/>
  <c r="M579" i="28" a="1"/>
  <c r="I573" i="28" a="1"/>
  <c r="I566" i="28" a="1"/>
  <c r="M544" i="28" a="1"/>
  <c r="M537" i="28" a="1"/>
  <c r="I531" i="28" a="1"/>
  <c r="M497" i="28" a="1"/>
  <c r="I491" i="28" a="1"/>
  <c r="M484" i="28" a="1"/>
  <c r="I444" i="28" a="1"/>
  <c r="I431" i="28" a="1"/>
  <c r="M411" i="28" a="1"/>
  <c r="M376" i="28" a="1"/>
  <c r="M363" i="28" a="1"/>
  <c r="M356" i="28" a="1"/>
  <c r="M349" i="28" a="1"/>
  <c r="M342" i="28" a="1"/>
  <c r="I336" i="28" a="1"/>
  <c r="M308" i="28" a="1"/>
  <c r="I302" i="28" a="1"/>
  <c r="M295" i="28" a="1"/>
  <c r="I275" i="28" a="1"/>
  <c r="I234" i="28" a="1"/>
  <c r="I228" i="28" a="1"/>
  <c r="I222" i="28" a="1"/>
  <c r="M215" i="28" a="1"/>
  <c r="M208" i="28" a="1"/>
  <c r="M194" i="28" a="1"/>
  <c r="M187" i="28" a="1"/>
  <c r="I161" i="28" a="1"/>
  <c r="I155" i="28" a="1"/>
  <c r="M148" i="28" a="1"/>
  <c r="I142" i="28" a="1"/>
  <c r="M135" i="28" a="1"/>
  <c r="M128" i="28" a="1"/>
  <c r="M1013" i="28" a="1"/>
  <c r="M977" i="28" a="1"/>
  <c r="M952" i="28" a="1"/>
  <c r="M933" i="28" a="1"/>
  <c r="M926" i="28" a="1"/>
  <c r="I903" i="28" a="1"/>
  <c r="I875" i="28" a="1"/>
  <c r="M868" i="28" a="1"/>
  <c r="I862" i="28" a="1"/>
  <c r="M855" i="28" a="1"/>
  <c r="I835" i="28" a="1"/>
  <c r="M821" i="28" a="1"/>
  <c r="I794" i="28" a="1"/>
  <c r="I742" i="28" a="1"/>
  <c r="I735" i="28" a="1"/>
  <c r="M1026" i="28" a="1"/>
  <c r="I934" i="28" a="1"/>
  <c r="I896" i="28" a="1"/>
  <c r="I849" i="28" a="1"/>
  <c r="M814" i="28" a="1"/>
  <c r="M701" i="28" a="1"/>
  <c r="I607" i="28" a="1"/>
  <c r="I559" i="28" a="1"/>
  <c r="M543" i="28" a="1"/>
  <c r="I437" i="28" a="1"/>
  <c r="M410" i="28" a="1"/>
  <c r="M383" i="28" a="1"/>
  <c r="I370" i="28" a="1"/>
  <c r="M357" i="28" a="1"/>
  <c r="M344" i="28" a="1"/>
  <c r="I286" i="28" a="1"/>
  <c r="M274" i="28" a="1"/>
  <c r="I263" i="28" a="1"/>
  <c r="M253" i="28" a="1"/>
  <c r="I242" i="28" a="1"/>
  <c r="M222" i="28" a="1"/>
  <c r="I203" i="28" a="1"/>
  <c r="I178" i="28" a="1"/>
  <c r="M168" i="28" a="1"/>
  <c r="M160" i="28" a="1"/>
  <c r="I152" i="28" a="1"/>
  <c r="I143" i="28" a="1"/>
  <c r="I117" i="28" a="1"/>
  <c r="I109" i="28" a="1"/>
  <c r="M101" i="28" a="1"/>
  <c r="I93" i="28" a="1"/>
  <c r="I85" i="28" a="1"/>
  <c r="I76" i="28" a="1"/>
  <c r="M38" i="28" a="1"/>
  <c r="I16" i="28" a="1"/>
  <c r="I9" i="28" a="1"/>
  <c r="I264" i="28" a="1"/>
  <c r="I54" i="28" a="1"/>
  <c r="I814" i="28" a="1"/>
  <c r="M780" i="28" a="1"/>
  <c r="M715" i="28" a="1"/>
  <c r="I701" i="28" a="1"/>
  <c r="I654" i="28" a="1"/>
  <c r="M592" i="28" a="1"/>
  <c r="I543" i="28" a="1"/>
  <c r="M511" i="28" a="1"/>
  <c r="M496" i="28" a="1"/>
  <c r="M423" i="28" a="1"/>
  <c r="I410" i="28" a="1"/>
  <c r="I383" i="28" a="1"/>
  <c r="M319" i="28" a="1"/>
  <c r="M307" i="28" a="1"/>
  <c r="I295" i="28" a="1"/>
  <c r="I274" i="28" a="1"/>
  <c r="I253" i="28" a="1"/>
  <c r="M232" i="28" a="1"/>
  <c r="I212" i="28" a="1"/>
  <c r="I194" i="28" a="1"/>
  <c r="I185" i="28" a="1"/>
  <c r="I101" i="28" a="1"/>
  <c r="M68" i="28" a="1"/>
  <c r="M60" i="28" a="1"/>
  <c r="M53" i="28" a="1"/>
  <c r="I38" i="28" a="1"/>
  <c r="M29" i="28" a="1"/>
  <c r="M22" i="28" a="1"/>
  <c r="I2" i="28" a="1"/>
  <c r="M358" i="28" a="1"/>
  <c r="M76" i="28" a="1"/>
  <c r="I987" i="28" a="1"/>
  <c r="I763" i="28" a="1"/>
  <c r="I729" i="28" a="1"/>
  <c r="M668" i="28" a="1"/>
  <c r="M606" i="28" a="1"/>
  <c r="M558" i="28" a="1"/>
  <c r="I511" i="28" a="1"/>
  <c r="M450" i="28" a="1"/>
  <c r="M436" i="28" a="1"/>
  <c r="M369" i="28" a="1"/>
  <c r="I356" i="28" a="1"/>
  <c r="I307" i="28" a="1"/>
  <c r="I262" i="28" a="1"/>
  <c r="M241" i="28" a="1"/>
  <c r="I232" i="28" a="1"/>
  <c r="M202" i="28" a="1"/>
  <c r="I168" i="28" a="1"/>
  <c r="M142" i="28" a="1"/>
  <c r="M133" i="28" a="1"/>
  <c r="M116" i="28" a="1"/>
  <c r="M92" i="28" a="1"/>
  <c r="M75" i="28" a="1"/>
  <c r="I68" i="28" a="1"/>
  <c r="I60" i="28" a="1"/>
  <c r="M45" i="28" a="1"/>
  <c r="I29" i="28" a="1"/>
  <c r="I22" i="28" a="1"/>
  <c r="M15" i="28" a="1"/>
  <c r="M9" i="28" a="1"/>
  <c r="M862" i="28" a="1"/>
  <c r="I829" i="28" a="1"/>
  <c r="I715" i="28" a="1"/>
  <c r="I668" i="28" a="1"/>
  <c r="M653" i="28" a="1"/>
  <c r="M620" i="28" a="1"/>
  <c r="I606" i="28" a="1"/>
  <c r="I558" i="28" a="1"/>
  <c r="I525" i="28" a="1"/>
  <c r="I463" i="28" a="1"/>
  <c r="I450" i="28" a="1"/>
  <c r="I409" i="28" a="1"/>
  <c r="M394" i="28" a="1"/>
  <c r="M382" i="28" a="1"/>
  <c r="I329" i="28" a="1"/>
  <c r="I318" i="28" a="1"/>
  <c r="M294" i="28" a="1"/>
  <c r="I273" i="28" a="1"/>
  <c r="M252" i="28" a="1"/>
  <c r="I241" i="28" a="1"/>
  <c r="M193" i="28" a="1"/>
  <c r="M184" i="28" a="1"/>
  <c r="I176" i="28" a="1"/>
  <c r="M159" i="28" a="1"/>
  <c r="M150" i="28" a="1"/>
  <c r="I133" i="28" a="1"/>
  <c r="I124" i="28" a="1"/>
  <c r="M108" i="28" a="1"/>
  <c r="I100" i="28" a="1"/>
  <c r="I92" i="28" a="1"/>
  <c r="I75" i="28" a="1"/>
  <c r="M52" i="28" a="1"/>
  <c r="I45" i="28" a="1"/>
  <c r="I15" i="28" a="1"/>
  <c r="M8" i="28" a="1"/>
  <c r="M275" i="28" a="1"/>
  <c r="M1003" i="28" a="1"/>
  <c r="M910" i="28" a="1"/>
  <c r="I795" i="28" a="1"/>
  <c r="M762" i="28" a="1"/>
  <c r="M728" i="28" a="1"/>
  <c r="I620" i="28" a="1"/>
  <c r="M573" i="28" a="1"/>
  <c r="M510" i="28" a="1"/>
  <c r="I369" i="28" a="1"/>
  <c r="M355" i="28" a="1"/>
  <c r="I294" i="28" a="1"/>
  <c r="M283" i="28" a="1"/>
  <c r="M261" i="28" a="1"/>
  <c r="M231" i="28" a="1"/>
  <c r="M221" i="28" a="1"/>
  <c r="I202" i="28" a="1"/>
  <c r="I193" i="28" a="1"/>
  <c r="I184" i="28" a="1"/>
  <c r="M167" i="28" a="1"/>
  <c r="I159" i="28" a="1"/>
  <c r="I116" i="28" a="1"/>
  <c r="M83" i="28" a="1"/>
  <c r="M67" i="28" a="1"/>
  <c r="I52" i="28" a="1"/>
  <c r="M21" i="28" a="1"/>
  <c r="I8" i="28" a="1"/>
  <c r="I910" i="28" a="1"/>
  <c r="M828" i="28" a="1"/>
  <c r="I762" i="28" a="1"/>
  <c r="I682" i="28" a="1"/>
  <c r="M667" i="28" a="1"/>
  <c r="M524" i="28" a="1"/>
  <c r="I510" i="28" a="1"/>
  <c r="I477" i="28" a="1"/>
  <c r="M462" i="28" a="1"/>
  <c r="M449" i="28" a="1"/>
  <c r="I420" i="28" a="1"/>
  <c r="M381" i="28" a="1"/>
  <c r="I355" i="28" a="1"/>
  <c r="I342" i="28" a="1"/>
  <c r="M328" i="28" a="1"/>
  <c r="I261" i="28" a="1"/>
  <c r="M240" i="28" a="1"/>
  <c r="I231" i="28" a="1"/>
  <c r="M210" i="28" a="1"/>
  <c r="M175" i="28" a="1"/>
  <c r="I167" i="28" a="1"/>
  <c r="M141" i="28" a="1"/>
  <c r="M123" i="28" a="1"/>
  <c r="M99" i="28" a="1"/>
  <c r="I83" i="28" a="1"/>
  <c r="M74" i="28" a="1"/>
  <c r="I67" i="28" a="1"/>
  <c r="M59" i="28" a="1"/>
  <c r="M36" i="28" a="1"/>
  <c r="M28" i="28" a="1"/>
  <c r="I21" i="28" a="1"/>
  <c r="I1003" i="28" a="1"/>
  <c r="M946" i="28" a="1"/>
  <c r="M876" i="28" a="1"/>
  <c r="M794" i="28" a="1"/>
  <c r="I728" i="28" a="1"/>
  <c r="I667" i="28" a="1"/>
  <c r="M619" i="28" a="1"/>
  <c r="M572" i="28" a="1"/>
  <c r="I524" i="28" a="1"/>
  <c r="I392" i="28" a="1"/>
  <c r="I328" i="28" a="1"/>
  <c r="I283" i="28" a="1"/>
  <c r="I251" i="28" a="1"/>
  <c r="I240" i="28" a="1"/>
  <c r="I220" i="28" a="1"/>
  <c r="M201" i="28" a="1"/>
  <c r="I192" i="28" a="1"/>
  <c r="I175" i="28" a="1"/>
  <c r="M158" i="28" a="1"/>
  <c r="M149" i="28" a="1"/>
  <c r="I141" i="28" a="1"/>
  <c r="M132" i="28" a="1"/>
  <c r="I123" i="28" a="1"/>
  <c r="M107" i="28" a="1"/>
  <c r="I99" i="28" a="1"/>
  <c r="I90" i="28" a="1"/>
  <c r="I59" i="28" a="1"/>
  <c r="I28" i="28" a="1"/>
  <c r="M14" i="28" a="1"/>
  <c r="M7" i="28" a="1"/>
  <c r="M909" i="28" a="1"/>
  <c r="I876" i="28" a="1"/>
  <c r="M843" i="28" a="1"/>
  <c r="M743" i="28" a="1"/>
  <c r="M681" i="28" a="1"/>
  <c r="M634" i="28" a="1"/>
  <c r="I619" i="28" a="1"/>
  <c r="I572" i="28" a="1"/>
  <c r="M476" i="28" a="1"/>
  <c r="I462" i="28" a="1"/>
  <c r="I354" i="28" a="1"/>
  <c r="M315" i="28" a="1"/>
  <c r="I293" i="28" a="1"/>
  <c r="M260" i="28" a="1"/>
  <c r="M209" i="28" a="1"/>
  <c r="I201" i="28" a="1"/>
  <c r="I158" i="28" a="1"/>
  <c r="I149" i="28" a="1"/>
  <c r="I132" i="28" a="1"/>
  <c r="M115" i="28" a="1"/>
  <c r="I107" i="28" a="1"/>
  <c r="M82" i="28" a="1"/>
  <c r="I74" i="28" a="1"/>
  <c r="M66" i="28" a="1"/>
  <c r="M51" i="28" a="1"/>
  <c r="I36" i="28" a="1"/>
  <c r="I14" i="28" a="1"/>
  <c r="I7" i="28" a="1"/>
  <c r="M749" i="28" a="1"/>
  <c r="I946" i="28" a="1"/>
  <c r="I743" i="28" a="1"/>
  <c r="M695" i="28" a="1"/>
  <c r="I681" i="28" a="1"/>
  <c r="I634" i="28" a="1"/>
  <c r="M523" i="28" a="1"/>
  <c r="M418" i="28" a="1"/>
  <c r="I405" i="28" a="1"/>
  <c r="I391" i="28" a="1"/>
  <c r="M327" i="28" a="1"/>
  <c r="I315" i="28" a="1"/>
  <c r="M303" i="28" a="1"/>
  <c r="M282" i="28" a="1"/>
  <c r="I270" i="28" a="1"/>
  <c r="I260" i="28" a="1"/>
  <c r="M239" i="28" a="1"/>
  <c r="I229" i="28" a="1"/>
  <c r="I209" i="28" a="1"/>
  <c r="M191" i="28" a="1"/>
  <c r="M182" i="28" a="1"/>
  <c r="M174" i="28" a="1"/>
  <c r="I115" i="28" a="1"/>
  <c r="M89" i="28" a="1"/>
  <c r="I66" i="28" a="1"/>
  <c r="M58" i="28" a="1"/>
  <c r="I51" i="28" a="1"/>
  <c r="M43" i="28" a="1"/>
  <c r="M27" i="28" a="1"/>
  <c r="M20" i="28" a="1"/>
  <c r="I927" i="28" a="1"/>
  <c r="M875" i="28" a="1"/>
  <c r="M842" i="28" a="1"/>
  <c r="I808" i="28" a="1"/>
  <c r="I695" i="28" a="1"/>
  <c r="I648" i="28" a="1"/>
  <c r="M586" i="28" a="1"/>
  <c r="I537" i="28" a="1"/>
  <c r="I476" i="28" a="1"/>
  <c r="M431" i="28" a="1"/>
  <c r="I418" i="28" a="1"/>
  <c r="M365" i="28" a="1"/>
  <c r="M340" i="28" a="1"/>
  <c r="I282" i="28" a="1"/>
  <c r="M200" i="28" a="1"/>
  <c r="I191" i="28" a="1"/>
  <c r="I182" i="28" a="1"/>
  <c r="I174" i="28" a="1"/>
  <c r="M165" i="28" a="1"/>
  <c r="I148" i="28" a="1"/>
  <c r="I140" i="28" a="1"/>
  <c r="M122" i="28" a="1"/>
  <c r="M106" i="28" a="1"/>
  <c r="I82" i="28" a="1"/>
  <c r="I73" i="28" a="1"/>
  <c r="I58" i="28" a="1"/>
  <c r="I43" i="28" a="1"/>
  <c r="M35" i="28" a="1"/>
  <c r="I27" i="28" a="1"/>
  <c r="M13" i="28" a="1"/>
  <c r="M6" i="28" a="1"/>
  <c r="M129" i="28" a="1"/>
  <c r="I102" i="28" a="1"/>
  <c r="M960" i="28" a="1"/>
  <c r="M889" i="28" a="1"/>
  <c r="I857" i="28" a="1"/>
  <c r="I842" i="28" a="1"/>
  <c r="M774" i="28" a="1"/>
  <c r="M742" i="28" a="1"/>
  <c r="M404" i="28" a="1"/>
  <c r="M390" i="28" a="1"/>
  <c r="M377" i="28" a="1"/>
  <c r="M326" i="28" a="1"/>
  <c r="M314" i="28" a="1"/>
  <c r="M302" i="28" a="1"/>
  <c r="I269" i="28" a="1"/>
  <c r="M248" i="28" a="1"/>
  <c r="M228" i="28" a="1"/>
  <c r="M130" i="28" a="1"/>
  <c r="I122" i="28" a="1"/>
  <c r="I97" i="28" a="1"/>
  <c r="I89" i="28" a="1"/>
  <c r="M65" i="28" a="1"/>
  <c r="M50" i="28" a="1"/>
  <c r="I20" i="28" a="1"/>
  <c r="I13" i="28" a="1"/>
  <c r="I88" i="28" a="1"/>
  <c r="I195" i="28" a="1"/>
  <c r="I889" i="28" a="1"/>
  <c r="I823" i="28" a="1"/>
  <c r="M709" i="28" a="1"/>
  <c r="M694" i="28" a="1"/>
  <c r="M647" i="28" a="1"/>
  <c r="M585" i="28" a="1"/>
  <c r="I552" i="28" a="1"/>
  <c r="M536" i="28" a="1"/>
  <c r="M490" i="28" a="1"/>
  <c r="M417" i="28" a="1"/>
  <c r="I390" i="28" a="1"/>
  <c r="I351" i="28" a="1"/>
  <c r="I339" i="28" a="1"/>
  <c r="I291" i="28" a="1"/>
  <c r="M217" i="28" a="1"/>
  <c r="M199" i="28" a="1"/>
  <c r="M181" i="28" a="1"/>
  <c r="M173" i="28" a="1"/>
  <c r="I165" i="28" a="1"/>
  <c r="I156" i="28" a="1"/>
  <c r="M147" i="28" a="1"/>
  <c r="M139" i="28" a="1"/>
  <c r="I130" i="28" a="1"/>
  <c r="M113" i="28" a="1"/>
  <c r="I106" i="28" a="1"/>
  <c r="M81" i="28" a="1"/>
  <c r="M72" i="28" a="1"/>
  <c r="M42" i="28" a="1"/>
  <c r="I35" i="28" a="1"/>
  <c r="M26" i="28" a="1"/>
  <c r="I6" i="28" a="1"/>
  <c r="I169" i="28" a="1"/>
  <c r="M959" i="28" a="1"/>
  <c r="M856" i="28" a="1"/>
  <c r="I756" i="28" a="1"/>
  <c r="I647" i="28" a="1"/>
  <c r="I600" i="28" a="1"/>
  <c r="I585" i="28" a="1"/>
  <c r="M504" i="28" a="1"/>
  <c r="I490" i="28" a="1"/>
  <c r="M430" i="28" a="1"/>
  <c r="I404" i="28" a="1"/>
  <c r="I376" i="28" a="1"/>
  <c r="I325" i="28" a="1"/>
  <c r="I314" i="28" a="1"/>
  <c r="M268" i="28" a="1"/>
  <c r="M258" i="28" a="1"/>
  <c r="I248" i="28" a="1"/>
  <c r="M237" i="28" a="1"/>
  <c r="I208" i="28" a="1"/>
  <c r="I199" i="28" a="1"/>
  <c r="I173" i="28" a="1"/>
  <c r="I139" i="28" a="1"/>
  <c r="I113" i="28" a="1"/>
  <c r="M96" i="28" a="1"/>
  <c r="M88" i="28" a="1"/>
  <c r="I81" i="28" a="1"/>
  <c r="I65" i="28" a="1"/>
  <c r="I57" i="28" a="1"/>
  <c r="M49" i="28" a="1"/>
  <c r="I42" i="28" a="1"/>
  <c r="I26" i="28" a="1"/>
  <c r="M12" i="28" a="1"/>
  <c r="I254" i="28" a="1"/>
  <c r="I39" i="28" a="1"/>
  <c r="M978" i="28" a="1"/>
  <c r="I959" i="28" a="1"/>
  <c r="I904" i="28" a="1"/>
  <c r="I856" i="28" a="1"/>
  <c r="M822" i="28" a="1"/>
  <c r="M788" i="28" a="1"/>
  <c r="I722" i="28" a="1"/>
  <c r="M708" i="28" a="1"/>
  <c r="M661" i="28" a="1"/>
  <c r="M551" i="28" a="1"/>
  <c r="I504" i="28" a="1"/>
  <c r="I430" i="28" a="1"/>
  <c r="I363" i="28" a="1"/>
  <c r="M301" i="28" a="1"/>
  <c r="I268" i="28" a="1"/>
  <c r="M216" i="28" a="1"/>
  <c r="M189" i="28" a="1"/>
  <c r="I181" i="28" a="1"/>
  <c r="M121" i="28" a="1"/>
  <c r="I96" i="28" a="1"/>
  <c r="I72" i="28" a="1"/>
  <c r="I49" i="28" a="1"/>
  <c r="M34" i="28" a="1"/>
  <c r="M19" i="28" a="1"/>
  <c r="I12" i="28" a="1"/>
  <c r="I1033" i="28" a="1"/>
  <c r="I1014" i="28" a="1"/>
  <c r="I996" i="28" a="1"/>
  <c r="I978" i="28" a="1"/>
  <c r="I822" i="28" a="1"/>
  <c r="M755" i="28" a="1"/>
  <c r="I661" i="28" a="1"/>
  <c r="M613" i="28" a="1"/>
  <c r="M599" i="28" a="1"/>
  <c r="I551" i="28" a="1"/>
  <c r="I518" i="28" a="1"/>
  <c r="M443" i="28" a="1"/>
  <c r="I416" i="28" a="1"/>
  <c r="M389" i="28" a="1"/>
  <c r="M337" i="28" a="1"/>
  <c r="I301" i="28" a="1"/>
  <c r="M289" i="28" a="1"/>
  <c r="I280" i="28" a="1"/>
  <c r="M257" i="28" a="1"/>
  <c r="M247" i="28" a="1"/>
  <c r="M227" i="28" a="1"/>
  <c r="M207" i="28" a="1"/>
  <c r="M198" i="28" a="1"/>
  <c r="I189" i="28" a="1"/>
  <c r="M155" i="28" a="1"/>
  <c r="M146" i="28" a="1"/>
  <c r="I129" i="28" a="1"/>
  <c r="M112" i="28" a="1"/>
  <c r="M104" i="28" a="1"/>
  <c r="I64" i="28" a="1"/>
  <c r="I56" i="28" a="1"/>
  <c r="M41" i="28" a="1"/>
  <c r="I34" i="28" a="1"/>
  <c r="I19" i="28" a="1"/>
  <c r="M5" i="28" a="1"/>
  <c r="S7" i="35" a="1"/>
  <c r="M940" i="28" a="1"/>
  <c r="M903" i="28" a="1"/>
  <c r="I870" i="28" a="1"/>
  <c r="M787" i="28" a="1"/>
  <c r="M721" i="28" a="1"/>
  <c r="I708" i="28" a="1"/>
  <c r="M503" i="28" a="1"/>
  <c r="I443" i="28" a="1"/>
  <c r="M375" i="28" a="1"/>
  <c r="M362" i="28" a="1"/>
  <c r="M323" i="28" a="1"/>
  <c r="I289" i="28" a="1"/>
  <c r="M267" i="28" a="1"/>
  <c r="I247" i="28" a="1"/>
  <c r="I227" i="28" a="1"/>
  <c r="I216" i="28" a="1"/>
  <c r="M180" i="28" a="1"/>
  <c r="I163" i="28" a="1"/>
  <c r="M137" i="28" a="1"/>
  <c r="M120" i="28" a="1"/>
  <c r="I112" i="28" a="1"/>
  <c r="I104" i="28" a="1"/>
  <c r="M95" i="28" a="1"/>
  <c r="M79" i="28" a="1"/>
  <c r="M71" i="28" a="1"/>
  <c r="M48" i="28" a="1"/>
  <c r="M33" i="28" a="1"/>
  <c r="M25" i="28" a="1"/>
  <c r="I5" i="28" a="1"/>
  <c r="M233" i="28" a="1"/>
  <c r="I135" i="28" a="1"/>
  <c r="M61" i="28" a="1"/>
  <c r="I17" i="28" a="1"/>
  <c r="M849" i="28" a="1"/>
  <c r="I702" i="28" a="1"/>
  <c r="M578" i="28" a="1"/>
  <c r="I384" i="28" a="1"/>
  <c r="I287" i="28" a="1"/>
  <c r="I186" i="28" a="1"/>
  <c r="M109" i="28" a="1"/>
  <c r="M1032" i="28" a="1"/>
  <c r="I940" i="28" a="1"/>
  <c r="I787" i="28" a="1"/>
  <c r="I675" i="28" a="1"/>
  <c r="M660" i="28" a="1"/>
  <c r="M612" i="28" a="1"/>
  <c r="M565" i="28" a="1"/>
  <c r="M517" i="28" a="1"/>
  <c r="I503" i="28" a="1"/>
  <c r="I470" i="28" a="1"/>
  <c r="M456" i="28" a="1"/>
  <c r="I388" i="28" a="1"/>
  <c r="I362" i="28" a="1"/>
  <c r="I349" i="28" a="1"/>
  <c r="I300" i="28" a="1"/>
  <c r="I279" i="28" a="1"/>
  <c r="I267" i="28" a="1"/>
  <c r="I256" i="28" a="1"/>
  <c r="I235" i="28" a="1"/>
  <c r="M206" i="28" a="1"/>
  <c r="I198" i="28" a="1"/>
  <c r="M188" i="28" a="1"/>
  <c r="M171" i="28" a="1"/>
  <c r="M154" i="28" a="1"/>
  <c r="I146" i="28" a="1"/>
  <c r="I128" i="28" a="1"/>
  <c r="I120" i="28" a="1"/>
  <c r="I95" i="28" a="1"/>
  <c r="M87" i="28" a="1"/>
  <c r="I79" i="28" a="1"/>
  <c r="I63" i="28" a="1"/>
  <c r="M55" i="28" a="1"/>
  <c r="I41" i="28" a="1"/>
  <c r="M11" i="28" a="1"/>
  <c r="M371" i="28" a="1"/>
  <c r="M186" i="28" a="1"/>
  <c r="I640" i="28" a="1"/>
  <c r="I411" i="28" a="1"/>
  <c r="M296" i="28" a="1"/>
  <c r="M178" i="28" a="1"/>
  <c r="M117" i="28" a="1"/>
  <c r="I69" i="28" a="1"/>
  <c r="I1032" i="28" a="1"/>
  <c r="M994" i="28" a="1"/>
  <c r="M869" i="28" a="1"/>
  <c r="M836" i="28" a="1"/>
  <c r="I802" i="28" a="1"/>
  <c r="I736" i="28" a="1"/>
  <c r="I721" i="28" a="1"/>
  <c r="I660" i="28" a="1"/>
  <c r="I627" i="28" a="1"/>
  <c r="I612" i="28" a="1"/>
  <c r="I565" i="28" a="1"/>
  <c r="I517" i="28" a="1"/>
  <c r="M374" i="28" a="1"/>
  <c r="M322" i="28" a="1"/>
  <c r="M288" i="28" a="1"/>
  <c r="M246" i="28" a="1"/>
  <c r="I226" i="28" a="1"/>
  <c r="I215" i="28" a="1"/>
  <c r="I188" i="28" a="1"/>
  <c r="I180" i="28" a="1"/>
  <c r="M162" i="28" a="1"/>
  <c r="M136" i="28" a="1"/>
  <c r="M103" i="28" a="1"/>
  <c r="I87" i="28" a="1"/>
  <c r="I48" i="28" a="1"/>
  <c r="M32" i="28" a="1"/>
  <c r="I25" i="28" a="1"/>
  <c r="M18" i="28" a="1"/>
  <c r="I11" i="28" a="1"/>
  <c r="M939" i="28" a="1"/>
  <c r="I869" i="28" a="1"/>
  <c r="M768" i="28" a="1"/>
  <c r="I689" i="28" a="1"/>
  <c r="M674" i="28" a="1"/>
  <c r="M469" i="28" a="1"/>
  <c r="I456" i="28" a="1"/>
  <c r="M426" i="28" a="1"/>
  <c r="M413" i="28" a="1"/>
  <c r="M348" i="28" a="1"/>
  <c r="M335" i="28" a="1"/>
  <c r="M310" i="28" a="1"/>
  <c r="M255" i="28" a="1"/>
  <c r="M205" i="28" a="1"/>
  <c r="I171" i="28" a="1"/>
  <c r="I162" i="28" a="1"/>
  <c r="I154" i="28" a="1"/>
  <c r="M127" i="28" a="1"/>
  <c r="M119" i="28" a="1"/>
  <c r="M110" i="28" a="1"/>
  <c r="I103" i="28" a="1"/>
  <c r="M78" i="28" a="1"/>
  <c r="I70" i="28" a="1"/>
  <c r="M62" i="28" a="1"/>
  <c r="I55" i="28" a="1"/>
  <c r="I32" i="28" a="1"/>
  <c r="I18" i="28" a="1"/>
  <c r="M4" i="28" a="1"/>
  <c r="I144" i="28" a="1"/>
  <c r="M39" i="28" a="1"/>
  <c r="M593" i="28" a="1"/>
  <c r="I483" i="28" a="1"/>
  <c r="M397" i="28" a="1"/>
  <c r="I223" i="28" a="1"/>
  <c r="M85" i="28" a="1"/>
  <c r="M23" i="28" a="1"/>
  <c r="I883" i="28" a="1"/>
  <c r="M835" i="28" a="1"/>
  <c r="M801" i="28" a="1"/>
  <c r="M735" i="28" a="1"/>
  <c r="I674" i="28" a="1"/>
  <c r="M641" i="28" a="1"/>
  <c r="M626" i="28" a="1"/>
  <c r="M530" i="28" a="1"/>
  <c r="I484" i="28" a="1"/>
  <c r="I469" i="28" a="1"/>
  <c r="M398" i="28" a="1"/>
  <c r="I335" i="28" a="1"/>
  <c r="I288" i="28" a="1"/>
  <c r="I277" i="28" a="1"/>
  <c r="I255" i="28" a="1"/>
  <c r="M245" i="28" a="1"/>
  <c r="M234" i="28" a="1"/>
  <c r="I225" i="28" a="1"/>
  <c r="M214" i="28" a="1"/>
  <c r="M196" i="28" a="1"/>
  <c r="I187" i="28" a="1"/>
  <c r="M145" i="28" a="1"/>
  <c r="I136" i="28" a="1"/>
  <c r="I119" i="28" a="1"/>
  <c r="M94" i="28" a="1"/>
  <c r="I78" i="28" a="1"/>
  <c r="I62" i="28" a="1"/>
  <c r="M47" i="28" a="1"/>
  <c r="M40" i="28" a="1"/>
  <c r="M24" i="28" a="1"/>
  <c r="M10" i="28" a="1"/>
  <c r="M424" i="28" a="1"/>
  <c r="M897" i="28" a="1"/>
  <c r="I544" i="28" a="1"/>
  <c r="I424" i="28" a="1"/>
  <c r="I321" i="28" a="1"/>
  <c r="M213" i="28" a="1"/>
  <c r="I953" i="28" a="1"/>
  <c r="I850" i="28" a="1"/>
  <c r="I768" i="28" a="1"/>
  <c r="I750" i="28" a="1"/>
  <c r="M688" i="28" a="1"/>
  <c r="I579" i="28" a="1"/>
  <c r="I412" i="28" a="1"/>
  <c r="I347" i="28" a="1"/>
  <c r="M321" i="28" a="1"/>
  <c r="M309" i="28" a="1"/>
  <c r="M265" i="28" a="1"/>
  <c r="I205" i="28" a="1"/>
  <c r="I179" i="28" a="1"/>
  <c r="M161" i="28" a="1"/>
  <c r="M153" i="28" a="1"/>
  <c r="I110" i="28" a="1"/>
  <c r="M102" i="28" a="1"/>
  <c r="I94" i="28" a="1"/>
  <c r="I86" i="28" a="1"/>
  <c r="M54" i="28" a="1"/>
  <c r="I47" i="28" a="1"/>
  <c r="M31" i="28" a="1"/>
  <c r="I24" i="28" a="1"/>
  <c r="M17" i="28" a="1"/>
  <c r="I10" i="28" a="1"/>
  <c r="M3" i="28" a="1"/>
  <c r="M882" i="28" a="1"/>
  <c r="I801" i="28" a="1"/>
  <c r="I688" i="28" a="1"/>
  <c r="M640" i="28" a="1"/>
  <c r="I530" i="28" a="1"/>
  <c r="M483" i="28" a="1"/>
  <c r="M468" i="28" a="1"/>
  <c r="M384" i="28" a="1"/>
  <c r="I309" i="28" a="1"/>
  <c r="M287" i="28" a="1"/>
  <c r="M254" i="28" a="1"/>
  <c r="I244" i="28" a="1"/>
  <c r="M195" i="28" a="1"/>
  <c r="I153" i="28" a="1"/>
  <c r="M126" i="28" a="1"/>
  <c r="M69" i="28" a="1"/>
  <c r="I31" i="28" a="1"/>
  <c r="I3" i="28" a="1"/>
  <c r="I970" i="28" a="1"/>
  <c r="I882" i="28" a="1"/>
  <c r="I781" i="28" a="1"/>
  <c r="I749" i="28" a="1"/>
  <c r="M687" i="28" a="1"/>
  <c r="I593" i="28" a="1"/>
  <c r="I497" i="28" a="1"/>
  <c r="M437" i="28" a="1"/>
  <c r="I397" i="28" a="1"/>
  <c r="M370" i="28" a="1"/>
  <c r="M332" i="28" a="1"/>
  <c r="I308" i="28" a="1"/>
  <c r="I296" i="28" a="1"/>
  <c r="I233" i="28" a="1"/>
  <c r="I213" i="28" a="1"/>
  <c r="M152" i="28" a="1"/>
  <c r="M143" i="28" a="1"/>
  <c r="M134" i="28" a="1"/>
  <c r="I126" i="28" a="1"/>
  <c r="I61" i="28" a="1"/>
  <c r="I46" i="28" a="1"/>
  <c r="I30" i="28" a="1"/>
  <c r="M16" i="28" a="1"/>
  <c r="M2" i="28" a="1"/>
  <c r="V43" i="38" l="1"/>
  <c r="V44" i="38" s="1" a="1"/>
  <c r="V44" i="38" s="1"/>
  <c r="AK43" i="38"/>
  <c r="AK44" i="38" s="1" a="1"/>
  <c r="AK44" i="38" s="1"/>
  <c r="O1" i="37"/>
  <c r="AB1" i="37"/>
  <c r="AQ1" i="37"/>
  <c r="U2" i="37"/>
  <c r="AJ2" i="37"/>
  <c r="F3" i="37"/>
  <c r="U3" i="37"/>
  <c r="AJ3" i="37"/>
  <c r="C6" i="37"/>
  <c r="C7" i="37" s="1" a="1"/>
  <c r="C7" i="37" s="1"/>
  <c r="F2" i="37"/>
  <c r="G6" i="37"/>
  <c r="R6" i="37"/>
  <c r="S6" i="37" s="1"/>
  <c r="V6" i="37"/>
  <c r="W6" i="37" s="1"/>
  <c r="AG6" i="37"/>
  <c r="C43" i="38"/>
  <c r="C44" i="38" s="1" a="1"/>
  <c r="C44" i="38" s="1"/>
  <c r="G43" i="38"/>
  <c r="G44" i="38" s="1" a="1"/>
  <c r="G44" i="38" s="1"/>
  <c r="R43" i="38"/>
  <c r="S43" i="38" s="1"/>
  <c r="Q48" i="38" s="1" a="1"/>
  <c r="Q48" i="38" s="1"/>
  <c r="AG43" i="38"/>
  <c r="AH43" i="38" s="1"/>
  <c r="AF46" i="38" s="1" a="1"/>
  <c r="AF46" i="38" s="1"/>
  <c r="C29" i="36"/>
  <c r="D29" i="36" s="1"/>
  <c r="G29" i="36"/>
  <c r="H29" i="36" s="1"/>
  <c r="F32" i="36" s="1" a="1"/>
  <c r="F32" i="36" s="1"/>
  <c r="R29" i="36"/>
  <c r="R30" i="36" s="1" a="1"/>
  <c r="R30" i="36" s="1"/>
  <c r="F2" i="35"/>
  <c r="V29" i="36"/>
  <c r="W29" i="36" s="1"/>
  <c r="U2" i="35"/>
  <c r="C36" i="36"/>
  <c r="C37" i="36" s="1" a="1"/>
  <c r="C37" i="36" s="1"/>
  <c r="AJ2" i="35"/>
  <c r="R36" i="36"/>
  <c r="R37" i="36" s="1" a="1"/>
  <c r="R37" i="36" s="1"/>
  <c r="V36" i="36"/>
  <c r="V37" i="36" s="1" a="1"/>
  <c r="V37" i="36" s="1"/>
  <c r="C43" i="36"/>
  <c r="C44" i="36" s="1" a="1"/>
  <c r="C44" i="36" s="1"/>
  <c r="G43" i="36"/>
  <c r="G44" i="36" s="1" a="1"/>
  <c r="G44" i="36" s="1"/>
  <c r="C6" i="35"/>
  <c r="R43" i="36"/>
  <c r="R44" i="36" s="1" a="1"/>
  <c r="R44" i="36" s="1"/>
  <c r="G6" i="35"/>
  <c r="H6" i="35" s="1"/>
  <c r="U2" i="33"/>
  <c r="U3" i="33"/>
  <c r="C6" i="33"/>
  <c r="C7" i="33" s="1" a="1"/>
  <c r="C7" i="33" s="1"/>
  <c r="G6" i="33"/>
  <c r="H6" i="33" s="1"/>
  <c r="R6" i="33"/>
  <c r="S6" i="33" s="1"/>
  <c r="R9" i="33"/>
  <c r="S9" i="33" s="1"/>
  <c r="Z9" i="33"/>
  <c r="AA9" i="33" s="1"/>
  <c r="AK9" i="33"/>
  <c r="AK10" i="33" s="1" a="1"/>
  <c r="AK10" i="33" s="1"/>
  <c r="AO9" i="33"/>
  <c r="AP9" i="33" s="1"/>
  <c r="C12" i="33"/>
  <c r="AJ3" i="33"/>
  <c r="V12" i="33"/>
  <c r="AK12" i="33"/>
  <c r="AK13" i="33" s="1" a="1"/>
  <c r="AK13" i="33" s="1"/>
  <c r="AO12" i="33"/>
  <c r="V15" i="33"/>
  <c r="V16" i="33" s="1" a="1"/>
  <c r="V16" i="33" s="1"/>
  <c r="F2" i="33"/>
  <c r="Z15" i="33"/>
  <c r="Z16" i="33" s="1" a="1"/>
  <c r="Z16" i="33" s="1"/>
  <c r="AG22" i="34"/>
  <c r="AG23" i="34" s="1" a="1"/>
  <c r="AG23" i="34" s="1"/>
  <c r="C29" i="34"/>
  <c r="C30" i="34" s="1" a="1"/>
  <c r="C30" i="34" s="1"/>
  <c r="AO8" i="32"/>
  <c r="AP8" i="32" s="1"/>
  <c r="C15" i="32"/>
  <c r="C16" i="32" s="1" a="1"/>
  <c r="C16" i="32" s="1"/>
  <c r="AG15" i="32"/>
  <c r="AG16" i="32" s="1" a="1"/>
  <c r="AG16" i="32" s="1"/>
  <c r="AG22" i="32"/>
  <c r="AH22" i="32" s="1"/>
  <c r="AF24" i="32" s="1" a="1"/>
  <c r="AF24" i="32" s="1"/>
  <c r="AO22" i="32"/>
  <c r="AP22" i="32" s="1"/>
  <c r="AN24" i="32" s="1" a="1"/>
  <c r="AN24" i="32" s="1"/>
  <c r="F2" i="31"/>
  <c r="G29" i="32"/>
  <c r="R6" i="31"/>
  <c r="S6" i="31" s="1"/>
  <c r="K29" i="32"/>
  <c r="R9" i="31"/>
  <c r="R10" i="31" s="1" a="1"/>
  <c r="R10" i="31" s="1"/>
  <c r="AK36" i="32"/>
  <c r="V9" i="31"/>
  <c r="G43" i="32"/>
  <c r="G44" i="32" s="1" a="1"/>
  <c r="G44" i="32" s="1"/>
  <c r="V12" i="31"/>
  <c r="W12" i="31" s="1"/>
  <c r="K43" i="32"/>
  <c r="L43" i="32" s="1"/>
  <c r="J48" i="32" s="1" a="1"/>
  <c r="J48" i="32" s="1"/>
  <c r="AO12" i="31"/>
  <c r="AP12" i="31" s="1"/>
  <c r="Z43" i="32"/>
  <c r="AA43" i="32" s="1"/>
  <c r="Y46" i="32" s="1" a="1"/>
  <c r="Y46" i="32" s="1"/>
  <c r="AK43" i="32"/>
  <c r="G15" i="31"/>
  <c r="G16" i="31" s="1" a="1"/>
  <c r="G16" i="31" s="1"/>
  <c r="AG12" i="26"/>
  <c r="AG13" i="26" s="1" a="1"/>
  <c r="AG13" i="26" s="1"/>
  <c r="V24" i="26"/>
  <c r="AK12" i="26"/>
  <c r="AL12" i="26" s="1"/>
  <c r="AO12" i="26"/>
  <c r="AO13" i="26" s="1" a="1"/>
  <c r="AO13" i="26" s="1"/>
  <c r="C15" i="26"/>
  <c r="C16" i="26" s="1" a="1"/>
  <c r="C16" i="26" s="1"/>
  <c r="K15" i="26"/>
  <c r="K16" i="26" s="1" a="1"/>
  <c r="K16" i="26" s="1"/>
  <c r="R15" i="26"/>
  <c r="R16" i="26" s="1" a="1"/>
  <c r="R16" i="26" s="1"/>
  <c r="Z15" i="26"/>
  <c r="F2" i="26"/>
  <c r="AG15" i="26"/>
  <c r="U2" i="26"/>
  <c r="AK15" i="26"/>
  <c r="AL15" i="26" s="1"/>
  <c r="AQ1" i="26"/>
  <c r="F3" i="26"/>
  <c r="C18" i="26"/>
  <c r="K18" i="26"/>
  <c r="K19" i="26" s="1" a="1"/>
  <c r="K19" i="26" s="1"/>
  <c r="C6" i="26"/>
  <c r="R18" i="26"/>
  <c r="S18" i="26" s="1"/>
  <c r="AJ3" i="26"/>
  <c r="K6" i="26"/>
  <c r="L6" i="26" s="1"/>
  <c r="V18" i="26"/>
  <c r="V19" i="26" s="1" a="1"/>
  <c r="V19" i="26" s="1"/>
  <c r="R6" i="26"/>
  <c r="S6" i="26" s="1"/>
  <c r="Z18" i="26"/>
  <c r="AA18" i="26" s="1"/>
  <c r="V6" i="26"/>
  <c r="V7" i="26" s="1" a="1"/>
  <c r="V7" i="26" s="1"/>
  <c r="AG18" i="26"/>
  <c r="AH18" i="26" s="1"/>
  <c r="Z6" i="26"/>
  <c r="Z7" i="26" s="1" a="1"/>
  <c r="Z7" i="26" s="1"/>
  <c r="AK18" i="26"/>
  <c r="AG6" i="26"/>
  <c r="AG7" i="26" s="1" a="1"/>
  <c r="AG7" i="26" s="1"/>
  <c r="AO18" i="26"/>
  <c r="AO19" i="26" s="1" a="1"/>
  <c r="AO19" i="26" s="1"/>
  <c r="AK6" i="26"/>
  <c r="AL6" i="26" s="1"/>
  <c r="C21" i="26"/>
  <c r="C22" i="26" s="1" a="1"/>
  <c r="C22" i="26" s="1"/>
  <c r="AO6" i="26"/>
  <c r="AP6" i="26" s="1"/>
  <c r="K21" i="26"/>
  <c r="K22" i="26" s="1" a="1"/>
  <c r="K22" i="26" s="1"/>
  <c r="C9" i="26"/>
  <c r="D9" i="26" s="1"/>
  <c r="R21" i="26"/>
  <c r="S21" i="26" s="1"/>
  <c r="R9" i="26"/>
  <c r="R10" i="26" s="1" a="1"/>
  <c r="R10" i="26" s="1"/>
  <c r="Z21" i="26"/>
  <c r="Z22" i="26" s="1" a="1"/>
  <c r="Z22" i="26" s="1"/>
  <c r="V9" i="26"/>
  <c r="W9" i="26" s="1"/>
  <c r="AG21" i="26"/>
  <c r="C12" i="26"/>
  <c r="D12" i="26" s="1"/>
  <c r="K24" i="26"/>
  <c r="L24" i="26" s="1"/>
  <c r="V12" i="26"/>
  <c r="V13" i="26" s="1" a="1"/>
  <c r="V13" i="26" s="1"/>
  <c r="R24" i="26"/>
  <c r="R25" i="26" s="1" a="1"/>
  <c r="R25" i="26" s="1"/>
  <c r="AH8" i="22"/>
  <c r="AF12" i="22" s="1" a="1"/>
  <c r="AF12" i="22" s="1"/>
  <c r="E48" i="23" a="1"/>
  <c r="E48" i="23" s="1"/>
  <c r="E14" i="23" s="1"/>
  <c r="E115" i="23" a="1"/>
  <c r="E115" i="23" s="1"/>
  <c r="S12" i="35"/>
  <c r="E92" i="23" a="1"/>
  <c r="E92" i="23" s="1"/>
  <c r="C10" i="26" a="1"/>
  <c r="C10" i="26" s="1"/>
  <c r="A106" i="23" a="1"/>
  <c r="A106" i="23" s="1"/>
  <c r="E73" i="23" a="1"/>
  <c r="E73" i="23" s="1"/>
  <c r="E19" i="23" s="1"/>
  <c r="E140" i="23" a="1"/>
  <c r="E140" i="23" s="1"/>
  <c r="E43" i="23" a="1"/>
  <c r="E43" i="23" s="1"/>
  <c r="E13" i="23" s="1"/>
  <c r="A81" i="23" a="1"/>
  <c r="A81" i="23" s="1"/>
  <c r="E95" i="23" a="1"/>
  <c r="E95" i="23" s="1"/>
  <c r="AO10" i="33" a="1"/>
  <c r="AO10" i="33" s="1"/>
  <c r="E96" i="23" a="1"/>
  <c r="E96" i="23" s="1"/>
  <c r="E81" i="23" a="1"/>
  <c r="E81" i="23" s="1"/>
  <c r="E97" i="23" a="1"/>
  <c r="E97" i="23" s="1"/>
  <c r="A82" i="23" a="1"/>
  <c r="A82" i="23" s="1"/>
  <c r="E125" i="23" a="1"/>
  <c r="E125" i="23" s="1"/>
  <c r="E40" i="23" a="1"/>
  <c r="E40" i="23" s="1"/>
  <c r="C82" i="23" a="1"/>
  <c r="C82" i="23" s="1"/>
  <c r="E126" i="23" a="1"/>
  <c r="E126" i="23" s="1"/>
  <c r="AP12" i="26"/>
  <c r="AF47" i="34" a="1"/>
  <c r="AF47" i="34" s="1"/>
  <c r="H12" i="35"/>
  <c r="E86" i="23" a="1"/>
  <c r="E86" i="23" s="1"/>
  <c r="Z44" i="32" a="1"/>
  <c r="Z44" i="32" s="1"/>
  <c r="AP15" i="22"/>
  <c r="AN20" i="22" s="1" a="1"/>
  <c r="AN20" i="22" s="1"/>
  <c r="A90" i="23" a="1"/>
  <c r="A90" i="23" s="1"/>
  <c r="A50" i="23" a="1"/>
  <c r="A50" i="23" s="1"/>
  <c r="C90" i="23" a="1"/>
  <c r="C90" i="23" s="1"/>
  <c r="K9" i="32" a="1"/>
  <c r="K9" i="32" s="1"/>
  <c r="G30" i="36" a="1"/>
  <c r="G30" i="36" s="1"/>
  <c r="A52" i="23" a="1"/>
  <c r="A52" i="23" s="1"/>
  <c r="A75" i="23" a="1"/>
  <c r="A75" i="23" s="1"/>
  <c r="E90" i="23" a="1"/>
  <c r="E90" i="23" s="1"/>
  <c r="K30" i="34" a="1"/>
  <c r="K30" i="34" s="1"/>
  <c r="A53" i="23" a="1"/>
  <c r="A53" i="23" s="1"/>
  <c r="A15" i="23" s="1"/>
  <c r="A77" i="23" a="1"/>
  <c r="A77" i="23" s="1"/>
  <c r="A91" i="23" a="1"/>
  <c r="A91" i="23" s="1"/>
  <c r="E22" i="23"/>
  <c r="A92" i="23" a="1"/>
  <c r="A92" i="23" s="1"/>
  <c r="A141" i="23" a="1"/>
  <c r="A141" i="23" s="1"/>
  <c r="S9" i="26"/>
  <c r="A142" i="23" a="1"/>
  <c r="A142" i="23" s="1"/>
  <c r="AH36" i="34"/>
  <c r="AF40" i="34" s="1" a="1"/>
  <c r="AF40" i="34" s="1"/>
  <c r="V7" i="35" a="1"/>
  <c r="V7" i="35" s="1"/>
  <c r="E24" i="23"/>
  <c r="A57" i="23" a="1"/>
  <c r="A57" i="23" s="1"/>
  <c r="A80" i="23" a="1"/>
  <c r="A80" i="23" s="1"/>
  <c r="E142" i="23" a="1"/>
  <c r="E142" i="23" s="1"/>
  <c r="V10" i="26" a="1"/>
  <c r="V10" i="26" s="1"/>
  <c r="L21" i="26"/>
  <c r="C80" i="23" a="1"/>
  <c r="C80" i="23" s="1"/>
  <c r="E143" i="23" a="1"/>
  <c r="E143" i="23" s="1"/>
  <c r="E33" i="23" s="1"/>
  <c r="R37" i="34" a="1"/>
  <c r="R37" i="34" s="1"/>
  <c r="A48" i="23" a="1"/>
  <c r="A48" i="23" s="1"/>
  <c r="A14" i="23" s="1"/>
  <c r="A58" i="23" a="1"/>
  <c r="A58" i="23" s="1"/>
  <c r="A78" i="23" a="1"/>
  <c r="A78" i="23" s="1"/>
  <c r="A20" i="23" s="1"/>
  <c r="E85" i="23" a="1"/>
  <c r="E85" i="23" s="1"/>
  <c r="D36" i="34"/>
  <c r="B39" i="34" s="1" a="1"/>
  <c r="B39" i="34" s="1"/>
  <c r="E58" i="23" a="1"/>
  <c r="E58" i="23" s="1"/>
  <c r="E16" i="23" s="1"/>
  <c r="A70" i="23" a="1"/>
  <c r="A70" i="23" s="1"/>
  <c r="C78" i="23" a="1"/>
  <c r="C78" i="23" s="1"/>
  <c r="C20" i="23" s="1"/>
  <c r="A86" i="23" a="1"/>
  <c r="A86" i="23" s="1"/>
  <c r="E105" i="23" a="1"/>
  <c r="E105" i="23" s="1"/>
  <c r="AG19" i="26" a="1"/>
  <c r="AG19" i="26" s="1"/>
  <c r="R10" i="33" a="1"/>
  <c r="R10" i="33" s="1"/>
  <c r="S36" i="36"/>
  <c r="Q38" i="36" s="1" a="1"/>
  <c r="Q38" i="36" s="1"/>
  <c r="E78" i="23" a="1"/>
  <c r="E78" i="23" s="1"/>
  <c r="E20" i="23" s="1"/>
  <c r="C106" i="23" a="1"/>
  <c r="C106" i="23" s="1"/>
  <c r="C140" i="23" a="1"/>
  <c r="C140" i="23" s="1"/>
  <c r="AA6" i="26"/>
  <c r="K44" i="32" a="1"/>
  <c r="K44" i="32" s="1"/>
  <c r="Z10" i="33" a="1"/>
  <c r="Z10" i="33" s="1"/>
  <c r="AA36" i="34"/>
  <c r="Y38" i="34" s="1" a="1"/>
  <c r="Y38" i="34" s="1"/>
  <c r="A71" i="23" a="1"/>
  <c r="A71" i="23" s="1"/>
  <c r="A87" i="23" a="1"/>
  <c r="A87" i="23" s="1"/>
  <c r="L15" i="26"/>
  <c r="A61" i="23" a="1"/>
  <c r="A61" i="23" s="1"/>
  <c r="C87" i="23" a="1"/>
  <c r="C87" i="23" s="1"/>
  <c r="C96" i="23" a="1"/>
  <c r="C96" i="23" s="1"/>
  <c r="C107" i="23" a="1"/>
  <c r="C107" i="23" s="1"/>
  <c r="AO44" i="32" a="1"/>
  <c r="AO44" i="32" s="1"/>
  <c r="A41" i="23" a="1"/>
  <c r="A41" i="23" s="1"/>
  <c r="A16" i="23"/>
  <c r="C50" i="23" a="1"/>
  <c r="C50" i="23" s="1"/>
  <c r="E61" i="23" a="1"/>
  <c r="E61" i="23" s="1"/>
  <c r="A72" i="23" a="1"/>
  <c r="A72" i="23" s="1"/>
  <c r="E87" i="23" a="1"/>
  <c r="E87" i="23" s="1"/>
  <c r="AH12" i="35"/>
  <c r="A18" i="23"/>
  <c r="E41" i="23" a="1"/>
  <c r="E41" i="23" s="1"/>
  <c r="C108" i="23" a="1"/>
  <c r="C108" i="23" s="1"/>
  <c r="C26" i="23" s="1"/>
  <c r="E127" i="23" a="1"/>
  <c r="E127" i="23" s="1"/>
  <c r="C142" i="23" a="1"/>
  <c r="C142" i="23" s="1"/>
  <c r="AK37" i="34" a="1"/>
  <c r="AK37" i="34" s="1"/>
  <c r="S43" i="36"/>
  <c r="Q48" i="36" s="1" a="1"/>
  <c r="Q48" i="36" s="1"/>
  <c r="AL6" i="37"/>
  <c r="C42" i="23" a="1"/>
  <c r="C42" i="23" s="1"/>
  <c r="C51" i="23" a="1"/>
  <c r="C51" i="23" s="1"/>
  <c r="A62" i="23" a="1"/>
  <c r="A62" i="23" s="1"/>
  <c r="E80" i="23" a="1"/>
  <c r="E80" i="23" s="1"/>
  <c r="AO7" i="26" a="1"/>
  <c r="AO7" i="26" s="1"/>
  <c r="E51" i="23" a="1"/>
  <c r="E51" i="23" s="1"/>
  <c r="A143" i="23" a="1"/>
  <c r="A143" i="23" s="1"/>
  <c r="A33" i="23" s="1"/>
  <c r="AK16" i="26" a="1"/>
  <c r="AK16" i="26" s="1"/>
  <c r="W43" i="36"/>
  <c r="U46" i="36" s="1" a="1"/>
  <c r="U46" i="36" s="1"/>
  <c r="C143" i="23" a="1"/>
  <c r="C143" i="23" s="1"/>
  <c r="C33" i="23" s="1"/>
  <c r="V13" i="35" a="1"/>
  <c r="V13" i="35" s="1"/>
  <c r="C53" i="23" a="1"/>
  <c r="C53" i="23" s="1"/>
  <c r="C15" i="23" s="1"/>
  <c r="A65" i="23" a="1"/>
  <c r="A65" i="23" s="1"/>
  <c r="E100" i="23" a="1"/>
  <c r="E100" i="23" s="1"/>
  <c r="L22" i="32"/>
  <c r="J24" i="32" s="1" a="1"/>
  <c r="J24" i="32" s="1"/>
  <c r="C65" i="23" a="1"/>
  <c r="C65" i="23" s="1"/>
  <c r="C75" i="23" a="1"/>
  <c r="C75" i="23" s="1"/>
  <c r="A45" i="23" a="1"/>
  <c r="A45" i="23" s="1"/>
  <c r="E75" i="23" a="1"/>
  <c r="E75" i="23" s="1"/>
  <c r="E102" i="23" a="1"/>
  <c r="E102" i="23" s="1"/>
  <c r="A26" i="23"/>
  <c r="C116" i="23" a="1"/>
  <c r="C116" i="23" s="1"/>
  <c r="D8" i="32"/>
  <c r="G7" i="33" a="1"/>
  <c r="G7" i="33" s="1"/>
  <c r="D29" i="34"/>
  <c r="B32" i="34" s="1" a="1"/>
  <c r="B32" i="34" s="1"/>
  <c r="R44" i="34" a="1"/>
  <c r="R44" i="34" s="1"/>
  <c r="H9" i="35"/>
  <c r="C66" i="23" a="1"/>
  <c r="C66" i="23" s="1"/>
  <c r="C76" i="23" a="1"/>
  <c r="C76" i="23" s="1"/>
  <c r="C83" i="23" a="1"/>
  <c r="C83" i="23" s="1"/>
  <c r="C21" i="23" s="1"/>
  <c r="C103" i="23" a="1"/>
  <c r="C103" i="23" s="1"/>
  <c r="C25" i="23" s="1"/>
  <c r="E116" i="23" a="1"/>
  <c r="E116" i="23" s="1"/>
  <c r="C135" i="23" a="1"/>
  <c r="C135" i="23" s="1"/>
  <c r="AG44" i="34" a="1"/>
  <c r="AG44" i="34" s="1"/>
  <c r="W43" i="38"/>
  <c r="U48" i="38" s="1" a="1"/>
  <c r="U48" i="38" s="1"/>
  <c r="C28" i="23"/>
  <c r="E45" i="23" a="1"/>
  <c r="E45" i="23" s="1"/>
  <c r="A55" i="23" a="1"/>
  <c r="A55" i="23" s="1"/>
  <c r="E66" i="23" a="1"/>
  <c r="E66" i="23" s="1"/>
  <c r="E83" i="23" a="1"/>
  <c r="E83" i="23" s="1"/>
  <c r="E21" i="23" s="1"/>
  <c r="C30" i="36" a="1"/>
  <c r="C30" i="36" s="1"/>
  <c r="A46" i="23" a="1"/>
  <c r="A46" i="23" s="1"/>
  <c r="E76" i="23" a="1"/>
  <c r="E76" i="23" s="1"/>
  <c r="E118" i="23" a="1"/>
  <c r="E118" i="23" s="1"/>
  <c r="E28" i="23" s="1"/>
  <c r="C68" i="23" a="1"/>
  <c r="C68" i="23" s="1"/>
  <c r="C18" i="23" s="1"/>
  <c r="AL9" i="33"/>
  <c r="V10" i="35" a="1"/>
  <c r="V10" i="35" s="1"/>
  <c r="D36" i="36"/>
  <c r="M2" i="28"/>
  <c r="M16" i="28"/>
  <c r="I30" i="28"/>
  <c r="I46" i="28"/>
  <c r="I61" i="28"/>
  <c r="I126" i="28"/>
  <c r="M134" i="28"/>
  <c r="M143" i="28"/>
  <c r="M152" i="28"/>
  <c r="I213" i="28"/>
  <c r="I233" i="28"/>
  <c r="I296" i="28"/>
  <c r="I308" i="28"/>
  <c r="M332" i="28"/>
  <c r="M370" i="28"/>
  <c r="I397" i="28"/>
  <c r="M437" i="28"/>
  <c r="I497" i="28"/>
  <c r="I593" i="28"/>
  <c r="M687" i="28"/>
  <c r="I749" i="28"/>
  <c r="I781" i="28"/>
  <c r="I882" i="28"/>
  <c r="I970" i="28"/>
  <c r="I3" i="28"/>
  <c r="I31" i="28"/>
  <c r="M69" i="28"/>
  <c r="M126" i="28"/>
  <c r="I153" i="28"/>
  <c r="M195" i="28"/>
  <c r="I244" i="28"/>
  <c r="M254" i="28"/>
  <c r="M287" i="28"/>
  <c r="I309" i="28"/>
  <c r="M384" i="28"/>
  <c r="M468" i="28"/>
  <c r="M483" i="28"/>
  <c r="I530" i="28"/>
  <c r="M640" i="28"/>
  <c r="I688" i="28"/>
  <c r="I801" i="28"/>
  <c r="M882" i="28"/>
  <c r="M3" i="28"/>
  <c r="I10" i="28"/>
  <c r="M17" i="28"/>
  <c r="I24" i="28"/>
  <c r="M31" i="28"/>
  <c r="I47" i="28"/>
  <c r="M54" i="28"/>
  <c r="I86" i="28"/>
  <c r="I94" i="28"/>
  <c r="M102" i="28"/>
  <c r="I110" i="28"/>
  <c r="M153" i="28"/>
  <c r="M161" i="28"/>
  <c r="I179" i="28"/>
  <c r="I205" i="28"/>
  <c r="M265" i="28"/>
  <c r="M309" i="28"/>
  <c r="M321" i="28"/>
  <c r="I347" i="28"/>
  <c r="I412" i="28"/>
  <c r="I579" i="28"/>
  <c r="M688" i="28"/>
  <c r="I750" i="28"/>
  <c r="I768" i="28"/>
  <c r="I850" i="28"/>
  <c r="I953" i="28"/>
  <c r="M213" i="28"/>
  <c r="I321" i="28"/>
  <c r="I424" i="28"/>
  <c r="I544" i="28"/>
  <c r="M897" i="28"/>
  <c r="M424" i="28"/>
  <c r="M10" i="28"/>
  <c r="M24" i="28"/>
  <c r="M40" i="28"/>
  <c r="M47" i="28"/>
  <c r="I62" i="28"/>
  <c r="I78" i="28"/>
  <c r="M94" i="28"/>
  <c r="I119" i="28"/>
  <c r="I136" i="28"/>
  <c r="M145" i="28"/>
  <c r="I187" i="28"/>
  <c r="M196" i="28"/>
  <c r="M214" i="28"/>
  <c r="I225" i="28"/>
  <c r="M234" i="28"/>
  <c r="M245" i="28"/>
  <c r="I255" i="28"/>
  <c r="I277" i="28"/>
  <c r="I288" i="28"/>
  <c r="I335" i="28"/>
  <c r="M398" i="28"/>
  <c r="I469" i="28"/>
  <c r="I484" i="28"/>
  <c r="M530" i="28"/>
  <c r="M626" i="28"/>
  <c r="M641" i="28"/>
  <c r="I674" i="28"/>
  <c r="M735" i="28"/>
  <c r="M801" i="28"/>
  <c r="M835" i="28"/>
  <c r="I883" i="28"/>
  <c r="M23" i="28"/>
  <c r="M85" i="28"/>
  <c r="I223" i="28"/>
  <c r="M397" i="28"/>
  <c r="I483" i="28"/>
  <c r="M593" i="28"/>
  <c r="M39" i="28"/>
  <c r="I144" i="28"/>
  <c r="M4" i="28"/>
  <c r="I18" i="28"/>
  <c r="I32" i="28"/>
  <c r="I55" i="28"/>
  <c r="M62" i="28"/>
  <c r="I70" i="28"/>
  <c r="M78" i="28"/>
  <c r="I103" i="28"/>
  <c r="M110" i="28"/>
  <c r="M119" i="28"/>
  <c r="M127" i="28"/>
  <c r="I154" i="28"/>
  <c r="I162" i="28"/>
  <c r="I171" i="28"/>
  <c r="M205" i="28"/>
  <c r="M255" i="28"/>
  <c r="M310" i="28"/>
  <c r="M335" i="28"/>
  <c r="M348" i="28"/>
  <c r="M413" i="28"/>
  <c r="M426" i="28"/>
  <c r="I456" i="28"/>
  <c r="M469" i="28"/>
  <c r="M674" i="28"/>
  <c r="I689" i="28"/>
  <c r="M768" i="28"/>
  <c r="I869" i="28"/>
  <c r="M939" i="28"/>
  <c r="I11" i="28"/>
  <c r="M18" i="28"/>
  <c r="I25" i="28"/>
  <c r="M32" i="28"/>
  <c r="I48" i="28"/>
  <c r="I87" i="28"/>
  <c r="M103" i="28"/>
  <c r="M136" i="28"/>
  <c r="M162" i="28"/>
  <c r="I180" i="28"/>
  <c r="I188" i="28"/>
  <c r="I215" i="28"/>
  <c r="I226" i="28"/>
  <c r="M246" i="28"/>
  <c r="M288" i="28"/>
  <c r="M322" i="28"/>
  <c r="M374" i="28"/>
  <c r="I517" i="28"/>
  <c r="I565" i="28"/>
  <c r="I612" i="28"/>
  <c r="I627" i="28"/>
  <c r="I660" i="28"/>
  <c r="I721" i="28"/>
  <c r="I736" i="28"/>
  <c r="I802" i="28"/>
  <c r="M836" i="28"/>
  <c r="M869" i="28"/>
  <c r="M994" i="28"/>
  <c r="I1032" i="28"/>
  <c r="I69" i="28"/>
  <c r="M117" i="28"/>
  <c r="M178" i="28"/>
  <c r="M296" i="28"/>
  <c r="I411" i="28"/>
  <c r="I640" i="28"/>
  <c r="M186" i="28"/>
  <c r="M371" i="28"/>
  <c r="M11" i="28"/>
  <c r="I41" i="28"/>
  <c r="M55" i="28"/>
  <c r="I63" i="28"/>
  <c r="I79" i="28"/>
  <c r="M87" i="28"/>
  <c r="I95" i="28"/>
  <c r="I120" i="28"/>
  <c r="I128" i="28"/>
  <c r="I146" i="28"/>
  <c r="M154" i="28"/>
  <c r="M171" i="28"/>
  <c r="M188" i="28"/>
  <c r="I198" i="28"/>
  <c r="M206" i="28"/>
  <c r="I235" i="28"/>
  <c r="I256" i="28"/>
  <c r="I267" i="28"/>
  <c r="I279" i="28"/>
  <c r="I300" i="28"/>
  <c r="I349" i="28"/>
  <c r="I362" i="28"/>
  <c r="I388" i="28"/>
  <c r="M456" i="28"/>
  <c r="I470" i="28"/>
  <c r="I503" i="28"/>
  <c r="M517" i="28"/>
  <c r="M565" i="28"/>
  <c r="M612" i="28"/>
  <c r="M660" i="28"/>
  <c r="I675" i="28"/>
  <c r="I787" i="28"/>
  <c r="I940" i="28"/>
  <c r="M1032" i="28"/>
  <c r="M109" i="28"/>
  <c r="I186" i="28"/>
  <c r="I287" i="28"/>
  <c r="I384" i="28"/>
  <c r="M578" i="28"/>
  <c r="I702" i="28"/>
  <c r="M849" i="28"/>
  <c r="I17" i="28"/>
  <c r="M61" i="28"/>
  <c r="I135" i="28"/>
  <c r="M233" i="28"/>
  <c r="I5" i="28"/>
  <c r="M25" i="28"/>
  <c r="M33" i="28"/>
  <c r="M48" i="28"/>
  <c r="M71" i="28"/>
  <c r="M79" i="28"/>
  <c r="M95" i="28"/>
  <c r="I104" i="28"/>
  <c r="I112" i="28"/>
  <c r="M120" i="28"/>
  <c r="M137" i="28"/>
  <c r="I163" i="28"/>
  <c r="M180" i="28"/>
  <c r="I216" i="28"/>
  <c r="I227" i="28"/>
  <c r="I247" i="28"/>
  <c r="M267" i="28"/>
  <c r="I289" i="28"/>
  <c r="M323" i="28"/>
  <c r="M362" i="28"/>
  <c r="M375" i="28"/>
  <c r="I443" i="28"/>
  <c r="M503" i="28"/>
  <c r="I708" i="28"/>
  <c r="M721" i="28"/>
  <c r="M787" i="28"/>
  <c r="I870" i="28"/>
  <c r="M903" i="28"/>
  <c r="M940" i="28"/>
  <c r="S7" i="35"/>
  <c r="M5" i="28"/>
  <c r="I19" i="28"/>
  <c r="I34" i="28"/>
  <c r="M41" i="28"/>
  <c r="I56" i="28"/>
  <c r="I64" i="28"/>
  <c r="M104" i="28"/>
  <c r="M112" i="28"/>
  <c r="I129" i="28"/>
  <c r="M146" i="28"/>
  <c r="M155" i="28"/>
  <c r="I189" i="28"/>
  <c r="M198" i="28"/>
  <c r="M207" i="28"/>
  <c r="M227" i="28"/>
  <c r="M247" i="28"/>
  <c r="M257" i="28"/>
  <c r="I280" i="28"/>
  <c r="M289" i="28"/>
  <c r="I301" i="28"/>
  <c r="M337" i="28"/>
  <c r="M389" i="28"/>
  <c r="I416" i="28"/>
  <c r="M443" i="28"/>
  <c r="I518" i="28"/>
  <c r="I551" i="28"/>
  <c r="M599" i="28"/>
  <c r="M613" i="28"/>
  <c r="I661" i="28"/>
  <c r="M755" i="28"/>
  <c r="I822" i="28"/>
  <c r="I978" i="28"/>
  <c r="I996" i="28"/>
  <c r="I1014" i="28"/>
  <c r="I1033" i="28"/>
  <c r="I12" i="28"/>
  <c r="M19" i="28"/>
  <c r="M34" i="28"/>
  <c r="I49" i="28"/>
  <c r="I72" i="28"/>
  <c r="I96" i="28"/>
  <c r="M121" i="28"/>
  <c r="I181" i="28"/>
  <c r="M189" i="28"/>
  <c r="M216" i="28"/>
  <c r="I268" i="28"/>
  <c r="M301" i="28"/>
  <c r="I363" i="28"/>
  <c r="I430" i="28"/>
  <c r="I504" i="28"/>
  <c r="M551" i="28"/>
  <c r="M661" i="28"/>
  <c r="M708" i="28"/>
  <c r="I722" i="28"/>
  <c r="M788" i="28"/>
  <c r="M822" i="28"/>
  <c r="I856" i="28"/>
  <c r="I904" i="28"/>
  <c r="I959" i="28"/>
  <c r="M978" i="28"/>
  <c r="I39" i="28"/>
  <c r="I254" i="28"/>
  <c r="M12" i="28"/>
  <c r="I26" i="28"/>
  <c r="I42" i="28"/>
  <c r="M49" i="28"/>
  <c r="I57" i="28"/>
  <c r="I65" i="28"/>
  <c r="I81" i="28"/>
  <c r="M88" i="28"/>
  <c r="M96" i="28"/>
  <c r="I113" i="28"/>
  <c r="I139" i="28"/>
  <c r="I173" i="28"/>
  <c r="I199" i="28"/>
  <c r="I208" i="28"/>
  <c r="M237" i="28"/>
  <c r="I248" i="28"/>
  <c r="M258" i="28"/>
  <c r="M268" i="28"/>
  <c r="I314" i="28"/>
  <c r="I325" i="28"/>
  <c r="I376" i="28"/>
  <c r="I404" i="28"/>
  <c r="M430" i="28"/>
  <c r="I490" i="28"/>
  <c r="M504" i="28"/>
  <c r="I585" i="28"/>
  <c r="I600" i="28"/>
  <c r="I647" i="28"/>
  <c r="I756" i="28"/>
  <c r="M856" i="28"/>
  <c r="M959" i="28"/>
  <c r="I169" i="28"/>
  <c r="I6" i="28"/>
  <c r="M26" i="28"/>
  <c r="I35" i="28"/>
  <c r="M42" i="28"/>
  <c r="M72" i="28"/>
  <c r="M81" i="28"/>
  <c r="I106" i="28"/>
  <c r="M113" i="28"/>
  <c r="I130" i="28"/>
  <c r="M139" i="28"/>
  <c r="M147" i="28"/>
  <c r="I156" i="28"/>
  <c r="I165" i="28"/>
  <c r="M173" i="28"/>
  <c r="M181" i="28"/>
  <c r="M199" i="28"/>
  <c r="M217" i="28"/>
  <c r="I291" i="28"/>
  <c r="I339" i="28"/>
  <c r="I351" i="28"/>
  <c r="I390" i="28"/>
  <c r="M417" i="28"/>
  <c r="M490" i="28"/>
  <c r="M536" i="28"/>
  <c r="I552" i="28"/>
  <c r="M585" i="28"/>
  <c r="M647" i="28"/>
  <c r="M694" i="28"/>
  <c r="M709" i="28"/>
  <c r="I823" i="28"/>
  <c r="I889" i="28"/>
  <c r="I195" i="28"/>
  <c r="I88" i="28"/>
  <c r="I13" i="28"/>
  <c r="I20" i="28"/>
  <c r="M50" i="28"/>
  <c r="M65" i="28"/>
  <c r="I89" i="28"/>
  <c r="I97" i="28"/>
  <c r="I122" i="28"/>
  <c r="M130" i="28"/>
  <c r="M228" i="28"/>
  <c r="M248" i="28"/>
  <c r="I269" i="28"/>
  <c r="M302" i="28"/>
  <c r="M314" i="28"/>
  <c r="M326" i="28"/>
  <c r="M377" i="28"/>
  <c r="M390" i="28"/>
  <c r="M404" i="28"/>
  <c r="M742" i="28"/>
  <c r="M774" i="28"/>
  <c r="I842" i="28"/>
  <c r="I857" i="28"/>
  <c r="M889" i="28"/>
  <c r="M960" i="28"/>
  <c r="I102" i="28"/>
  <c r="M129" i="28"/>
  <c r="M6" i="28"/>
  <c r="M13" i="28"/>
  <c r="I27" i="28"/>
  <c r="M35" i="28"/>
  <c r="I43" i="28"/>
  <c r="I58" i="28"/>
  <c r="I73" i="28"/>
  <c r="I82" i="28"/>
  <c r="M106" i="28"/>
  <c r="M122" i="28"/>
  <c r="I140" i="28"/>
  <c r="I148" i="28"/>
  <c r="M165" i="28"/>
  <c r="I174" i="28"/>
  <c r="I182" i="28"/>
  <c r="I191" i="28"/>
  <c r="M200" i="28"/>
  <c r="I282" i="28"/>
  <c r="M340" i="28"/>
  <c r="M365" i="28"/>
  <c r="I418" i="28"/>
  <c r="M431" i="28"/>
  <c r="I476" i="28"/>
  <c r="I537" i="28"/>
  <c r="M586" i="28"/>
  <c r="I648" i="28"/>
  <c r="I695" i="28"/>
  <c r="I808" i="28"/>
  <c r="M842" i="28"/>
  <c r="M875" i="28"/>
  <c r="I927" i="28"/>
  <c r="M20" i="28"/>
  <c r="M27" i="28"/>
  <c r="M43" i="28"/>
  <c r="I51" i="28"/>
  <c r="M58" i="28"/>
  <c r="I66" i="28"/>
  <c r="M89" i="28"/>
  <c r="I115" i="28"/>
  <c r="M174" i="28"/>
  <c r="M182" i="28"/>
  <c r="M191" i="28"/>
  <c r="I209" i="28"/>
  <c r="I229" i="28"/>
  <c r="M239" i="28"/>
  <c r="I260" i="28"/>
  <c r="I270" i="28"/>
  <c r="M282" i="28"/>
  <c r="M303" i="28"/>
  <c r="I315" i="28"/>
  <c r="M327" i="28"/>
  <c r="I391" i="28"/>
  <c r="I405" i="28"/>
  <c r="M418" i="28"/>
  <c r="M523" i="28"/>
  <c r="I634" i="28"/>
  <c r="I681" i="28"/>
  <c r="M695" i="28"/>
  <c r="I743" i="28"/>
  <c r="I946" i="28"/>
  <c r="M749" i="28"/>
  <c r="I7" i="28"/>
  <c r="I14" i="28"/>
  <c r="I36" i="28"/>
  <c r="M51" i="28"/>
  <c r="M66" i="28"/>
  <c r="I74" i="28"/>
  <c r="M82" i="28"/>
  <c r="I107" i="28"/>
  <c r="M115" i="28"/>
  <c r="I132" i="28"/>
  <c r="I149" i="28"/>
  <c r="I158" i="28"/>
  <c r="I201" i="28"/>
  <c r="M209" i="28"/>
  <c r="M260" i="28"/>
  <c r="I293" i="28"/>
  <c r="M315" i="28"/>
  <c r="I354" i="28"/>
  <c r="I462" i="28"/>
  <c r="M476" i="28"/>
  <c r="I572" i="28"/>
  <c r="I619" i="28"/>
  <c r="M634" i="28"/>
  <c r="M681" i="28"/>
  <c r="M743" i="28"/>
  <c r="M843" i="28"/>
  <c r="I876" i="28"/>
  <c r="M909" i="28"/>
  <c r="M7" i="28"/>
  <c r="M14" i="28"/>
  <c r="I28" i="28"/>
  <c r="I59" i="28"/>
  <c r="I90" i="28"/>
  <c r="I99" i="28"/>
  <c r="M107" i="28"/>
  <c r="I123" i="28"/>
  <c r="M132" i="28"/>
  <c r="I141" i="28"/>
  <c r="M149" i="28"/>
  <c r="M158" i="28"/>
  <c r="I175" i="28"/>
  <c r="I192" i="28"/>
  <c r="M201" i="28"/>
  <c r="I220" i="28"/>
  <c r="I240" i="28"/>
  <c r="I251" i="28"/>
  <c r="I283" i="28"/>
  <c r="I328" i="28"/>
  <c r="I392" i="28"/>
  <c r="I524" i="28"/>
  <c r="M572" i="28"/>
  <c r="M619" i="28"/>
  <c r="I667" i="28"/>
  <c r="I728" i="28"/>
  <c r="M794" i="28"/>
  <c r="M876" i="28"/>
  <c r="M946" i="28"/>
  <c r="I1003" i="28"/>
  <c r="I21" i="28"/>
  <c r="M28" i="28"/>
  <c r="M36" i="28"/>
  <c r="M59" i="28"/>
  <c r="I67" i="28"/>
  <c r="M74" i="28"/>
  <c r="I83" i="28"/>
  <c r="M99" i="28"/>
  <c r="M123" i="28"/>
  <c r="M141" i="28"/>
  <c r="I167" i="28"/>
  <c r="M175" i="28"/>
  <c r="M210" i="28"/>
  <c r="I231" i="28"/>
  <c r="M240" i="28"/>
  <c r="I261" i="28"/>
  <c r="M328" i="28"/>
  <c r="I342" i="28"/>
  <c r="I355" i="28"/>
  <c r="M381" i="28"/>
  <c r="I420" i="28"/>
  <c r="M449" i="28"/>
  <c r="M462" i="28"/>
  <c r="I477" i="28"/>
  <c r="I510" i="28"/>
  <c r="M524" i="28"/>
  <c r="M667" i="28"/>
  <c r="I682" i="28"/>
  <c r="I762" i="28"/>
  <c r="M828" i="28"/>
  <c r="I910" i="28"/>
  <c r="I8" i="28"/>
  <c r="M21" i="28"/>
  <c r="I52" i="28"/>
  <c r="M67" i="28"/>
  <c r="M83" i="28"/>
  <c r="I116" i="28"/>
  <c r="I159" i="28"/>
  <c r="M167" i="28"/>
  <c r="I184" i="28"/>
  <c r="I193" i="28"/>
  <c r="I202" i="28"/>
  <c r="M221" i="28"/>
  <c r="M231" i="28"/>
  <c r="M261" i="28"/>
  <c r="M283" i="28"/>
  <c r="I294" i="28"/>
  <c r="M355" i="28"/>
  <c r="I369" i="28"/>
  <c r="M510" i="28"/>
  <c r="M573" i="28"/>
  <c r="I620" i="28"/>
  <c r="M728" i="28"/>
  <c r="M762" i="28"/>
  <c r="I795" i="28"/>
  <c r="M910" i="28"/>
  <c r="M1003" i="28"/>
  <c r="M275" i="28"/>
  <c r="M8" i="28"/>
  <c r="I15" i="28"/>
  <c r="I45" i="28"/>
  <c r="M52" i="28"/>
  <c r="I75" i="28"/>
  <c r="I92" i="28"/>
  <c r="I100" i="28"/>
  <c r="M108" i="28"/>
  <c r="I124" i="28"/>
  <c r="I133" i="28"/>
  <c r="M150" i="28"/>
  <c r="M159" i="28"/>
  <c r="I176" i="28"/>
  <c r="M184" i="28"/>
  <c r="M193" i="28"/>
  <c r="I241" i="28"/>
  <c r="M252" i="28"/>
  <c r="I273" i="28"/>
  <c r="M294" i="28"/>
  <c r="I318" i="28"/>
  <c r="I329" i="28"/>
  <c r="M382" i="28"/>
  <c r="M394" i="28"/>
  <c r="I409" i="28"/>
  <c r="I450" i="28"/>
  <c r="I463" i="28"/>
  <c r="I525" i="28"/>
  <c r="I558" i="28"/>
  <c r="I606" i="28"/>
  <c r="M620" i="28"/>
  <c r="M653" i="28"/>
  <c r="I668" i="28"/>
  <c r="I715" i="28"/>
  <c r="I829" i="28"/>
  <c r="M862" i="28"/>
  <c r="M9" i="28"/>
  <c r="M15" i="28"/>
  <c r="I22" i="28"/>
  <c r="I29" i="28"/>
  <c r="M45" i="28"/>
  <c r="I60" i="28"/>
  <c r="I68" i="28"/>
  <c r="M75" i="28"/>
  <c r="M92" i="28"/>
  <c r="M116" i="28"/>
  <c r="M133" i="28"/>
  <c r="M142" i="28"/>
  <c r="I168" i="28"/>
  <c r="M202" i="28"/>
  <c r="I232" i="28"/>
  <c r="M241" i="28"/>
  <c r="I262" i="28"/>
  <c r="I307" i="28"/>
  <c r="I356" i="28"/>
  <c r="M369" i="28"/>
  <c r="M436" i="28"/>
  <c r="M450" i="28"/>
  <c r="I511" i="28"/>
  <c r="M558" i="28"/>
  <c r="M606" i="28"/>
  <c r="M668" i="28"/>
  <c r="I729" i="28"/>
  <c r="I763" i="28"/>
  <c r="I987" i="28"/>
  <c r="M76" i="28"/>
  <c r="M358" i="28"/>
  <c r="I2" i="28"/>
  <c r="M22" i="28"/>
  <c r="M29" i="28"/>
  <c r="I38" i="28"/>
  <c r="M53" i="28"/>
  <c r="M60" i="28"/>
  <c r="M68" i="28"/>
  <c r="I101" i="28"/>
  <c r="I185" i="28"/>
  <c r="I194" i="28"/>
  <c r="I212" i="28"/>
  <c r="M232" i="28"/>
  <c r="I253" i="28"/>
  <c r="I274" i="28"/>
  <c r="I295" i="28"/>
  <c r="M307" i="28"/>
  <c r="M319" i="28"/>
  <c r="I383" i="28"/>
  <c r="I410" i="28"/>
  <c r="M423" i="28"/>
  <c r="M496" i="28"/>
  <c r="M511" i="28"/>
  <c r="I543" i="28"/>
  <c r="M592" i="28"/>
  <c r="I654" i="28"/>
  <c r="I701" i="28"/>
  <c r="M715" i="28"/>
  <c r="M780" i="28"/>
  <c r="I814" i="28"/>
  <c r="I54" i="28"/>
  <c r="I264" i="28"/>
  <c r="I9" i="28"/>
  <c r="I16" i="28"/>
  <c r="M38" i="28"/>
  <c r="I76" i="28"/>
  <c r="I85" i="28"/>
  <c r="I93" i="28"/>
  <c r="M101" i="28"/>
  <c r="I109" i="28"/>
  <c r="I117" i="28"/>
  <c r="I143" i="28"/>
  <c r="I152" i="28"/>
  <c r="M160" i="28"/>
  <c r="M168" i="28"/>
  <c r="I178" i="28"/>
  <c r="I203" i="28"/>
  <c r="M222" i="28"/>
  <c r="I242" i="28"/>
  <c r="M253" i="28"/>
  <c r="I263" i="28"/>
  <c r="M274" i="28"/>
  <c r="I286" i="28"/>
  <c r="M344" i="28"/>
  <c r="M357" i="28"/>
  <c r="I370" i="28"/>
  <c r="M383" i="28"/>
  <c r="M410" i="28"/>
  <c r="I437" i="28"/>
  <c r="M543" i="28"/>
  <c r="I559" i="28"/>
  <c r="I607" i="28"/>
  <c r="M701" i="28"/>
  <c r="M814" i="28"/>
  <c r="I849" i="28"/>
  <c r="I896" i="28"/>
  <c r="I934" i="28"/>
  <c r="M1026" i="28"/>
  <c r="I735" i="28"/>
  <c r="I742" i="28"/>
  <c r="I794" i="28"/>
  <c r="M821" i="28"/>
  <c r="I835" i="28"/>
  <c r="M855" i="28"/>
  <c r="I862" i="28"/>
  <c r="M868" i="28"/>
  <c r="I875" i="28"/>
  <c r="I903" i="28"/>
  <c r="M926" i="28"/>
  <c r="M933" i="28"/>
  <c r="M952" i="28"/>
  <c r="M977" i="28"/>
  <c r="M1013" i="28"/>
  <c r="M128" i="28"/>
  <c r="M135" i="28"/>
  <c r="I142" i="28"/>
  <c r="M148" i="28"/>
  <c r="I155" i="28"/>
  <c r="I161" i="28"/>
  <c r="M187" i="28"/>
  <c r="M194" i="28"/>
  <c r="M208" i="28"/>
  <c r="M215" i="28"/>
  <c r="I222" i="28"/>
  <c r="I228" i="28"/>
  <c r="I234" i="28"/>
  <c r="I275" i="28"/>
  <c r="M295" i="28"/>
  <c r="I302" i="28"/>
  <c r="M308" i="28"/>
  <c r="I336" i="28"/>
  <c r="M342" i="28"/>
  <c r="M349" i="28"/>
  <c r="M356" i="28"/>
  <c r="M363" i="28"/>
  <c r="M376" i="28"/>
  <c r="M411" i="28"/>
  <c r="I431" i="28"/>
  <c r="I444" i="28"/>
  <c r="M484" i="28"/>
  <c r="I491" i="28"/>
  <c r="M497" i="28"/>
  <c r="I531" i="28"/>
  <c r="M537" i="28"/>
  <c r="M544" i="28"/>
  <c r="I566" i="28"/>
  <c r="I573" i="28"/>
  <c r="M579" i="28"/>
  <c r="M600" i="28"/>
  <c r="I613" i="28"/>
  <c r="M627" i="28"/>
  <c r="I641" i="28"/>
  <c r="M654" i="28"/>
  <c r="M702" i="28"/>
  <c r="I709" i="28"/>
  <c r="M736" i="28"/>
  <c r="M756" i="28"/>
  <c r="I775" i="28"/>
  <c r="M781" i="28"/>
  <c r="I788" i="28"/>
  <c r="M795" i="28"/>
  <c r="M808" i="28"/>
  <c r="I815" i="28"/>
  <c r="M829" i="28"/>
  <c r="I836" i="28"/>
  <c r="I843" i="28"/>
  <c r="I863" i="28"/>
  <c r="I897" i="28"/>
  <c r="M904" i="28"/>
  <c r="I920" i="28"/>
  <c r="M927" i="28"/>
  <c r="M934" i="28"/>
  <c r="M953" i="28"/>
  <c r="I960" i="28"/>
  <c r="M970" i="28"/>
  <c r="M987" i="28"/>
  <c r="M1014" i="28"/>
  <c r="I1026" i="28"/>
  <c r="U8" i="35"/>
  <c r="I322" i="28"/>
  <c r="M329" i="28"/>
  <c r="M336" i="28"/>
  <c r="I343" i="28"/>
  <c r="I350" i="28"/>
  <c r="I357" i="28"/>
  <c r="I364" i="28"/>
  <c r="I377" i="28"/>
  <c r="I398" i="28"/>
  <c r="M405" i="28"/>
  <c r="I438" i="28"/>
  <c r="M444" i="28"/>
  <c r="I451" i="28"/>
  <c r="I457" i="28"/>
  <c r="M463" i="28"/>
  <c r="M477" i="28"/>
  <c r="M491" i="28"/>
  <c r="I498" i="28"/>
  <c r="M518" i="28"/>
  <c r="M525" i="28"/>
  <c r="M531" i="28"/>
  <c r="I538" i="28"/>
  <c r="I545" i="28"/>
  <c r="M552" i="28"/>
  <c r="M559" i="28"/>
  <c r="M566" i="28"/>
  <c r="I580" i="28"/>
  <c r="I587" i="28"/>
  <c r="I594" i="28"/>
  <c r="M607" i="28"/>
  <c r="I628" i="28"/>
  <c r="I635" i="28"/>
  <c r="M648" i="28"/>
  <c r="I655" i="28"/>
  <c r="M675" i="28"/>
  <c r="M682" i="28"/>
  <c r="M689" i="28"/>
  <c r="I716" i="28"/>
  <c r="M722" i="28"/>
  <c r="M729" i="28"/>
  <c r="I737" i="28"/>
  <c r="M750" i="28"/>
  <c r="M763" i="28"/>
  <c r="I769" i="28"/>
  <c r="M775" i="28"/>
  <c r="I782" i="28"/>
  <c r="I796" i="28"/>
  <c r="M802" i="28"/>
  <c r="I809" i="28"/>
  <c r="M815" i="28"/>
  <c r="M823" i="28"/>
  <c r="I830" i="28"/>
  <c r="M850" i="28"/>
  <c r="M857" i="28"/>
  <c r="M863" i="28"/>
  <c r="M870" i="28"/>
  <c r="M883" i="28"/>
  <c r="I890" i="28"/>
  <c r="I921" i="28"/>
  <c r="I928" i="28"/>
  <c r="I947" i="28"/>
  <c r="I954" i="28"/>
  <c r="I971" i="28"/>
  <c r="I980" i="28"/>
  <c r="I988" i="28"/>
  <c r="M996" i="28"/>
  <c r="I1004" i="28"/>
  <c r="M1033" i="28"/>
  <c r="Y26" i="26"/>
  <c r="I419" i="28"/>
  <c r="I425" i="28"/>
  <c r="M438" i="28"/>
  <c r="M451" i="28"/>
  <c r="M470" i="28"/>
  <c r="I485" i="28"/>
  <c r="M498" i="28"/>
  <c r="I505" i="28"/>
  <c r="M545" i="28"/>
  <c r="I574" i="28"/>
  <c r="M580" i="28"/>
  <c r="M587" i="28"/>
  <c r="M594" i="28"/>
  <c r="I601" i="28"/>
  <c r="I614" i="28"/>
  <c r="I621" i="28"/>
  <c r="M628" i="28"/>
  <c r="M655" i="28"/>
  <c r="I662" i="28"/>
  <c r="I669" i="28"/>
  <c r="I696" i="28"/>
  <c r="I703" i="28"/>
  <c r="I710" i="28"/>
  <c r="M716" i="28"/>
  <c r="M737" i="28"/>
  <c r="I757" i="28"/>
  <c r="M782" i="28"/>
  <c r="I789" i="28"/>
  <c r="M796" i="28"/>
  <c r="M809" i="28"/>
  <c r="M830" i="28"/>
  <c r="I837" i="28"/>
  <c r="I844" i="28"/>
  <c r="M890" i="28"/>
  <c r="I898" i="28"/>
  <c r="I905" i="28"/>
  <c r="I911" i="28"/>
  <c r="M921" i="28"/>
  <c r="M928" i="28"/>
  <c r="I935" i="28"/>
  <c r="M947" i="28"/>
  <c r="M954" i="28"/>
  <c r="I961" i="28"/>
  <c r="M980" i="28"/>
  <c r="M1004" i="28"/>
  <c r="I1016" i="28"/>
  <c r="I1027" i="28"/>
  <c r="W13" i="35"/>
  <c r="I290" i="28"/>
  <c r="I330" i="28"/>
  <c r="M343" i="28"/>
  <c r="M350" i="28"/>
  <c r="M364" i="28"/>
  <c r="M391" i="28"/>
  <c r="I406" i="28"/>
  <c r="M412" i="28"/>
  <c r="M419" i="28"/>
  <c r="M425" i="28"/>
  <c r="I432" i="28"/>
  <c r="M457" i="28"/>
  <c r="I464" i="28"/>
  <c r="I478" i="28"/>
  <c r="I492" i="28"/>
  <c r="M505" i="28"/>
  <c r="I512" i="28"/>
  <c r="I519" i="28"/>
  <c r="M538" i="28"/>
  <c r="I553" i="28"/>
  <c r="I560" i="28"/>
  <c r="I567" i="28"/>
  <c r="M574" i="28"/>
  <c r="M614" i="28"/>
  <c r="M621" i="28"/>
  <c r="M635" i="28"/>
  <c r="I642" i="28"/>
  <c r="I649" i="28"/>
  <c r="M662" i="28"/>
  <c r="I676" i="28"/>
  <c r="I683" i="28"/>
  <c r="I690" i="28"/>
  <c r="M703" i="28"/>
  <c r="M710" i="28"/>
  <c r="I723" i="28"/>
  <c r="I730" i="28"/>
  <c r="I744" i="28"/>
  <c r="I751" i="28"/>
  <c r="M757" i="28"/>
  <c r="M769" i="28"/>
  <c r="I776" i="28"/>
  <c r="I803" i="28"/>
  <c r="I816" i="28"/>
  <c r="M837" i="28"/>
  <c r="M844" i="28"/>
  <c r="I851" i="28"/>
  <c r="I858" i="28"/>
  <c r="I864" i="28"/>
  <c r="I877" i="28"/>
  <c r="I884" i="28"/>
  <c r="M898" i="28"/>
  <c r="M905" i="28"/>
  <c r="M911" i="28"/>
  <c r="M935" i="28"/>
  <c r="I941" i="28"/>
  <c r="M971" i="28"/>
  <c r="M988" i="28"/>
  <c r="I997" i="28"/>
  <c r="M1016" i="28"/>
  <c r="W7" i="35"/>
  <c r="M235" i="28"/>
  <c r="I249" i="28"/>
  <c r="M262" i="28"/>
  <c r="M269" i="28"/>
  <c r="I284" i="28"/>
  <c r="M290" i="28"/>
  <c r="I303" i="28"/>
  <c r="I310" i="28"/>
  <c r="I316" i="28"/>
  <c r="I337" i="28"/>
  <c r="I358" i="28"/>
  <c r="I378" i="28"/>
  <c r="I385" i="28"/>
  <c r="I399" i="28"/>
  <c r="M432" i="28"/>
  <c r="I445" i="28"/>
  <c r="M464" i="28"/>
  <c r="I471" i="28"/>
  <c r="M478" i="28"/>
  <c r="M485" i="28"/>
  <c r="M492" i="28"/>
  <c r="I499" i="28"/>
  <c r="M512" i="28"/>
  <c r="M519" i="28"/>
  <c r="I526" i="28"/>
  <c r="I532" i="28"/>
  <c r="I546" i="28"/>
  <c r="M553" i="28"/>
  <c r="M560" i="28"/>
  <c r="M567" i="28"/>
  <c r="M601" i="28"/>
  <c r="I608" i="28"/>
  <c r="I629" i="28"/>
  <c r="M642" i="28"/>
  <c r="M649" i="28"/>
  <c r="M669" i="28"/>
  <c r="M676" i="28"/>
  <c r="M696" i="28"/>
  <c r="M723" i="28"/>
  <c r="M730" i="28"/>
  <c r="M751" i="28"/>
  <c r="I764" i="28"/>
  <c r="M776" i="28"/>
  <c r="I783" i="28"/>
  <c r="M789" i="28"/>
  <c r="I797" i="28"/>
  <c r="M816" i="28"/>
  <c r="I824" i="28"/>
  <c r="I831" i="28"/>
  <c r="M858" i="28"/>
  <c r="M864" i="28"/>
  <c r="I871" i="28"/>
  <c r="M877" i="28"/>
  <c r="M884" i="28"/>
  <c r="I891" i="28"/>
  <c r="I922" i="28"/>
  <c r="I948" i="28"/>
  <c r="I955" i="28"/>
  <c r="M961" i="28"/>
  <c r="I981" i="28"/>
  <c r="M997" i="28"/>
  <c r="M1027" i="28"/>
  <c r="I137" i="28"/>
  <c r="I150" i="28"/>
  <c r="M156" i="28"/>
  <c r="M169" i="28"/>
  <c r="I196" i="28"/>
  <c r="M203" i="28"/>
  <c r="I210" i="28"/>
  <c r="I217" i="28"/>
  <c r="M223" i="28"/>
  <c r="M229" i="28"/>
  <c r="M242" i="28"/>
  <c r="M249" i="28"/>
  <c r="M277" i="28"/>
  <c r="M284" i="28"/>
  <c r="I297" i="28"/>
  <c r="M316" i="28"/>
  <c r="I323" i="28"/>
  <c r="M330" i="28"/>
  <c r="I344" i="28"/>
  <c r="I365" i="28"/>
  <c r="I371" i="28"/>
  <c r="M378" i="28"/>
  <c r="M385" i="28"/>
  <c r="M399" i="28"/>
  <c r="M406" i="28"/>
  <c r="I413" i="28"/>
  <c r="I426" i="28"/>
  <c r="I439" i="28"/>
  <c r="M445" i="28"/>
  <c r="I452" i="28"/>
  <c r="I458" i="28"/>
  <c r="M471" i="28"/>
  <c r="M499" i="28"/>
  <c r="I539" i="28"/>
  <c r="I581" i="28"/>
  <c r="I588" i="28"/>
  <c r="I595" i="28"/>
  <c r="M608" i="28"/>
  <c r="I622" i="28"/>
  <c r="M629" i="28"/>
  <c r="I636" i="28"/>
  <c r="I656" i="28"/>
  <c r="I663" i="28"/>
  <c r="M683" i="28"/>
  <c r="M690" i="28"/>
  <c r="I704" i="28"/>
  <c r="I711" i="28"/>
  <c r="I717" i="28"/>
  <c r="I738" i="28"/>
  <c r="M744" i="28"/>
  <c r="I758" i="28"/>
  <c r="M764" i="28"/>
  <c r="I770" i="28"/>
  <c r="M797" i="28"/>
  <c r="M803" i="28"/>
  <c r="I810" i="28"/>
  <c r="I845" i="28"/>
  <c r="M851" i="28"/>
  <c r="M871" i="28"/>
  <c r="M891" i="28"/>
  <c r="I899" i="28"/>
  <c r="I906" i="28"/>
  <c r="I912" i="28"/>
  <c r="M922" i="28"/>
  <c r="I929" i="28"/>
  <c r="M941" i="28"/>
  <c r="M955" i="28"/>
  <c r="I972" i="28"/>
  <c r="M981" i="28"/>
  <c r="I1017" i="28"/>
  <c r="M439" i="28"/>
  <c r="M452" i="28"/>
  <c r="M458" i="28"/>
  <c r="I465" i="28"/>
  <c r="I479" i="28"/>
  <c r="I486" i="28"/>
  <c r="I493" i="28"/>
  <c r="I506" i="28"/>
  <c r="I513" i="28"/>
  <c r="M526" i="28"/>
  <c r="M532" i="28"/>
  <c r="M539" i="28"/>
  <c r="M546" i="28"/>
  <c r="I561" i="28"/>
  <c r="I568" i="28"/>
  <c r="I575" i="28"/>
  <c r="M588" i="28"/>
  <c r="M595" i="28"/>
  <c r="I602" i="28"/>
  <c r="I615" i="28"/>
  <c r="M636" i="28"/>
  <c r="I643" i="28"/>
  <c r="I650" i="28"/>
  <c r="M656" i="28"/>
  <c r="I670" i="28"/>
  <c r="I677" i="28"/>
  <c r="I697" i="28"/>
  <c r="M704" i="28"/>
  <c r="I724" i="28"/>
  <c r="I731" i="28"/>
  <c r="M758" i="28"/>
  <c r="M770" i="28"/>
  <c r="I777" i="28"/>
  <c r="M783" i="28"/>
  <c r="I790" i="28"/>
  <c r="I817" i="28"/>
  <c r="M824" i="28"/>
  <c r="M831" i="28"/>
  <c r="I838" i="28"/>
  <c r="M845" i="28"/>
  <c r="I878" i="28"/>
  <c r="M899" i="28"/>
  <c r="M912" i="28"/>
  <c r="M929" i="28"/>
  <c r="I936" i="28"/>
  <c r="M948" i="28"/>
  <c r="M972" i="28"/>
  <c r="I998" i="28"/>
  <c r="M1017" i="28"/>
  <c r="L9" i="32"/>
  <c r="I23" i="28"/>
  <c r="M56" i="28"/>
  <c r="M63" i="28"/>
  <c r="M70" i="28"/>
  <c r="I77" i="28"/>
  <c r="I84" i="28"/>
  <c r="M90" i="28"/>
  <c r="M97" i="28"/>
  <c r="I111" i="28"/>
  <c r="M124" i="28"/>
  <c r="I131" i="28"/>
  <c r="M163" i="28"/>
  <c r="I170" i="28"/>
  <c r="M176" i="28"/>
  <c r="I204" i="28"/>
  <c r="I230" i="28"/>
  <c r="I236" i="28"/>
  <c r="I250" i="28"/>
  <c r="M256" i="28"/>
  <c r="M270" i="28"/>
  <c r="I278" i="28"/>
  <c r="I285" i="28"/>
  <c r="M291" i="28"/>
  <c r="M297" i="28"/>
  <c r="I317" i="28"/>
  <c r="I331" i="28"/>
  <c r="M351" i="28"/>
  <c r="I379" i="28"/>
  <c r="M392" i="28"/>
  <c r="I400" i="28"/>
  <c r="M420" i="28"/>
  <c r="I433" i="28"/>
  <c r="M465" i="28"/>
  <c r="I472" i="28"/>
  <c r="M479" i="28"/>
  <c r="M486" i="28"/>
  <c r="M493" i="28"/>
  <c r="M513" i="28"/>
  <c r="I520" i="28"/>
  <c r="I554" i="28"/>
  <c r="M561" i="28"/>
  <c r="M568" i="28"/>
  <c r="M575" i="28"/>
  <c r="M581" i="28"/>
  <c r="M622" i="28"/>
  <c r="I630" i="28"/>
  <c r="M643" i="28"/>
  <c r="M650" i="28"/>
  <c r="M663" i="28"/>
  <c r="M677" i="28"/>
  <c r="I684" i="28"/>
  <c r="I691" i="28"/>
  <c r="M697" i="28"/>
  <c r="M711" i="28"/>
  <c r="M717" i="28"/>
  <c r="M724" i="28"/>
  <c r="M731" i="28"/>
  <c r="M738" i="28"/>
  <c r="I752" i="28"/>
  <c r="M790" i="28"/>
  <c r="I798" i="28"/>
  <c r="I804" i="28"/>
  <c r="M810" i="28"/>
  <c r="M817" i="28"/>
  <c r="M838" i="28"/>
  <c r="I852" i="28"/>
  <c r="I859" i="28"/>
  <c r="I865" i="28"/>
  <c r="M878" i="28"/>
  <c r="I885" i="28"/>
  <c r="I892" i="28"/>
  <c r="M906" i="28"/>
  <c r="M936" i="28"/>
  <c r="I942" i="28"/>
  <c r="I962" i="28"/>
  <c r="I982" i="28"/>
  <c r="I991" i="28"/>
  <c r="M998" i="28"/>
  <c r="I1028" i="28"/>
  <c r="Q11" i="35"/>
  <c r="I4" i="28"/>
  <c r="I37" i="28"/>
  <c r="I44" i="28"/>
  <c r="I50" i="28"/>
  <c r="M77" i="28"/>
  <c r="I105" i="28"/>
  <c r="M111" i="28"/>
  <c r="I138" i="28"/>
  <c r="M144" i="28"/>
  <c r="I151" i="28"/>
  <c r="I157" i="28"/>
  <c r="I183" i="28"/>
  <c r="I197" i="28"/>
  <c r="I211" i="28"/>
  <c r="I218" i="28"/>
  <c r="I224" i="28"/>
  <c r="M236" i="28"/>
  <c r="I243" i="28"/>
  <c r="M263" i="28"/>
  <c r="M278" i="28"/>
  <c r="M285" i="28"/>
  <c r="I311" i="28"/>
  <c r="I324" i="28"/>
  <c r="M331" i="28"/>
  <c r="I338" i="28"/>
  <c r="I345" i="28"/>
  <c r="I359" i="28"/>
  <c r="I372" i="28"/>
  <c r="M379" i="28"/>
  <c r="I386" i="28"/>
  <c r="I407" i="28"/>
  <c r="I414" i="28"/>
  <c r="M433" i="28"/>
  <c r="I446" i="28"/>
  <c r="I459" i="28"/>
  <c r="M472" i="28"/>
  <c r="I500" i="28"/>
  <c r="M506" i="28"/>
  <c r="I527" i="28"/>
  <c r="I533" i="28"/>
  <c r="I540" i="28"/>
  <c r="I547" i="28"/>
  <c r="M554" i="28"/>
  <c r="I589" i="28"/>
  <c r="I596" i="28"/>
  <c r="M602" i="28"/>
  <c r="I609" i="28"/>
  <c r="M615" i="28"/>
  <c r="M630" i="28"/>
  <c r="I637" i="28"/>
  <c r="I657" i="28"/>
  <c r="M670" i="28"/>
  <c r="M691" i="28"/>
  <c r="I745" i="28"/>
  <c r="I759" i="28"/>
  <c r="I765" i="28"/>
  <c r="I771" i="28"/>
  <c r="M777" i="28"/>
  <c r="I784" i="28"/>
  <c r="M804" i="28"/>
  <c r="I825" i="28"/>
  <c r="I832" i="28"/>
  <c r="I846" i="28"/>
  <c r="M852" i="28"/>
  <c r="M859" i="28"/>
  <c r="I872" i="28"/>
  <c r="M892" i="28"/>
  <c r="I913" i="28"/>
  <c r="I923" i="28"/>
  <c r="I930" i="28"/>
  <c r="M942" i="28"/>
  <c r="I949" i="28"/>
  <c r="I956" i="28"/>
  <c r="M962" i="28"/>
  <c r="I973" i="28"/>
  <c r="M982" i="28"/>
  <c r="M991" i="28"/>
  <c r="M1028" i="28"/>
  <c r="L30" i="34"/>
  <c r="W10" i="35"/>
  <c r="M84" i="28"/>
  <c r="I91" i="28"/>
  <c r="I98" i="28"/>
  <c r="M105" i="28"/>
  <c r="I118" i="28"/>
  <c r="I125" i="28"/>
  <c r="M131" i="28"/>
  <c r="M157" i="28"/>
  <c r="I164" i="28"/>
  <c r="M170" i="28"/>
  <c r="I177" i="28"/>
  <c r="M183" i="28"/>
  <c r="I190" i="28"/>
  <c r="M197" i="28"/>
  <c r="M204" i="28"/>
  <c r="M211" i="28"/>
  <c r="M230" i="28"/>
  <c r="M243" i="28"/>
  <c r="M250" i="28"/>
  <c r="I271" i="28"/>
  <c r="I298" i="28"/>
  <c r="I304" i="28"/>
  <c r="M311" i="28"/>
  <c r="M317" i="28"/>
  <c r="M324" i="28"/>
  <c r="M338" i="28"/>
  <c r="I352" i="28"/>
  <c r="M359" i="28"/>
  <c r="I366" i="28"/>
  <c r="M372" i="28"/>
  <c r="M386" i="28"/>
  <c r="M400" i="28"/>
  <c r="M407" i="28"/>
  <c r="M414" i="28"/>
  <c r="I427" i="28"/>
  <c r="I440" i="28"/>
  <c r="I453" i="28"/>
  <c r="M459" i="28"/>
  <c r="I466" i="28"/>
  <c r="I487" i="28"/>
  <c r="M520" i="28"/>
  <c r="M527" i="28"/>
  <c r="M533" i="28"/>
  <c r="M547" i="28"/>
  <c r="I562" i="28"/>
  <c r="I576" i="28"/>
  <c r="I582" i="28"/>
  <c r="M596" i="28"/>
  <c r="M609" i="28"/>
  <c r="I623" i="28"/>
  <c r="I644" i="28"/>
  <c r="M657" i="28"/>
  <c r="I678" i="28"/>
  <c r="M684" i="28"/>
  <c r="I698" i="28"/>
  <c r="I705" i="28"/>
  <c r="I712" i="28"/>
  <c r="I718" i="28"/>
  <c r="I725" i="28"/>
  <c r="I732" i="28"/>
  <c r="I739" i="28"/>
  <c r="M745" i="28"/>
  <c r="M752" i="28"/>
  <c r="M765" i="28"/>
  <c r="M771" i="28"/>
  <c r="M784" i="28"/>
  <c r="I791" i="28"/>
  <c r="M798" i="28"/>
  <c r="I811" i="28"/>
  <c r="I818" i="28"/>
  <c r="M825" i="28"/>
  <c r="M832" i="28"/>
  <c r="I839" i="28"/>
  <c r="M865" i="28"/>
  <c r="M872" i="28"/>
  <c r="I879" i="28"/>
  <c r="M885" i="28"/>
  <c r="I900" i="28"/>
  <c r="M923" i="28"/>
  <c r="M930" i="28"/>
  <c r="M956" i="28"/>
  <c r="M973" i="28"/>
  <c r="I999" i="28"/>
  <c r="I1018" i="28"/>
  <c r="M30" i="28"/>
  <c r="M37" i="28"/>
  <c r="M44" i="28"/>
  <c r="M57" i="28"/>
  <c r="M64" i="28"/>
  <c r="I71" i="28"/>
  <c r="M91" i="28"/>
  <c r="M98" i="28"/>
  <c r="M118" i="28"/>
  <c r="M125" i="28"/>
  <c r="M138" i="28"/>
  <c r="I145" i="28"/>
  <c r="M151" i="28"/>
  <c r="M164" i="28"/>
  <c r="M177" i="28"/>
  <c r="M190" i="28"/>
  <c r="M218" i="28"/>
  <c r="M224" i="28"/>
  <c r="I237" i="28"/>
  <c r="I257" i="28"/>
  <c r="M271" i="28"/>
  <c r="I292" i="28"/>
  <c r="M298" i="28"/>
  <c r="M304" i="28"/>
  <c r="I332" i="28"/>
  <c r="M345" i="28"/>
  <c r="M352" i="28"/>
  <c r="M366" i="28"/>
  <c r="I380" i="28"/>
  <c r="I393" i="28"/>
  <c r="I421" i="28"/>
  <c r="I434" i="28"/>
  <c r="M440" i="28"/>
  <c r="M446" i="28"/>
  <c r="M453" i="28"/>
  <c r="M466" i="28"/>
  <c r="I473" i="28"/>
  <c r="I480" i="28"/>
  <c r="M487" i="28"/>
  <c r="I494" i="28"/>
  <c r="M500" i="28"/>
  <c r="I507" i="28"/>
  <c r="I514" i="28"/>
  <c r="M540" i="28"/>
  <c r="I555" i="28"/>
  <c r="M562" i="28"/>
  <c r="I569" i="28"/>
  <c r="M576" i="28"/>
  <c r="M582" i="28"/>
  <c r="M589" i="28"/>
  <c r="I603" i="28"/>
  <c r="I616" i="28"/>
  <c r="M623" i="28"/>
  <c r="I631" i="28"/>
  <c r="M637" i="28"/>
  <c r="M644" i="28"/>
  <c r="I651" i="28"/>
  <c r="I664" i="28"/>
  <c r="I671" i="28"/>
  <c r="M678" i="28"/>
  <c r="I692" i="28"/>
  <c r="M698" i="28"/>
  <c r="M705" i="28"/>
  <c r="M712" i="28"/>
  <c r="M718" i="28"/>
  <c r="M725" i="28"/>
  <c r="M732" i="28"/>
  <c r="M739" i="28"/>
  <c r="M759" i="28"/>
  <c r="M791" i="28"/>
  <c r="I805" i="28"/>
  <c r="M811" i="28"/>
  <c r="M818" i="28"/>
  <c r="M839" i="28"/>
  <c r="M846" i="28"/>
  <c r="M879" i="28"/>
  <c r="I893" i="28"/>
  <c r="M900" i="28"/>
  <c r="I907" i="28"/>
  <c r="M913" i="28"/>
  <c r="I937" i="28"/>
  <c r="I943" i="28"/>
  <c r="M949" i="28"/>
  <c r="I963" i="28"/>
  <c r="I983" i="28"/>
  <c r="I992" i="28"/>
  <c r="M999" i="28"/>
  <c r="I1011" i="28"/>
  <c r="I1029" i="28"/>
  <c r="I360" i="28"/>
  <c r="I373" i="28"/>
  <c r="I387" i="28"/>
  <c r="M393" i="28"/>
  <c r="I401" i="28"/>
  <c r="I408" i="28"/>
  <c r="I415" i="28"/>
  <c r="M427" i="28"/>
  <c r="M473" i="28"/>
  <c r="M480" i="28"/>
  <c r="M507" i="28"/>
  <c r="I521" i="28"/>
  <c r="I528" i="28"/>
  <c r="I534" i="28"/>
  <c r="I548" i="28"/>
  <c r="M569" i="28"/>
  <c r="I597" i="28"/>
  <c r="M603" i="28"/>
  <c r="M616" i="28"/>
  <c r="M631" i="28"/>
  <c r="M651" i="28"/>
  <c r="M664" i="28"/>
  <c r="M671" i="28"/>
  <c r="I685" i="28"/>
  <c r="M692" i="28"/>
  <c r="I746" i="28"/>
  <c r="I753" i="28"/>
  <c r="I778" i="28"/>
  <c r="M805" i="28"/>
  <c r="I853" i="28"/>
  <c r="I860" i="28"/>
  <c r="I866" i="28"/>
  <c r="I886" i="28"/>
  <c r="M893" i="28"/>
  <c r="I924" i="28"/>
  <c r="I931" i="28"/>
  <c r="M937" i="28"/>
  <c r="M943" i="28"/>
  <c r="M963" i="28"/>
  <c r="M983" i="28"/>
  <c r="M992" i="28"/>
  <c r="M1018" i="28"/>
  <c r="M1029" i="28"/>
  <c r="M244" i="28"/>
  <c r="M251" i="28"/>
  <c r="M264" i="28"/>
  <c r="I272" i="28"/>
  <c r="M279" i="28"/>
  <c r="M292" i="28"/>
  <c r="I305" i="28"/>
  <c r="I312" i="28"/>
  <c r="M318" i="28"/>
  <c r="M325" i="28"/>
  <c r="M339" i="28"/>
  <c r="I346" i="28"/>
  <c r="I353" i="28"/>
  <c r="I367" i="28"/>
  <c r="M373" i="28"/>
  <c r="M380" i="28"/>
  <c r="M421" i="28"/>
  <c r="M434" i="28"/>
  <c r="I441" i="28"/>
  <c r="I447" i="28"/>
  <c r="I454" i="28"/>
  <c r="I460" i="28"/>
  <c r="I467" i="28"/>
  <c r="I488" i="28"/>
  <c r="M494" i="28"/>
  <c r="I501" i="28"/>
  <c r="M514" i="28"/>
  <c r="M521" i="28"/>
  <c r="M528" i="28"/>
  <c r="M534" i="28"/>
  <c r="I541" i="28"/>
  <c r="M548" i="28"/>
  <c r="M555" i="28"/>
  <c r="I563" i="28"/>
  <c r="I577" i="28"/>
  <c r="I583" i="28"/>
  <c r="I590" i="28"/>
  <c r="M597" i="28"/>
  <c r="I610" i="28"/>
  <c r="I624" i="28"/>
  <c r="I638" i="28"/>
  <c r="I645" i="28"/>
  <c r="I658" i="28"/>
  <c r="I699" i="28"/>
  <c r="I713" i="28"/>
  <c r="I719" i="28"/>
  <c r="I726" i="28"/>
  <c r="I733" i="28"/>
  <c r="I740" i="28"/>
  <c r="M746" i="28"/>
  <c r="M753" i="28"/>
  <c r="I760" i="28"/>
  <c r="I766" i="28"/>
  <c r="I772" i="28"/>
  <c r="I785" i="28"/>
  <c r="I792" i="28"/>
  <c r="I799" i="28"/>
  <c r="I812" i="28"/>
  <c r="I819" i="28"/>
  <c r="I826" i="28"/>
  <c r="I833" i="28"/>
  <c r="I840" i="28"/>
  <c r="I847" i="28"/>
  <c r="M853" i="28"/>
  <c r="M860" i="28"/>
  <c r="M866" i="28"/>
  <c r="I873" i="28"/>
  <c r="M886" i="28"/>
  <c r="I901" i="28"/>
  <c r="M907" i="28"/>
  <c r="I914" i="28"/>
  <c r="M924" i="28"/>
  <c r="M931" i="28"/>
  <c r="I950" i="28"/>
  <c r="I957" i="28"/>
  <c r="I975" i="28"/>
  <c r="M1011" i="28"/>
  <c r="M212" i="28"/>
  <c r="I219" i="28"/>
  <c r="I238" i="28"/>
  <c r="M272" i="28"/>
  <c r="M286" i="28"/>
  <c r="I299" i="28"/>
  <c r="M305" i="28"/>
  <c r="I333" i="28"/>
  <c r="M346" i="28"/>
  <c r="M353" i="28"/>
  <c r="M360" i="28"/>
  <c r="M387" i="28"/>
  <c r="I402" i="28"/>
  <c r="M408" i="28"/>
  <c r="M415" i="28"/>
  <c r="I428" i="28"/>
  <c r="M441" i="28"/>
  <c r="M447" i="28"/>
  <c r="M460" i="28"/>
  <c r="I474" i="28"/>
  <c r="I481" i="28"/>
  <c r="M488" i="28"/>
  <c r="M501" i="28"/>
  <c r="I508" i="28"/>
  <c r="M541" i="28"/>
  <c r="M563" i="28"/>
  <c r="I570" i="28"/>
  <c r="M590" i="28"/>
  <c r="I604" i="28"/>
  <c r="M610" i="28"/>
  <c r="I617" i="28"/>
  <c r="M624" i="28"/>
  <c r="M645" i="28"/>
  <c r="I652" i="28"/>
  <c r="M658" i="28"/>
  <c r="I665" i="28"/>
  <c r="I672" i="28"/>
  <c r="I679" i="28"/>
  <c r="M685" i="28"/>
  <c r="I693" i="28"/>
  <c r="I706" i="28"/>
  <c r="M713" i="28"/>
  <c r="M726" i="28"/>
  <c r="M733" i="28"/>
  <c r="M740" i="28"/>
  <c r="M772" i="28"/>
  <c r="M778" i="28"/>
  <c r="M785" i="28"/>
  <c r="M792" i="28"/>
  <c r="I806" i="28"/>
  <c r="M812" i="28"/>
  <c r="M819" i="28"/>
  <c r="M826" i="28"/>
  <c r="M833" i="28"/>
  <c r="M840" i="28"/>
  <c r="I880" i="28"/>
  <c r="I894" i="28"/>
  <c r="M950" i="28"/>
  <c r="M957" i="28"/>
  <c r="I964" i="28"/>
  <c r="M975" i="28"/>
  <c r="I993" i="28"/>
  <c r="I1019" i="28"/>
  <c r="I1030" i="28"/>
  <c r="M219" i="28"/>
  <c r="M225" i="28"/>
  <c r="M238" i="28"/>
  <c r="I245" i="28"/>
  <c r="I252" i="28"/>
  <c r="I258" i="28"/>
  <c r="I265" i="28"/>
  <c r="M299" i="28"/>
  <c r="M312" i="28"/>
  <c r="I319" i="28"/>
  <c r="I326" i="28"/>
  <c r="M333" i="28"/>
  <c r="I340" i="28"/>
  <c r="M367" i="28"/>
  <c r="I374" i="28"/>
  <c r="I381" i="28"/>
  <c r="I394" i="28"/>
  <c r="M402" i="28"/>
  <c r="I422" i="28"/>
  <c r="M428" i="28"/>
  <c r="I435" i="28"/>
  <c r="M454" i="28"/>
  <c r="M467" i="28"/>
  <c r="M481" i="28"/>
  <c r="I495" i="28"/>
  <c r="M508" i="28"/>
  <c r="I515" i="28"/>
  <c r="I522" i="28"/>
  <c r="I529" i="28"/>
  <c r="I535" i="28"/>
  <c r="I549" i="28"/>
  <c r="I556" i="28"/>
  <c r="M570" i="28"/>
  <c r="M577" i="28"/>
  <c r="M583" i="28"/>
  <c r="I598" i="28"/>
  <c r="M604" i="28"/>
  <c r="M617" i="28"/>
  <c r="I632" i="28"/>
  <c r="M638" i="28"/>
  <c r="M665" i="28"/>
  <c r="M672" i="28"/>
  <c r="M679" i="28"/>
  <c r="M699" i="28"/>
  <c r="M706" i="28"/>
  <c r="M719" i="28"/>
  <c r="I747" i="28"/>
  <c r="I754" i="28"/>
  <c r="M760" i="28"/>
  <c r="M766" i="28"/>
  <c r="M799" i="28"/>
  <c r="M806" i="28"/>
  <c r="M847" i="28"/>
  <c r="I854" i="28"/>
  <c r="I861" i="28"/>
  <c r="I867" i="28"/>
  <c r="M873" i="28"/>
  <c r="M880" i="28"/>
  <c r="I887" i="28"/>
  <c r="M901" i="28"/>
  <c r="I908" i="28"/>
  <c r="M914" i="28"/>
  <c r="I932" i="28"/>
  <c r="I938" i="28"/>
  <c r="I944" i="28"/>
  <c r="I985" i="28"/>
  <c r="I1001" i="28"/>
  <c r="I1012" i="28"/>
  <c r="M1019" i="28"/>
  <c r="M1030" i="28"/>
  <c r="M422" i="28"/>
  <c r="M435" i="28"/>
  <c r="I442" i="28"/>
  <c r="I448" i="28"/>
  <c r="M474" i="28"/>
  <c r="I489" i="28"/>
  <c r="M515" i="28"/>
  <c r="M522" i="28"/>
  <c r="I542" i="28"/>
  <c r="M549" i="28"/>
  <c r="M556" i="28"/>
  <c r="I591" i="28"/>
  <c r="I611" i="28"/>
  <c r="I625" i="28"/>
  <c r="M632" i="28"/>
  <c r="M652" i="28"/>
  <c r="I659" i="28"/>
  <c r="M686" i="28"/>
  <c r="M693" i="28"/>
  <c r="I734" i="28"/>
  <c r="I741" i="28"/>
  <c r="M747" i="28"/>
  <c r="M754" i="28"/>
  <c r="I773" i="28"/>
  <c r="I779" i="28"/>
  <c r="I820" i="28"/>
  <c r="I827" i="28"/>
  <c r="I834" i="28"/>
  <c r="I841" i="28"/>
  <c r="M854" i="28"/>
  <c r="M887" i="28"/>
  <c r="M894" i="28"/>
  <c r="I925" i="28"/>
  <c r="M932" i="28"/>
  <c r="M944" i="28"/>
  <c r="I951" i="28"/>
  <c r="M964" i="28"/>
  <c r="I976" i="28"/>
  <c r="M985" i="28"/>
  <c r="M993" i="28"/>
  <c r="M1001" i="28"/>
  <c r="AA25" i="26"/>
  <c r="I306" i="28"/>
  <c r="I313" i="28"/>
  <c r="I334" i="28"/>
  <c r="M347" i="28"/>
  <c r="M354" i="28"/>
  <c r="I361" i="28"/>
  <c r="I368" i="28"/>
  <c r="M388" i="28"/>
  <c r="M409" i="28"/>
  <c r="M416" i="28"/>
  <c r="I429" i="28"/>
  <c r="M442" i="28"/>
  <c r="M448" i="28"/>
  <c r="I461" i="28"/>
  <c r="I482" i="28"/>
  <c r="M489" i="28"/>
  <c r="M495" i="28"/>
  <c r="I502" i="28"/>
  <c r="I509" i="28"/>
  <c r="M529" i="28"/>
  <c r="M535" i="28"/>
  <c r="I564" i="28"/>
  <c r="I571" i="28"/>
  <c r="I584" i="28"/>
  <c r="M591" i="28"/>
  <c r="M598" i="28"/>
  <c r="I605" i="28"/>
  <c r="I618" i="28"/>
  <c r="M625" i="28"/>
  <c r="I639" i="28"/>
  <c r="I646" i="28"/>
  <c r="M659" i="28"/>
  <c r="I666" i="28"/>
  <c r="I700" i="28"/>
  <c r="I707" i="28"/>
  <c r="I714" i="28"/>
  <c r="I720" i="28"/>
  <c r="I727" i="28"/>
  <c r="M741" i="28"/>
  <c r="I761" i="28"/>
  <c r="I767" i="28"/>
  <c r="M773" i="28"/>
  <c r="M779" i="28"/>
  <c r="I786" i="28"/>
  <c r="I793" i="28"/>
  <c r="I800" i="28"/>
  <c r="I807" i="28"/>
  <c r="I813" i="28"/>
  <c r="M820" i="28"/>
  <c r="M827" i="28"/>
  <c r="I848" i="28"/>
  <c r="M861" i="28"/>
  <c r="M867" i="28"/>
  <c r="I874" i="28"/>
  <c r="I881" i="28"/>
  <c r="I902" i="28"/>
  <c r="M908" i="28"/>
  <c r="I915" i="28"/>
  <c r="M925" i="28"/>
  <c r="M938" i="28"/>
  <c r="M951" i="28"/>
  <c r="I958" i="28"/>
  <c r="M976" i="28"/>
  <c r="M1012" i="28"/>
  <c r="I1031" i="28"/>
  <c r="I80" i="28"/>
  <c r="M86" i="28"/>
  <c r="M93" i="28"/>
  <c r="M100" i="28"/>
  <c r="I114" i="28"/>
  <c r="M140" i="28"/>
  <c r="I166" i="28"/>
  <c r="I172" i="28"/>
  <c r="M179" i="28"/>
  <c r="M185" i="28"/>
  <c r="M192" i="28"/>
  <c r="M226" i="28"/>
  <c r="I239" i="28"/>
  <c r="I259" i="28"/>
  <c r="I266" i="28"/>
  <c r="M280" i="28"/>
  <c r="M293" i="28"/>
  <c r="M306" i="28"/>
  <c r="I320" i="28"/>
  <c r="I341" i="28"/>
  <c r="M361" i="28"/>
  <c r="M368" i="28"/>
  <c r="I382" i="28"/>
  <c r="I395" i="28"/>
  <c r="I403" i="28"/>
  <c r="M429" i="28"/>
  <c r="I436" i="28"/>
  <c r="I455" i="28"/>
  <c r="M461" i="28"/>
  <c r="I468" i="28"/>
  <c r="I475" i="28"/>
  <c r="M482" i="28"/>
  <c r="M502" i="28"/>
  <c r="M509" i="28"/>
  <c r="I516" i="28"/>
  <c r="I523" i="28"/>
  <c r="M542" i="28"/>
  <c r="I550" i="28"/>
  <c r="I557" i="28"/>
  <c r="I578" i="28"/>
  <c r="M584" i="28"/>
  <c r="M605" i="28"/>
  <c r="M611" i="28"/>
  <c r="M618" i="28"/>
  <c r="I633" i="28"/>
  <c r="M639" i="28"/>
  <c r="I653" i="28"/>
  <c r="M666" i="28"/>
  <c r="I673" i="28"/>
  <c r="I680" i="28"/>
  <c r="I687" i="28"/>
  <c r="M700" i="28"/>
  <c r="M707" i="28"/>
  <c r="M714" i="28"/>
  <c r="M727" i="28"/>
  <c r="M734" i="28"/>
  <c r="I748" i="28"/>
  <c r="M761" i="28"/>
  <c r="M786" i="28"/>
  <c r="M793" i="28"/>
  <c r="M834" i="28"/>
  <c r="M841" i="28"/>
  <c r="I855" i="28"/>
  <c r="M874" i="28"/>
  <c r="M881" i="28"/>
  <c r="I888" i="28"/>
  <c r="I895" i="28"/>
  <c r="M902" i="28"/>
  <c r="M915" i="28"/>
  <c r="I945" i="28"/>
  <c r="M958" i="28"/>
  <c r="I986" i="28"/>
  <c r="I1002" i="28"/>
  <c r="I33" i="28"/>
  <c r="I40" i="28"/>
  <c r="M46" i="28"/>
  <c r="I53" i="28"/>
  <c r="M73" i="28"/>
  <c r="M80" i="28"/>
  <c r="I108" i="28"/>
  <c r="M114" i="28"/>
  <c r="I121" i="28"/>
  <c r="I127" i="28"/>
  <c r="I134" i="28"/>
  <c r="I147" i="28"/>
  <c r="I160" i="28"/>
  <c r="M166" i="28"/>
  <c r="M172" i="28"/>
  <c r="I200" i="28"/>
  <c r="I207" i="28"/>
  <c r="I214" i="28"/>
  <c r="M220" i="28"/>
  <c r="I246" i="28"/>
  <c r="M259" i="28"/>
  <c r="M266" i="28"/>
  <c r="M273" i="28"/>
  <c r="M300" i="28"/>
  <c r="M313" i="28"/>
  <c r="M320" i="28"/>
  <c r="I327" i="28"/>
  <c r="M334" i="28"/>
  <c r="M341" i="28"/>
  <c r="I348" i="28"/>
  <c r="I375" i="28"/>
  <c r="I389" i="28"/>
  <c r="M395" i="28"/>
  <c r="M403" i="28"/>
  <c r="I417" i="28"/>
  <c r="I423" i="28"/>
  <c r="I449" i="28"/>
  <c r="M455" i="28"/>
  <c r="M475" i="28"/>
  <c r="I496" i="28"/>
  <c r="M516" i="28"/>
  <c r="I536" i="28"/>
  <c r="M550" i="28"/>
  <c r="M557" i="28"/>
  <c r="M564" i="28"/>
  <c r="M571" i="28"/>
  <c r="I592" i="28"/>
  <c r="I599" i="28"/>
  <c r="I626" i="28"/>
  <c r="M633" i="28"/>
  <c r="M646" i="28"/>
  <c r="M673" i="28"/>
  <c r="M680" i="28"/>
  <c r="I694" i="28"/>
  <c r="M720" i="28"/>
  <c r="M748" i="28"/>
  <c r="I755" i="28"/>
  <c r="M767" i="28"/>
  <c r="I774" i="28"/>
  <c r="I780" i="28"/>
  <c r="M800" i="28"/>
  <c r="M807" i="28"/>
  <c r="M813" i="28"/>
  <c r="I821" i="28"/>
  <c r="I828" i="28"/>
  <c r="M848" i="28"/>
  <c r="I868" i="28"/>
  <c r="M888" i="28"/>
  <c r="M895" i="28"/>
  <c r="I909" i="28"/>
  <c r="I926" i="28"/>
  <c r="I933" i="28"/>
  <c r="I939" i="28"/>
  <c r="M945" i="28"/>
  <c r="I952" i="28"/>
  <c r="I977" i="28"/>
  <c r="M986" i="28"/>
  <c r="I994" i="28"/>
  <c r="M1002" i="28"/>
  <c r="I1013" i="28"/>
  <c r="M1031" i="28"/>
  <c r="U14" i="35"/>
  <c r="S9" i="31"/>
  <c r="H95" i="23"/>
  <c r="H82" i="23"/>
  <c r="H89" i="23"/>
  <c r="H75" i="23"/>
  <c r="H60" i="23"/>
  <c r="H53" i="23"/>
  <c r="H50" i="23"/>
  <c r="H92" i="23"/>
  <c r="H78" i="23"/>
  <c r="H43" i="23"/>
  <c r="H81" i="23"/>
  <c r="H74" i="23"/>
  <c r="H59" i="23"/>
  <c r="H91" i="23"/>
  <c r="H77" i="23"/>
  <c r="H84" i="23"/>
  <c r="H42" i="23"/>
  <c r="H55" i="23"/>
  <c r="H87" i="23"/>
  <c r="H73" i="23"/>
  <c r="H65" i="23"/>
  <c r="H58" i="23"/>
  <c r="H94" i="23"/>
  <c r="H88" i="23"/>
  <c r="H41" i="23"/>
  <c r="H71" i="23"/>
  <c r="H45" i="23"/>
  <c r="H93" i="23"/>
  <c r="H76" i="23"/>
  <c r="H54" i="23"/>
  <c r="H49" i="23"/>
  <c r="H64" i="23"/>
  <c r="H86" i="23"/>
  <c r="H80" i="23"/>
  <c r="R28" i="23"/>
  <c r="R30" i="23" s="1"/>
  <c r="H63" i="23"/>
  <c r="H48" i="23"/>
  <c r="H44" i="23"/>
  <c r="H85" i="23"/>
  <c r="H62" i="23"/>
  <c r="H52" i="23"/>
  <c r="H57" i="23"/>
  <c r="I36" i="23"/>
  <c r="H90" i="23"/>
  <c r="H79" i="23"/>
  <c r="H61" i="23"/>
  <c r="H56" i="23"/>
  <c r="H47" i="23"/>
  <c r="H72" i="23"/>
  <c r="H46" i="23"/>
  <c r="H83" i="23"/>
  <c r="I72" i="23"/>
  <c r="I94" i="23"/>
  <c r="I84" i="23"/>
  <c r="I74" i="23"/>
  <c r="I82" i="23"/>
  <c r="I89" i="23"/>
  <c r="I75" i="23"/>
  <c r="I63" i="23"/>
  <c r="I92" i="23"/>
  <c r="I85" i="23"/>
  <c r="I71" i="23"/>
  <c r="I56" i="23"/>
  <c r="I88" i="23"/>
  <c r="I46" i="23"/>
  <c r="I59" i="23"/>
  <c r="I95" i="23"/>
  <c r="I62" i="23"/>
  <c r="I52" i="23"/>
  <c r="I49" i="23"/>
  <c r="I91" i="23"/>
  <c r="I77" i="23"/>
  <c r="I55" i="23"/>
  <c r="I38" i="23"/>
  <c r="I87" i="23"/>
  <c r="I73" i="23"/>
  <c r="I65" i="23"/>
  <c r="I58" i="23"/>
  <c r="I80" i="23"/>
  <c r="I60" i="23"/>
  <c r="I50" i="23"/>
  <c r="I41" i="23"/>
  <c r="I45" i="23"/>
  <c r="I93" i="23"/>
  <c r="I81" i="23"/>
  <c r="I76" i="23"/>
  <c r="I54" i="23"/>
  <c r="I64" i="23"/>
  <c r="R29" i="23"/>
  <c r="R31" i="23" s="1"/>
  <c r="I86" i="23"/>
  <c r="I53" i="23"/>
  <c r="I48" i="23"/>
  <c r="I44" i="23"/>
  <c r="I57" i="23"/>
  <c r="I90" i="23"/>
  <c r="I43" i="23"/>
  <c r="I79" i="23"/>
  <c r="I61" i="23"/>
  <c r="I47" i="23"/>
  <c r="I83" i="23"/>
  <c r="I51" i="23"/>
  <c r="I78" i="23"/>
  <c r="A13" i="23"/>
  <c r="A24" i="23"/>
  <c r="E55" i="23" a="1"/>
  <c r="E55" i="23" s="1"/>
  <c r="E23" i="23"/>
  <c r="A96" i="23" a="1"/>
  <c r="A96" i="23" s="1"/>
  <c r="C132" i="23" a="1"/>
  <c r="C132" i="23" s="1"/>
  <c r="C133" i="23" a="1"/>
  <c r="C133" i="23" s="1"/>
  <c r="C131" i="23" a="1"/>
  <c r="C131" i="23" s="1"/>
  <c r="W9" i="31"/>
  <c r="V10" i="31" a="1"/>
  <c r="V10" i="31" s="1"/>
  <c r="C43" i="23" a="1"/>
  <c r="C43" i="23" s="1"/>
  <c r="C13" i="23" s="1"/>
  <c r="C130" i="23" a="1"/>
  <c r="C130" i="23" s="1"/>
  <c r="C57" i="23" a="1"/>
  <c r="C57" i="23" s="1"/>
  <c r="V25" i="26" a="1"/>
  <c r="V25" i="26" s="1"/>
  <c r="W24" i="26"/>
  <c r="E57" i="23" a="1"/>
  <c r="E57" i="23" s="1"/>
  <c r="A122" i="23" a="1"/>
  <c r="A122" i="23" s="1"/>
  <c r="A123" i="23" a="1"/>
  <c r="A123" i="23" s="1"/>
  <c r="A29" i="23" s="1"/>
  <c r="A121" i="23" a="1"/>
  <c r="A121" i="23" s="1"/>
  <c r="E52" i="23" a="1"/>
  <c r="E52" i="23" s="1"/>
  <c r="C122" i="23" a="1"/>
  <c r="C122" i="23" s="1"/>
  <c r="C123" i="23" a="1"/>
  <c r="C123" i="23" s="1"/>
  <c r="C29" i="23" s="1"/>
  <c r="C121" i="23" a="1"/>
  <c r="C121" i="23" s="1"/>
  <c r="C120" i="23" a="1"/>
  <c r="C120" i="23" s="1"/>
  <c r="C47" i="23" a="1"/>
  <c r="C47" i="23" s="1"/>
  <c r="C48" i="23" a="1"/>
  <c r="C48" i="23" s="1"/>
  <c r="C14" i="23" s="1"/>
  <c r="E68" i="23" a="1"/>
  <c r="E68" i="23" s="1"/>
  <c r="E18" i="23" s="1"/>
  <c r="E122" i="23" a="1"/>
  <c r="E122" i="23" s="1"/>
  <c r="E121" i="23" a="1"/>
  <c r="E121" i="23" s="1"/>
  <c r="E120" i="23" a="1"/>
  <c r="E120" i="23" s="1"/>
  <c r="A100" i="23" a="1"/>
  <c r="A100" i="23" s="1"/>
  <c r="A102" i="23" a="1"/>
  <c r="A102" i="23" s="1"/>
  <c r="A25" i="23"/>
  <c r="A101" i="23" a="1"/>
  <c r="A101" i="23" s="1"/>
  <c r="A136" i="23" a="1"/>
  <c r="A136" i="23" s="1"/>
  <c r="A135" i="23" a="1"/>
  <c r="A135" i="23" s="1"/>
  <c r="A138" i="23" a="1"/>
  <c r="A138" i="23" s="1"/>
  <c r="A32" i="23" s="1"/>
  <c r="C19" i="26" a="1"/>
  <c r="C19" i="26" s="1"/>
  <c r="D18" i="26"/>
  <c r="J18" i="22" a="1"/>
  <c r="J18" i="22" s="1"/>
  <c r="J19" i="22" a="1"/>
  <c r="J19" i="22" s="1"/>
  <c r="J20" i="22" a="1"/>
  <c r="J20" i="22" s="1"/>
  <c r="C71" i="23" a="1"/>
  <c r="C71" i="23" s="1"/>
  <c r="C72" i="23" a="1"/>
  <c r="C72" i="23" s="1"/>
  <c r="C70" i="23" a="1"/>
  <c r="C70" i="23" s="1"/>
  <c r="A40" i="23" a="1"/>
  <c r="A40" i="23" s="1"/>
  <c r="E25" i="23"/>
  <c r="A113" i="23" a="1"/>
  <c r="A113" i="23" s="1"/>
  <c r="A27" i="23" s="1"/>
  <c r="A112" i="23" a="1"/>
  <c r="A112" i="23" s="1"/>
  <c r="A111" i="23" a="1"/>
  <c r="A111" i="23" s="1"/>
  <c r="A110" i="23" a="1"/>
  <c r="A110" i="23" s="1"/>
  <c r="D21" i="26"/>
  <c r="AN17" i="22" a="1"/>
  <c r="AN17" i="22" s="1"/>
  <c r="AN19" i="22" a="1"/>
  <c r="AN19" i="22" s="1"/>
  <c r="AN18" i="22" a="1"/>
  <c r="AN18" i="22" s="1"/>
  <c r="C19" i="23"/>
  <c r="C40" i="23" a="1"/>
  <c r="C40" i="23" s="1"/>
  <c r="AK7" i="26" a="1"/>
  <c r="AK7" i="26" s="1"/>
  <c r="K30" i="32" a="1"/>
  <c r="K30" i="32" s="1"/>
  <c r="L29" i="32"/>
  <c r="E111" i="23" a="1"/>
  <c r="E111" i="23" s="1"/>
  <c r="E110" i="23" a="1"/>
  <c r="E110" i="23" s="1"/>
  <c r="C16" i="23"/>
  <c r="C56" i="23" a="1"/>
  <c r="C56" i="23" s="1"/>
  <c r="A128" i="23" a="1"/>
  <c r="A128" i="23" s="1"/>
  <c r="A30" i="23" s="1"/>
  <c r="A126" i="23" a="1"/>
  <c r="A126" i="23" s="1"/>
  <c r="A125" i="23" a="1"/>
  <c r="A125" i="23" s="1"/>
  <c r="E15" i="23"/>
  <c r="A17" i="23"/>
  <c r="C127" i="23" a="1"/>
  <c r="C127" i="23" s="1"/>
  <c r="C128" i="23" a="1"/>
  <c r="C128" i="23" s="1"/>
  <c r="C30" i="23" s="1"/>
  <c r="C126" i="23" a="1"/>
  <c r="C126" i="23" s="1"/>
  <c r="AA15" i="26"/>
  <c r="Z16" i="26" a="1"/>
  <c r="Z16" i="26" s="1"/>
  <c r="C63" i="23" a="1"/>
  <c r="C63" i="23" s="1"/>
  <c r="C17" i="23" s="1"/>
  <c r="C60" i="23" a="1"/>
  <c r="C60" i="23" s="1"/>
  <c r="C62" i="23" a="1"/>
  <c r="C62" i="23" s="1"/>
  <c r="E112" i="23" a="1"/>
  <c r="E112" i="23" s="1"/>
  <c r="AG16" i="26" a="1"/>
  <c r="AG16" i="26" s="1"/>
  <c r="AH15" i="26"/>
  <c r="AF10" i="22" a="1"/>
  <c r="AF10" i="22" s="1"/>
  <c r="E63" i="23" a="1"/>
  <c r="E63" i="23" s="1"/>
  <c r="E17" i="23" s="1"/>
  <c r="AL18" i="26"/>
  <c r="AK19" i="26" a="1"/>
  <c r="AK19" i="26" s="1"/>
  <c r="AP1" i="22"/>
  <c r="AO2" i="22" a="1"/>
  <c r="AO2" i="22" s="1"/>
  <c r="AK9" i="22" a="1"/>
  <c r="AK9" i="22" s="1"/>
  <c r="AL8" i="22"/>
  <c r="L29" i="22"/>
  <c r="K30" i="22" a="1"/>
  <c r="K30" i="22" s="1"/>
  <c r="C31" i="23"/>
  <c r="E50" i="23" a="1"/>
  <c r="E50" i="23" s="1"/>
  <c r="A97" i="23" a="1"/>
  <c r="A97" i="23" s="1"/>
  <c r="A95" i="23" a="1"/>
  <c r="A95" i="23" s="1"/>
  <c r="E113" i="23" a="1"/>
  <c r="E113" i="23" s="1"/>
  <c r="E27" i="23" s="1"/>
  <c r="R7" i="31" a="1"/>
  <c r="R7" i="31" s="1"/>
  <c r="E60" i="23" a="1"/>
  <c r="E60" i="23" s="1"/>
  <c r="C98" i="23" a="1"/>
  <c r="C98" i="23" s="1"/>
  <c r="C24" i="23" s="1"/>
  <c r="C95" i="23" a="1"/>
  <c r="C95" i="23" s="1"/>
  <c r="A118" i="23" a="1"/>
  <c r="A118" i="23" s="1"/>
  <c r="A28" i="23" s="1"/>
  <c r="A117" i="23" a="1"/>
  <c r="A117" i="23" s="1"/>
  <c r="A116" i="23" a="1"/>
  <c r="A116" i="23" s="1"/>
  <c r="A115" i="23" a="1"/>
  <c r="A115" i="23" s="1"/>
  <c r="A137" i="23" a="1"/>
  <c r="A137" i="23" s="1"/>
  <c r="C7" i="26" a="1"/>
  <c r="C7" i="26" s="1"/>
  <c r="D6" i="26"/>
  <c r="C13" i="26" a="1"/>
  <c r="C13" i="26" s="1"/>
  <c r="C55" i="23" a="1"/>
  <c r="C55" i="23" s="1"/>
  <c r="C117" i="23" a="1"/>
  <c r="C117" i="23" s="1"/>
  <c r="C115" i="23" a="1"/>
  <c r="C115" i="23" s="1"/>
  <c r="A127" i="23" a="1"/>
  <c r="A127" i="23" s="1"/>
  <c r="A42" i="23" a="1"/>
  <c r="A42" i="23" s="1"/>
  <c r="C46" i="23" a="1"/>
  <c r="C46" i="23" s="1"/>
  <c r="E65" i="23" a="1"/>
  <c r="E65" i="23" s="1"/>
  <c r="E72" i="23" a="1"/>
  <c r="E72" i="23" s="1"/>
  <c r="AK43" i="22"/>
  <c r="G29" i="22"/>
  <c r="V22" i="22"/>
  <c r="AK15" i="22"/>
  <c r="G1" i="22"/>
  <c r="AO43" i="22"/>
  <c r="AO36" i="22"/>
  <c r="AG36" i="22"/>
  <c r="V29" i="22"/>
  <c r="G43" i="22"/>
  <c r="AK29" i="22"/>
  <c r="G22" i="22"/>
  <c r="K43" i="22"/>
  <c r="Z36" i="22"/>
  <c r="AO29" i="22"/>
  <c r="Z15" i="22"/>
  <c r="AG43" i="22"/>
  <c r="V36" i="22"/>
  <c r="Z8" i="22"/>
  <c r="V43" i="22"/>
  <c r="K36" i="22"/>
  <c r="C29" i="22"/>
  <c r="AG1" i="22"/>
  <c r="Q52" i="22"/>
  <c r="AF52" i="22" s="1"/>
  <c r="R43" i="22"/>
  <c r="AO22" i="22"/>
  <c r="Z1" i="22"/>
  <c r="C15" i="22"/>
  <c r="AK22" i="22"/>
  <c r="AO8" i="22"/>
  <c r="V1" i="22"/>
  <c r="C43" i="22"/>
  <c r="R1" i="22"/>
  <c r="L9" i="31"/>
  <c r="D15" i="31"/>
  <c r="H29" i="32"/>
  <c r="G30" i="32" a="1"/>
  <c r="G30" i="32" s="1"/>
  <c r="E130" i="23" a="1"/>
  <c r="E130" i="23" s="1"/>
  <c r="AQ1" i="31"/>
  <c r="AG18" i="31"/>
  <c r="R12" i="31"/>
  <c r="C6" i="31"/>
  <c r="R15" i="31"/>
  <c r="C9" i="31"/>
  <c r="K21" i="31"/>
  <c r="Z15" i="31"/>
  <c r="AO9" i="31"/>
  <c r="AO18" i="31"/>
  <c r="R18" i="31"/>
  <c r="AO21" i="31"/>
  <c r="O1" i="31"/>
  <c r="C21" i="31"/>
  <c r="K18" i="31"/>
  <c r="AK15" i="31"/>
  <c r="AB1" i="31"/>
  <c r="R21" i="31"/>
  <c r="G9" i="31"/>
  <c r="AG15" i="31"/>
  <c r="Z6" i="31"/>
  <c r="G6" i="31"/>
  <c r="F3" i="31"/>
  <c r="Z21" i="31"/>
  <c r="G18" i="31"/>
  <c r="K15" i="31"/>
  <c r="Z12" i="31"/>
  <c r="AK9" i="31"/>
  <c r="AK21" i="31"/>
  <c r="AG6" i="31"/>
  <c r="AG21" i="31"/>
  <c r="V6" i="31"/>
  <c r="Z9" i="31"/>
  <c r="V13" i="31" a="1"/>
  <c r="V13" i="31" s="1"/>
  <c r="E108" i="23" a="1"/>
  <c r="E108" i="23" s="1"/>
  <c r="E26" i="23" s="1"/>
  <c r="E107" i="23" a="1"/>
  <c r="E107" i="23" s="1"/>
  <c r="U2" i="31"/>
  <c r="AG9" i="31"/>
  <c r="L18" i="26"/>
  <c r="K16" i="22" a="1"/>
  <c r="K16" i="22" s="1"/>
  <c r="AJ2" i="31"/>
  <c r="A105" i="23" a="1"/>
  <c r="A105" i="23" s="1"/>
  <c r="K7" i="26" a="1"/>
  <c r="K7" i="26" s="1"/>
  <c r="D15" i="26"/>
  <c r="AA21" i="26"/>
  <c r="U3" i="31"/>
  <c r="AO15" i="31"/>
  <c r="A88" i="23" a="1"/>
  <c r="A88" i="23" s="1"/>
  <c r="A22" i="23" s="1"/>
  <c r="E91" i="23" a="1"/>
  <c r="E91" i="23" s="1"/>
  <c r="C100" i="23" a="1"/>
  <c r="C100" i="23" s="1"/>
  <c r="C110" i="23" a="1"/>
  <c r="C110" i="23" s="1"/>
  <c r="E131" i="23" a="1"/>
  <c r="E131" i="23" s="1"/>
  <c r="AG22" i="26" a="1"/>
  <c r="AG22" i="26" s="1"/>
  <c r="AH21" i="26"/>
  <c r="C36" i="22"/>
  <c r="Z43" i="22"/>
  <c r="AJ3" i="31"/>
  <c r="C18" i="31"/>
  <c r="C12" i="31"/>
  <c r="C88" i="23" a="1"/>
  <c r="C88" i="23" s="1"/>
  <c r="C22" i="23" s="1"/>
  <c r="F39" i="22" a="1"/>
  <c r="F39" i="22" s="1"/>
  <c r="F38" i="22" a="1"/>
  <c r="F38" i="22" s="1"/>
  <c r="F40" i="22" a="1"/>
  <c r="F40" i="22" s="1"/>
  <c r="V19" i="31" a="1"/>
  <c r="V19" i="31" s="1"/>
  <c r="W18" i="31"/>
  <c r="J27" i="32" a="1"/>
  <c r="J27" i="32" s="1"/>
  <c r="J26" i="32" a="1"/>
  <c r="J26" i="32" s="1"/>
  <c r="J25" i="32" a="1"/>
  <c r="J25" i="32" s="1"/>
  <c r="AL36" i="32"/>
  <c r="AK37" i="32" a="1"/>
  <c r="AK37" i="32" s="1"/>
  <c r="K6" i="31"/>
  <c r="G12" i="31"/>
  <c r="Z18" i="31"/>
  <c r="E46" i="23" a="1"/>
  <c r="E46" i="23" s="1"/>
  <c r="C85" i="23" a="1"/>
  <c r="C85" i="23" s="1"/>
  <c r="E132" i="23" a="1"/>
  <c r="E132" i="23" s="1"/>
  <c r="S15" i="26"/>
  <c r="R36" i="22"/>
  <c r="K12" i="31"/>
  <c r="B10" i="32" a="1"/>
  <c r="B10" i="32" s="1"/>
  <c r="W22" i="32"/>
  <c r="A60" i="23" a="1"/>
  <c r="A60" i="23" s="1"/>
  <c r="A67" i="23" a="1"/>
  <c r="A67" i="23" s="1"/>
  <c r="C101" i="23" a="1"/>
  <c r="C101" i="23" s="1"/>
  <c r="C111" i="23" a="1"/>
  <c r="C111" i="23" s="1"/>
  <c r="E133" i="23" a="1"/>
  <c r="E133" i="23" s="1"/>
  <c r="E31" i="23" s="1"/>
  <c r="C1" i="22"/>
  <c r="C8" i="22"/>
  <c r="G15" i="22"/>
  <c r="C22" i="22"/>
  <c r="R29" i="22"/>
  <c r="AK6" i="31"/>
  <c r="AK18" i="31"/>
  <c r="AF27" i="32" a="1"/>
  <c r="AF27" i="32" s="1"/>
  <c r="AF25" i="32" a="1"/>
  <c r="AF25" i="32" s="1"/>
  <c r="AF26" i="32" a="1"/>
  <c r="AF26" i="32" s="1"/>
  <c r="V16" i="31" a="1"/>
  <c r="V16" i="31" s="1"/>
  <c r="D15" i="32"/>
  <c r="AN25" i="32" a="1"/>
  <c r="AN25" i="32" s="1"/>
  <c r="AN26" i="32" a="1"/>
  <c r="AN26" i="32" s="1"/>
  <c r="AN27" i="32" a="1"/>
  <c r="AN27" i="32" s="1"/>
  <c r="C92" i="23" a="1"/>
  <c r="C92" i="23" s="1"/>
  <c r="C91" i="23" a="1"/>
  <c r="C91" i="23" s="1"/>
  <c r="E101" i="23" a="1"/>
  <c r="E101" i="23" s="1"/>
  <c r="C137" i="23" a="1"/>
  <c r="C137" i="23" s="1"/>
  <c r="C138" i="23" a="1"/>
  <c r="C138" i="23" s="1"/>
  <c r="C32" i="23" s="1"/>
  <c r="AK13" i="26" a="1"/>
  <c r="AK13" i="26" s="1"/>
  <c r="K1" i="22"/>
  <c r="G8" i="22"/>
  <c r="L22" i="22"/>
  <c r="AK36" i="22"/>
  <c r="AO6" i="31"/>
  <c r="J47" i="32" a="1"/>
  <c r="J47" i="32" s="1"/>
  <c r="J46" i="32" a="1"/>
  <c r="J46" i="32" s="1"/>
  <c r="E137" i="23" a="1"/>
  <c r="E137" i="23" s="1"/>
  <c r="E136" i="23" a="1"/>
  <c r="E136" i="23" s="1"/>
  <c r="E138" i="23" a="1"/>
  <c r="E138" i="23" s="1"/>
  <c r="E32" i="23" s="1"/>
  <c r="R15" i="22"/>
  <c r="R22" i="22"/>
  <c r="Z29" i="22"/>
  <c r="AG12" i="31"/>
  <c r="AH12" i="26"/>
  <c r="R22" i="26" a="1"/>
  <c r="R22" i="26" s="1"/>
  <c r="K8" i="22"/>
  <c r="V15" i="22"/>
  <c r="G21" i="31"/>
  <c r="A107" i="23" a="1"/>
  <c r="A107" i="23" s="1"/>
  <c r="Z25" i="26" a="1"/>
  <c r="Z25" i="26" s="1"/>
  <c r="R8" i="22"/>
  <c r="Z22" i="22"/>
  <c r="AG29" i="22"/>
  <c r="G37" i="22" a="1"/>
  <c r="G37" i="22" s="1"/>
  <c r="AK12" i="31"/>
  <c r="AN45" i="32" a="1"/>
  <c r="AN45" i="32" s="1"/>
  <c r="AN46" i="32" a="1"/>
  <c r="AN46" i="32" s="1"/>
  <c r="AN48" i="32" a="1"/>
  <c r="AN48" i="32" s="1"/>
  <c r="AN47" i="32" a="1"/>
  <c r="AN47" i="32" s="1"/>
  <c r="C112" i="23" a="1"/>
  <c r="C112" i="23" s="1"/>
  <c r="A132" i="23" a="1"/>
  <c r="A132" i="23" s="1"/>
  <c r="A130" i="23" a="1"/>
  <c r="A130" i="23" s="1"/>
  <c r="A133" i="23" a="1"/>
  <c r="A133" i="23" s="1"/>
  <c r="A31" i="23" s="1"/>
  <c r="AK1" i="22"/>
  <c r="AG15" i="22"/>
  <c r="F41" i="22" a="1"/>
  <c r="F41" i="22" s="1"/>
  <c r="J11" i="32" a="1"/>
  <c r="J11" i="32" s="1"/>
  <c r="J10" i="32" a="1"/>
  <c r="J10" i="32" s="1"/>
  <c r="J12" i="32" a="1"/>
  <c r="J12" i="32" s="1"/>
  <c r="AG23" i="32" a="1"/>
  <c r="AG23" i="32" s="1"/>
  <c r="W8" i="22"/>
  <c r="V9" i="22" a="1"/>
  <c r="V9" i="22" s="1"/>
  <c r="AG23" i="22" a="1"/>
  <c r="AG23" i="22" s="1"/>
  <c r="AH22" i="22"/>
  <c r="V22" i="31" a="1"/>
  <c r="V22" i="31" s="1"/>
  <c r="W21" i="31"/>
  <c r="AA8" i="32"/>
  <c r="Z9" i="32" a="1"/>
  <c r="Z9" i="32" s="1"/>
  <c r="AO16" i="32" a="1"/>
  <c r="AO16" i="32" s="1"/>
  <c r="AP15" i="32"/>
  <c r="AG9" i="32" a="1"/>
  <c r="AG9" i="32" s="1"/>
  <c r="AH8" i="32"/>
  <c r="AO23" i="32" a="1"/>
  <c r="AO23" i="32" s="1"/>
  <c r="Y48" i="32" a="1"/>
  <c r="Y48" i="32" s="1"/>
  <c r="Y47" i="32" a="1"/>
  <c r="Y47" i="32" s="1"/>
  <c r="Z37" i="32" a="1"/>
  <c r="Z37" i="32" s="1"/>
  <c r="AA36" i="32"/>
  <c r="AK44" i="32" a="1"/>
  <c r="AK44" i="32" s="1"/>
  <c r="AL43" i="32"/>
  <c r="Z9" i="26"/>
  <c r="AO21" i="26"/>
  <c r="AJ41" i="34" a="1"/>
  <c r="AJ41" i="34" s="1"/>
  <c r="AJ39" i="34" a="1"/>
  <c r="AJ39" i="34" s="1"/>
  <c r="AJ38" i="34" a="1"/>
  <c r="AJ38" i="34" s="1"/>
  <c r="AJ40" i="34" a="1"/>
  <c r="AJ40" i="34" s="1"/>
  <c r="G24" i="26"/>
  <c r="G21" i="26"/>
  <c r="G18" i="26"/>
  <c r="G15" i="26"/>
  <c r="G12" i="26"/>
  <c r="G9" i="26"/>
  <c r="G6" i="26"/>
  <c r="AK21" i="26"/>
  <c r="V15" i="26"/>
  <c r="U3" i="26"/>
  <c r="AO15" i="26"/>
  <c r="Z12" i="26"/>
  <c r="K9" i="26"/>
  <c r="AJ2" i="26"/>
  <c r="AO24" i="26"/>
  <c r="R12" i="26"/>
  <c r="C24" i="26"/>
  <c r="AO9" i="26"/>
  <c r="V21" i="26"/>
  <c r="AG9" i="26"/>
  <c r="AK24" i="26"/>
  <c r="AB1" i="26"/>
  <c r="K12" i="26"/>
  <c r="AG24" i="26"/>
  <c r="O1" i="26"/>
  <c r="AK9" i="26"/>
  <c r="H43" i="32"/>
  <c r="AG36" i="32"/>
  <c r="AK15" i="32"/>
  <c r="R36" i="32"/>
  <c r="R29" i="32"/>
  <c r="V15" i="32"/>
  <c r="C29" i="32"/>
  <c r="R15" i="32"/>
  <c r="Q52" i="32"/>
  <c r="AF52" i="32" s="1"/>
  <c r="V36" i="32"/>
  <c r="AK22" i="32"/>
  <c r="AG43" i="32"/>
  <c r="G22" i="32"/>
  <c r="Z15" i="32"/>
  <c r="V43" i="32"/>
  <c r="AO36" i="32"/>
  <c r="AK8" i="32"/>
  <c r="C43" i="32"/>
  <c r="K36" i="32"/>
  <c r="AK29" i="32"/>
  <c r="R8" i="32"/>
  <c r="AG29" i="32"/>
  <c r="C36" i="32"/>
  <c r="V29" i="32"/>
  <c r="G8" i="32"/>
  <c r="G36" i="32"/>
  <c r="Z29" i="32"/>
  <c r="R22" i="32"/>
  <c r="Z22" i="32"/>
  <c r="K15" i="32"/>
  <c r="C22" i="32"/>
  <c r="G15" i="32"/>
  <c r="V8" i="32"/>
  <c r="R43" i="32"/>
  <c r="S15" i="33"/>
  <c r="R16" i="33" a="1"/>
  <c r="R16" i="33" s="1"/>
  <c r="AH22" i="34"/>
  <c r="AL22" i="34"/>
  <c r="AK23" i="34" a="1"/>
  <c r="AK23" i="34" s="1"/>
  <c r="AP22" i="34"/>
  <c r="B34" i="34" a="1"/>
  <c r="B34" i="34" s="1"/>
  <c r="AO29" i="32"/>
  <c r="D6" i="33"/>
  <c r="J31" i="34" a="1"/>
  <c r="J31" i="34" s="1"/>
  <c r="J32" i="34" a="1"/>
  <c r="J32" i="34" s="1"/>
  <c r="J33" i="34" a="1"/>
  <c r="J33" i="34" s="1"/>
  <c r="J34" i="34" a="1"/>
  <c r="J34" i="34" s="1"/>
  <c r="W12" i="33"/>
  <c r="V13" i="33" a="1"/>
  <c r="V13" i="33" s="1"/>
  <c r="W15" i="33"/>
  <c r="Q39" i="34" a="1"/>
  <c r="Q39" i="34" s="1"/>
  <c r="Q40" i="34" a="1"/>
  <c r="Q40" i="34" s="1"/>
  <c r="Q38" i="34" a="1"/>
  <c r="Q38" i="34" s="1"/>
  <c r="Q41" i="34" a="1"/>
  <c r="Q41" i="34" s="1"/>
  <c r="AL12" i="33"/>
  <c r="Y39" i="34" a="1"/>
  <c r="Y39" i="34" s="1"/>
  <c r="Y41" i="34" a="1"/>
  <c r="Y41" i="34" s="1"/>
  <c r="Y40" i="34" a="1"/>
  <c r="Y40" i="34" s="1"/>
  <c r="AK44" i="34" a="1"/>
  <c r="AK44" i="34" s="1"/>
  <c r="AL43" i="34"/>
  <c r="AA29" i="34"/>
  <c r="U31" i="36" a="1"/>
  <c r="U31" i="36" s="1"/>
  <c r="U33" i="36" a="1"/>
  <c r="U33" i="36" s="1"/>
  <c r="U32" i="36" a="1"/>
  <c r="U32" i="36" s="1"/>
  <c r="U34" i="36" a="1"/>
  <c r="U34" i="36" s="1"/>
  <c r="L43" i="34"/>
  <c r="K44" i="34" a="1"/>
  <c r="K44" i="34" s="1"/>
  <c r="R23" i="34" a="1"/>
  <c r="R23" i="34" s="1"/>
  <c r="S22" i="34"/>
  <c r="Q46" i="34" a="1"/>
  <c r="Q46" i="34" s="1"/>
  <c r="Q48" i="34" a="1"/>
  <c r="Q48" i="34" s="1"/>
  <c r="Q45" i="34" a="1"/>
  <c r="Q45" i="34" s="1"/>
  <c r="AF48" i="34" a="1"/>
  <c r="AF48" i="34" s="1"/>
  <c r="AF46" i="34" a="1"/>
  <c r="AF46" i="34" s="1"/>
  <c r="AH6" i="35"/>
  <c r="AG7" i="35" a="1"/>
  <c r="AG7" i="35" s="1"/>
  <c r="Q47" i="34" a="1"/>
  <c r="Q47" i="34" s="1"/>
  <c r="AO44" i="34" a="1"/>
  <c r="AO44" i="34" s="1"/>
  <c r="AP43" i="34"/>
  <c r="D12" i="33"/>
  <c r="C13" i="33" a="1"/>
  <c r="C13" i="33" s="1"/>
  <c r="R29" i="34"/>
  <c r="AG10" i="35" a="1"/>
  <c r="AG10" i="35" s="1"/>
  <c r="AO29" i="34"/>
  <c r="V6" i="33"/>
  <c r="V9" i="33"/>
  <c r="G12" i="33"/>
  <c r="K36" i="34"/>
  <c r="Z6" i="33"/>
  <c r="G15" i="33"/>
  <c r="D6" i="35"/>
  <c r="C7" i="35" a="1"/>
  <c r="C7" i="35" s="1"/>
  <c r="AK6" i="33"/>
  <c r="Z12" i="33"/>
  <c r="D9" i="35"/>
  <c r="C10" i="35" a="1"/>
  <c r="C10" i="35" s="1"/>
  <c r="B32" i="36" a="1"/>
  <c r="B32" i="36" s="1"/>
  <c r="B31" i="36" a="1"/>
  <c r="B31" i="36" s="1"/>
  <c r="B34" i="36" a="1"/>
  <c r="B34" i="36" s="1"/>
  <c r="AG9" i="33"/>
  <c r="V22" i="34"/>
  <c r="B33" i="36" a="1"/>
  <c r="B33" i="36" s="1"/>
  <c r="C13" i="35" a="1"/>
  <c r="C13" i="35" s="1"/>
  <c r="D12" i="35"/>
  <c r="F33" i="36" a="1"/>
  <c r="F33" i="36" s="1"/>
  <c r="F31" i="36" a="1"/>
  <c r="F31" i="36" s="1"/>
  <c r="F34" i="36" a="1"/>
  <c r="F34" i="36" s="1"/>
  <c r="S29" i="36"/>
  <c r="G7" i="35" a="1"/>
  <c r="G7" i="35" s="1"/>
  <c r="K15" i="33"/>
  <c r="K12" i="33"/>
  <c r="K9" i="33"/>
  <c r="K6" i="33"/>
  <c r="C9" i="33"/>
  <c r="F3" i="33"/>
  <c r="C15" i="33"/>
  <c r="AO6" i="33"/>
  <c r="O1" i="33"/>
  <c r="AG12" i="33"/>
  <c r="G9" i="33"/>
  <c r="AB1" i="33"/>
  <c r="R12" i="33"/>
  <c r="AG6" i="33"/>
  <c r="AK15" i="33"/>
  <c r="AG15" i="33"/>
  <c r="AO15" i="33"/>
  <c r="AQ1" i="33"/>
  <c r="B41" i="36" a="1"/>
  <c r="B41" i="36" s="1"/>
  <c r="B39" i="36" a="1"/>
  <c r="B39" i="36" s="1"/>
  <c r="B40" i="36" a="1"/>
  <c r="B40" i="36" s="1"/>
  <c r="Z43" i="34"/>
  <c r="AO36" i="34"/>
  <c r="K22" i="34"/>
  <c r="V36" i="34"/>
  <c r="Z22" i="34"/>
  <c r="G36" i="34"/>
  <c r="V43" i="34"/>
  <c r="AK29" i="34"/>
  <c r="G22" i="34"/>
  <c r="AG29" i="34"/>
  <c r="C22" i="34"/>
  <c r="G43" i="34"/>
  <c r="V29" i="34"/>
  <c r="C43" i="34"/>
  <c r="R7" i="35" a="1"/>
  <c r="R7" i="35" s="1"/>
  <c r="AJ2" i="33"/>
  <c r="G29" i="34"/>
  <c r="Q52" i="34"/>
  <c r="AF52" i="34" s="1"/>
  <c r="U45" i="36" a="1"/>
  <c r="U45" i="36" s="1"/>
  <c r="U47" i="36" a="1"/>
  <c r="U47" i="36" s="1"/>
  <c r="U48" i="36" a="1"/>
  <c r="U48" i="36" s="1"/>
  <c r="D43" i="36"/>
  <c r="H43" i="36"/>
  <c r="W36" i="36"/>
  <c r="Q45" i="36" a="1"/>
  <c r="Q45" i="36" s="1"/>
  <c r="Q46" i="36" a="1"/>
  <c r="Q46" i="36" s="1"/>
  <c r="U47" i="38" a="1"/>
  <c r="U47" i="38" s="1"/>
  <c r="U45" i="38" a="1"/>
  <c r="U45" i="38" s="1"/>
  <c r="R10" i="35" a="1"/>
  <c r="R10" i="35" s="1"/>
  <c r="G7" i="37" a="1"/>
  <c r="G7" i="37" s="1"/>
  <c r="H6" i="37"/>
  <c r="Q47" i="36" a="1"/>
  <c r="Q47" i="36" s="1"/>
  <c r="G36" i="36"/>
  <c r="Q52" i="36"/>
  <c r="AF52" i="36" s="1"/>
  <c r="AK43" i="36"/>
  <c r="AK29" i="36"/>
  <c r="AF48" i="38" a="1"/>
  <c r="AF48" i="38" s="1"/>
  <c r="AL43" i="38"/>
  <c r="AG29" i="36"/>
  <c r="AG36" i="36"/>
  <c r="AG43" i="36"/>
  <c r="D6" i="37"/>
  <c r="AK36" i="36"/>
  <c r="AH6" i="37"/>
  <c r="AG7" i="37" a="1"/>
  <c r="AG7" i="37" s="1"/>
  <c r="AG44" i="38" a="1"/>
  <c r="AG44" i="38" s="1"/>
  <c r="AK6" i="35"/>
  <c r="AK9" i="35"/>
  <c r="AK12" i="35"/>
  <c r="Q8" i="37" a="1"/>
  <c r="S7" i="37" a="1"/>
  <c r="W7" i="37" a="1"/>
  <c r="U8" i="37" a="1"/>
  <c r="Q8" i="33" a="1"/>
  <c r="S7" i="33" a="1"/>
  <c r="Q11" i="33" a="1"/>
  <c r="S10" i="33" a="1"/>
  <c r="AA10" i="33" a="1"/>
  <c r="Y11" i="33" a="1"/>
  <c r="Q8" i="31" a="1"/>
  <c r="AH19" i="26" a="1"/>
  <c r="AF20" i="26" a="1"/>
  <c r="AJ14" i="26" a="1"/>
  <c r="AL7" i="26" a="1"/>
  <c r="AN8" i="26" a="1"/>
  <c r="AP7" i="26" a="1"/>
  <c r="D10" i="26" a="1"/>
  <c r="B11" i="26" a="1"/>
  <c r="Q23" i="26" a="1"/>
  <c r="AL16" i="26" a="1"/>
  <c r="AJ17" i="26" a="1"/>
  <c r="U11" i="26" a="1"/>
  <c r="Q8" i="26" a="1"/>
  <c r="B14" i="26" a="1"/>
  <c r="Y20" i="26" a="1"/>
  <c r="AA19" i="26" a="1"/>
  <c r="J8" i="26" a="1"/>
  <c r="L7" i="26" a="1"/>
  <c r="S10" i="26" a="1"/>
  <c r="Q11" i="26" a="1"/>
  <c r="H13" i="35" a="1"/>
  <c r="F14" i="35" a="1"/>
  <c r="D37" i="34" a="1"/>
  <c r="D9" i="32" a="1"/>
  <c r="D37" i="36" a="1"/>
  <c r="AH13" i="35" a="1"/>
  <c r="L16" i="26" a="1"/>
  <c r="J17" i="26" a="1"/>
  <c r="AP13" i="26" a="1"/>
  <c r="D30" i="34" a="1"/>
  <c r="AJ11" i="33" a="1"/>
  <c r="AH9" i="22" a="1"/>
  <c r="AN11" i="33" a="1"/>
  <c r="U11" i="35" a="1"/>
  <c r="AH44" i="38" a="1"/>
  <c r="S7" i="26" a="1"/>
  <c r="AA37" i="34" a="1"/>
  <c r="AF14" i="35" a="1"/>
  <c r="AJ8" i="26" a="1"/>
  <c r="D13" i="26" a="1"/>
  <c r="AP10" i="33" a="1"/>
  <c r="L22" i="26" a="1"/>
  <c r="W16" i="31" a="1"/>
  <c r="S22" i="26" a="1"/>
  <c r="F11" i="35" a="1"/>
  <c r="AH37" i="34" a="1"/>
  <c r="J23" i="26" a="1"/>
  <c r="U17" i="31" a="1"/>
  <c r="AP23" i="32" a="1"/>
  <c r="H10" i="35" a="1"/>
  <c r="AH44" i="34" a="1"/>
  <c r="AL13" i="26" a="1"/>
  <c r="H37" i="22" a="1"/>
  <c r="H7" i="33" a="1"/>
  <c r="AF11" i="35" a="1"/>
  <c r="D30" i="36" a="1"/>
  <c r="AL7" i="37" a="1"/>
  <c r="Q14" i="35" a="1"/>
  <c r="F8" i="33" a="1"/>
  <c r="AH10" i="35" a="1"/>
  <c r="S44" i="36" a="1"/>
  <c r="AJ8" i="37" a="1"/>
  <c r="W44" i="38" a="1"/>
  <c r="AA44" i="32" a="1"/>
  <c r="AP44" i="32" a="1"/>
  <c r="S7" i="31" a="1"/>
  <c r="S10" i="35" a="1"/>
  <c r="AP16" i="22" a="1"/>
  <c r="S37" i="36" a="1"/>
  <c r="Q20" i="26" a="1"/>
  <c r="S37" i="34" a="1"/>
  <c r="W30" i="36" a="1"/>
  <c r="AA7" i="26" a="1"/>
  <c r="U14" i="31" a="1"/>
  <c r="F8" i="35" a="1"/>
  <c r="Q8" i="35" a="1"/>
  <c r="S44" i="38" a="1"/>
  <c r="AL10" i="33" a="1"/>
  <c r="Y8" i="26" a="1"/>
  <c r="W13" i="31" a="1"/>
  <c r="L23" i="32" a="1"/>
  <c r="H7" i="35" a="1"/>
  <c r="AL37" i="34" a="1"/>
  <c r="H30" i="36" a="1"/>
  <c r="W10" i="26" a="1"/>
  <c r="AH23" i="32" a="1"/>
  <c r="L44" i="32" a="1"/>
  <c r="W44" i="36" a="1"/>
  <c r="L16" i="22" a="1"/>
  <c r="S19" i="26" a="1"/>
  <c r="AN14" i="26" a="1"/>
  <c r="S44" i="34" a="1"/>
  <c r="S13" i="35" a="1"/>
  <c r="H43" i="38" l="1"/>
  <c r="F48" i="38" s="1" a="1"/>
  <c r="F48" i="38" s="1"/>
  <c r="D43" i="38"/>
  <c r="B45" i="38" s="1" a="1"/>
  <c r="B45" i="38" s="1"/>
  <c r="Q45" i="38" a="1"/>
  <c r="Q45" i="38" s="1"/>
  <c r="Q47" i="38" a="1"/>
  <c r="Q47" i="38" s="1"/>
  <c r="U8" i="37"/>
  <c r="W7" i="37"/>
  <c r="S7" i="37"/>
  <c r="Q8" i="37"/>
  <c r="U46" i="38" a="1"/>
  <c r="U46" i="38" s="1"/>
  <c r="AF47" i="38" a="1"/>
  <c r="AF47" i="38" s="1"/>
  <c r="R44" i="38" a="1"/>
  <c r="R44" i="38" s="1"/>
  <c r="Q46" i="38" a="1"/>
  <c r="Q46" i="38" s="1"/>
  <c r="V7" i="37" a="1"/>
  <c r="V7" i="37" s="1"/>
  <c r="AF45" i="38" a="1"/>
  <c r="AF45" i="38" s="1"/>
  <c r="R7" i="37" a="1"/>
  <c r="R7" i="37" s="1"/>
  <c r="Q41" i="36" a="1"/>
  <c r="Q41" i="36" s="1"/>
  <c r="V30" i="36" a="1"/>
  <c r="V30" i="36" s="1"/>
  <c r="Q39" i="36" a="1"/>
  <c r="Q39" i="36" s="1"/>
  <c r="Q40" i="36" a="1"/>
  <c r="Q40" i="36" s="1"/>
  <c r="Y11" i="33"/>
  <c r="AA10" i="33"/>
  <c r="S10" i="33"/>
  <c r="Q11" i="33"/>
  <c r="S7" i="33"/>
  <c r="Q8" i="33"/>
  <c r="B41" i="34" a="1"/>
  <c r="B41" i="34" s="1"/>
  <c r="B38" i="34" a="1"/>
  <c r="B38" i="34" s="1"/>
  <c r="AO13" i="33" a="1"/>
  <c r="AO13" i="33" s="1"/>
  <c r="AP12" i="33"/>
  <c r="B40" i="34" a="1"/>
  <c r="B40" i="34" s="1"/>
  <c r="AA15" i="33"/>
  <c r="B33" i="34" a="1"/>
  <c r="B33" i="34" s="1"/>
  <c r="AF39" i="34" a="1"/>
  <c r="AF39" i="34" s="1"/>
  <c r="B31" i="34" a="1"/>
  <c r="B31" i="34" s="1"/>
  <c r="AF41" i="34" a="1"/>
  <c r="AF41" i="34" s="1"/>
  <c r="R7" i="33" a="1"/>
  <c r="R7" i="33" s="1"/>
  <c r="Q8" i="31"/>
  <c r="Y45" i="32" a="1"/>
  <c r="Y45" i="32" s="1"/>
  <c r="H15" i="31"/>
  <c r="J45" i="32" a="1"/>
  <c r="J45" i="32" s="1"/>
  <c r="AH15" i="32"/>
  <c r="AF20" i="32" s="1" a="1"/>
  <c r="AF20" i="32" s="1"/>
  <c r="AO13" i="31" a="1"/>
  <c r="AO13" i="31" s="1"/>
  <c r="AO9" i="32" a="1"/>
  <c r="AO9" i="32" s="1"/>
  <c r="L7" i="26"/>
  <c r="J8" i="26"/>
  <c r="AA19" i="26"/>
  <c r="Y20" i="26"/>
  <c r="B14" i="26"/>
  <c r="Q8" i="26"/>
  <c r="U11" i="26"/>
  <c r="AJ17" i="26"/>
  <c r="AL16" i="26"/>
  <c r="Q23" i="26"/>
  <c r="B11" i="26"/>
  <c r="D10" i="26"/>
  <c r="AP7" i="26"/>
  <c r="AN8" i="26"/>
  <c r="AL7" i="26"/>
  <c r="AJ14" i="26"/>
  <c r="AF20" i="26"/>
  <c r="AH19" i="26"/>
  <c r="W6" i="26"/>
  <c r="K25" i="26" a="1"/>
  <c r="K25" i="26" s="1"/>
  <c r="S24" i="26"/>
  <c r="AP18" i="26"/>
  <c r="Z19" i="26" a="1"/>
  <c r="Z19" i="26" s="1"/>
  <c r="R7" i="26" a="1"/>
  <c r="R7" i="26" s="1"/>
  <c r="W12" i="26"/>
  <c r="R19" i="26" a="1"/>
  <c r="R19" i="26" s="1"/>
  <c r="AH6" i="26"/>
  <c r="AF13" i="22" a="1"/>
  <c r="AF13" i="22" s="1"/>
  <c r="W18" i="26"/>
  <c r="AF11" i="22" a="1"/>
  <c r="AF11" i="22" s="1"/>
  <c r="F14" i="35"/>
  <c r="H13" i="35"/>
  <c r="Q11" i="26"/>
  <c r="S10" i="26"/>
  <c r="AF38" i="34" a="1"/>
  <c r="AF38" i="34" s="1"/>
  <c r="J17" i="26"/>
  <c r="L16" i="26"/>
  <c r="AH13" i="35"/>
  <c r="D37" i="36"/>
  <c r="D9" i="32"/>
  <c r="D37" i="34"/>
  <c r="AF19" i="32" a="1"/>
  <c r="AF19" i="32" s="1"/>
  <c r="B38" i="36" a="1"/>
  <c r="B38" i="36" s="1"/>
  <c r="B13" i="32" a="1"/>
  <c r="B13" i="32" s="1"/>
  <c r="B12" i="32" a="1"/>
  <c r="B12" i="32" s="1"/>
  <c r="B11" i="32" a="1"/>
  <c r="B11" i="32" s="1"/>
  <c r="S13" i="35"/>
  <c r="S44" i="34"/>
  <c r="AN14" i="26"/>
  <c r="S19" i="26"/>
  <c r="L16" i="22"/>
  <c r="W44" i="36"/>
  <c r="L44" i="32"/>
  <c r="AH23" i="32"/>
  <c r="W10" i="26"/>
  <c r="H30" i="36"/>
  <c r="AL37" i="34"/>
  <c r="H7" i="35"/>
  <c r="L23" i="32"/>
  <c r="W13" i="31"/>
  <c r="Y8" i="26"/>
  <c r="AL10" i="33"/>
  <c r="S44" i="38"/>
  <c r="Q8" i="35"/>
  <c r="F8" i="35"/>
  <c r="U14" i="31"/>
  <c r="AA7" i="26"/>
  <c r="W30" i="36"/>
  <c r="S37" i="34"/>
  <c r="Q20" i="26"/>
  <c r="S37" i="36"/>
  <c r="AP16" i="22"/>
  <c r="S10" i="35"/>
  <c r="S7" i="31"/>
  <c r="AP44" i="32"/>
  <c r="AA44" i="32"/>
  <c r="W44" i="38"/>
  <c r="AJ8" i="37"/>
  <c r="S44" i="36"/>
  <c r="AH10" i="35"/>
  <c r="F8" i="33"/>
  <c r="Q14" i="35"/>
  <c r="AL7" i="37"/>
  <c r="D30" i="36"/>
  <c r="AF11" i="35"/>
  <c r="H7" i="33"/>
  <c r="H37" i="22"/>
  <c r="AL13" i="26"/>
  <c r="AH44" i="34"/>
  <c r="H10" i="35"/>
  <c r="AP23" i="32"/>
  <c r="U17" i="31"/>
  <c r="J23" i="26"/>
  <c r="AH37" i="34"/>
  <c r="F11" i="35"/>
  <c r="S22" i="26"/>
  <c r="W16" i="31"/>
  <c r="L22" i="26"/>
  <c r="AP10" i="33"/>
  <c r="D13" i="26"/>
  <c r="AJ8" i="26"/>
  <c r="AF14" i="35"/>
  <c r="AA37" i="34"/>
  <c r="S7" i="26"/>
  <c r="AH44" i="38"/>
  <c r="U11" i="35"/>
  <c r="AN11" i="33"/>
  <c r="AH9" i="22"/>
  <c r="AJ11" i="33"/>
  <c r="D30" i="34"/>
  <c r="AP13" i="26"/>
  <c r="W43" i="34"/>
  <c r="V44" i="34" a="1"/>
  <c r="V44" i="34" s="1"/>
  <c r="L6" i="33"/>
  <c r="K7" i="33" a="1"/>
  <c r="K7" i="33" s="1"/>
  <c r="AK7" i="33" a="1"/>
  <c r="AK7" i="33" s="1"/>
  <c r="AL6" i="33"/>
  <c r="AO30" i="32" a="1"/>
  <c r="AO30" i="32" s="1"/>
  <c r="AP29" i="32"/>
  <c r="AH29" i="32"/>
  <c r="AG30" i="32" a="1"/>
  <c r="AG30" i="32" s="1"/>
  <c r="H15" i="26"/>
  <c r="G16" i="26" a="1"/>
  <c r="G16" i="26" s="1"/>
  <c r="AN17" i="32" a="1"/>
  <c r="AN17" i="32" s="1"/>
  <c r="AN18" i="32" a="1"/>
  <c r="AN18" i="32" s="1"/>
  <c r="AN20" i="32" a="1"/>
  <c r="AN20" i="32" s="1"/>
  <c r="AN19" i="32" a="1"/>
  <c r="AN19" i="32" s="1"/>
  <c r="S22" i="22"/>
  <c r="R23" i="22" a="1"/>
  <c r="R23" i="22" s="1"/>
  <c r="U55" i="22"/>
  <c r="AP18" i="31"/>
  <c r="AO19" i="31" a="1"/>
  <c r="AO19" i="31" s="1"/>
  <c r="U41" i="36" a="1"/>
  <c r="U41" i="36" s="1"/>
  <c r="U40" i="36" a="1"/>
  <c r="U40" i="36" s="1"/>
  <c r="U39" i="36" a="1"/>
  <c r="U39" i="36" s="1"/>
  <c r="U38" i="36" a="1"/>
  <c r="U38" i="36" s="1"/>
  <c r="K10" i="33" a="1"/>
  <c r="K10" i="33" s="1"/>
  <c r="L9" i="33"/>
  <c r="S8" i="32"/>
  <c r="R9" i="32" a="1"/>
  <c r="R9" i="32" s="1"/>
  <c r="G19" i="26" a="1"/>
  <c r="G19" i="26" s="1"/>
  <c r="H18" i="26"/>
  <c r="S15" i="22"/>
  <c r="R16" i="22" a="1"/>
  <c r="R16" i="22" s="1"/>
  <c r="B17" i="32" a="1"/>
  <c r="B17" i="32" s="1"/>
  <c r="B20" i="32" a="1"/>
  <c r="B20" i="32" s="1"/>
  <c r="B18" i="32" a="1"/>
  <c r="B18" i="32" s="1"/>
  <c r="B19" i="32" a="1"/>
  <c r="B19" i="32" s="1"/>
  <c r="Z10" i="31" a="1"/>
  <c r="Z10" i="31" s="1"/>
  <c r="AA9" i="31"/>
  <c r="AP9" i="31"/>
  <c r="AO10" i="31" a="1"/>
  <c r="AO10" i="31" s="1"/>
  <c r="AG2" i="22" a="1"/>
  <c r="AG2" i="22" s="1"/>
  <c r="AH1" i="22"/>
  <c r="H36" i="34"/>
  <c r="G37" i="34" a="1"/>
  <c r="G37" i="34" s="1"/>
  <c r="F47" i="36" a="1"/>
  <c r="F47" i="36" s="1"/>
  <c r="F45" i="36" a="1"/>
  <c r="F45" i="36" s="1"/>
  <c r="F46" i="36" a="1"/>
  <c r="F46" i="36" s="1"/>
  <c r="F48" i="36" a="1"/>
  <c r="F48" i="36" s="1"/>
  <c r="Z23" i="34" a="1"/>
  <c r="Z23" i="34" s="1"/>
  <c r="AA22" i="34"/>
  <c r="L12" i="33"/>
  <c r="K13" i="33" a="1"/>
  <c r="K13" i="33" s="1"/>
  <c r="AK30" i="32" a="1"/>
  <c r="AK30" i="32" s="1"/>
  <c r="AL29" i="32"/>
  <c r="AL9" i="26"/>
  <c r="AK10" i="26" a="1"/>
  <c r="AK10" i="26" s="1"/>
  <c r="H21" i="26"/>
  <c r="G22" i="26" a="1"/>
  <c r="G22" i="26" s="1"/>
  <c r="V7" i="31" a="1"/>
  <c r="V7" i="31" s="1"/>
  <c r="W6" i="31"/>
  <c r="Z16" i="31" a="1"/>
  <c r="Z16" i="31" s="1"/>
  <c r="AA15" i="31"/>
  <c r="C30" i="22" a="1"/>
  <c r="C30" i="22" s="1"/>
  <c r="D29" i="22"/>
  <c r="W36" i="34"/>
  <c r="V37" i="34" a="1"/>
  <c r="V37" i="34" s="1"/>
  <c r="L15" i="33"/>
  <c r="K16" i="33" a="1"/>
  <c r="K16" i="33" s="1"/>
  <c r="L36" i="32"/>
  <c r="K37" i="32" a="1"/>
  <c r="K37" i="32" s="1"/>
  <c r="H24" i="26"/>
  <c r="G25" i="26" a="1"/>
  <c r="G25" i="26" s="1"/>
  <c r="Y12" i="32" a="1"/>
  <c r="Y12" i="32" s="1"/>
  <c r="Y10" i="32" a="1"/>
  <c r="Y10" i="32" s="1"/>
  <c r="Y11" i="32" a="1"/>
  <c r="Y11" i="32" s="1"/>
  <c r="Y13" i="32" a="1"/>
  <c r="Y13" i="32" s="1"/>
  <c r="AH21" i="31"/>
  <c r="AG22" i="31" a="1"/>
  <c r="AG22" i="31" s="1"/>
  <c r="L21" i="31"/>
  <c r="K22" i="31" a="1"/>
  <c r="K22" i="31" s="1"/>
  <c r="K37" i="22" a="1"/>
  <c r="K37" i="22" s="1"/>
  <c r="L36" i="22"/>
  <c r="AN13" i="32" a="1"/>
  <c r="AN13" i="32" s="1"/>
  <c r="AN10" i="32" a="1"/>
  <c r="AN10" i="32" s="1"/>
  <c r="AN11" i="32" a="1"/>
  <c r="AN11" i="32" s="1"/>
  <c r="AN12" i="32" a="1"/>
  <c r="AN12" i="32" s="1"/>
  <c r="B47" i="36" a="1"/>
  <c r="B47" i="36" s="1"/>
  <c r="B45" i="36" a="1"/>
  <c r="B45" i="36" s="1"/>
  <c r="B46" i="36" a="1"/>
  <c r="B46" i="36" s="1"/>
  <c r="B48" i="36" a="1"/>
  <c r="B48" i="36" s="1"/>
  <c r="L22" i="34"/>
  <c r="K23" i="34" a="1"/>
  <c r="K23" i="34" s="1"/>
  <c r="G16" i="33" a="1"/>
  <c r="G16" i="33" s="1"/>
  <c r="H15" i="33"/>
  <c r="C44" i="32" a="1"/>
  <c r="C44" i="32" s="1"/>
  <c r="D43" i="32"/>
  <c r="AH24" i="26"/>
  <c r="AG25" i="26" a="1"/>
  <c r="AG25" i="26" s="1"/>
  <c r="AH6" i="31"/>
  <c r="AG7" i="31" a="1"/>
  <c r="AG7" i="31" s="1"/>
  <c r="D9" i="31"/>
  <c r="C10" i="31" a="1"/>
  <c r="C10" i="31" s="1"/>
  <c r="W43" i="22"/>
  <c r="V44" i="22" a="1"/>
  <c r="V44" i="22" s="1"/>
  <c r="AO37" i="34" a="1"/>
  <c r="AO37" i="34" s="1"/>
  <c r="AP36" i="34"/>
  <c r="Z7" i="33" a="1"/>
  <c r="Z7" i="33" s="1"/>
  <c r="AA6" i="33"/>
  <c r="Q25" i="34" a="1"/>
  <c r="Q25" i="34" s="1"/>
  <c r="Q24" i="34" a="1"/>
  <c r="Q24" i="34" s="1"/>
  <c r="Q27" i="34" a="1"/>
  <c r="Q27" i="34" s="1"/>
  <c r="Q26" i="34" a="1"/>
  <c r="Q26" i="34" s="1"/>
  <c r="AK9" i="32" a="1"/>
  <c r="AK9" i="32" s="1"/>
  <c r="AL8" i="32"/>
  <c r="L12" i="26"/>
  <c r="K13" i="26" a="1"/>
  <c r="K13" i="26" s="1"/>
  <c r="Z19" i="31" a="1"/>
  <c r="Z19" i="31" s="1"/>
  <c r="AA18" i="31"/>
  <c r="AL21" i="31"/>
  <c r="AK22" i="31" a="1"/>
  <c r="AK22" i="31" s="1"/>
  <c r="R16" i="31" a="1"/>
  <c r="R16" i="31" s="1"/>
  <c r="S15" i="31"/>
  <c r="AA8" i="22"/>
  <c r="Z9" i="22" a="1"/>
  <c r="Z9" i="22" s="1"/>
  <c r="J31" i="32" a="1"/>
  <c r="J31" i="32" s="1"/>
  <c r="J34" i="32" a="1"/>
  <c r="J34" i="32" s="1"/>
  <c r="J33" i="32" a="1"/>
  <c r="J33" i="32" s="1"/>
  <c r="J32" i="32" a="1"/>
  <c r="J32" i="32" s="1"/>
  <c r="H12" i="31"/>
  <c r="G13" i="31" a="1"/>
  <c r="G13" i="31" s="1"/>
  <c r="AL9" i="31"/>
  <c r="AK10" i="31" a="1"/>
  <c r="AK10" i="31" s="1"/>
  <c r="C7" i="31" a="1"/>
  <c r="C7" i="31" s="1"/>
  <c r="D6" i="31"/>
  <c r="W36" i="22"/>
  <c r="V37" i="22" a="1"/>
  <c r="V37" i="22" s="1"/>
  <c r="K37" i="34" a="1"/>
  <c r="K37" i="34" s="1"/>
  <c r="L36" i="34"/>
  <c r="AO37" i="32" a="1"/>
  <c r="AO37" i="32" s="1"/>
  <c r="AP36" i="32"/>
  <c r="Q33" i="36" a="1"/>
  <c r="Q33" i="36" s="1"/>
  <c r="Q34" i="36" a="1"/>
  <c r="Q34" i="36" s="1"/>
  <c r="Q32" i="36" a="1"/>
  <c r="Q32" i="36" s="1"/>
  <c r="Q31" i="36" a="1"/>
  <c r="Q31" i="36" s="1"/>
  <c r="H12" i="33"/>
  <c r="G13" i="33" a="1"/>
  <c r="G13" i="33" s="1"/>
  <c r="W43" i="32"/>
  <c r="V44" i="32" a="1"/>
  <c r="V44" i="32" s="1"/>
  <c r="AK25" i="26" a="1"/>
  <c r="AK25" i="26" s="1"/>
  <c r="AL24" i="26"/>
  <c r="K7" i="31" a="1"/>
  <c r="K7" i="31" s="1"/>
  <c r="L6" i="31"/>
  <c r="AA12" i="31"/>
  <c r="Z13" i="31" a="1"/>
  <c r="Z13" i="31" s="1"/>
  <c r="R13" i="31" a="1"/>
  <c r="R13" i="31" s="1"/>
  <c r="S12" i="31"/>
  <c r="AG44" i="22" a="1"/>
  <c r="AG44" i="22" s="1"/>
  <c r="AH43" i="22"/>
  <c r="AH43" i="36"/>
  <c r="AG44" i="36" a="1"/>
  <c r="AG44" i="36" s="1"/>
  <c r="W9" i="33"/>
  <c r="V10" i="33" a="1"/>
  <c r="V10" i="33" s="1"/>
  <c r="J46" i="34" a="1"/>
  <c r="J46" i="34" s="1"/>
  <c r="J47" i="34" a="1"/>
  <c r="J47" i="34" s="1"/>
  <c r="J45" i="34" a="1"/>
  <c r="J45" i="34" s="1"/>
  <c r="J48" i="34" a="1"/>
  <c r="J48" i="34" s="1"/>
  <c r="AJ25" i="34" a="1"/>
  <c r="AJ25" i="34" s="1"/>
  <c r="AJ27" i="34" a="1"/>
  <c r="AJ27" i="34" s="1"/>
  <c r="AJ26" i="34" a="1"/>
  <c r="AJ26" i="34" s="1"/>
  <c r="AJ24" i="34" a="1"/>
  <c r="AJ24" i="34" s="1"/>
  <c r="Z16" i="32" a="1"/>
  <c r="Z16" i="32" s="1"/>
  <c r="AA15" i="32"/>
  <c r="AG10" i="26" a="1"/>
  <c r="AG10" i="26" s="1"/>
  <c r="AH9" i="26"/>
  <c r="AF25" i="22" a="1"/>
  <c r="AF25" i="22" s="1"/>
  <c r="AF27" i="22" a="1"/>
  <c r="AF27" i="22" s="1"/>
  <c r="AF24" i="22" a="1"/>
  <c r="AF24" i="22" s="1"/>
  <c r="AF26" i="22" a="1"/>
  <c r="AF26" i="22" s="1"/>
  <c r="AK19" i="31" a="1"/>
  <c r="AK19" i="31" s="1"/>
  <c r="AL18" i="31"/>
  <c r="AP15" i="31"/>
  <c r="AO16" i="31" a="1"/>
  <c r="AO16" i="31" s="1"/>
  <c r="K16" i="31" a="1"/>
  <c r="K16" i="31" s="1"/>
  <c r="L15" i="31"/>
  <c r="AG19" i="31" a="1"/>
  <c r="AG19" i="31" s="1"/>
  <c r="AH18" i="31"/>
  <c r="AA15" i="22"/>
  <c r="Z16" i="22" a="1"/>
  <c r="Z16" i="22" s="1"/>
  <c r="AK37" i="36" a="1"/>
  <c r="AK37" i="36" s="1"/>
  <c r="AL36" i="36"/>
  <c r="AA43" i="34"/>
  <c r="Z44" i="34" a="1"/>
  <c r="Z44" i="34" s="1"/>
  <c r="AN26" i="34" a="1"/>
  <c r="AN26" i="34" s="1"/>
  <c r="AN27" i="34" a="1"/>
  <c r="AN27" i="34" s="1"/>
  <c r="AN24" i="34" a="1"/>
  <c r="AN24" i="34" s="1"/>
  <c r="AN25" i="34" a="1"/>
  <c r="AN25" i="34" s="1"/>
  <c r="AG37" i="36" a="1"/>
  <c r="AG37" i="36" s="1"/>
  <c r="AH36" i="36"/>
  <c r="H29" i="34"/>
  <c r="G30" i="34" a="1"/>
  <c r="G30" i="34" s="1"/>
  <c r="W6" i="33"/>
  <c r="V7" i="33" a="1"/>
  <c r="V7" i="33" s="1"/>
  <c r="AF25" i="34" a="1"/>
  <c r="AF25" i="34" s="1"/>
  <c r="AF26" i="34" a="1"/>
  <c r="AF26" i="34" s="1"/>
  <c r="AF24" i="34" a="1"/>
  <c r="AF24" i="34" s="1"/>
  <c r="AF27" i="34" a="1"/>
  <c r="AF27" i="34" s="1"/>
  <c r="G23" i="32" a="1"/>
  <c r="G23" i="32" s="1"/>
  <c r="H22" i="32"/>
  <c r="W21" i="26"/>
  <c r="V22" i="26" a="1"/>
  <c r="V22" i="26" s="1"/>
  <c r="AO22" i="26" a="1"/>
  <c r="AO22" i="26" s="1"/>
  <c r="AP21" i="26"/>
  <c r="AL12" i="31"/>
  <c r="AK13" i="31" a="1"/>
  <c r="AK13" i="31" s="1"/>
  <c r="AK7" i="31" a="1"/>
  <c r="AK7" i="31" s="1"/>
  <c r="AL6" i="31"/>
  <c r="AJ39" i="32" a="1"/>
  <c r="AJ39" i="32" s="1"/>
  <c r="AJ38" i="32" a="1"/>
  <c r="AJ38" i="32" s="1"/>
  <c r="AJ40" i="32" a="1"/>
  <c r="AJ40" i="32" s="1"/>
  <c r="AJ41" i="32" a="1"/>
  <c r="AJ41" i="32" s="1"/>
  <c r="H18" i="31"/>
  <c r="G19" i="31" a="1"/>
  <c r="G19" i="31" s="1"/>
  <c r="AP29" i="22"/>
  <c r="AO30" i="22" a="1"/>
  <c r="AO30" i="22" s="1"/>
  <c r="AA21" i="31"/>
  <c r="Z22" i="31" a="1"/>
  <c r="Z22" i="31" s="1"/>
  <c r="Z37" i="22" a="1"/>
  <c r="Z37" i="22" s="1"/>
  <c r="AA36" i="22"/>
  <c r="AO10" i="26" a="1"/>
  <c r="AO10" i="26" s="1"/>
  <c r="AP9" i="26"/>
  <c r="Z10" i="26" a="1"/>
  <c r="Z10" i="26" s="1"/>
  <c r="AA9" i="26"/>
  <c r="AP6" i="31"/>
  <c r="AO7" i="31" a="1"/>
  <c r="AO7" i="31" s="1"/>
  <c r="AJ48" i="38" a="1"/>
  <c r="AJ48" i="38" s="1"/>
  <c r="AJ47" i="38" a="1"/>
  <c r="AJ47" i="38" s="1"/>
  <c r="AJ46" i="38" a="1"/>
  <c r="AJ46" i="38" s="1"/>
  <c r="AJ45" i="38" a="1"/>
  <c r="AJ45" i="38" s="1"/>
  <c r="AP15" i="33"/>
  <c r="AO16" i="33" a="1"/>
  <c r="AO16" i="33" s="1"/>
  <c r="AO30" i="34" a="1"/>
  <c r="AO30" i="34" s="1"/>
  <c r="AP29" i="34"/>
  <c r="AL22" i="32"/>
  <c r="AK23" i="32" a="1"/>
  <c r="AK23" i="32" s="1"/>
  <c r="D24" i="26"/>
  <c r="C25" i="26" a="1"/>
  <c r="C25" i="26" s="1"/>
  <c r="AJ47" i="32" a="1"/>
  <c r="AJ47" i="32" s="1"/>
  <c r="AJ48" i="32" a="1"/>
  <c r="AJ48" i="32" s="1"/>
  <c r="AJ46" i="32" a="1"/>
  <c r="AJ46" i="32" s="1"/>
  <c r="AJ45" i="32" a="1"/>
  <c r="AJ45" i="32" s="1"/>
  <c r="U12" i="22" a="1"/>
  <c r="U12" i="22" s="1"/>
  <c r="U10" i="22" a="1"/>
  <c r="U10" i="22" s="1"/>
  <c r="U11" i="22" a="1"/>
  <c r="U11" i="22" s="1"/>
  <c r="U13" i="22" a="1"/>
  <c r="U13" i="22" s="1"/>
  <c r="AG30" i="22" a="1"/>
  <c r="AG30" i="22" s="1"/>
  <c r="AH29" i="22"/>
  <c r="AL36" i="22"/>
  <c r="AK37" i="22" a="1"/>
  <c r="AK37" i="22" s="1"/>
  <c r="D22" i="22"/>
  <c r="C23" i="22" a="1"/>
  <c r="C23" i="22" s="1"/>
  <c r="L43" i="22"/>
  <c r="K44" i="22" a="1"/>
  <c r="K44" i="22" s="1"/>
  <c r="H15" i="22"/>
  <c r="G16" i="22" a="1"/>
  <c r="G16" i="22" s="1"/>
  <c r="G7" i="31" a="1"/>
  <c r="G7" i="31" s="1"/>
  <c r="H6" i="31"/>
  <c r="F33" i="32" a="1"/>
  <c r="F33" i="32" s="1"/>
  <c r="F32" i="32" a="1"/>
  <c r="F32" i="32" s="1"/>
  <c r="F31" i="32" a="1"/>
  <c r="F31" i="32" s="1"/>
  <c r="F34" i="32" a="1"/>
  <c r="F34" i="32" s="1"/>
  <c r="H22" i="22"/>
  <c r="G23" i="22" a="1"/>
  <c r="G23" i="22" s="1"/>
  <c r="J32" i="22" a="1"/>
  <c r="J32" i="22" s="1"/>
  <c r="J31" i="22" a="1"/>
  <c r="J31" i="22" s="1"/>
  <c r="J33" i="22" a="1"/>
  <c r="J33" i="22" s="1"/>
  <c r="J34" i="22" a="1"/>
  <c r="J34" i="22" s="1"/>
  <c r="C9" i="22" a="1"/>
  <c r="C9" i="22" s="1"/>
  <c r="D8" i="22"/>
  <c r="S29" i="34"/>
  <c r="R30" i="34" a="1"/>
  <c r="R30" i="34" s="1"/>
  <c r="G16" i="32" a="1"/>
  <c r="G16" i="32" s="1"/>
  <c r="H15" i="32"/>
  <c r="R16" i="32" a="1"/>
  <c r="R16" i="32" s="1"/>
  <c r="S15" i="32"/>
  <c r="K2" i="22" a="1"/>
  <c r="K2" i="22" s="1"/>
  <c r="L1" i="22"/>
  <c r="C2" i="22" a="1"/>
  <c r="C2" i="22" s="1"/>
  <c r="D1" i="22"/>
  <c r="AH15" i="31"/>
  <c r="AG16" i="31" a="1"/>
  <c r="AG16" i="31" s="1"/>
  <c r="H43" i="22"/>
  <c r="G44" i="22" a="1"/>
  <c r="G44" i="22" s="1"/>
  <c r="AK16" i="33" a="1"/>
  <c r="AK16" i="33" s="1"/>
  <c r="AL15" i="33"/>
  <c r="K10" i="26" a="1"/>
  <c r="K10" i="26" s="1"/>
  <c r="L9" i="26"/>
  <c r="H9" i="31"/>
  <c r="G10" i="31" a="1"/>
  <c r="G10" i="31" s="1"/>
  <c r="S1" i="22"/>
  <c r="R2" i="22" a="1"/>
  <c r="R2" i="22" s="1"/>
  <c r="V30" i="22" a="1"/>
  <c r="V30" i="22" s="1"/>
  <c r="W29" i="22"/>
  <c r="AH15" i="33"/>
  <c r="AG16" i="33" a="1"/>
  <c r="AG16" i="33" s="1"/>
  <c r="J27" i="22" a="1"/>
  <c r="J27" i="22" s="1"/>
  <c r="J26" i="22" a="1"/>
  <c r="J26" i="22" s="1"/>
  <c r="J24" i="22" a="1"/>
  <c r="J24" i="22" s="1"/>
  <c r="J25" i="22" a="1"/>
  <c r="J25" i="22" s="1"/>
  <c r="H8" i="22"/>
  <c r="G9" i="22" a="1"/>
  <c r="G9" i="22" s="1"/>
  <c r="AL29" i="36"/>
  <c r="AK30" i="36" a="1"/>
  <c r="AK30" i="36" s="1"/>
  <c r="S12" i="33"/>
  <c r="R13" i="33" a="1"/>
  <c r="R13" i="33" s="1"/>
  <c r="D22" i="32"/>
  <c r="C23" i="32" a="1"/>
  <c r="C23" i="32" s="1"/>
  <c r="AL43" i="36"/>
  <c r="AK44" i="36" a="1"/>
  <c r="AK44" i="36" s="1"/>
  <c r="AG10" i="33" a="1"/>
  <c r="AG10" i="33" s="1"/>
  <c r="AH9" i="33"/>
  <c r="Y31" i="34" a="1"/>
  <c r="Y31" i="34" s="1"/>
  <c r="Y34" i="34" a="1"/>
  <c r="Y34" i="34" s="1"/>
  <c r="Y33" i="34" a="1"/>
  <c r="Y33" i="34" s="1"/>
  <c r="Y32" i="34" a="1"/>
  <c r="Y32" i="34" s="1"/>
  <c r="L15" i="32"/>
  <c r="K16" i="32" a="1"/>
  <c r="K16" i="32" s="1"/>
  <c r="V16" i="32" a="1"/>
  <c r="V16" i="32" s="1"/>
  <c r="W15" i="32"/>
  <c r="Z13" i="26" a="1"/>
  <c r="Z13" i="26" s="1"/>
  <c r="AA12" i="26"/>
  <c r="H21" i="31"/>
  <c r="G22" i="31" a="1"/>
  <c r="G22" i="31" s="1"/>
  <c r="S21" i="31"/>
  <c r="R22" i="31" a="1"/>
  <c r="R22" i="31" s="1"/>
  <c r="D43" i="22"/>
  <c r="C44" i="22" a="1"/>
  <c r="C44" i="22" s="1"/>
  <c r="AG37" i="22" a="1"/>
  <c r="AG37" i="22" s="1"/>
  <c r="AH36" i="22"/>
  <c r="AJ11" i="22" a="1"/>
  <c r="AJ11" i="22" s="1"/>
  <c r="AJ13" i="22" a="1"/>
  <c r="AJ13" i="22" s="1"/>
  <c r="AJ10" i="22" a="1"/>
  <c r="AJ10" i="22" s="1"/>
  <c r="AJ12" i="22" a="1"/>
  <c r="AJ12" i="22" s="1"/>
  <c r="V23" i="34" a="1"/>
  <c r="V23" i="34" s="1"/>
  <c r="W22" i="34"/>
  <c r="C30" i="32" a="1"/>
  <c r="C30" i="32" s="1"/>
  <c r="D29" i="32"/>
  <c r="D43" i="34"/>
  <c r="C44" i="34" a="1"/>
  <c r="C44" i="34" s="1"/>
  <c r="G10" i="33" a="1"/>
  <c r="G10" i="33" s="1"/>
  <c r="H9" i="33"/>
  <c r="AN48" i="34" a="1"/>
  <c r="AN48" i="34" s="1"/>
  <c r="AN46" i="34" a="1"/>
  <c r="AN46" i="34" s="1"/>
  <c r="AN47" i="34" a="1"/>
  <c r="AN47" i="34" s="1"/>
  <c r="AN45" i="34" a="1"/>
  <c r="AN45" i="34" s="1"/>
  <c r="AJ47" i="34" a="1"/>
  <c r="AJ47" i="34" s="1"/>
  <c r="AJ46" i="34" a="1"/>
  <c r="AJ46" i="34" s="1"/>
  <c r="AJ48" i="34" a="1"/>
  <c r="AJ48" i="34" s="1"/>
  <c r="AJ45" i="34" a="1"/>
  <c r="AJ45" i="34" s="1"/>
  <c r="Z23" i="32" a="1"/>
  <c r="Z23" i="32" s="1"/>
  <c r="AA22" i="32"/>
  <c r="R30" i="32" a="1"/>
  <c r="R30" i="32" s="1"/>
  <c r="S29" i="32"/>
  <c r="AP15" i="26"/>
  <c r="AO16" i="26" a="1"/>
  <c r="AO16" i="26" s="1"/>
  <c r="V16" i="22" a="1"/>
  <c r="V16" i="22" s="1"/>
  <c r="W15" i="22"/>
  <c r="V2" i="22" a="1"/>
  <c r="V2" i="22" s="1"/>
  <c r="W1" i="22"/>
  <c r="AP36" i="22"/>
  <c r="AO37" i="22" a="1"/>
  <c r="AO37" i="22" s="1"/>
  <c r="AG7" i="33" a="1"/>
  <c r="AG7" i="33" s="1"/>
  <c r="AH6" i="33"/>
  <c r="H36" i="36"/>
  <c r="G37" i="36" a="1"/>
  <c r="G37" i="36" s="1"/>
  <c r="W29" i="34"/>
  <c r="V30" i="34" a="1"/>
  <c r="V30" i="34" s="1"/>
  <c r="AG13" i="33" a="1"/>
  <c r="AG13" i="33" s="1"/>
  <c r="AH12" i="33"/>
  <c r="S22" i="32"/>
  <c r="R23" i="32" a="1"/>
  <c r="R23" i="32" s="1"/>
  <c r="R37" i="32" a="1"/>
  <c r="R37" i="32" s="1"/>
  <c r="S36" i="32"/>
  <c r="L8" i="22"/>
  <c r="K9" i="22" a="1"/>
  <c r="K9" i="22" s="1"/>
  <c r="AK16" i="31" a="1"/>
  <c r="AK16" i="31" s="1"/>
  <c r="AL15" i="31"/>
  <c r="AP8" i="22"/>
  <c r="AO9" i="22" a="1"/>
  <c r="AO9" i="22" s="1"/>
  <c r="AP43" i="22"/>
  <c r="AO44" i="22" a="1"/>
  <c r="AO44" i="22" s="1"/>
  <c r="V37" i="32" a="1"/>
  <c r="V37" i="32" s="1"/>
  <c r="W36" i="32"/>
  <c r="V9" i="32" a="1"/>
  <c r="V9" i="32" s="1"/>
  <c r="W8" i="32"/>
  <c r="W15" i="26"/>
  <c r="V16" i="26" a="1"/>
  <c r="V16" i="26" s="1"/>
  <c r="C13" i="31" a="1"/>
  <c r="C13" i="31" s="1"/>
  <c r="D12" i="31"/>
  <c r="L18" i="31"/>
  <c r="K19" i="31" a="1"/>
  <c r="K19" i="31" s="1"/>
  <c r="AL22" i="22"/>
  <c r="AK23" i="22" a="1"/>
  <c r="AK23" i="22" s="1"/>
  <c r="H1" i="22"/>
  <c r="G2" i="22" a="1"/>
  <c r="G2" i="22" s="1"/>
  <c r="AN4" i="22" a="1"/>
  <c r="AN4" i="22" s="1"/>
  <c r="AN3" i="22" a="1"/>
  <c r="AN3" i="22" s="1"/>
  <c r="AN5" i="22" a="1"/>
  <c r="AN5" i="22" s="1"/>
  <c r="AN6" i="22" a="1"/>
  <c r="AN6" i="22" s="1"/>
  <c r="AG30" i="36" a="1"/>
  <c r="AG30" i="36" s="1"/>
  <c r="AH29" i="36"/>
  <c r="R30" i="22" a="1"/>
  <c r="R30" i="22" s="1"/>
  <c r="S29" i="22"/>
  <c r="S43" i="32"/>
  <c r="R44" i="32" a="1"/>
  <c r="R44" i="32" s="1"/>
  <c r="AP24" i="26"/>
  <c r="AO25" i="26" a="1"/>
  <c r="AO25" i="26" s="1"/>
  <c r="S8" i="22"/>
  <c r="R9" i="22" a="1"/>
  <c r="R9" i="22" s="1"/>
  <c r="AK30" i="22" a="1"/>
  <c r="AK30" i="22" s="1"/>
  <c r="AL29" i="22"/>
  <c r="AA29" i="32"/>
  <c r="Z30" i="32" a="1"/>
  <c r="Z30" i="32" s="1"/>
  <c r="C23" i="34" a="1"/>
  <c r="C23" i="34" s="1"/>
  <c r="D22" i="34"/>
  <c r="AO7" i="33" a="1"/>
  <c r="AO7" i="33" s="1"/>
  <c r="AP6" i="33"/>
  <c r="H36" i="32"/>
  <c r="G37" i="32" a="1"/>
  <c r="G37" i="32" s="1"/>
  <c r="AG37" i="32" a="1"/>
  <c r="AG37" i="32" s="1"/>
  <c r="AH36" i="32"/>
  <c r="AL21" i="26"/>
  <c r="AK22" i="26" a="1"/>
  <c r="AK22" i="26" s="1"/>
  <c r="U24" i="32" a="1"/>
  <c r="U24" i="32" s="1"/>
  <c r="U26" i="32" a="1"/>
  <c r="U26" i="32" s="1"/>
  <c r="U25" i="32" a="1"/>
  <c r="U25" i="32" s="1"/>
  <c r="U27" i="32" a="1"/>
  <c r="U27" i="32" s="1"/>
  <c r="C19" i="31" a="1"/>
  <c r="C19" i="31" s="1"/>
  <c r="D18" i="31"/>
  <c r="AH9" i="31"/>
  <c r="AG10" i="31" a="1"/>
  <c r="AG10" i="31" s="1"/>
  <c r="C22" i="31" a="1"/>
  <c r="C22" i="31" s="1"/>
  <c r="D21" i="31"/>
  <c r="C16" i="22" a="1"/>
  <c r="C16" i="22" s="1"/>
  <c r="D15" i="22"/>
  <c r="AK16" i="22" a="1"/>
  <c r="AK16" i="22" s="1"/>
  <c r="AL15" i="22"/>
  <c r="AG44" i="32" a="1"/>
  <c r="AG44" i="32" s="1"/>
  <c r="AH43" i="32"/>
  <c r="Y40" i="32" a="1"/>
  <c r="Y40" i="32" s="1"/>
  <c r="Y38" i="32" a="1"/>
  <c r="Y38" i="32" s="1"/>
  <c r="Y39" i="32" a="1"/>
  <c r="Y39" i="32" s="1"/>
  <c r="Y41" i="32" a="1"/>
  <c r="Y41" i="32" s="1"/>
  <c r="AA6" i="31"/>
  <c r="Z7" i="31" a="1"/>
  <c r="Z7" i="31" s="1"/>
  <c r="H43" i="34"/>
  <c r="G44" i="34" a="1"/>
  <c r="G44" i="34" s="1"/>
  <c r="AK16" i="32" a="1"/>
  <c r="AK16" i="32" s="1"/>
  <c r="AL15" i="32"/>
  <c r="AL12" i="35"/>
  <c r="AK13" i="35" a="1"/>
  <c r="AK13" i="35" s="1"/>
  <c r="AG30" i="34" a="1"/>
  <c r="AG30" i="34" s="1"/>
  <c r="AH29" i="34"/>
  <c r="D15" i="33"/>
  <c r="C16" i="33" a="1"/>
  <c r="C16" i="33" s="1"/>
  <c r="H8" i="32"/>
  <c r="G9" i="32" a="1"/>
  <c r="G9" i="32" s="1"/>
  <c r="F48" i="32" a="1"/>
  <c r="F48" i="32" s="1"/>
  <c r="F45" i="32" a="1"/>
  <c r="F45" i="32" s="1"/>
  <c r="F46" i="32" a="1"/>
  <c r="F46" i="32" s="1"/>
  <c r="F47" i="32" a="1"/>
  <c r="F47" i="32" s="1"/>
  <c r="G7" i="26" a="1"/>
  <c r="G7" i="26" s="1"/>
  <c r="H6" i="26"/>
  <c r="AH15" i="22"/>
  <c r="AG16" i="22" a="1"/>
  <c r="AG16" i="22" s="1"/>
  <c r="Z2" i="22" a="1"/>
  <c r="Z2" i="22" s="1"/>
  <c r="AA1" i="22"/>
  <c r="W22" i="22"/>
  <c r="V23" i="22" a="1"/>
  <c r="V23" i="22" s="1"/>
  <c r="S12" i="26"/>
  <c r="R13" i="26" a="1"/>
  <c r="R13" i="26" s="1"/>
  <c r="AK10" i="35" a="1"/>
  <c r="AK10" i="35" s="1"/>
  <c r="AL9" i="35"/>
  <c r="H22" i="34"/>
  <c r="G23" i="34" a="1"/>
  <c r="G23" i="34" s="1"/>
  <c r="V30" i="32" a="1"/>
  <c r="V30" i="32" s="1"/>
  <c r="W29" i="32"/>
  <c r="H9" i="26"/>
  <c r="G10" i="26" a="1"/>
  <c r="G10" i="26" s="1"/>
  <c r="AF13" i="32" a="1"/>
  <c r="AF13" i="32" s="1"/>
  <c r="AF11" i="32" a="1"/>
  <c r="AF11" i="32" s="1"/>
  <c r="AF12" i="32" a="1"/>
  <c r="AF12" i="32" s="1"/>
  <c r="AF10" i="32" a="1"/>
  <c r="AF10" i="32" s="1"/>
  <c r="AL1" i="22"/>
  <c r="AK2" i="22" a="1"/>
  <c r="AK2" i="22" s="1"/>
  <c r="AH12" i="31"/>
  <c r="AG13" i="31" a="1"/>
  <c r="AG13" i="31" s="1"/>
  <c r="K13" i="31" a="1"/>
  <c r="K13" i="31" s="1"/>
  <c r="L12" i="31"/>
  <c r="Z44" i="22" a="1"/>
  <c r="Z44" i="22" s="1"/>
  <c r="AA43" i="22"/>
  <c r="AP21" i="31"/>
  <c r="AO22" i="31" a="1"/>
  <c r="AO22" i="31" s="1"/>
  <c r="AO23" i="22" a="1"/>
  <c r="AO23" i="22" s="1"/>
  <c r="AP22" i="22"/>
  <c r="G30" i="22" a="1"/>
  <c r="G30" i="22" s="1"/>
  <c r="H29" i="22"/>
  <c r="AA22" i="22"/>
  <c r="Z23" i="22" a="1"/>
  <c r="Z23" i="22" s="1"/>
  <c r="AK7" i="35" a="1"/>
  <c r="AK7" i="35" s="1"/>
  <c r="AL6" i="35"/>
  <c r="AL29" i="34"/>
  <c r="AK30" i="34" a="1"/>
  <c r="AK30" i="34" s="1"/>
  <c r="C10" i="33" a="1"/>
  <c r="C10" i="33" s="1"/>
  <c r="D9" i="33"/>
  <c r="Z13" i="33" a="1"/>
  <c r="Z13" i="33" s="1"/>
  <c r="AA12" i="33"/>
  <c r="C37" i="32" a="1"/>
  <c r="C37" i="32" s="1"/>
  <c r="D36" i="32"/>
  <c r="G13" i="26" a="1"/>
  <c r="G13" i="26" s="1"/>
  <c r="H12" i="26"/>
  <c r="AA29" i="22"/>
  <c r="Z30" i="22" a="1"/>
  <c r="Z30" i="22" s="1"/>
  <c r="R37" i="22" a="1"/>
  <c r="R37" i="22" s="1"/>
  <c r="S36" i="22"/>
  <c r="C37" i="22" a="1"/>
  <c r="C37" i="22" s="1"/>
  <c r="D36" i="22"/>
  <c r="S18" i="31"/>
  <c r="R19" i="31" a="1"/>
  <c r="R19" i="31" s="1"/>
  <c r="R44" i="22" a="1"/>
  <c r="R44" i="22" s="1"/>
  <c r="S43" i="22"/>
  <c r="AL43" i="22"/>
  <c r="AK44" i="22" a="1"/>
  <c r="AK44" i="22" s="1"/>
  <c r="H44" i="38" a="1"/>
  <c r="D44" i="38" a="1"/>
  <c r="Y17" i="33" a="1"/>
  <c r="AA16" i="33" a="1"/>
  <c r="AN14" i="33" a="1"/>
  <c r="AP13" i="33" a="1"/>
  <c r="AH16" i="32" a="1"/>
  <c r="U14" i="26" a="1"/>
  <c r="W13" i="26" a="1"/>
  <c r="U20" i="26" a="1"/>
  <c r="W19" i="26" a="1"/>
  <c r="W7" i="26" a="1"/>
  <c r="U8" i="26" a="1"/>
  <c r="S25" i="26" a="1"/>
  <c r="Q26" i="26" a="1"/>
  <c r="AH22" i="26" a="1"/>
  <c r="U23" i="31" a="1"/>
  <c r="B8" i="37" a="1"/>
  <c r="H16" i="31" a="1"/>
  <c r="AF23" i="26" a="1"/>
  <c r="W22" i="31" a="1"/>
  <c r="D7" i="37" a="1"/>
  <c r="F17" i="31" a="1"/>
  <c r="AF8" i="35" a="1"/>
  <c r="AH23" i="34" a="1"/>
  <c r="AL44" i="32" a="1"/>
  <c r="AH7" i="35" a="1"/>
  <c r="W10" i="31" a="1"/>
  <c r="L44" i="34" a="1"/>
  <c r="B20" i="26" a="1"/>
  <c r="AL44" i="34" a="1"/>
  <c r="B8" i="26" a="1"/>
  <c r="B11" i="35" a="1"/>
  <c r="W37" i="36" a="1"/>
  <c r="AL9" i="22" a="1"/>
  <c r="U17" i="33" a="1"/>
  <c r="S30" i="36" a="1"/>
  <c r="D10" i="35" a="1"/>
  <c r="H44" i="32" a="1"/>
  <c r="U11" i="31" a="1"/>
  <c r="D19" i="26" a="1"/>
  <c r="U14" i="33" a="1"/>
  <c r="AF8" i="26" a="1"/>
  <c r="H30" i="32" a="1"/>
  <c r="AH7" i="26" a="1"/>
  <c r="AP9" i="32" a="1"/>
  <c r="AH16" i="26" a="1"/>
  <c r="W13" i="33" a="1"/>
  <c r="AF17" i="26" a="1"/>
  <c r="D44" i="36" a="1"/>
  <c r="D7" i="26" a="1"/>
  <c r="B14" i="33" a="1"/>
  <c r="Y23" i="26" a="1"/>
  <c r="D13" i="33" a="1"/>
  <c r="S10" i="31" a="1"/>
  <c r="D7" i="35" a="1"/>
  <c r="AA22" i="26" a="1"/>
  <c r="AA30" i="34" a="1"/>
  <c r="D13" i="35" a="1"/>
  <c r="AP2" i="22" a="1"/>
  <c r="Q11" i="31" a="1"/>
  <c r="AP23" i="34" a="1"/>
  <c r="B23" i="26" a="1"/>
  <c r="AL44" i="38" a="1"/>
  <c r="D22" i="26" a="1"/>
  <c r="AF14" i="26" a="1"/>
  <c r="H7" i="37" a="1"/>
  <c r="L30" i="22" a="1"/>
  <c r="D7" i="33" a="1"/>
  <c r="H44" i="36" a="1"/>
  <c r="B8" i="35" a="1"/>
  <c r="L30" i="32" a="1"/>
  <c r="AL23" i="34" a="1"/>
  <c r="W9" i="22" a="1"/>
  <c r="B14" i="35" a="1"/>
  <c r="J20" i="26" a="1"/>
  <c r="AJ20" i="26" a="1"/>
  <c r="J26" i="26" a="1"/>
  <c r="AP13" i="31" a="1"/>
  <c r="AH9" i="32" a="1"/>
  <c r="S23" i="34" a="1"/>
  <c r="L10" i="31" a="1"/>
  <c r="AP19" i="26" a="1"/>
  <c r="AF8" i="37" a="1"/>
  <c r="L25" i="26" a="1"/>
  <c r="L23" i="22" a="1"/>
  <c r="AA37" i="32" a="1"/>
  <c r="AH7" i="37" a="1"/>
  <c r="L19" i="26" a="1"/>
  <c r="AN14" i="31" a="1"/>
  <c r="F8" i="37" a="1"/>
  <c r="J11" i="31" a="1"/>
  <c r="AH13" i="26" a="1"/>
  <c r="AA16" i="26" a="1"/>
  <c r="S16" i="26" a="1"/>
  <c r="AP16" i="32" a="1"/>
  <c r="AA9" i="32" a="1"/>
  <c r="AL37" i="32" a="1"/>
  <c r="Q17" i="33" a="1"/>
  <c r="D16" i="32" a="1"/>
  <c r="AJ14" i="33" a="1"/>
  <c r="B17" i="26" a="1"/>
  <c r="AL19" i="26" a="1"/>
  <c r="AL13" i="33" a="1"/>
  <c r="AH23" i="22" a="1"/>
  <c r="D16" i="26" a="1"/>
  <c r="Y17" i="26" a="1"/>
  <c r="AN20" i="26" a="1"/>
  <c r="D16" i="31" a="1"/>
  <c r="W25" i="26" a="1"/>
  <c r="W23" i="32" a="1"/>
  <c r="S16" i="33" a="1"/>
  <c r="B17" i="31" a="1"/>
  <c r="AP44" i="34" a="1"/>
  <c r="U26" i="26" a="1"/>
  <c r="U20" i="31" a="1"/>
  <c r="Q17" i="26" a="1"/>
  <c r="W16" i="33" a="1"/>
  <c r="W19" i="31" a="1"/>
  <c r="B8" i="33" a="1"/>
  <c r="D44" i="38" l="1"/>
  <c r="H44" i="38"/>
  <c r="F46" i="38" a="1"/>
  <c r="F46" i="38" s="1"/>
  <c r="F47" i="38" a="1"/>
  <c r="F47" i="38" s="1"/>
  <c r="B47" i="38" a="1"/>
  <c r="B47" i="38" s="1"/>
  <c r="B46" i="38" a="1"/>
  <c r="B46" i="38" s="1"/>
  <c r="B48" i="38" a="1"/>
  <c r="B48" i="38" s="1"/>
  <c r="F45" i="38" a="1"/>
  <c r="F45" i="38" s="1"/>
  <c r="AP13" i="33"/>
  <c r="AN14" i="33"/>
  <c r="AA16" i="33"/>
  <c r="Y17" i="33"/>
  <c r="AH16" i="32"/>
  <c r="AF17" i="32" a="1"/>
  <c r="AF17" i="32" s="1"/>
  <c r="AF18" i="32" a="1"/>
  <c r="AF18" i="32" s="1"/>
  <c r="Q26" i="26"/>
  <c r="S25" i="26"/>
  <c r="U8" i="26"/>
  <c r="W7" i="26"/>
  <c r="W19" i="26"/>
  <c r="U20" i="26"/>
  <c r="W13" i="26"/>
  <c r="U14" i="26"/>
  <c r="B8" i="33"/>
  <c r="W19" i="31"/>
  <c r="W16" i="33"/>
  <c r="Q17" i="26"/>
  <c r="U20" i="31"/>
  <c r="U26" i="26"/>
  <c r="AP44" i="34"/>
  <c r="B17" i="31"/>
  <c r="S16" i="33"/>
  <c r="W23" i="32"/>
  <c r="W25" i="26"/>
  <c r="D16" i="31"/>
  <c r="AN20" i="26"/>
  <c r="Y17" i="26"/>
  <c r="D16" i="26"/>
  <c r="AH23" i="22"/>
  <c r="AL13" i="33"/>
  <c r="AL19" i="26"/>
  <c r="B17" i="26"/>
  <c r="AJ14" i="33"/>
  <c r="D16" i="32"/>
  <c r="Q17" i="33"/>
  <c r="AL37" i="32"/>
  <c r="AA9" i="32"/>
  <c r="AP16" i="32"/>
  <c r="S16" i="26"/>
  <c r="AA16" i="26"/>
  <c r="AH13" i="26"/>
  <c r="J11" i="31"/>
  <c r="F8" i="37"/>
  <c r="AN14" i="31"/>
  <c r="L19" i="26"/>
  <c r="AH7" i="37"/>
  <c r="AA37" i="32"/>
  <c r="L23" i="22"/>
  <c r="L25" i="26"/>
  <c r="AF8" i="37"/>
  <c r="AP19" i="26"/>
  <c r="L10" i="31"/>
  <c r="S23" i="34"/>
  <c r="AH9" i="32"/>
  <c r="AP13" i="31"/>
  <c r="J26" i="26"/>
  <c r="AJ20" i="26"/>
  <c r="J20" i="26"/>
  <c r="B14" i="35"/>
  <c r="W9" i="22"/>
  <c r="AL23" i="34"/>
  <c r="L30" i="32"/>
  <c r="B8" i="35"/>
  <c r="H44" i="36"/>
  <c r="D7" i="33"/>
  <c r="L30" i="22"/>
  <c r="H7" i="37"/>
  <c r="AF14" i="26"/>
  <c r="D22" i="26"/>
  <c r="AL44" i="38"/>
  <c r="B23" i="26"/>
  <c r="AP23" i="34"/>
  <c r="Q11" i="31"/>
  <c r="AP2" i="22"/>
  <c r="D13" i="35"/>
  <c r="AA30" i="34"/>
  <c r="AA22" i="26"/>
  <c r="D7" i="35"/>
  <c r="S10" i="31"/>
  <c r="D13" i="33"/>
  <c r="Y23" i="26"/>
  <c r="B14" i="33"/>
  <c r="D7" i="26"/>
  <c r="D44" i="36"/>
  <c r="AF17" i="26"/>
  <c r="W13" i="33"/>
  <c r="AH16" i="26"/>
  <c r="AP9" i="32"/>
  <c r="AH7" i="26"/>
  <c r="H30" i="32"/>
  <c r="AF8" i="26"/>
  <c r="U14" i="33"/>
  <c r="D19" i="26"/>
  <c r="U11" i="31"/>
  <c r="H44" i="32"/>
  <c r="D10" i="35"/>
  <c r="S30" i="36"/>
  <c r="U17" i="33"/>
  <c r="AL9" i="22"/>
  <c r="W37" i="36"/>
  <c r="B11" i="35"/>
  <c r="B8" i="26"/>
  <c r="AL44" i="34"/>
  <c r="B20" i="26"/>
  <c r="L44" i="34"/>
  <c r="W10" i="31"/>
  <c r="AH7" i="35"/>
  <c r="AL44" i="32"/>
  <c r="AH23" i="34"/>
  <c r="AF8" i="35"/>
  <c r="F17" i="31"/>
  <c r="D7" i="37"/>
  <c r="W22" i="31"/>
  <c r="AF23" i="26"/>
  <c r="H16" i="31"/>
  <c r="B8" i="37"/>
  <c r="U23" i="31"/>
  <c r="AH22" i="26"/>
  <c r="B40" i="32" a="1"/>
  <c r="B40" i="32" s="1"/>
  <c r="B38" i="32" a="1"/>
  <c r="B38" i="32" s="1"/>
  <c r="B41" i="32" a="1"/>
  <c r="B41" i="32" s="1"/>
  <c r="B39" i="32" a="1"/>
  <c r="B39" i="32" s="1"/>
  <c r="U34" i="34" a="1"/>
  <c r="U34" i="34" s="1"/>
  <c r="U31" i="34" a="1"/>
  <c r="U31" i="34" s="1"/>
  <c r="U33" i="34" a="1"/>
  <c r="U33" i="34" s="1"/>
  <c r="U32" i="34" a="1"/>
  <c r="U32" i="34" s="1"/>
  <c r="B27" i="32" a="1"/>
  <c r="B27" i="32" s="1"/>
  <c r="B26" i="32" a="1"/>
  <c r="B26" i="32" s="1"/>
  <c r="B25" i="32" a="1"/>
  <c r="B25" i="32" s="1"/>
  <c r="B24" i="32" a="1"/>
  <c r="B24" i="32" s="1"/>
  <c r="J38" i="22" a="1"/>
  <c r="J38" i="22" s="1"/>
  <c r="J40" i="22" a="1"/>
  <c r="J40" i="22" s="1"/>
  <c r="J41" i="22" a="1"/>
  <c r="J41" i="22" s="1"/>
  <c r="J39" i="22" a="1"/>
  <c r="J39" i="22" s="1"/>
  <c r="AF48" i="36" a="1"/>
  <c r="AF48" i="36" s="1"/>
  <c r="AF47" i="36" a="1"/>
  <c r="AF47" i="36" s="1"/>
  <c r="AF45" i="36" a="1"/>
  <c r="AF45" i="36" s="1"/>
  <c r="AF46" i="36" a="1"/>
  <c r="AF46" i="36" s="1"/>
  <c r="AN41" i="32" a="1"/>
  <c r="AN41" i="32" s="1"/>
  <c r="AN40" i="32" a="1"/>
  <c r="AN40" i="32" s="1"/>
  <c r="AN39" i="32" a="1"/>
  <c r="AN39" i="32" s="1"/>
  <c r="AN38" i="32" a="1"/>
  <c r="AN38" i="32" s="1"/>
  <c r="U10" i="32" a="1"/>
  <c r="U10" i="32" s="1"/>
  <c r="U12" i="32" a="1"/>
  <c r="U12" i="32" s="1"/>
  <c r="U13" i="32" a="1"/>
  <c r="U13" i="32" s="1"/>
  <c r="U11" i="32" a="1"/>
  <c r="U11" i="32" s="1"/>
  <c r="AJ27" i="32" a="1"/>
  <c r="AJ27" i="32" s="1"/>
  <c r="AJ24" i="32" a="1"/>
  <c r="AJ24" i="32" s="1"/>
  <c r="AJ25" i="32" a="1"/>
  <c r="AJ25" i="32" s="1"/>
  <c r="AJ26" i="32" a="1"/>
  <c r="AJ26" i="32" s="1"/>
  <c r="AF48" i="22" a="1"/>
  <c r="AF48" i="22" s="1"/>
  <c r="AF45" i="22" a="1"/>
  <c r="AF45" i="22" s="1"/>
  <c r="AF47" i="22" a="1"/>
  <c r="AF47" i="22" s="1"/>
  <c r="AF46" i="22" a="1"/>
  <c r="AF46" i="22" s="1"/>
  <c r="AN31" i="22" a="1"/>
  <c r="AN31" i="22" s="1"/>
  <c r="AN33" i="22" a="1"/>
  <c r="AN33" i="22" s="1"/>
  <c r="AN32" i="22" a="1"/>
  <c r="AN32" i="22" s="1"/>
  <c r="AN34" i="22" a="1"/>
  <c r="AN34" i="22" s="1"/>
  <c r="J39" i="34" a="1"/>
  <c r="J39" i="34" s="1"/>
  <c r="J40" i="34" a="1"/>
  <c r="J40" i="34" s="1"/>
  <c r="J41" i="34" a="1"/>
  <c r="J41" i="34" s="1"/>
  <c r="J38" i="34" a="1"/>
  <c r="J38" i="34" s="1"/>
  <c r="B45" i="32" a="1"/>
  <c r="B45" i="32" s="1"/>
  <c r="B46" i="32" a="1"/>
  <c r="B46" i="32" s="1"/>
  <c r="B48" i="32" a="1"/>
  <c r="B48" i="32" s="1"/>
  <c r="B47" i="32" a="1"/>
  <c r="B47" i="32" s="1"/>
  <c r="B47" i="22" a="1"/>
  <c r="B47" i="22" s="1"/>
  <c r="B46" i="22" a="1"/>
  <c r="B46" i="22" s="1"/>
  <c r="B48" i="22" a="1"/>
  <c r="B48" i="22" s="1"/>
  <c r="B45" i="22" a="1"/>
  <c r="B45" i="22" s="1"/>
  <c r="Y48" i="22" a="1"/>
  <c r="Y48" i="22" s="1"/>
  <c r="Y45" i="22" a="1"/>
  <c r="Y45" i="22" s="1"/>
  <c r="Y47" i="22" a="1"/>
  <c r="Y47" i="22" s="1"/>
  <c r="Y46" i="22" a="1"/>
  <c r="Y46" i="22" s="1"/>
  <c r="F19" i="22" a="1"/>
  <c r="F19" i="22" s="1"/>
  <c r="F18" i="22" a="1"/>
  <c r="F18" i="22" s="1"/>
  <c r="F20" i="22" a="1"/>
  <c r="F20" i="22" s="1"/>
  <c r="F17" i="22" a="1"/>
  <c r="F17" i="22" s="1"/>
  <c r="U39" i="32" a="1"/>
  <c r="U39" i="32" s="1"/>
  <c r="U41" i="32" a="1"/>
  <c r="U41" i="32" s="1"/>
  <c r="U38" i="32" a="1"/>
  <c r="U38" i="32" s="1"/>
  <c r="U40" i="32" a="1"/>
  <c r="U40" i="32" s="1"/>
  <c r="AN32" i="34" a="1"/>
  <c r="AN32" i="34" s="1"/>
  <c r="AN33" i="34" a="1"/>
  <c r="AN33" i="34" s="1"/>
  <c r="AN34" i="34" a="1"/>
  <c r="AN34" i="34" s="1"/>
  <c r="AN31" i="34" a="1"/>
  <c r="AN31" i="34" s="1"/>
  <c r="F33" i="34" a="1"/>
  <c r="F33" i="34" s="1"/>
  <c r="F31" i="34" a="1"/>
  <c r="F31" i="34" s="1"/>
  <c r="F34" i="34" a="1"/>
  <c r="F34" i="34" s="1"/>
  <c r="F32" i="34" a="1"/>
  <c r="F32" i="34" s="1"/>
  <c r="Q24" i="22" a="1"/>
  <c r="Q24" i="22" s="1"/>
  <c r="Q26" i="22" a="1"/>
  <c r="Q26" i="22" s="1"/>
  <c r="Q27" i="22" a="1"/>
  <c r="Q27" i="22" s="1"/>
  <c r="Q25" i="22" a="1"/>
  <c r="Q25" i="22" s="1"/>
  <c r="AF38" i="36" a="1"/>
  <c r="AF38" i="36" s="1"/>
  <c r="AF40" i="36" a="1"/>
  <c r="AF40" i="36" s="1"/>
  <c r="AF39" i="36" a="1"/>
  <c r="AF39" i="36" s="1"/>
  <c r="AF41" i="36" a="1"/>
  <c r="AF41" i="36" s="1"/>
  <c r="U41" i="22" a="1"/>
  <c r="U41" i="22" s="1"/>
  <c r="U40" i="22" a="1"/>
  <c r="U40" i="22" s="1"/>
  <c r="U38" i="22" a="1"/>
  <c r="U38" i="22" s="1"/>
  <c r="U39" i="22" a="1"/>
  <c r="U39" i="22" s="1"/>
  <c r="AJ12" i="32" a="1"/>
  <c r="AJ12" i="32" s="1"/>
  <c r="AJ11" i="32" a="1"/>
  <c r="AJ11" i="32" s="1"/>
  <c r="AJ13" i="32" a="1"/>
  <c r="AJ13" i="32" s="1"/>
  <c r="AJ10" i="32" a="1"/>
  <c r="AJ10" i="32" s="1"/>
  <c r="U26" i="22" a="1"/>
  <c r="U26" i="22" s="1"/>
  <c r="U25" i="22" a="1"/>
  <c r="U25" i="22" s="1"/>
  <c r="U27" i="22" a="1"/>
  <c r="U27" i="22" s="1"/>
  <c r="U24" i="22" a="1"/>
  <c r="U24" i="22" s="1"/>
  <c r="AJ17" i="32" a="1"/>
  <c r="AJ17" i="32" s="1"/>
  <c r="AJ18" i="32" a="1"/>
  <c r="AJ18" i="32" s="1"/>
  <c r="AJ20" i="32" a="1"/>
  <c r="AJ20" i="32" s="1"/>
  <c r="AJ19" i="32" a="1"/>
  <c r="AJ19" i="32" s="1"/>
  <c r="AF33" i="36" a="1"/>
  <c r="AF33" i="36" s="1"/>
  <c r="AF34" i="36" a="1"/>
  <c r="AF34" i="36" s="1"/>
  <c r="AF32" i="36" a="1"/>
  <c r="AF32" i="36" s="1"/>
  <c r="AF31" i="36" a="1"/>
  <c r="AF31" i="36" s="1"/>
  <c r="AN48" i="22" a="1"/>
  <c r="AN48" i="22" s="1"/>
  <c r="AN45" i="22" a="1"/>
  <c r="AN45" i="22" s="1"/>
  <c r="AN47" i="22" a="1"/>
  <c r="AN47" i="22" s="1"/>
  <c r="AN46" i="22" a="1"/>
  <c r="AN46" i="22" s="1"/>
  <c r="AN38" i="22" a="1"/>
  <c r="AN38" i="22" s="1"/>
  <c r="AN40" i="22" a="1"/>
  <c r="AN40" i="22" s="1"/>
  <c r="AN39" i="22" a="1"/>
  <c r="AN39" i="22" s="1"/>
  <c r="AN41" i="22" a="1"/>
  <c r="AN41" i="22" s="1"/>
  <c r="U19" i="32" a="1"/>
  <c r="U19" i="32" s="1"/>
  <c r="U20" i="32" a="1"/>
  <c r="U20" i="32" s="1"/>
  <c r="U18" i="32" a="1"/>
  <c r="U18" i="32" s="1"/>
  <c r="U17" i="32" a="1"/>
  <c r="U17" i="32" s="1"/>
  <c r="F10" i="22" a="1"/>
  <c r="F10" i="22" s="1"/>
  <c r="F12" i="22" a="1"/>
  <c r="F12" i="22" s="1"/>
  <c r="F11" i="22" a="1"/>
  <c r="F11" i="22" s="1"/>
  <c r="F13" i="22" a="1"/>
  <c r="F13" i="22" s="1"/>
  <c r="AJ31" i="34" a="1"/>
  <c r="AJ31" i="34" s="1"/>
  <c r="AJ34" i="34" a="1"/>
  <c r="AJ34" i="34" s="1"/>
  <c r="AJ32" i="34" a="1"/>
  <c r="AJ32" i="34" s="1"/>
  <c r="AJ33" i="34" a="1"/>
  <c r="AJ33" i="34" s="1"/>
  <c r="AJ6" i="22" a="1"/>
  <c r="AJ6" i="22" s="1"/>
  <c r="AJ4" i="22" a="1"/>
  <c r="AJ4" i="22" s="1"/>
  <c r="AJ3" i="22" a="1"/>
  <c r="AJ3" i="22" s="1"/>
  <c r="AJ5" i="22" a="1"/>
  <c r="AJ5" i="22" s="1"/>
  <c r="F45" i="34" a="1"/>
  <c r="F45" i="34" s="1"/>
  <c r="F48" i="34" a="1"/>
  <c r="F48" i="34" s="1"/>
  <c r="F46" i="34" a="1"/>
  <c r="F46" i="34" s="1"/>
  <c r="F47" i="34" a="1"/>
  <c r="F47" i="34" s="1"/>
  <c r="U4" i="22" a="1"/>
  <c r="U4" i="22" s="1"/>
  <c r="U3" i="22" a="1"/>
  <c r="U3" i="22" s="1"/>
  <c r="U6" i="22" a="1"/>
  <c r="U6" i="22" s="1"/>
  <c r="U5" i="22" a="1"/>
  <c r="U5" i="22" s="1"/>
  <c r="F47" i="22" a="1"/>
  <c r="F47" i="22" s="1"/>
  <c r="F48" i="22" a="1"/>
  <c r="F48" i="22" s="1"/>
  <c r="F46" i="22" a="1"/>
  <c r="F46" i="22" s="1"/>
  <c r="F45" i="22" a="1"/>
  <c r="F45" i="22" s="1"/>
  <c r="B24" i="22" a="1"/>
  <c r="B24" i="22" s="1"/>
  <c r="B26" i="22" a="1"/>
  <c r="B26" i="22" s="1"/>
  <c r="B25" i="22" a="1"/>
  <c r="B25" i="22" s="1"/>
  <c r="B27" i="22" a="1"/>
  <c r="B27" i="22" s="1"/>
  <c r="AJ33" i="32" a="1"/>
  <c r="AJ33" i="32" s="1"/>
  <c r="AJ32" i="32" a="1"/>
  <c r="AJ32" i="32" s="1"/>
  <c r="AJ31" i="32" a="1"/>
  <c r="AJ31" i="32" s="1"/>
  <c r="AJ34" i="32" a="1"/>
  <c r="AJ34" i="32" s="1"/>
  <c r="AN13" i="22" a="1"/>
  <c r="AN13" i="22" s="1"/>
  <c r="AN11" i="22" a="1"/>
  <c r="AN11" i="22" s="1"/>
  <c r="AN10" i="22" a="1"/>
  <c r="AN10" i="22" s="1"/>
  <c r="AN12" i="22" a="1"/>
  <c r="AN12" i="22" s="1"/>
  <c r="B45" i="34" a="1"/>
  <c r="B45" i="34" s="1"/>
  <c r="B48" i="34" a="1"/>
  <c r="B48" i="34" s="1"/>
  <c r="B47" i="34" a="1"/>
  <c r="B47" i="34" s="1"/>
  <c r="B46" i="34" a="1"/>
  <c r="B46" i="34" s="1"/>
  <c r="Q19" i="22" a="1"/>
  <c r="Q19" i="22" s="1"/>
  <c r="Q18" i="22" a="1"/>
  <c r="Q18" i="22" s="1"/>
  <c r="Q20" i="22" a="1"/>
  <c r="Q20" i="22" s="1"/>
  <c r="Q17" i="22" a="1"/>
  <c r="Q17" i="22" s="1"/>
  <c r="B31" i="32" a="1"/>
  <c r="B31" i="32" s="1"/>
  <c r="B33" i="32" a="1"/>
  <c r="B33" i="32" s="1"/>
  <c r="B34" i="32" a="1"/>
  <c r="B34" i="32" s="1"/>
  <c r="B32" i="32" a="1"/>
  <c r="B32" i="32" s="1"/>
  <c r="J19" i="32" a="1"/>
  <c r="J19" i="32" s="1"/>
  <c r="J17" i="32" a="1"/>
  <c r="J17" i="32" s="1"/>
  <c r="J20" i="32" a="1"/>
  <c r="J20" i="32" s="1"/>
  <c r="J18" i="32" a="1"/>
  <c r="J18" i="32" s="1"/>
  <c r="AJ39" i="22" a="1"/>
  <c r="AJ39" i="22" s="1"/>
  <c r="AJ38" i="22" a="1"/>
  <c r="AJ38" i="22" s="1"/>
  <c r="AJ41" i="22" a="1"/>
  <c r="AJ41" i="22" s="1"/>
  <c r="AJ40" i="22" a="1"/>
  <c r="AJ40" i="22" s="1"/>
  <c r="Y20" i="32" a="1"/>
  <c r="Y20" i="32" s="1"/>
  <c r="Y18" i="32" a="1"/>
  <c r="Y18" i="32" s="1"/>
  <c r="Y19" i="32" a="1"/>
  <c r="Y19" i="32" s="1"/>
  <c r="Y17" i="32" a="1"/>
  <c r="Y17" i="32" s="1"/>
  <c r="J24" i="34" a="1"/>
  <c r="J24" i="34" s="1"/>
  <c r="J27" i="34" a="1"/>
  <c r="J27" i="34" s="1"/>
  <c r="J25" i="34" a="1"/>
  <c r="J25" i="34" s="1"/>
  <c r="J26" i="34" a="1"/>
  <c r="J26" i="34" s="1"/>
  <c r="AJ48" i="22" a="1"/>
  <c r="AJ48" i="22" s="1"/>
  <c r="AJ47" i="22" a="1"/>
  <c r="AJ47" i="22" s="1"/>
  <c r="AJ45" i="22" a="1"/>
  <c r="AJ45" i="22" s="1"/>
  <c r="AJ46" i="22" a="1"/>
  <c r="AJ46" i="22" s="1"/>
  <c r="AF19" i="22" a="1"/>
  <c r="AF19" i="22" s="1"/>
  <c r="AF17" i="22" a="1"/>
  <c r="AF17" i="22" s="1"/>
  <c r="AF18" i="22" a="1"/>
  <c r="AF18" i="22" s="1"/>
  <c r="AF20" i="22" a="1"/>
  <c r="AF20" i="22" s="1"/>
  <c r="AF31" i="22" a="1"/>
  <c r="AF31" i="22" s="1"/>
  <c r="AF33" i="22" a="1"/>
  <c r="AF33" i="22" s="1"/>
  <c r="AF32" i="22" a="1"/>
  <c r="AF32" i="22" s="1"/>
  <c r="AF34" i="22" a="1"/>
  <c r="AF34" i="22" s="1"/>
  <c r="Q45" i="22" a="1"/>
  <c r="Q45" i="22" s="1"/>
  <c r="Q48" i="22" a="1"/>
  <c r="Q48" i="22" s="1"/>
  <c r="Q46" i="22" a="1"/>
  <c r="Q46" i="22" s="1"/>
  <c r="Q47" i="22" a="1"/>
  <c r="Q47" i="22" s="1"/>
  <c r="AF38" i="32" a="1"/>
  <c r="AF38" i="32" s="1"/>
  <c r="AF41" i="32" a="1"/>
  <c r="AF41" i="32" s="1"/>
  <c r="AF39" i="32" a="1"/>
  <c r="AF39" i="32" s="1"/>
  <c r="AF40" i="32" a="1"/>
  <c r="AF40" i="32" s="1"/>
  <c r="U18" i="22" a="1"/>
  <c r="U18" i="22" s="1"/>
  <c r="U20" i="22" a="1"/>
  <c r="U20" i="22" s="1"/>
  <c r="U19" i="22" a="1"/>
  <c r="U19" i="22" s="1"/>
  <c r="U17" i="22" a="1"/>
  <c r="U17" i="22" s="1"/>
  <c r="U27" i="34" a="1"/>
  <c r="U27" i="34" s="1"/>
  <c r="U24" i="34" a="1"/>
  <c r="U24" i="34" s="1"/>
  <c r="U26" i="34" a="1"/>
  <c r="U26" i="34" s="1"/>
  <c r="U25" i="34" a="1"/>
  <c r="U25" i="34" s="1"/>
  <c r="Y25" i="34" a="1"/>
  <c r="Y25" i="34" s="1"/>
  <c r="Y26" i="34" a="1"/>
  <c r="Y26" i="34" s="1"/>
  <c r="Y24" i="34" a="1"/>
  <c r="Y24" i="34" s="1"/>
  <c r="Y27" i="34" a="1"/>
  <c r="Y27" i="34" s="1"/>
  <c r="B11" i="22" a="1"/>
  <c r="B11" i="22" s="1"/>
  <c r="B13" i="22" a="1"/>
  <c r="B13" i="22" s="1"/>
  <c r="B12" i="22" a="1"/>
  <c r="B12" i="22" s="1"/>
  <c r="B10" i="22" a="1"/>
  <c r="B10" i="22" s="1"/>
  <c r="J12" i="22" a="1"/>
  <c r="J12" i="22" s="1"/>
  <c r="J11" i="22" a="1"/>
  <c r="J11" i="22" s="1"/>
  <c r="J13" i="22" a="1"/>
  <c r="J13" i="22" s="1"/>
  <c r="J10" i="22" a="1"/>
  <c r="J10" i="22" s="1"/>
  <c r="B5" i="22" a="1"/>
  <c r="B5" i="22" s="1"/>
  <c r="B6" i="22" a="1"/>
  <c r="B6" i="22" s="1"/>
  <c r="B3" i="22" a="1"/>
  <c r="B3" i="22" s="1"/>
  <c r="B4" i="22" a="1"/>
  <c r="B4" i="22" s="1"/>
  <c r="J39" i="32" a="1"/>
  <c r="J39" i="32" s="1"/>
  <c r="J40" i="32" a="1"/>
  <c r="J40" i="32" s="1"/>
  <c r="J38" i="32" a="1"/>
  <c r="J38" i="32" s="1"/>
  <c r="J41" i="32" a="1"/>
  <c r="J41" i="32" s="1"/>
  <c r="Q13" i="32" a="1"/>
  <c r="Q13" i="32" s="1"/>
  <c r="Q12" i="32" a="1"/>
  <c r="Q12" i="32" s="1"/>
  <c r="Q10" i="32" a="1"/>
  <c r="Q10" i="32" s="1"/>
  <c r="Q11" i="32" a="1"/>
  <c r="Q11" i="32" s="1"/>
  <c r="AJ31" i="36" a="1"/>
  <c r="AJ31" i="36" s="1"/>
  <c r="AJ33" i="36" a="1"/>
  <c r="AJ33" i="36" s="1"/>
  <c r="AJ34" i="36" a="1"/>
  <c r="AJ34" i="36" s="1"/>
  <c r="AJ32" i="36" a="1"/>
  <c r="AJ32" i="36" s="1"/>
  <c r="Y47" i="34" a="1"/>
  <c r="Y47" i="34" s="1"/>
  <c r="Y45" i="34" a="1"/>
  <c r="Y45" i="34" s="1"/>
  <c r="Y46" i="34" a="1"/>
  <c r="Y46" i="34" s="1"/>
  <c r="Y48" i="34" a="1"/>
  <c r="Y48" i="34" s="1"/>
  <c r="AF32" i="32" a="1"/>
  <c r="AF32" i="32" s="1"/>
  <c r="AF34" i="32" a="1"/>
  <c r="AF34" i="32" s="1"/>
  <c r="AF31" i="32" a="1"/>
  <c r="AF31" i="32" s="1"/>
  <c r="AF33" i="32" a="1"/>
  <c r="AF33" i="32" s="1"/>
  <c r="Q45" i="32" a="1"/>
  <c r="Q45" i="32" s="1"/>
  <c r="Q47" i="32" a="1"/>
  <c r="Q47" i="32" s="1"/>
  <c r="Q48" i="32" a="1"/>
  <c r="Q48" i="32" s="1"/>
  <c r="Q46" i="32" a="1"/>
  <c r="Q46" i="32" s="1"/>
  <c r="Q33" i="22" a="1"/>
  <c r="Q33" i="22" s="1"/>
  <c r="Q31" i="22" a="1"/>
  <c r="Q31" i="22" s="1"/>
  <c r="Q34" i="22" a="1"/>
  <c r="Q34" i="22" s="1"/>
  <c r="Q32" i="22" a="1"/>
  <c r="Q32" i="22" s="1"/>
  <c r="J5" i="22" a="1"/>
  <c r="J5" i="22" s="1"/>
  <c r="J4" i="22" a="1"/>
  <c r="J4" i="22" s="1"/>
  <c r="J6" i="22" a="1"/>
  <c r="J6" i="22" s="1"/>
  <c r="J3" i="22" a="1"/>
  <c r="J3" i="22" s="1"/>
  <c r="F26" i="22" a="1"/>
  <c r="F26" i="22" s="1"/>
  <c r="F24" i="22" a="1"/>
  <c r="F24" i="22" s="1"/>
  <c r="F25" i="22" a="1"/>
  <c r="F25" i="22" s="1"/>
  <c r="F27" i="22" a="1"/>
  <c r="F27" i="22" s="1"/>
  <c r="AJ38" i="36" a="1"/>
  <c r="AJ38" i="36" s="1"/>
  <c r="AJ39" i="36" a="1"/>
  <c r="AJ39" i="36" s="1"/>
  <c r="AJ41" i="36" a="1"/>
  <c r="AJ41" i="36" s="1"/>
  <c r="AJ40" i="36" a="1"/>
  <c r="AJ40" i="36" s="1"/>
  <c r="U48" i="32" a="1"/>
  <c r="U48" i="32" s="1"/>
  <c r="U46" i="32" a="1"/>
  <c r="U46" i="32" s="1"/>
  <c r="U45" i="32" a="1"/>
  <c r="U45" i="32" s="1"/>
  <c r="U47" i="32" a="1"/>
  <c r="U47" i="32" s="1"/>
  <c r="AN40" i="34" a="1"/>
  <c r="AN40" i="34" s="1"/>
  <c r="AN41" i="34" a="1"/>
  <c r="AN41" i="34" s="1"/>
  <c r="AN38" i="34" a="1"/>
  <c r="AN38" i="34" s="1"/>
  <c r="AN39" i="34" a="1"/>
  <c r="AN39" i="34" s="1"/>
  <c r="AN33" i="32" a="1"/>
  <c r="AN33" i="32" s="1"/>
  <c r="AN31" i="32" a="1"/>
  <c r="AN31" i="32" s="1"/>
  <c r="AN34" i="32" a="1"/>
  <c r="AN34" i="32" s="1"/>
  <c r="AN32" i="32" a="1"/>
  <c r="AN32" i="32" s="1"/>
  <c r="B40" i="22" a="1"/>
  <c r="B40" i="22" s="1"/>
  <c r="B38" i="22" a="1"/>
  <c r="B38" i="22" s="1"/>
  <c r="B39" i="22" a="1"/>
  <c r="B39" i="22" s="1"/>
  <c r="B41" i="22" a="1"/>
  <c r="B41" i="22" s="1"/>
  <c r="U31" i="32" a="1"/>
  <c r="U31" i="32" s="1"/>
  <c r="U32" i="32" a="1"/>
  <c r="U32" i="32" s="1"/>
  <c r="U34" i="32" a="1"/>
  <c r="U34" i="32" s="1"/>
  <c r="U33" i="32" a="1"/>
  <c r="U33" i="32" s="1"/>
  <c r="Q33" i="32" a="1"/>
  <c r="Q33" i="32" s="1"/>
  <c r="Q34" i="32" a="1"/>
  <c r="Q34" i="32" s="1"/>
  <c r="Q32" i="32" a="1"/>
  <c r="Q32" i="32" s="1"/>
  <c r="Q31" i="32" a="1"/>
  <c r="Q31" i="32" s="1"/>
  <c r="Y27" i="22" a="1"/>
  <c r="Y27" i="22" s="1"/>
  <c r="Y25" i="22" a="1"/>
  <c r="Y25" i="22" s="1"/>
  <c r="Y26" i="22" a="1"/>
  <c r="Y26" i="22" s="1"/>
  <c r="Y24" i="22" a="1"/>
  <c r="Y24" i="22" s="1"/>
  <c r="Q41" i="32" a="1"/>
  <c r="Q41" i="32" s="1"/>
  <c r="Q40" i="32" a="1"/>
  <c r="Q40" i="32" s="1"/>
  <c r="Q38" i="32" a="1"/>
  <c r="Q38" i="32" s="1"/>
  <c r="Q39" i="32" a="1"/>
  <c r="Q39" i="32" s="1"/>
  <c r="AF47" i="32" a="1"/>
  <c r="AF47" i="32" s="1"/>
  <c r="AF48" i="32" a="1"/>
  <c r="AF48" i="32" s="1"/>
  <c r="AF45" i="32" a="1"/>
  <c r="AF45" i="32" s="1"/>
  <c r="AF46" i="32" a="1"/>
  <c r="AF46" i="32" s="1"/>
  <c r="Q41" i="22" a="1"/>
  <c r="Q41" i="22" s="1"/>
  <c r="Q38" i="22" a="1"/>
  <c r="Q38" i="22" s="1"/>
  <c r="Q40" i="22" a="1"/>
  <c r="Q40" i="22" s="1"/>
  <c r="Q39" i="22" a="1"/>
  <c r="Q39" i="22" s="1"/>
  <c r="B26" i="34" a="1"/>
  <c r="B26" i="34" s="1"/>
  <c r="B27" i="34" a="1"/>
  <c r="B27" i="34" s="1"/>
  <c r="B24" i="34" a="1"/>
  <c r="B24" i="34" s="1"/>
  <c r="B25" i="34" a="1"/>
  <c r="B25" i="34" s="1"/>
  <c r="F5" i="22" a="1"/>
  <c r="F5" i="22" s="1"/>
  <c r="F6" i="22" a="1"/>
  <c r="F6" i="22" s="1"/>
  <c r="F4" i="22" a="1"/>
  <c r="F4" i="22" s="1"/>
  <c r="F3" i="22" a="1"/>
  <c r="F3" i="22" s="1"/>
  <c r="Q24" i="32" a="1"/>
  <c r="Q24" i="32" s="1"/>
  <c r="Q25" i="32" a="1"/>
  <c r="Q25" i="32" s="1"/>
  <c r="Q26" i="32" a="1"/>
  <c r="Q26" i="32" s="1"/>
  <c r="Q27" i="32" a="1"/>
  <c r="Q27" i="32" s="1"/>
  <c r="Q17" i="32" a="1"/>
  <c r="Q17" i="32" s="1"/>
  <c r="Q20" i="32" a="1"/>
  <c r="Q20" i="32" s="1"/>
  <c r="Q19" i="32" a="1"/>
  <c r="Q19" i="32" s="1"/>
  <c r="Q18" i="32" a="1"/>
  <c r="Q18" i="32" s="1"/>
  <c r="Q12" i="22" a="1"/>
  <c r="Q12" i="22" s="1"/>
  <c r="Q13" i="22" a="1"/>
  <c r="Q13" i="22" s="1"/>
  <c r="Q10" i="22" a="1"/>
  <c r="Q10" i="22" s="1"/>
  <c r="Q11" i="22" a="1"/>
  <c r="Q11" i="22" s="1"/>
  <c r="AJ17" i="22" a="1"/>
  <c r="AJ17" i="22" s="1"/>
  <c r="AJ19" i="22" a="1"/>
  <c r="AJ19" i="22" s="1"/>
  <c r="AJ18" i="22" a="1"/>
  <c r="AJ18" i="22" s="1"/>
  <c r="AJ20" i="22" a="1"/>
  <c r="AJ20" i="22" s="1"/>
  <c r="Y24" i="32" a="1"/>
  <c r="Y24" i="32" s="1"/>
  <c r="Y25" i="32" a="1"/>
  <c r="Y25" i="32" s="1"/>
  <c r="Y27" i="32" a="1"/>
  <c r="Y27" i="32" s="1"/>
  <c r="Y26" i="32" a="1"/>
  <c r="Y26" i="32" s="1"/>
  <c r="Y20" i="22" a="1"/>
  <c r="Y20" i="22" s="1"/>
  <c r="Y19" i="22" a="1"/>
  <c r="Y19" i="22" s="1"/>
  <c r="Y17" i="22" a="1"/>
  <c r="Y17" i="22" s="1"/>
  <c r="Y18" i="22" a="1"/>
  <c r="Y18" i="22" s="1"/>
  <c r="U45" i="22" a="1"/>
  <c r="U45" i="22" s="1"/>
  <c r="U48" i="22" a="1"/>
  <c r="U48" i="22" s="1"/>
  <c r="U46" i="22" a="1"/>
  <c r="U46" i="22" s="1"/>
  <c r="U47" i="22" a="1"/>
  <c r="U47" i="22" s="1"/>
  <c r="F41" i="36" a="1"/>
  <c r="F41" i="36" s="1"/>
  <c r="F39" i="36" a="1"/>
  <c r="F39" i="36" s="1"/>
  <c r="F40" i="36" a="1"/>
  <c r="F40" i="36" s="1"/>
  <c r="F38" i="36" a="1"/>
  <c r="F38" i="36" s="1"/>
  <c r="J47" i="22" a="1"/>
  <c r="J47" i="22" s="1"/>
  <c r="J46" i="22" a="1"/>
  <c r="J46" i="22" s="1"/>
  <c r="J48" i="22" a="1"/>
  <c r="J48" i="22" s="1"/>
  <c r="J45" i="22" a="1"/>
  <c r="J45" i="22" s="1"/>
  <c r="Y6" i="22" a="1"/>
  <c r="Y6" i="22" s="1"/>
  <c r="Y4" i="22" a="1"/>
  <c r="Y4" i="22" s="1"/>
  <c r="Y5" i="22" a="1"/>
  <c r="Y5" i="22" s="1"/>
  <c r="Y3" i="22" a="1"/>
  <c r="Y3" i="22" s="1"/>
  <c r="F34" i="22" a="1"/>
  <c r="F34" i="22" s="1"/>
  <c r="F31" i="22" a="1"/>
  <c r="F31" i="22" s="1"/>
  <c r="F33" i="22" a="1"/>
  <c r="F33" i="22" s="1"/>
  <c r="F32" i="22" a="1"/>
  <c r="F32" i="22" s="1"/>
  <c r="F24" i="32" a="1"/>
  <c r="F24" i="32" s="1"/>
  <c r="F25" i="32" a="1"/>
  <c r="F25" i="32" s="1"/>
  <c r="F27" i="32" a="1"/>
  <c r="F27" i="32" s="1"/>
  <c r="F26" i="32" a="1"/>
  <c r="F26" i="32" s="1"/>
  <c r="U40" i="34" a="1"/>
  <c r="U40" i="34" s="1"/>
  <c r="U41" i="34" a="1"/>
  <c r="U41" i="34" s="1"/>
  <c r="U38" i="34" a="1"/>
  <c r="U38" i="34" s="1"/>
  <c r="U39" i="34" a="1"/>
  <c r="U39" i="34" s="1"/>
  <c r="AF33" i="34" a="1"/>
  <c r="AF33" i="34" s="1"/>
  <c r="AF34" i="34" a="1"/>
  <c r="AF34" i="34" s="1"/>
  <c r="AF32" i="34" a="1"/>
  <c r="AF32" i="34" s="1"/>
  <c r="AF31" i="34" a="1"/>
  <c r="AF31" i="34" s="1"/>
  <c r="F40" i="32" a="1"/>
  <c r="F40" i="32" s="1"/>
  <c r="F38" i="32" a="1"/>
  <c r="F38" i="32" s="1"/>
  <c r="F39" i="32" a="1"/>
  <c r="F39" i="32" s="1"/>
  <c r="F41" i="32" a="1"/>
  <c r="F41" i="32" s="1"/>
  <c r="AJ24" i="22" a="1"/>
  <c r="AJ24" i="22" s="1"/>
  <c r="AJ27" i="22" a="1"/>
  <c r="AJ27" i="22" s="1"/>
  <c r="AJ25" i="22" a="1"/>
  <c r="AJ25" i="22" s="1"/>
  <c r="AJ26" i="22" a="1"/>
  <c r="AJ26" i="22" s="1"/>
  <c r="U34" i="22" a="1"/>
  <c r="U34" i="22" s="1"/>
  <c r="U33" i="22" a="1"/>
  <c r="U33" i="22" s="1"/>
  <c r="U32" i="22" a="1"/>
  <c r="U32" i="22" s="1"/>
  <c r="U31" i="22" a="1"/>
  <c r="U31" i="22" s="1"/>
  <c r="F17" i="32" a="1"/>
  <c r="F17" i="32" s="1"/>
  <c r="F19" i="32" a="1"/>
  <c r="F19" i="32" s="1"/>
  <c r="F18" i="32" a="1"/>
  <c r="F18" i="32" s="1"/>
  <c r="F20" i="32" a="1"/>
  <c r="F20" i="32" s="1"/>
  <c r="Y33" i="22" a="1"/>
  <c r="Y33" i="22" s="1"/>
  <c r="Y34" i="22" a="1"/>
  <c r="Y34" i="22" s="1"/>
  <c r="Y32" i="22" a="1"/>
  <c r="Y32" i="22" s="1"/>
  <c r="Y31" i="22" a="1"/>
  <c r="Y31" i="22" s="1"/>
  <c r="F11" i="32" a="1"/>
  <c r="F11" i="32" s="1"/>
  <c r="F12" i="32" a="1"/>
  <c r="F12" i="32" s="1"/>
  <c r="F10" i="32" a="1"/>
  <c r="F10" i="32" s="1"/>
  <c r="F13" i="32" a="1"/>
  <c r="F13" i="32" s="1"/>
  <c r="B17" i="22" a="1"/>
  <c r="B17" i="22" s="1"/>
  <c r="B18" i="22" a="1"/>
  <c r="B18" i="22" s="1"/>
  <c r="B19" i="22" a="1"/>
  <c r="B19" i="22" s="1"/>
  <c r="B20" i="22" a="1"/>
  <c r="B20" i="22" s="1"/>
  <c r="Y32" i="32" a="1"/>
  <c r="Y32" i="32" s="1"/>
  <c r="Y33" i="32" a="1"/>
  <c r="Y33" i="32" s="1"/>
  <c r="Y31" i="32" a="1"/>
  <c r="Y31" i="32" s="1"/>
  <c r="Y34" i="32" a="1"/>
  <c r="Y34" i="32" s="1"/>
  <c r="F38" i="34" a="1"/>
  <c r="F38" i="34" s="1"/>
  <c r="F39" i="34" a="1"/>
  <c r="F39" i="34" s="1"/>
  <c r="F41" i="34" a="1"/>
  <c r="F41" i="34" s="1"/>
  <c r="F40" i="34" a="1"/>
  <c r="F40" i="34" s="1"/>
  <c r="AN25" i="22" a="1"/>
  <c r="AN25" i="22" s="1"/>
  <c r="AN27" i="22" a="1"/>
  <c r="AN27" i="22" s="1"/>
  <c r="AN24" i="22" a="1"/>
  <c r="AN24" i="22" s="1"/>
  <c r="AN26" i="22" a="1"/>
  <c r="AN26" i="22" s="1"/>
  <c r="F27" i="34" a="1"/>
  <c r="F27" i="34" s="1"/>
  <c r="F25" i="34" a="1"/>
  <c r="F25" i="34" s="1"/>
  <c r="F24" i="34" a="1"/>
  <c r="F24" i="34" s="1"/>
  <c r="F26" i="34" a="1"/>
  <c r="F26" i="34" s="1"/>
  <c r="AJ48" i="36" a="1"/>
  <c r="AJ48" i="36" s="1"/>
  <c r="AJ46" i="36" a="1"/>
  <c r="AJ46" i="36" s="1"/>
  <c r="AJ45" i="36" a="1"/>
  <c r="AJ45" i="36" s="1"/>
  <c r="AJ47" i="36" a="1"/>
  <c r="AJ47" i="36" s="1"/>
  <c r="Y13" i="22" a="1"/>
  <c r="Y13" i="22" s="1"/>
  <c r="Y12" i="22" a="1"/>
  <c r="Y12" i="22" s="1"/>
  <c r="Y11" i="22" a="1"/>
  <c r="Y11" i="22" s="1"/>
  <c r="Y10" i="22" a="1"/>
  <c r="Y10" i="22" s="1"/>
  <c r="AF3" i="22" a="1"/>
  <c r="AF3" i="22" s="1"/>
  <c r="AF6" i="22" a="1"/>
  <c r="AF6" i="22" s="1"/>
  <c r="AF4" i="22" a="1"/>
  <c r="AF4" i="22" s="1"/>
  <c r="AF5" i="22" a="1"/>
  <c r="AF5" i="22" s="1"/>
  <c r="AJ31" i="22" a="1"/>
  <c r="AJ31" i="22" s="1"/>
  <c r="AJ32" i="22" a="1"/>
  <c r="AJ32" i="22" s="1"/>
  <c r="AJ33" i="22" a="1"/>
  <c r="AJ33" i="22" s="1"/>
  <c r="AJ34" i="22" a="1"/>
  <c r="AJ34" i="22" s="1"/>
  <c r="AF40" i="22" a="1"/>
  <c r="AF40" i="22" s="1"/>
  <c r="AF38" i="22" a="1"/>
  <c r="AF38" i="22" s="1"/>
  <c r="AF39" i="22" a="1"/>
  <c r="AF39" i="22" s="1"/>
  <c r="AF41" i="22" a="1"/>
  <c r="AF41" i="22" s="1"/>
  <c r="Q3" i="22" a="1"/>
  <c r="Q3" i="22" s="1"/>
  <c r="Q4" i="22" a="1"/>
  <c r="Q4" i="22" s="1"/>
  <c r="Q5" i="22" a="1"/>
  <c r="Q5" i="22" s="1"/>
  <c r="Q6" i="22" a="1"/>
  <c r="Q6" i="22" s="1"/>
  <c r="Q33" i="34" a="1"/>
  <c r="Q33" i="34" s="1"/>
  <c r="Q31" i="34" a="1"/>
  <c r="Q31" i="34" s="1"/>
  <c r="Q34" i="34" a="1"/>
  <c r="Q34" i="34" s="1"/>
  <c r="Q32" i="34" a="1"/>
  <c r="Q32" i="34" s="1"/>
  <c r="Y38" i="22" a="1"/>
  <c r="Y38" i="22" s="1"/>
  <c r="Y39" i="22" a="1"/>
  <c r="Y39" i="22" s="1"/>
  <c r="Y41" i="22" a="1"/>
  <c r="Y41" i="22" s="1"/>
  <c r="Y40" i="22" a="1"/>
  <c r="Y40" i="22" s="1"/>
  <c r="B31" i="22" a="1"/>
  <c r="B31" i="22" s="1"/>
  <c r="B32" i="22" a="1"/>
  <c r="B32" i="22" s="1"/>
  <c r="B34" i="22" a="1"/>
  <c r="B34" i="22" s="1"/>
  <c r="B33" i="22" a="1"/>
  <c r="B33" i="22" s="1"/>
  <c r="U46" i="34" a="1"/>
  <c r="U46" i="34" s="1"/>
  <c r="U45" i="34" a="1"/>
  <c r="U45" i="34" s="1"/>
  <c r="U48" i="34" a="1"/>
  <c r="U48" i="34" s="1"/>
  <c r="U47" i="34" a="1"/>
  <c r="U47" i="34" s="1"/>
  <c r="U11" i="33" a="1"/>
  <c r="J14" i="26" a="1"/>
  <c r="J14" i="31" a="1"/>
  <c r="L13" i="33" a="1"/>
  <c r="H23" i="22" a="1"/>
  <c r="H13" i="26" a="1"/>
  <c r="D13" i="31" a="1"/>
  <c r="AH37" i="22" a="1"/>
  <c r="W10" i="33" a="1"/>
  <c r="AH44" i="36" a="1"/>
  <c r="AL23" i="32" a="1"/>
  <c r="F23" i="26" a="1"/>
  <c r="AL9" i="32" a="1"/>
  <c r="H44" i="22" a="1"/>
  <c r="AL13" i="35" a="1"/>
  <c r="H19" i="26" a="1"/>
  <c r="J14" i="33" a="1"/>
  <c r="W23" i="34" a="1"/>
  <c r="L9" i="22" a="1"/>
  <c r="S44" i="32" a="1"/>
  <c r="AN8" i="31" a="1"/>
  <c r="S37" i="32" a="1"/>
  <c r="AL16" i="22" a="1"/>
  <c r="B14" i="31" a="1"/>
  <c r="D30" i="22" a="1"/>
  <c r="AN23" i="26" a="1"/>
  <c r="H23" i="32" a="1"/>
  <c r="AA13" i="33" a="1"/>
  <c r="AP9" i="22" a="1"/>
  <c r="AP22" i="26" a="1"/>
  <c r="D44" i="32" a="1"/>
  <c r="AL30" i="34" a="1"/>
  <c r="AH16" i="33" a="1"/>
  <c r="S2" i="22" a="1"/>
  <c r="W37" i="32" a="1"/>
  <c r="S23" i="22" a="1"/>
  <c r="L16" i="32" a="1"/>
  <c r="L37" i="34" a="1"/>
  <c r="H22" i="26" a="1"/>
  <c r="AH30" i="36" a="1"/>
  <c r="AJ14" i="35" a="1"/>
  <c r="F20" i="26" a="1"/>
  <c r="Y8" i="31" a="1"/>
  <c r="Q14" i="31" a="1"/>
  <c r="AP7" i="31" a="1"/>
  <c r="D37" i="22" a="1"/>
  <c r="AP23" i="22" a="1"/>
  <c r="AN20" i="31" a="1"/>
  <c r="AP37" i="32" a="1"/>
  <c r="AA7" i="31" a="1"/>
  <c r="AF14" i="31" a="1"/>
  <c r="S13" i="31" a="1"/>
  <c r="H37" i="36" a="1"/>
  <c r="AP19" i="31" a="1"/>
  <c r="D23" i="22" a="1"/>
  <c r="S44" i="22" a="1"/>
  <c r="AH16" i="31" a="1"/>
  <c r="B20" i="31" a="1"/>
  <c r="L37" i="22" a="1"/>
  <c r="Y14" i="33" a="1"/>
  <c r="AH44" i="32" a="1"/>
  <c r="AA23" i="32" a="1"/>
  <c r="D16" i="22" a="1"/>
  <c r="AF17" i="33" a="1"/>
  <c r="S9" i="22" a="1"/>
  <c r="S19" i="31" a="1"/>
  <c r="AJ11" i="35" a="1"/>
  <c r="AL23" i="22" a="1"/>
  <c r="AH13" i="31" a="1"/>
  <c r="S23" i="32" a="1"/>
  <c r="AF17" i="31" a="1"/>
  <c r="AJ17" i="33" a="1"/>
  <c r="AJ8" i="33" a="1"/>
  <c r="B11" i="31" a="1"/>
  <c r="W16" i="22" a="1"/>
  <c r="S30" i="22" a="1"/>
  <c r="S16" i="32" a="1"/>
  <c r="D19" i="31" a="1"/>
  <c r="W44" i="34" a="1"/>
  <c r="AL25" i="26" a="1"/>
  <c r="Q20" i="31" a="1"/>
  <c r="D22" i="31" a="1"/>
  <c r="AH19" i="31" a="1"/>
  <c r="AP16" i="26" a="1"/>
  <c r="J11" i="33" a="1"/>
  <c r="W16" i="26" a="1"/>
  <c r="AP16" i="31" a="1"/>
  <c r="AL22" i="31" a="1"/>
  <c r="AH44" i="22" a="1"/>
  <c r="W23" i="22" a="1"/>
  <c r="AL44" i="22" a="1"/>
  <c r="AJ26" i="26" a="1"/>
  <c r="D2" i="22" a="1"/>
  <c r="AJ14" i="31" a="1"/>
  <c r="AL16" i="33" a="1"/>
  <c r="AF20" i="31" a="1"/>
  <c r="W30" i="22" a="1"/>
  <c r="J17" i="33" a="1"/>
  <c r="AH16" i="22" a="1"/>
  <c r="L16" i="33" a="1"/>
  <c r="AN17" i="31" a="1"/>
  <c r="AJ23" i="31" a="1"/>
  <c r="Y20" i="31" a="1"/>
  <c r="AN23" i="31" a="1"/>
  <c r="AP16" i="33" a="1"/>
  <c r="AL22" i="26" a="1"/>
  <c r="F14" i="31" a="1"/>
  <c r="AA7" i="33" a="1"/>
  <c r="AL13" i="31" a="1"/>
  <c r="S30" i="34" a="1"/>
  <c r="AJ8" i="35" a="1"/>
  <c r="Y8" i="33" a="1"/>
  <c r="H10" i="26" a="1"/>
  <c r="L44" i="22" a="1"/>
  <c r="AA30" i="32" a="1"/>
  <c r="AA16" i="31" a="1"/>
  <c r="AA10" i="31" a="1"/>
  <c r="AF26" i="26" a="1"/>
  <c r="AH13" i="33" a="1"/>
  <c r="AA37" i="22" a="1"/>
  <c r="L7" i="31" a="1"/>
  <c r="AN17" i="26" a="1"/>
  <c r="U23" i="26" a="1"/>
  <c r="Y14" i="26" a="1"/>
  <c r="AL7" i="33" a="1"/>
  <c r="L2" i="22" a="1"/>
  <c r="AA30" i="22" a="1"/>
  <c r="H10" i="31" a="1"/>
  <c r="F11" i="31" a="1"/>
  <c r="Y17" i="31" a="1"/>
  <c r="Y11" i="31" a="1"/>
  <c r="AA19" i="31" a="1"/>
  <c r="D16" i="33" a="1"/>
  <c r="AP22" i="31" a="1"/>
  <c r="AP44" i="22" a="1"/>
  <c r="AL2" i="22" a="1"/>
  <c r="AN17" i="33" a="1"/>
  <c r="D44" i="34" a="1"/>
  <c r="AJ23" i="26" a="1"/>
  <c r="H13" i="31" a="1"/>
  <c r="AL37" i="36" a="1"/>
  <c r="AH10" i="33" a="1"/>
  <c r="H23" i="34" a="1"/>
  <c r="B17" i="33" a="1"/>
  <c r="B26" i="26" a="1"/>
  <c r="AF11" i="26" a="1"/>
  <c r="AL7" i="35" a="1"/>
  <c r="W44" i="32" a="1"/>
  <c r="AL30" i="22" a="1"/>
  <c r="H10" i="33" a="1"/>
  <c r="AL37" i="22" a="1"/>
  <c r="AP10" i="26" a="1"/>
  <c r="H16" i="32" a="1"/>
  <c r="L19" i="31" a="1"/>
  <c r="F11" i="33" a="1"/>
  <c r="S37" i="22" a="1"/>
  <c r="W22" i="26" a="1"/>
  <c r="AA13" i="26" a="1"/>
  <c r="AF14" i="33" a="1"/>
  <c r="D23" i="34" a="1"/>
  <c r="B11" i="33" a="1"/>
  <c r="AH7" i="31" a="1"/>
  <c r="AJ17" i="31" a="1"/>
  <c r="Y14" i="31" a="1"/>
  <c r="F11" i="26" a="1"/>
  <c r="W30" i="32" a="1"/>
  <c r="F14" i="33" a="1"/>
  <c r="AF11" i="33" a="1"/>
  <c r="W37" i="34" a="1"/>
  <c r="J8" i="31" a="1"/>
  <c r="Q14" i="26" a="1"/>
  <c r="AH30" i="32" a="1"/>
  <c r="AA9" i="22" a="1"/>
  <c r="D37" i="32" a="1"/>
  <c r="AP10" i="31" a="1"/>
  <c r="AN26" i="26" a="1"/>
  <c r="AH25" i="26" a="1"/>
  <c r="AP30" i="34" a="1"/>
  <c r="D25" i="26" a="1"/>
  <c r="AA13" i="31" a="1"/>
  <c r="AH10" i="26" a="1"/>
  <c r="AH37" i="32" a="1"/>
  <c r="AA23" i="34" a="1"/>
  <c r="L37" i="32" a="1"/>
  <c r="AN8" i="33" a="1"/>
  <c r="H13" i="33" a="1"/>
  <c r="AN11" i="26" a="1"/>
  <c r="J20" i="31" a="1"/>
  <c r="AN11" i="31" a="1"/>
  <c r="AP25" i="26" a="1"/>
  <c r="D7" i="31" a="1"/>
  <c r="AP7" i="33" a="1"/>
  <c r="B8" i="31" a="1"/>
  <c r="H44" i="34" a="1"/>
  <c r="D10" i="31" a="1"/>
  <c r="H7" i="31" a="1"/>
  <c r="W2" i="22" a="1"/>
  <c r="F8" i="31" a="1"/>
  <c r="J8" i="33" a="1"/>
  <c r="J23" i="31" a="1"/>
  <c r="S30" i="32" a="1"/>
  <c r="AA44" i="34" a="1"/>
  <c r="AL10" i="31" a="1"/>
  <c r="AL7" i="31" a="1"/>
  <c r="F23" i="31" a="1"/>
  <c r="S13" i="33" a="1"/>
  <c r="L22" i="31" a="1"/>
  <c r="L23" i="34" a="1"/>
  <c r="H22" i="31" a="1"/>
  <c r="Q14" i="33" a="1"/>
  <c r="U8" i="31" a="1"/>
  <c r="D44" i="22" a="1"/>
  <c r="F17" i="33" a="1"/>
  <c r="AP37" i="22" a="1"/>
  <c r="S16" i="22" a="1"/>
  <c r="L10" i="33" a="1"/>
  <c r="H9" i="32" a="1"/>
  <c r="J11" i="26" a="1"/>
  <c r="W7" i="31" a="1"/>
  <c r="H16" i="33" a="1"/>
  <c r="AL30" i="32" a="1"/>
  <c r="F17" i="26" a="1"/>
  <c r="S16" i="31" a="1"/>
  <c r="W30" i="34" a="1"/>
  <c r="L10" i="26" a="1"/>
  <c r="W9" i="32" a="1"/>
  <c r="AA44" i="22" a="1"/>
  <c r="H19" i="31" a="1"/>
  <c r="AH37" i="36" a="1"/>
  <c r="AL10" i="26" a="1"/>
  <c r="AH30" i="22" a="1"/>
  <c r="F8" i="26" a="1"/>
  <c r="H16" i="26" a="1"/>
  <c r="S9" i="32" a="1"/>
  <c r="AP37" i="34" a="1"/>
  <c r="AA10" i="26" a="1"/>
  <c r="AA2" i="22" a="1"/>
  <c r="AH30" i="34" a="1"/>
  <c r="H37" i="34" a="1"/>
  <c r="J17" i="31" a="1"/>
  <c r="AL19" i="31" a="1"/>
  <c r="L7" i="33" a="1"/>
  <c r="Y23" i="31" a="1"/>
  <c r="F20" i="31" a="1"/>
  <c r="AJ11" i="26" a="1"/>
  <c r="AA16" i="32" a="1"/>
  <c r="H7" i="26" a="1"/>
  <c r="Y11" i="26" a="1"/>
  <c r="AA16" i="22" a="1"/>
  <c r="L16" i="31" a="1"/>
  <c r="Q17" i="31" a="1"/>
  <c r="D10" i="33" a="1"/>
  <c r="W16" i="32" a="1"/>
  <c r="S13" i="26" a="1"/>
  <c r="Q23" i="31" a="1"/>
  <c r="AA22" i="31" a="1"/>
  <c r="AF8" i="33" a="1"/>
  <c r="AP30" i="22" a="1"/>
  <c r="AJ11" i="31" a="1"/>
  <c r="D9" i="22" a="1"/>
  <c r="AF8" i="31" a="1"/>
  <c r="AJ20" i="31" a="1"/>
  <c r="AH7" i="33" a="1"/>
  <c r="H30" i="34" a="1"/>
  <c r="D23" i="32" a="1"/>
  <c r="AL10" i="35" a="1"/>
  <c r="S22" i="31" a="1"/>
  <c r="U8" i="33" a="1"/>
  <c r="AH22" i="31" a="1"/>
  <c r="H9" i="22" a="1"/>
  <c r="AH10" i="31" a="1"/>
  <c r="AL16" i="31" a="1"/>
  <c r="AJ8" i="31" a="1"/>
  <c r="U17" i="26" a="1"/>
  <c r="W7" i="33" a="1"/>
  <c r="AF23" i="31" a="1"/>
  <c r="W37" i="22" a="1"/>
  <c r="AL16" i="32" a="1"/>
  <c r="AF11" i="31" a="1"/>
  <c r="H25" i="26" a="1"/>
  <c r="AP30" i="32" a="1"/>
  <c r="AA23" i="22" a="1"/>
  <c r="H16" i="22" a="1"/>
  <c r="L13" i="26" a="1"/>
  <c r="L13" i="31" a="1"/>
  <c r="D30" i="32" a="1"/>
  <c r="F26" i="26" a="1"/>
  <c r="AL30" i="36" a="1"/>
  <c r="H2" i="22" a="1"/>
  <c r="W44" i="22" a="1"/>
  <c r="H30" i="22" a="1"/>
  <c r="F14" i="26" a="1"/>
  <c r="AH2" i="22" a="1"/>
  <c r="B23" i="31" a="1"/>
  <c r="AL44" i="36" a="1"/>
  <c r="H37" i="32" a="1"/>
  <c r="H37" i="32" l="1"/>
  <c r="AL44" i="36"/>
  <c r="B23" i="31"/>
  <c r="AH2" i="22"/>
  <c r="F14" i="26"/>
  <c r="H30" i="22"/>
  <c r="W44" i="22"/>
  <c r="H2" i="22"/>
  <c r="AL30" i="36"/>
  <c r="F26" i="26"/>
  <c r="D30" i="32"/>
  <c r="L13" i="31"/>
  <c r="L13" i="26"/>
  <c r="H16" i="22"/>
  <c r="AA23" i="22"/>
  <c r="AP30" i="32"/>
  <c r="H25" i="26"/>
  <c r="AF11" i="31"/>
  <c r="AL16" i="32"/>
  <c r="W37" i="22"/>
  <c r="AF23" i="31"/>
  <c r="W7" i="33"/>
  <c r="U17" i="26"/>
  <c r="AJ8" i="31"/>
  <c r="AL16" i="31"/>
  <c r="AH10" i="31"/>
  <c r="H9" i="22"/>
  <c r="AH22" i="31"/>
  <c r="U8" i="33"/>
  <c r="S22" i="31"/>
  <c r="AL10" i="35"/>
  <c r="D23" i="32"/>
  <c r="H30" i="34"/>
  <c r="AH7" i="33"/>
  <c r="AJ20" i="31"/>
  <c r="AF8" i="31"/>
  <c r="D9" i="22"/>
  <c r="AJ11" i="31"/>
  <c r="AP30" i="22"/>
  <c r="AF8" i="33"/>
  <c r="AA22" i="31"/>
  <c r="Q23" i="31"/>
  <c r="S13" i="26"/>
  <c r="W16" i="32"/>
  <c r="D10" i="33"/>
  <c r="Q17" i="31"/>
  <c r="L16" i="31"/>
  <c r="AA16" i="22"/>
  <c r="Y11" i="26"/>
  <c r="H7" i="26"/>
  <c r="AA16" i="32"/>
  <c r="AJ11" i="26"/>
  <c r="F20" i="31"/>
  <c r="Y23" i="31"/>
  <c r="L7" i="33"/>
  <c r="AL19" i="31"/>
  <c r="J17" i="31"/>
  <c r="H37" i="34"/>
  <c r="AH30" i="34"/>
  <c r="AA2" i="22"/>
  <c r="AA10" i="26"/>
  <c r="AP37" i="34"/>
  <c r="S9" i="32"/>
  <c r="H16" i="26"/>
  <c r="F8" i="26"/>
  <c r="AH30" i="22"/>
  <c r="AL10" i="26"/>
  <c r="AH37" i="36"/>
  <c r="H19" i="31"/>
  <c r="AA44" i="22"/>
  <c r="W9" i="32"/>
  <c r="L10" i="26"/>
  <c r="W30" i="34"/>
  <c r="S16" i="31"/>
  <c r="F17" i="26"/>
  <c r="AL30" i="32"/>
  <c r="H16" i="33"/>
  <c r="W7" i="31"/>
  <c r="J11" i="26"/>
  <c r="H9" i="32"/>
  <c r="L10" i="33"/>
  <c r="S16" i="22"/>
  <c r="AP37" i="22"/>
  <c r="F17" i="33"/>
  <c r="D44" i="22"/>
  <c r="U8" i="31"/>
  <c r="Q14" i="33"/>
  <c r="H22" i="31"/>
  <c r="L23" i="34"/>
  <c r="L22" i="31"/>
  <c r="S13" i="33"/>
  <c r="F23" i="31"/>
  <c r="AL7" i="31"/>
  <c r="AL10" i="31"/>
  <c r="AA44" i="34"/>
  <c r="S30" i="32"/>
  <c r="J23" i="31"/>
  <c r="J8" i="33"/>
  <c r="F8" i="31"/>
  <c r="W2" i="22"/>
  <c r="H7" i="31"/>
  <c r="D10" i="31"/>
  <c r="H44" i="34"/>
  <c r="B8" i="31"/>
  <c r="AP7" i="33"/>
  <c r="D7" i="31"/>
  <c r="AP25" i="26"/>
  <c r="AN11" i="31"/>
  <c r="J20" i="31"/>
  <c r="AN11" i="26"/>
  <c r="H13" i="33"/>
  <c r="AN8" i="33"/>
  <c r="L37" i="32"/>
  <c r="AA23" i="34"/>
  <c r="AH37" i="32"/>
  <c r="AH10" i="26"/>
  <c r="AA13" i="31"/>
  <c r="D25" i="26"/>
  <c r="AP30" i="34"/>
  <c r="AH25" i="26"/>
  <c r="AN26" i="26"/>
  <c r="AP10" i="31"/>
  <c r="D37" i="32"/>
  <c r="AA9" i="22"/>
  <c r="AH30" i="32"/>
  <c r="Q14" i="26"/>
  <c r="J8" i="31"/>
  <c r="W37" i="34"/>
  <c r="AF11" i="33"/>
  <c r="F14" i="33"/>
  <c r="W30" i="32"/>
  <c r="F11" i="26"/>
  <c r="Y14" i="31"/>
  <c r="AJ17" i="31"/>
  <c r="AH7" i="31"/>
  <c r="B11" i="33"/>
  <c r="D23" i="34"/>
  <c r="AF14" i="33"/>
  <c r="AA13" i="26"/>
  <c r="W22" i="26"/>
  <c r="S37" i="22"/>
  <c r="F11" i="33"/>
  <c r="L19" i="31"/>
  <c r="H16" i="32"/>
  <c r="AP10" i="26"/>
  <c r="AL37" i="22"/>
  <c r="H10" i="33"/>
  <c r="AL30" i="22"/>
  <c r="W44" i="32"/>
  <c r="AL7" i="35"/>
  <c r="AF11" i="26"/>
  <c r="B26" i="26"/>
  <c r="B17" i="33"/>
  <c r="H23" i="34"/>
  <c r="AH10" i="33"/>
  <c r="AL37" i="36"/>
  <c r="H13" i="31"/>
  <c r="AJ23" i="26"/>
  <c r="D44" i="34"/>
  <c r="AN17" i="33"/>
  <c r="AL2" i="22"/>
  <c r="AP44" i="22"/>
  <c r="AP22" i="31"/>
  <c r="D16" i="33"/>
  <c r="AA19" i="31"/>
  <c r="Y11" i="31"/>
  <c r="Y17" i="31"/>
  <c r="F11" i="31"/>
  <c r="H10" i="31"/>
  <c r="AA30" i="22"/>
  <c r="L2" i="22"/>
  <c r="AL7" i="33"/>
  <c r="Y14" i="26"/>
  <c r="U23" i="26"/>
  <c r="AN17" i="26"/>
  <c r="L7" i="31"/>
  <c r="AA37" i="22"/>
  <c r="AH13" i="33"/>
  <c r="AF26" i="26"/>
  <c r="AA10" i="31"/>
  <c r="AA16" i="31"/>
  <c r="AA30" i="32"/>
  <c r="L44" i="22"/>
  <c r="H10" i="26"/>
  <c r="Y8" i="33"/>
  <c r="AJ8" i="35"/>
  <c r="S30" i="34"/>
  <c r="AL13" i="31"/>
  <c r="AA7" i="33"/>
  <c r="F14" i="31"/>
  <c r="AL22" i="26"/>
  <c r="AP16" i="33"/>
  <c r="AN23" i="31"/>
  <c r="Y20" i="31"/>
  <c r="AJ23" i="31"/>
  <c r="AN17" i="31"/>
  <c r="L16" i="33"/>
  <c r="AH16" i="22"/>
  <c r="J17" i="33"/>
  <c r="W30" i="22"/>
  <c r="AF20" i="31"/>
  <c r="AL16" i="33"/>
  <c r="AJ14" i="31"/>
  <c r="D2" i="22"/>
  <c r="AJ26" i="26"/>
  <c r="AL44" i="22"/>
  <c r="W23" i="22"/>
  <c r="AH44" i="22"/>
  <c r="AL22" i="31"/>
  <c r="AP16" i="31"/>
  <c r="W16" i="26"/>
  <c r="J11" i="33"/>
  <c r="AP16" i="26"/>
  <c r="AH19" i="31"/>
  <c r="D22" i="31"/>
  <c r="Q20" i="31"/>
  <c r="AL25" i="26"/>
  <c r="W44" i="34"/>
  <c r="D19" i="31"/>
  <c r="S16" i="32"/>
  <c r="S30" i="22"/>
  <c r="W16" i="22"/>
  <c r="B11" i="31"/>
  <c r="AJ8" i="33"/>
  <c r="AJ17" i="33"/>
  <c r="AF17" i="31"/>
  <c r="S23" i="32"/>
  <c r="AH13" i="31"/>
  <c r="AL23" i="22"/>
  <c r="AJ11" i="35"/>
  <c r="S19" i="31"/>
  <c r="S9" i="22"/>
  <c r="AF17" i="33"/>
  <c r="D16" i="22"/>
  <c r="AA23" i="32"/>
  <c r="AH44" i="32"/>
  <c r="Y14" i="33"/>
  <c r="L37" i="22"/>
  <c r="B20" i="31"/>
  <c r="AH16" i="31"/>
  <c r="S44" i="22"/>
  <c r="D23" i="22"/>
  <c r="AP19" i="31"/>
  <c r="H37" i="36"/>
  <c r="S13" i="31"/>
  <c r="AF14" i="31"/>
  <c r="AA7" i="31"/>
  <c r="AP37" i="32"/>
  <c r="AN20" i="31"/>
  <c r="AP23" i="22"/>
  <c r="D37" i="22"/>
  <c r="AP7" i="31"/>
  <c r="Q14" i="31"/>
  <c r="Y8" i="31"/>
  <c r="F20" i="26"/>
  <c r="AJ14" i="35"/>
  <c r="AH30" i="36"/>
  <c r="H22" i="26"/>
  <c r="L37" i="34"/>
  <c r="L16" i="32"/>
  <c r="S23" i="22"/>
  <c r="W37" i="32"/>
  <c r="S2" i="22"/>
  <c r="AH16" i="33"/>
  <c r="AL30" i="34"/>
  <c r="D44" i="32"/>
  <c r="AP22" i="26"/>
  <c r="AP9" i="22"/>
  <c r="AA13" i="33"/>
  <c r="H23" i="32"/>
  <c r="AN23" i="26"/>
  <c r="D30" i="22"/>
  <c r="B14" i="31"/>
  <c r="AL16" i="22"/>
  <c r="S37" i="32"/>
  <c r="AN8" i="31"/>
  <c r="S44" i="32"/>
  <c r="L9" i="22"/>
  <c r="W23" i="34"/>
  <c r="J14" i="33"/>
  <c r="H19" i="26"/>
  <c r="AL13" i="35"/>
  <c r="H44" i="22"/>
  <c r="AL9" i="32"/>
  <c r="F23" i="26"/>
  <c r="AL23" i="32"/>
  <c r="AH44" i="36"/>
  <c r="W10" i="33"/>
  <c r="AH37" i="22"/>
  <c r="D13" i="31"/>
  <c r="H13" i="26"/>
  <c r="H23" i="22"/>
  <c r="L13" i="33"/>
  <c r="J14" i="31"/>
  <c r="J14" i="26"/>
  <c r="U11" i="3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<sst xmlns="http://schemas.openxmlformats.org/spreadsheetml/2006/main" count="2908" uniqueCount="858">
  <si>
    <t>Talcahuano</t>
  </si>
  <si>
    <t>Chacabuco</t>
  </si>
  <si>
    <t>Los Carrera</t>
  </si>
  <si>
    <t>San Vicente</t>
  </si>
  <si>
    <t>Ruta 160</t>
  </si>
  <si>
    <t>Candelaria</t>
  </si>
  <si>
    <t>Boca Sur</t>
  </si>
  <si>
    <t>Tucapel</t>
  </si>
  <si>
    <t>Los Boldos</t>
  </si>
  <si>
    <t>Lota</t>
  </si>
  <si>
    <t>Penco</t>
  </si>
  <si>
    <t>O'Higgins</t>
  </si>
  <si>
    <t>Cementerio</t>
  </si>
  <si>
    <t>Hualqui</t>
  </si>
  <si>
    <t>Chiguayante</t>
  </si>
  <si>
    <t>Finlandia</t>
  </si>
  <si>
    <t>Ramuntcho</t>
  </si>
  <si>
    <t>si</t>
  </si>
  <si>
    <t>Concepción</t>
  </si>
  <si>
    <t>Los Carreras</t>
  </si>
  <si>
    <t>Janequeo</t>
  </si>
  <si>
    <t>San Martin</t>
  </si>
  <si>
    <t>Laguna Redonda</t>
  </si>
  <si>
    <t>Av. Los Carrera</t>
  </si>
  <si>
    <t>Alemparte</t>
  </si>
  <si>
    <t>LOTA</t>
  </si>
  <si>
    <t>COQUIMBO</t>
  </si>
  <si>
    <t>PORVENIR</t>
  </si>
  <si>
    <t>GALVARINO</t>
  </si>
  <si>
    <t>LOS COPIHUES</t>
  </si>
  <si>
    <t>PALOMARES</t>
  </si>
  <si>
    <t>SAN VICENTE</t>
  </si>
  <si>
    <t>ARAUCANA</t>
  </si>
  <si>
    <t>RIOS DE CHILE</t>
  </si>
  <si>
    <t>Hualpén</t>
  </si>
  <si>
    <t>CHILLANCITO</t>
  </si>
  <si>
    <t>DIEGO PORTALES</t>
  </si>
  <si>
    <t>HUALQUI</t>
  </si>
  <si>
    <t>LOS QUEULES</t>
  </si>
  <si>
    <t>MICHAIHUE</t>
  </si>
  <si>
    <t>LIRQUEN</t>
  </si>
  <si>
    <t>TALCAHUANO</t>
  </si>
  <si>
    <t>CANDELARIA</t>
  </si>
  <si>
    <t>LOS FRESNOS</t>
  </si>
  <si>
    <t>AV. MICHAIHUE</t>
  </si>
  <si>
    <t>BOCA SUR</t>
  </si>
  <si>
    <t>HIGUERAS</t>
  </si>
  <si>
    <t>Tomé</t>
  </si>
  <si>
    <t>DICHATO</t>
  </si>
  <si>
    <t>PEDRO DE VALDIVIA</t>
  </si>
  <si>
    <t>Referencia Urbana</t>
  </si>
  <si>
    <t>10O</t>
  </si>
  <si>
    <t>31F</t>
  </si>
  <si>
    <t>32G</t>
  </si>
  <si>
    <t>02A</t>
  </si>
  <si>
    <t>02K</t>
  </si>
  <si>
    <t>10A</t>
  </si>
  <si>
    <t>10C</t>
  </si>
  <si>
    <t>10K</t>
  </si>
  <si>
    <t>10M</t>
  </si>
  <si>
    <t>10P</t>
  </si>
  <si>
    <t>02C</t>
  </si>
  <si>
    <t>02D</t>
  </si>
  <si>
    <t>02L</t>
  </si>
  <si>
    <t>02P</t>
  </si>
  <si>
    <t>10N</t>
  </si>
  <si>
    <t>10L</t>
  </si>
  <si>
    <t>70F</t>
  </si>
  <si>
    <t>70G</t>
  </si>
  <si>
    <t>70H</t>
  </si>
  <si>
    <t>10J</t>
  </si>
  <si>
    <t>70I</t>
  </si>
  <si>
    <t>70J</t>
  </si>
  <si>
    <t>70K</t>
  </si>
  <si>
    <t>10B</t>
  </si>
  <si>
    <t>10D</t>
  </si>
  <si>
    <t>10T</t>
  </si>
  <si>
    <t>11C</t>
  </si>
  <si>
    <t>11E</t>
  </si>
  <si>
    <t>13G</t>
  </si>
  <si>
    <t>14H</t>
  </si>
  <si>
    <t>16H</t>
  </si>
  <si>
    <t>16I</t>
  </si>
  <si>
    <t>20J</t>
  </si>
  <si>
    <t>20T</t>
  </si>
  <si>
    <t>20V</t>
  </si>
  <si>
    <t>20Z</t>
  </si>
  <si>
    <t>31D</t>
  </si>
  <si>
    <t>32E</t>
  </si>
  <si>
    <t>52A</t>
  </si>
  <si>
    <t>56O</t>
  </si>
  <si>
    <t>56V</t>
  </si>
  <si>
    <t>80J</t>
  </si>
  <si>
    <t>80K</t>
  </si>
  <si>
    <t>80L</t>
  </si>
  <si>
    <t>11M</t>
  </si>
  <si>
    <t>11Q</t>
  </si>
  <si>
    <t>13S</t>
  </si>
  <si>
    <t>14T</t>
  </si>
  <si>
    <t>16K</t>
  </si>
  <si>
    <t>16V</t>
  </si>
  <si>
    <t>20A</t>
  </si>
  <si>
    <t>20L</t>
  </si>
  <si>
    <t>20M</t>
  </si>
  <si>
    <t>20W</t>
  </si>
  <si>
    <t>52D</t>
  </si>
  <si>
    <t>80H</t>
  </si>
  <si>
    <t>80Q</t>
  </si>
  <si>
    <t>80Z</t>
  </si>
  <si>
    <t>11F</t>
  </si>
  <si>
    <t>12Q</t>
  </si>
  <si>
    <t>12R</t>
  </si>
  <si>
    <t>81S</t>
  </si>
  <si>
    <t>11R</t>
  </si>
  <si>
    <t>12A</t>
  </si>
  <si>
    <t>12B</t>
  </si>
  <si>
    <t>81C</t>
  </si>
  <si>
    <t>17A</t>
  </si>
  <si>
    <t>30B</t>
  </si>
  <si>
    <t>30C</t>
  </si>
  <si>
    <t>30D</t>
  </si>
  <si>
    <t>30E</t>
  </si>
  <si>
    <t>62H</t>
  </si>
  <si>
    <t>40B</t>
  </si>
  <si>
    <t>41C</t>
  </si>
  <si>
    <t>42U</t>
  </si>
  <si>
    <t>43J</t>
  </si>
  <si>
    <t>44E</t>
  </si>
  <si>
    <t>60K</t>
  </si>
  <si>
    <t>60L</t>
  </si>
  <si>
    <t>62O</t>
  </si>
  <si>
    <t>65R</t>
  </si>
  <si>
    <t>71I</t>
  </si>
  <si>
    <t>90Y</t>
  </si>
  <si>
    <t>30M</t>
  </si>
  <si>
    <t>30N</t>
  </si>
  <si>
    <t>30R</t>
  </si>
  <si>
    <t>40P</t>
  </si>
  <si>
    <t>41R</t>
  </si>
  <si>
    <t>42H</t>
  </si>
  <si>
    <t>43T</t>
  </si>
  <si>
    <t>44U</t>
  </si>
  <si>
    <t>60X</t>
  </si>
  <si>
    <t>60Y</t>
  </si>
  <si>
    <t>62M</t>
  </si>
  <si>
    <t>62N</t>
  </si>
  <si>
    <t>65E</t>
  </si>
  <si>
    <t>71Z</t>
  </si>
  <si>
    <t>90X</t>
  </si>
  <si>
    <t>40N</t>
  </si>
  <si>
    <t>41V</t>
  </si>
  <si>
    <t>40G</t>
  </si>
  <si>
    <t>41Q</t>
  </si>
  <si>
    <t>Club Hípico</t>
  </si>
  <si>
    <t>63F</t>
  </si>
  <si>
    <t>14Z</t>
  </si>
  <si>
    <t>17O</t>
  </si>
  <si>
    <t>18P</t>
  </si>
  <si>
    <t>60Z</t>
  </si>
  <si>
    <t>72J</t>
  </si>
  <si>
    <t>72K</t>
  </si>
  <si>
    <t>San Martín</t>
  </si>
  <si>
    <t>21B</t>
  </si>
  <si>
    <t>24F</t>
  </si>
  <si>
    <t>30Q</t>
  </si>
  <si>
    <t>63H</t>
  </si>
  <si>
    <t>63K</t>
  </si>
  <si>
    <t>Vega Monumental</t>
  </si>
  <si>
    <t>23Q</t>
  </si>
  <si>
    <t>50U</t>
  </si>
  <si>
    <t>65D</t>
  </si>
  <si>
    <t>63I</t>
  </si>
  <si>
    <t>14U</t>
  </si>
  <si>
    <t>17W</t>
  </si>
  <si>
    <t>17X</t>
  </si>
  <si>
    <t>18Y</t>
  </si>
  <si>
    <t>60M</t>
  </si>
  <si>
    <t>72W</t>
  </si>
  <si>
    <t>72Z</t>
  </si>
  <si>
    <t>22K</t>
  </si>
  <si>
    <t>23L</t>
  </si>
  <si>
    <t>24M</t>
  </si>
  <si>
    <t>22N</t>
  </si>
  <si>
    <t>22O</t>
  </si>
  <si>
    <t>23P</t>
  </si>
  <si>
    <t>23T</t>
  </si>
  <si>
    <t>24R</t>
  </si>
  <si>
    <t>65Q</t>
  </si>
  <si>
    <t>90J</t>
  </si>
  <si>
    <t>22C</t>
  </si>
  <si>
    <t>22D</t>
  </si>
  <si>
    <t>22E</t>
  </si>
  <si>
    <t>23A</t>
  </si>
  <si>
    <t>90E</t>
  </si>
  <si>
    <t>50S</t>
  </si>
  <si>
    <t>42W</t>
  </si>
  <si>
    <t>Plaza Acevedo</t>
  </si>
  <si>
    <t>21Q</t>
  </si>
  <si>
    <t>23N</t>
  </si>
  <si>
    <t>22J</t>
  </si>
  <si>
    <t>22R</t>
  </si>
  <si>
    <t>22S</t>
  </si>
  <si>
    <t>24T</t>
  </si>
  <si>
    <t>22X</t>
  </si>
  <si>
    <t>63G</t>
  </si>
  <si>
    <t>65F</t>
  </si>
  <si>
    <t>65S</t>
  </si>
  <si>
    <t>23V</t>
  </si>
  <si>
    <t>32J</t>
  </si>
  <si>
    <t>02</t>
  </si>
  <si>
    <t>D</t>
  </si>
  <si>
    <t>San Vicente - Puerto</t>
  </si>
  <si>
    <t>Colón - Av. Grecia</t>
  </si>
  <si>
    <t>Cerro Amarillo</t>
  </si>
  <si>
    <t>K</t>
  </si>
  <si>
    <t>Puerto - Thno</t>
  </si>
  <si>
    <t>Nueva Los Lobos</t>
  </si>
  <si>
    <t>A</t>
  </si>
  <si>
    <t>Colón - Puerto</t>
  </si>
  <si>
    <t>P</t>
  </si>
  <si>
    <t>Puerto - Colón</t>
  </si>
  <si>
    <t>Lan C - Floresta</t>
  </si>
  <si>
    <t>F</t>
  </si>
  <si>
    <t>Hospital</t>
  </si>
  <si>
    <t>C</t>
  </si>
  <si>
    <t>Arenal Cementerio 2</t>
  </si>
  <si>
    <t>Hospital Higueras</t>
  </si>
  <si>
    <t>CONCEPCIÓN</t>
  </si>
  <si>
    <t>H</t>
  </si>
  <si>
    <t>L</t>
  </si>
  <si>
    <t>Mall - Autopista</t>
  </si>
  <si>
    <t>Puente de Arco</t>
  </si>
  <si>
    <t>Mall-Autopista</t>
  </si>
  <si>
    <t>Thno-S.Vicente</t>
  </si>
  <si>
    <t>B</t>
  </si>
  <si>
    <t>Mall- Autopista</t>
  </si>
  <si>
    <t>M</t>
  </si>
  <si>
    <t>Autopista - Mall</t>
  </si>
  <si>
    <t>O</t>
  </si>
  <si>
    <t>Autopista-Mall</t>
  </si>
  <si>
    <t>LEONERA</t>
  </si>
  <si>
    <t>J</t>
  </si>
  <si>
    <t>8 Oriente - San Martín</t>
  </si>
  <si>
    <t>Avda Del Pescador</t>
  </si>
  <si>
    <t>Mall - Chigte</t>
  </si>
  <si>
    <t>8 Oriente</t>
  </si>
  <si>
    <t>N</t>
  </si>
  <si>
    <t>T</t>
  </si>
  <si>
    <t>Las Canchas - Thno</t>
  </si>
  <si>
    <t>8 Oriente - Chigte</t>
  </si>
  <si>
    <t>E</t>
  </si>
  <si>
    <t/>
  </si>
  <si>
    <t>Higueras-Bilbao</t>
  </si>
  <si>
    <t>Q</t>
  </si>
  <si>
    <t>Santa Marta - Mall</t>
  </si>
  <si>
    <t>Autopista - O´Higgins</t>
  </si>
  <si>
    <t>R</t>
  </si>
  <si>
    <t>Mall - O´Higgins</t>
  </si>
  <si>
    <t>Prat-Vega</t>
  </si>
  <si>
    <t>Industrias</t>
  </si>
  <si>
    <t>Boldos-Bremen</t>
  </si>
  <si>
    <t>Vega-Prat</t>
  </si>
  <si>
    <t>Bremen-Boldos</t>
  </si>
  <si>
    <t>G</t>
  </si>
  <si>
    <t>8 Oriente - S. Martin</t>
  </si>
  <si>
    <t>Directo - Thno</t>
  </si>
  <si>
    <t>PTA. LEONES</t>
  </si>
  <si>
    <t>S</t>
  </si>
  <si>
    <t>Tribunales - P. Vald</t>
  </si>
  <si>
    <t>8 Oriente - Chgte</t>
  </si>
  <si>
    <t>Directo-Thno</t>
  </si>
  <si>
    <t>Z</t>
  </si>
  <si>
    <t>San Martín - Hospital</t>
  </si>
  <si>
    <t>A Las Puertas</t>
  </si>
  <si>
    <t>U</t>
  </si>
  <si>
    <t>O´Higgins</t>
  </si>
  <si>
    <t>Tribunales-Prat</t>
  </si>
  <si>
    <t>Altos - Policlinico</t>
  </si>
  <si>
    <t>I</t>
  </si>
  <si>
    <t>V</t>
  </si>
  <si>
    <t>8 Oriente - Chiguayante</t>
  </si>
  <si>
    <t>Penco Chico</t>
  </si>
  <si>
    <t>Collao-UBB</t>
  </si>
  <si>
    <t>W</t>
  </si>
  <si>
    <t>P.De Valdivia</t>
  </si>
  <si>
    <t>X</t>
  </si>
  <si>
    <t>Y</t>
  </si>
  <si>
    <t>O´Higgins- Centro</t>
  </si>
  <si>
    <t>P.Devaldivia</t>
  </si>
  <si>
    <t>Puente Llacolén</t>
  </si>
  <si>
    <t>Los Carrera - Mall</t>
  </si>
  <si>
    <t>Autopista-Thno</t>
  </si>
  <si>
    <t>Pioneros- P Llacolén</t>
  </si>
  <si>
    <t>Pte Llacolén- Pioneros</t>
  </si>
  <si>
    <t>O'carrol - Pioneros</t>
  </si>
  <si>
    <t>Pte. Llacolén - Av. Los Carrera</t>
  </si>
  <si>
    <t>O"Higgins - Pte Llacolén</t>
  </si>
  <si>
    <t>Hospital-Puertas</t>
  </si>
  <si>
    <t>Centro-O´Higgins</t>
  </si>
  <si>
    <t>Spring Hill</t>
  </si>
  <si>
    <t>Los Carrera - Collao</t>
  </si>
  <si>
    <t>Ubb-Nonguen</t>
  </si>
  <si>
    <t>Hospital-Collao</t>
  </si>
  <si>
    <t>S.Martín-Collao</t>
  </si>
  <si>
    <t>Ubb - Nonguén</t>
  </si>
  <si>
    <t>Pioneros - P.Llacolén</t>
  </si>
  <si>
    <t>Gral Novoa - Los Lirios</t>
  </si>
  <si>
    <t>P.Aguirre Cerda</t>
  </si>
  <si>
    <t>Fuera De La Villa</t>
  </si>
  <si>
    <t>Pte. Llacolén</t>
  </si>
  <si>
    <t>Los Pioneros</t>
  </si>
  <si>
    <t>23E</t>
  </si>
  <si>
    <t>PTA. TERMINAL COLLAO</t>
  </si>
  <si>
    <t>Puente Nuevo</t>
  </si>
  <si>
    <t>Vega-Maipú</t>
  </si>
  <si>
    <t>Hosp. Trabajador</t>
  </si>
  <si>
    <t>Carrera-Vega</t>
  </si>
  <si>
    <t>Villa- P.Llacolén</t>
  </si>
  <si>
    <t>Collao-Los Lirios</t>
  </si>
  <si>
    <t>Collao - Los Lirios</t>
  </si>
  <si>
    <t>Por Villa S.Pedro</t>
  </si>
  <si>
    <t>Freire-Vega</t>
  </si>
  <si>
    <t>Hualpencillo</t>
  </si>
  <si>
    <t>O´Higgins- Prat</t>
  </si>
  <si>
    <t>Vega - Colón</t>
  </si>
  <si>
    <t>V.San Martín</t>
  </si>
  <si>
    <t>O´Higgins- Vega</t>
  </si>
  <si>
    <t>V. San Martín</t>
  </si>
  <si>
    <t>Colón -Vega</t>
  </si>
  <si>
    <t>Autopista- Mall</t>
  </si>
  <si>
    <t>Freire- Centro</t>
  </si>
  <si>
    <t>Prat- Carrera</t>
  </si>
  <si>
    <t>Vega - Carrera</t>
  </si>
  <si>
    <t>Penco- Lirquén</t>
  </si>
  <si>
    <t>O´Higgins-Prat</t>
  </si>
  <si>
    <t>Colón- Vega</t>
  </si>
  <si>
    <t>Prat -Carrera</t>
  </si>
  <si>
    <t>O'higgins - Prat</t>
  </si>
  <si>
    <t>Vega - Colon</t>
  </si>
  <si>
    <t>Lirquén - Montahue</t>
  </si>
  <si>
    <t>O'Higgins - Vega</t>
  </si>
  <si>
    <t>32K</t>
  </si>
  <si>
    <t>Vega- Maipú</t>
  </si>
  <si>
    <t>P.Acevedo- Ubb</t>
  </si>
  <si>
    <t>Araucana- Valle</t>
  </si>
  <si>
    <t>Autopista -Mall</t>
  </si>
  <si>
    <t>Lan C- Bremen</t>
  </si>
  <si>
    <t>Freire- Prat</t>
  </si>
  <si>
    <t>Vega- Lan C</t>
  </si>
  <si>
    <t>Bremen -Cañería</t>
  </si>
  <si>
    <t>Paicaví -Freire</t>
  </si>
  <si>
    <t>Vega- Prat</t>
  </si>
  <si>
    <t>Maipú -Paicaví</t>
  </si>
  <si>
    <t>Hospital -Puertas</t>
  </si>
  <si>
    <t>Centro - Freire</t>
  </si>
  <si>
    <t>Vega- Lan B</t>
  </si>
  <si>
    <t>C.Hípico - Vega</t>
  </si>
  <si>
    <t>42F</t>
  </si>
  <si>
    <t>Centro -Freire</t>
  </si>
  <si>
    <t>Vega - C.Hipico</t>
  </si>
  <si>
    <t>Prat - Maipú</t>
  </si>
  <si>
    <t>Mall -Autopista</t>
  </si>
  <si>
    <t>Tucapel - Freire</t>
  </si>
  <si>
    <t>Vega -Bremen</t>
  </si>
  <si>
    <t>Vega - Maipú</t>
  </si>
  <si>
    <t>C.Henriquez</t>
  </si>
  <si>
    <t>Grecia- D.Portales</t>
  </si>
  <si>
    <t>Freire -Prat</t>
  </si>
  <si>
    <t>Vega -Colón</t>
  </si>
  <si>
    <t>Colón - Vega</t>
  </si>
  <si>
    <t>Prat -Maipú</t>
  </si>
  <si>
    <t>Collao -UBB</t>
  </si>
  <si>
    <t>Paicaví - Freire</t>
  </si>
  <si>
    <t>Lider Prat</t>
  </si>
  <si>
    <t>Vega -Maipú</t>
  </si>
  <si>
    <t>Maipú -Tucapel</t>
  </si>
  <si>
    <t>Higueras -Colón</t>
  </si>
  <si>
    <t>Vega - Los Carrera</t>
  </si>
  <si>
    <t>Penco- C Verde</t>
  </si>
  <si>
    <t>O´Higgins -Prat</t>
  </si>
  <si>
    <t>Vega -Higueras</t>
  </si>
  <si>
    <t>Villa Cap</t>
  </si>
  <si>
    <t>Rengo - Centro</t>
  </si>
  <si>
    <t>Ejército</t>
  </si>
  <si>
    <t>63P</t>
  </si>
  <si>
    <t>63L</t>
  </si>
  <si>
    <t>Rengo - Chacabuco</t>
  </si>
  <si>
    <t>Hospital - C.Henríquez</t>
  </si>
  <si>
    <t>Andalién - Bellavista</t>
  </si>
  <si>
    <t>63B</t>
  </si>
  <si>
    <t>Andalién - C. Henríquez</t>
  </si>
  <si>
    <t>Hospital - Chacabuco</t>
  </si>
  <si>
    <t>Lincoyán - Ejército</t>
  </si>
  <si>
    <t>Pelantaro - C. Henriquez</t>
  </si>
  <si>
    <t>V.Cap - Campos Bellavista</t>
  </si>
  <si>
    <t>P. Acevedo - Freire</t>
  </si>
  <si>
    <t>P. del Río</t>
  </si>
  <si>
    <t>Cementerio - Vega</t>
  </si>
  <si>
    <t>Vega- Los Boldos</t>
  </si>
  <si>
    <t>Floresta - P. Hurtado</t>
  </si>
  <si>
    <t>Costanera - Maipú</t>
  </si>
  <si>
    <t>Pelantaro - C.Henríquez</t>
  </si>
  <si>
    <t>V. Cap - Torreones</t>
  </si>
  <si>
    <t>C.Henríquez-Lientur</t>
  </si>
  <si>
    <t>Freire-Costanera</t>
  </si>
  <si>
    <t>Directo Easy Jumbo</t>
  </si>
  <si>
    <t>O´Higgins -Vega</t>
  </si>
  <si>
    <t>P.Arco -N.Lobos</t>
  </si>
  <si>
    <t>Maipú - Collao</t>
  </si>
  <si>
    <t>Ubb- Zoológico</t>
  </si>
  <si>
    <t>Bremen- Cañeria</t>
  </si>
  <si>
    <t>Clínicas</t>
  </si>
  <si>
    <t>Pedro De Valdivia</t>
  </si>
  <si>
    <t>Clinicas</t>
  </si>
  <si>
    <t>Hospital - Collao</t>
  </si>
  <si>
    <t>Santa Josefina</t>
  </si>
  <si>
    <t>San Martin - Mall</t>
  </si>
  <si>
    <t>Autopista - Thno</t>
  </si>
  <si>
    <t>O'higgins - Chgte</t>
  </si>
  <si>
    <t>Industrias -Lan C</t>
  </si>
  <si>
    <t>Vega -Prat</t>
  </si>
  <si>
    <t>Prat -Vega</t>
  </si>
  <si>
    <t>Lan C- Industrias</t>
  </si>
  <si>
    <t>Alemparte- Maipú</t>
  </si>
  <si>
    <t>Terminal Collao</t>
  </si>
  <si>
    <t>Rengo - Chacab.</t>
  </si>
  <si>
    <t>Collao -Los Lirios</t>
  </si>
  <si>
    <t>Chacab. -Tucapel</t>
  </si>
  <si>
    <t>Carrera -Prat</t>
  </si>
  <si>
    <t>Maipú - Tucapel</t>
  </si>
  <si>
    <t>Mall - Paicavi</t>
  </si>
  <si>
    <t>Centro Concepción</t>
  </si>
  <si>
    <t>Paicaví - Mall</t>
  </si>
  <si>
    <t>Brisas Del Sol</t>
  </si>
  <si>
    <t>Mall - Casino</t>
  </si>
  <si>
    <t>Lota-Coronel</t>
  </si>
  <si>
    <t>Pte. Juan Pablo II</t>
  </si>
  <si>
    <t>FICHA DE INSTALACIÓN DE SEÑAL DE PARADA</t>
  </si>
  <si>
    <t>Comuna:</t>
  </si>
  <si>
    <t>Eje:</t>
  </si>
  <si>
    <t>Uso Parada:</t>
  </si>
  <si>
    <t>Textos en Señal</t>
  </si>
  <si>
    <t>Nombre de la Parada:</t>
  </si>
  <si>
    <t>Referencia Urbana:</t>
  </si>
  <si>
    <t>N° Servicios</t>
  </si>
  <si>
    <t>Codigo de Instalación:</t>
  </si>
  <si>
    <t>1a2 Servicios</t>
  </si>
  <si>
    <t>3a6 Servicios</t>
  </si>
  <si>
    <t>7a12 Servicios</t>
  </si>
  <si>
    <t>13a18 Servicios</t>
  </si>
  <si>
    <t>19a21 Servicios</t>
  </si>
  <si>
    <t>Minipanel</t>
  </si>
  <si>
    <t>Lateral</t>
  </si>
  <si>
    <t>Vista Frontal de la Señal y Minipanel Braille</t>
  </si>
  <si>
    <t>(Braille llenado en vertical)</t>
  </si>
  <si>
    <r>
      <t>Servicio que se detienen en esta parada</t>
    </r>
    <r>
      <rPr>
        <sz val="11"/>
        <color rgb="FF000000"/>
        <rFont val="Calibri"/>
        <family val="2"/>
        <charset val="1"/>
      </rPr>
      <t xml:space="preserve"> </t>
    </r>
    <r>
      <rPr>
        <i/>
        <sz val="11"/>
        <color theme="1"/>
        <rFont val="Calibri"/>
        <family val="2"/>
        <scheme val="minor"/>
      </rPr>
      <t>(llenado horizontal de menor a mayor)</t>
    </r>
  </si>
  <si>
    <t>Pestaña Lateral</t>
  </si>
  <si>
    <t>Codigo de la Parada:</t>
  </si>
  <si>
    <t>Dist. Parada anterior:</t>
  </si>
  <si>
    <t>Calle Ref. Parada anterior:</t>
  </si>
  <si>
    <r>
      <t>Vista Posterior de la Señal</t>
    </r>
    <r>
      <rPr>
        <b/>
        <sz val="11"/>
        <color theme="1"/>
        <rFont val="Calibri"/>
        <family val="2"/>
        <scheme val="minor"/>
      </rPr>
      <t xml:space="preserve"> (LUR)</t>
    </r>
  </si>
  <si>
    <t>Dist. Parada siguiente:</t>
  </si>
  <si>
    <t>Calle Ref. Parada sigte.:</t>
  </si>
  <si>
    <t>Pestaña Lateral 2do letrero</t>
  </si>
  <si>
    <t>original</t>
  </si>
  <si>
    <t>anterior</t>
  </si>
  <si>
    <t>posterior</t>
  </si>
  <si>
    <t>300i</t>
  </si>
  <si>
    <t>302i</t>
  </si>
  <si>
    <t>303i</t>
  </si>
  <si>
    <t>304i</t>
  </si>
  <si>
    <t>300r</t>
  </si>
  <si>
    <t>302r</t>
  </si>
  <si>
    <t>303r</t>
  </si>
  <si>
    <t>304r</t>
  </si>
  <si>
    <t>Color fondo</t>
  </si>
  <si>
    <t>Color Letra</t>
  </si>
  <si>
    <t>Buses que se detienen en esta parada</t>
  </si>
  <si>
    <t>SERVICIO</t>
  </si>
  <si>
    <t>LUR DEFINITIVO</t>
  </si>
  <si>
    <t>Thno - San Vicente</t>
  </si>
  <si>
    <t>CENTINELA</t>
  </si>
  <si>
    <t>LAS CANCHAS</t>
  </si>
  <si>
    <t>Concep. - Chigte.</t>
  </si>
  <si>
    <t>POBL. PORVENIR</t>
  </si>
  <si>
    <t>Concep- - Chigte</t>
  </si>
  <si>
    <t>Autopista - Thno.</t>
  </si>
  <si>
    <t>Avda. Del Pescador</t>
  </si>
  <si>
    <t>Concep. - Chigte</t>
  </si>
  <si>
    <t>LOS BLOQUES</t>
  </si>
  <si>
    <t>TUMBES</t>
  </si>
  <si>
    <t>J. Repullo - Sta. Marta</t>
  </si>
  <si>
    <t>Bilbao-Hosp. Higueras</t>
  </si>
  <si>
    <t>O´Higgins-Chigte</t>
  </si>
  <si>
    <t>San Marcos - J. Repullo</t>
  </si>
  <si>
    <t>Mall - Trébol - Autopista</t>
  </si>
  <si>
    <t>O'Higgins-Tribunales</t>
  </si>
  <si>
    <t>Tribunales - P. Valdivia</t>
  </si>
  <si>
    <t>Chgte - O´Higgins - Los Altos</t>
  </si>
  <si>
    <t>Santa Marta - Consultorio</t>
  </si>
  <si>
    <t>S. Marcos - Consultorio</t>
  </si>
  <si>
    <t>M. Montt - Consultorio</t>
  </si>
  <si>
    <t>O'Higgins - 8 Oriente</t>
  </si>
  <si>
    <t>NONGUEN</t>
  </si>
  <si>
    <t>17M</t>
  </si>
  <si>
    <t>17C</t>
  </si>
  <si>
    <t>Chgte - Porvenir</t>
  </si>
  <si>
    <t>23B</t>
  </si>
  <si>
    <t>23S</t>
  </si>
  <si>
    <t>Los Carrera-Pte.Llacolén</t>
  </si>
  <si>
    <t>V. Victoria-Sta. Beatriz</t>
  </si>
  <si>
    <t>V. San Sebastián</t>
  </si>
  <si>
    <t>Freire - Vega</t>
  </si>
  <si>
    <t>Bremen - Hualpén</t>
  </si>
  <si>
    <t>Lan B - Higueras</t>
  </si>
  <si>
    <t>INDUSTRIAS</t>
  </si>
  <si>
    <t>Penco - Lirquén</t>
  </si>
  <si>
    <t>Vega - Prat</t>
  </si>
  <si>
    <t>Carrera - Lirquén</t>
  </si>
  <si>
    <t>PENCO CHICO</t>
  </si>
  <si>
    <t>LOBOS VIEJOS</t>
  </si>
  <si>
    <t>Heras-Rengo</t>
  </si>
  <si>
    <t>Chacab.- C.Henríq.</t>
  </si>
  <si>
    <t>V.Cap.-Torreones</t>
  </si>
  <si>
    <t>Torreones-Freire</t>
  </si>
  <si>
    <t>Vega-Ramuntcho</t>
  </si>
  <si>
    <t>44A</t>
  </si>
  <si>
    <t>C.Henruq.-V.Cap.</t>
  </si>
  <si>
    <t>44B</t>
  </si>
  <si>
    <t>Prat - Vega</t>
  </si>
  <si>
    <t>Lan C - Grecia</t>
  </si>
  <si>
    <t>Consultorio</t>
  </si>
  <si>
    <t>Maipú - Paicaví</t>
  </si>
  <si>
    <t>Bº Norte - Princesas</t>
  </si>
  <si>
    <t>Portal - Lomas</t>
  </si>
  <si>
    <t>62V</t>
  </si>
  <si>
    <t>Higueras - St. Marta</t>
  </si>
  <si>
    <t>62S</t>
  </si>
  <si>
    <t>Vega - St. Marta</t>
  </si>
  <si>
    <t>Hospital - Higueras</t>
  </si>
  <si>
    <t>Hospital - Lincoyán</t>
  </si>
  <si>
    <t>B. NORTE</t>
  </si>
  <si>
    <t>P.del Río - Maipú</t>
  </si>
  <si>
    <t>P. Acevedo</t>
  </si>
  <si>
    <t>V. Cap - T. Merino</t>
  </si>
  <si>
    <t>STA. SABINA</t>
  </si>
  <si>
    <t>P.SAAVEDRA.</t>
  </si>
  <si>
    <t>ALTO COSTANERA</t>
  </si>
  <si>
    <t>U.B.B. - Valle</t>
  </si>
  <si>
    <t>NONGUÉN</t>
  </si>
  <si>
    <t>U.B.B.</t>
  </si>
  <si>
    <t>VALLE NOBLE</t>
  </si>
  <si>
    <t xml:space="preserve">__________
</t>
  </si>
  <si>
    <t>EIM Concepción</t>
  </si>
  <si>
    <t>Estación - Tribunales</t>
  </si>
  <si>
    <t>01</t>
  </si>
  <si>
    <t>401 IDA: TOMÉ-CCP</t>
  </si>
  <si>
    <t>Centro Tomé</t>
  </si>
  <si>
    <t>401 REGRESO: CCP-TOME</t>
  </si>
  <si>
    <t>18 de Septiembre</t>
  </si>
  <si>
    <t>411 IDA: DICHATO-CCP</t>
  </si>
  <si>
    <t>411 REGRESO: CCP-DICHATO</t>
  </si>
  <si>
    <t>Penco - Ruta 150</t>
  </si>
  <si>
    <t>Ruta 150 - Penco</t>
  </si>
  <si>
    <t>TOMÉ</t>
  </si>
  <si>
    <t>Centro Tomé - Lord Cochrane</t>
  </si>
  <si>
    <t>Lord Cochrane - Centro Tomé</t>
  </si>
  <si>
    <t>URBANOS TOMÉ</t>
  </si>
  <si>
    <t>Colo Colo</t>
  </si>
  <si>
    <t>Los Lirios - Los Fresnos</t>
  </si>
  <si>
    <t>23C</t>
  </si>
  <si>
    <t>23H</t>
  </si>
  <si>
    <t>BUSES QUE SE DETIENEN EN ESTA PARADA</t>
  </si>
  <si>
    <t>Av. Pedro de Valdivia</t>
  </si>
  <si>
    <t>Est Biotrén JP II</t>
  </si>
  <si>
    <t>SANTA JUANA</t>
  </si>
  <si>
    <t>S. Henríquez-Escritores</t>
  </si>
  <si>
    <t>Sn. Pedro Viejo - Pte. Bicent</t>
  </si>
  <si>
    <t>Mall Biobío - Los Carrera</t>
  </si>
  <si>
    <t>Los Carrera-Mall Biobío</t>
  </si>
  <si>
    <t>Pte. Bicent.- S. Pedro Viejo</t>
  </si>
  <si>
    <t>Outlet Mall - Los Escritores</t>
  </si>
  <si>
    <t>Villa-Pte.Bicentenario</t>
  </si>
  <si>
    <t>O´Higgins - Prat</t>
  </si>
  <si>
    <t>421 REGRESO: CCP-DICHATO</t>
  </si>
  <si>
    <t>421 IDA: DICHATO-CCP</t>
  </si>
  <si>
    <t>Av. Estadio - Tomé</t>
  </si>
  <si>
    <t>TOMÉ - AV. ESTADIO</t>
  </si>
  <si>
    <t>8 Oriente - Sn. Martín</t>
  </si>
  <si>
    <t>Thno. Las Canchas</t>
  </si>
  <si>
    <t>Chacab. - Hospital</t>
  </si>
  <si>
    <t>PEÑUELAS</t>
  </si>
  <si>
    <t>PUERTO</t>
  </si>
  <si>
    <t>TERM.COLLAO</t>
  </si>
  <si>
    <t>POLICLINICO - COQUIMBO</t>
  </si>
  <si>
    <t>PTA. LOS LEONES</t>
  </si>
  <si>
    <t>SAN PEDRO DE LA COSTA</t>
  </si>
  <si>
    <t>TERM. COLLAO</t>
  </si>
  <si>
    <t>U.BIO BIO</t>
  </si>
  <si>
    <t>COLLAO</t>
  </si>
  <si>
    <t>LOMAS - COLOANE</t>
  </si>
  <si>
    <t>SILVA HENRÍQUEZ</t>
  </si>
  <si>
    <t>PENCO LIRQUEN</t>
  </si>
  <si>
    <t>4 ESQUINAS</t>
  </si>
  <si>
    <t>HUALPENCILLO</t>
  </si>
  <si>
    <t>HUALPEN - 4 ESQ</t>
  </si>
  <si>
    <t>LOMAS-MALL</t>
  </si>
  <si>
    <t>T. COLLAO - HOSPITAL</t>
  </si>
  <si>
    <t>PADRE HURTADO</t>
  </si>
  <si>
    <t>VILLA CAP</t>
  </si>
  <si>
    <t>J.PABLO II</t>
  </si>
  <si>
    <t>SAN SEBASTIÁN</t>
  </si>
  <si>
    <t>BARRIO NORTE</t>
  </si>
  <si>
    <t>V. NONGUEN</t>
  </si>
  <si>
    <t>4 ESQUINAS - LENGA</t>
  </si>
  <si>
    <t>LONCO</t>
  </si>
  <si>
    <t>VALLE PIEDRA</t>
  </si>
  <si>
    <t>LOS LAGOS</t>
  </si>
  <si>
    <t>PQ.CENTRAL</t>
  </si>
  <si>
    <t>PQ. CENTRAL</t>
  </si>
  <si>
    <t xml:space="preserve">LOTA </t>
  </si>
  <si>
    <t>Lota
300-302-303-304</t>
  </si>
  <si>
    <t>Servicios Lota 1</t>
  </si>
  <si>
    <t>Lota
300-302-303</t>
  </si>
  <si>
    <t>Servicios Lota 2</t>
  </si>
  <si>
    <t>COSMITO</t>
  </si>
  <si>
    <t>50Y</t>
  </si>
  <si>
    <t>50P</t>
  </si>
  <si>
    <t>Hospt. Higueras</t>
  </si>
  <si>
    <t>CERRO VERDE BAJO</t>
  </si>
  <si>
    <t>401-R</t>
  </si>
  <si>
    <t>401-I</t>
  </si>
  <si>
    <t>Ítem KMZ</t>
  </si>
  <si>
    <t>Colón</t>
  </si>
  <si>
    <t>Puerto - Directo</t>
  </si>
  <si>
    <t>Paicaví - O'higgins</t>
  </si>
  <si>
    <t>8 Oriente - Los Altos - Chgte</t>
  </si>
  <si>
    <t>San Marcos - Mall - Paicavi</t>
  </si>
  <si>
    <t>Pioneros - O'carrol</t>
  </si>
  <si>
    <t>Collao UBB</t>
  </si>
  <si>
    <t>Pte. Llacolén - Boca Sur</t>
  </si>
  <si>
    <t>Villa C. Pacífico</t>
  </si>
  <si>
    <t>Montahue - Lirquén</t>
  </si>
  <si>
    <t>C. Henríquez</t>
  </si>
  <si>
    <t>Colón -Talcahuano</t>
  </si>
  <si>
    <t>Talcahuano -Pte .Arco</t>
  </si>
  <si>
    <t>O'Higgins -Prat</t>
  </si>
  <si>
    <t>VALLE NONGUÉN</t>
  </si>
  <si>
    <t>UBB - Valle</t>
  </si>
  <si>
    <t>Collao - U.B.B.</t>
  </si>
  <si>
    <t>Pte. Arco Thno.</t>
  </si>
  <si>
    <t>411-R</t>
  </si>
  <si>
    <t>411-I</t>
  </si>
  <si>
    <t>421-I</t>
  </si>
  <si>
    <t>421-R</t>
  </si>
  <si>
    <t>201-I</t>
  </si>
  <si>
    <t>201-R</t>
  </si>
  <si>
    <t>B02-R</t>
  </si>
  <si>
    <t>B02-I</t>
  </si>
  <si>
    <t>Plaza de Armas</t>
  </si>
  <si>
    <t>Al Centro Por O´Higgins</t>
  </si>
  <si>
    <t>Prat - Los Carrera</t>
  </si>
  <si>
    <t>Montahue - Penco</t>
  </si>
  <si>
    <t>Montahue - Forjadores</t>
  </si>
  <si>
    <t>Al Centro - O´Higgins</t>
  </si>
  <si>
    <t>Chigte - 8 Oriente</t>
  </si>
  <si>
    <t>Pobl. Porvenir</t>
  </si>
  <si>
    <t>Prat - Carrera</t>
  </si>
  <si>
    <t>Plaza Penco</t>
  </si>
  <si>
    <t>Al Centro x O´Higgins</t>
  </si>
  <si>
    <t>P. de Valdivia</t>
  </si>
  <si>
    <t>Pza. Acevedo - UBB</t>
  </si>
  <si>
    <t>Numero de Señales</t>
  </si>
  <si>
    <t>300-R</t>
  </si>
  <si>
    <t>302-R</t>
  </si>
  <si>
    <t>303-R</t>
  </si>
  <si>
    <t>304-R</t>
  </si>
  <si>
    <t>300-I</t>
  </si>
  <si>
    <t>302-I</t>
  </si>
  <si>
    <t>303-I</t>
  </si>
  <si>
    <t>304-I</t>
  </si>
  <si>
    <t>B01-R</t>
  </si>
  <si>
    <t>B01-I</t>
  </si>
  <si>
    <t>COLOR HEX</t>
  </si>
  <si>
    <t>CODIGO instalación</t>
  </si>
  <si>
    <t>Nombre Parada</t>
  </si>
  <si>
    <t>N° de Líneas</t>
  </si>
  <si>
    <t>20N</t>
  </si>
  <si>
    <t>PUERTA LOS LEONES</t>
  </si>
  <si>
    <t>20F</t>
  </si>
  <si>
    <t>O"Higgins - Pte. Llacolén</t>
  </si>
  <si>
    <t>Villa Fco Coloane</t>
  </si>
  <si>
    <t>LOMAS COLORADAS</t>
  </si>
  <si>
    <t>Sta. Beatriz-Versluys</t>
  </si>
  <si>
    <t>30H</t>
  </si>
  <si>
    <t>30Z</t>
  </si>
  <si>
    <t>HOSPITAL HIGUERAS</t>
  </si>
  <si>
    <t>O'Higgins- Prat</t>
  </si>
  <si>
    <t>Alessandri - Aeropuerto</t>
  </si>
  <si>
    <t>Mall - Villa San Martín</t>
  </si>
  <si>
    <t>Gran Bretaña</t>
  </si>
  <si>
    <t>Rotonda Peñuelas</t>
  </si>
  <si>
    <t>Colón - Los Carrera</t>
  </si>
  <si>
    <t>PENCO LIRQUÉN</t>
  </si>
  <si>
    <t>80B</t>
  </si>
  <si>
    <t>Buses de Acercamiento</t>
  </si>
  <si>
    <t>ESTACIÓN BIOTRÉN</t>
  </si>
  <si>
    <t>80V</t>
  </si>
  <si>
    <t>Calle JM Carrera</t>
  </si>
  <si>
    <t>TERM. LAS GALAXIAS</t>
  </si>
  <si>
    <r>
      <rPr>
        <b/>
        <sz val="10"/>
        <color rgb="FFFF7C80"/>
        <rFont val="Calibri"/>
        <family val="2"/>
      </rPr>
      <t xml:space="preserve">LOS SERVICIOS CORTOS </t>
    </r>
    <r>
      <rPr>
        <b/>
        <u/>
        <sz val="10"/>
        <color rgb="FFFF7C80"/>
        <rFont val="Calibri"/>
        <family val="2"/>
      </rPr>
      <t xml:space="preserve">NO RECOMENDADO EN LA SEÑAL </t>
    </r>
    <r>
      <rPr>
        <b/>
        <sz val="10"/>
        <color rgb="FFFF7C80"/>
        <rFont val="Calibri"/>
        <family val="2"/>
      </rPr>
      <t xml:space="preserve">SE ILUMINARAN EN ROJO
</t>
    </r>
    <r>
      <rPr>
        <b/>
        <sz val="10"/>
        <color theme="4" tint="-0.249977111117893"/>
        <rFont val="Calibri"/>
        <family val="2"/>
      </rPr>
      <t xml:space="preserve">LOS SERVICIO </t>
    </r>
    <r>
      <rPr>
        <b/>
        <u/>
        <sz val="10"/>
        <color theme="4" tint="-0.249977111117893"/>
        <rFont val="Calibri"/>
        <family val="2"/>
      </rPr>
      <t>AL AEROPUERTO</t>
    </r>
    <r>
      <rPr>
        <b/>
        <sz val="10"/>
        <color theme="4" tint="-0.249977111117893"/>
        <rFont val="Calibri"/>
        <family val="2"/>
      </rPr>
      <t xml:space="preserve"> SE ILUMINARAN EN AZUL
</t>
    </r>
    <r>
      <rPr>
        <b/>
        <sz val="10"/>
        <color theme="7"/>
        <rFont val="Calibri"/>
        <family val="2"/>
      </rPr>
      <t xml:space="preserve">LOS SERVICIOS </t>
    </r>
    <r>
      <rPr>
        <b/>
        <u/>
        <sz val="10"/>
        <color theme="7"/>
        <rFont val="Calibri"/>
        <family val="2"/>
      </rPr>
      <t>AL TERMINAL</t>
    </r>
    <r>
      <rPr>
        <b/>
        <sz val="10"/>
        <color theme="7"/>
        <rFont val="Calibri"/>
        <family val="2"/>
      </rPr>
      <t xml:space="preserve"> ILUMINAN EN AMARILLO
</t>
    </r>
    <r>
      <rPr>
        <b/>
        <sz val="10"/>
        <color rgb="FFCD9469"/>
        <rFont val="Calibri"/>
        <family val="2"/>
      </rPr>
      <t xml:space="preserve">SERVICIOS DE </t>
    </r>
    <r>
      <rPr>
        <b/>
        <u/>
        <sz val="10"/>
        <color rgb="FFCD9469"/>
        <rFont val="Calibri"/>
        <family val="2"/>
      </rPr>
      <t>INTREGRACION BIOTREN</t>
    </r>
    <r>
      <rPr>
        <b/>
        <sz val="10"/>
        <color rgb="FFCD9469"/>
        <rFont val="Calibri"/>
        <family val="2"/>
      </rPr>
      <t xml:space="preserve"> SE ILUMINAN EN CAFÉ</t>
    </r>
  </si>
  <si>
    <t>Galvarino</t>
  </si>
  <si>
    <t>Lider - Estación EFE</t>
  </si>
  <si>
    <t>Paivaci - Mall</t>
  </si>
  <si>
    <t>Lan C - Peñuelas</t>
  </si>
  <si>
    <t>Por Manual</t>
  </si>
  <si>
    <t xml:space="preserve">14 dueños incluidos los trabjadores independientes </t>
  </si>
  <si>
    <t>arrendar derecho no imueble</t>
  </si>
  <si>
    <t>conservador de bienes</t>
  </si>
  <si>
    <t>info@conservador los angeles.cl</t>
  </si>
  <si>
    <t>KM. 10 - SAN JORGE</t>
  </si>
  <si>
    <t>201AU</t>
  </si>
  <si>
    <t>B02</t>
  </si>
  <si>
    <t>80JY</t>
  </si>
  <si>
    <t>02CY</t>
  </si>
  <si>
    <t>02LY</t>
  </si>
  <si>
    <t>401Y</t>
  </si>
  <si>
    <t>Los Altos</t>
  </si>
  <si>
    <t>Av. Michaihue</t>
  </si>
  <si>
    <t>Los Queules</t>
  </si>
  <si>
    <t>NOMBRE_ZONA_REGULADA_GTFS</t>
  </si>
  <si>
    <t>CODIGO_SERVICIO</t>
  </si>
  <si>
    <t>SERVICIO_REGULADO_ID</t>
  </si>
  <si>
    <t>origen</t>
  </si>
  <si>
    <t>destino</t>
  </si>
  <si>
    <t>route_color</t>
  </si>
  <si>
    <t>route_text_color</t>
  </si>
  <si>
    <t>Gran Concepcion</t>
  </si>
  <si>
    <t>Santa Juana</t>
  </si>
  <si>
    <t>981D97</t>
  </si>
  <si>
    <t>FFFFFF</t>
  </si>
  <si>
    <t>Dichato</t>
  </si>
  <si>
    <t>Tomé (Av. Estadio)</t>
  </si>
  <si>
    <t>Parque empresarial Biobio</t>
  </si>
  <si>
    <t>Mirador del Pacífico</t>
  </si>
  <si>
    <t>CB333B</t>
  </si>
  <si>
    <t>Villa los Presidentes</t>
  </si>
  <si>
    <t>EC6907</t>
  </si>
  <si>
    <t>Los Copihues</t>
  </si>
  <si>
    <t>Los Bloques</t>
  </si>
  <si>
    <t>Centinela</t>
  </si>
  <si>
    <t>Población Porvenir</t>
  </si>
  <si>
    <t>Lobos Viejos</t>
  </si>
  <si>
    <t>Leonera</t>
  </si>
  <si>
    <t>Las Canchas</t>
  </si>
  <si>
    <t>Tumbes</t>
  </si>
  <si>
    <t>0077C8</t>
  </si>
  <si>
    <t>10069F</t>
  </si>
  <si>
    <t>Porvenir</t>
  </si>
  <si>
    <t>Puerto Talcahuano</t>
  </si>
  <si>
    <t>Puerto</t>
  </si>
  <si>
    <t>Puerta Los Leones</t>
  </si>
  <si>
    <t>Coquimbo</t>
  </si>
  <si>
    <t>Cerro Verde</t>
  </si>
  <si>
    <t>008C95</t>
  </si>
  <si>
    <t>Montahue</t>
  </si>
  <si>
    <t>Nonguén</t>
  </si>
  <si>
    <t>Palomares</t>
  </si>
  <si>
    <t>CC8A00</t>
  </si>
  <si>
    <t>Santa Juana AU</t>
  </si>
  <si>
    <t>Concepción AU</t>
  </si>
  <si>
    <t>Pta. Los Leones</t>
  </si>
  <si>
    <t>007749</t>
  </si>
  <si>
    <t>Lomas Coloradas</t>
  </si>
  <si>
    <t>San Pedro Costa</t>
  </si>
  <si>
    <t>Term. Collao</t>
  </si>
  <si>
    <t>U.Bio Bio</t>
  </si>
  <si>
    <t>Araucana</t>
  </si>
  <si>
    <t>Michaihue</t>
  </si>
  <si>
    <t>Collao</t>
  </si>
  <si>
    <t>C6007E</t>
  </si>
  <si>
    <t>Silva Henríquez</t>
  </si>
  <si>
    <t>Nonguen</t>
  </si>
  <si>
    <t>San Pedro de la Costa</t>
  </si>
  <si>
    <t>Los Fresnos</t>
  </si>
  <si>
    <t>Penco Lirquen</t>
  </si>
  <si>
    <t>Higueras</t>
  </si>
  <si>
    <t>Ríos de Chile</t>
  </si>
  <si>
    <t>9B2743</t>
  </si>
  <si>
    <t>Lirquen</t>
  </si>
  <si>
    <t>Rios De Chile</t>
  </si>
  <si>
    <t>Tomé (Bellavista)</t>
  </si>
  <si>
    <t>4 Esquinas</t>
  </si>
  <si>
    <t>Prat con Freire</t>
  </si>
  <si>
    <t>Sta. Sabina</t>
  </si>
  <si>
    <t>2D2926</t>
  </si>
  <si>
    <t>Lomas/Mall</t>
  </si>
  <si>
    <t>Cosmito</t>
  </si>
  <si>
    <t>Higueras / Gaete</t>
  </si>
  <si>
    <t>Pta. Leones</t>
  </si>
  <si>
    <t>T. Collao / Hospital</t>
  </si>
  <si>
    <t>Padre Hurtado</t>
  </si>
  <si>
    <t>P. Valdivia</t>
  </si>
  <si>
    <t>Consultorio Sta. Sabina</t>
  </si>
  <si>
    <t>898D8D</t>
  </si>
  <si>
    <t>San Sebastián</t>
  </si>
  <si>
    <t>Barrio Norte</t>
  </si>
  <si>
    <t>Rotonda Bellavista</t>
  </si>
  <si>
    <t>Recodo</t>
  </si>
  <si>
    <t>J. Pablo II</t>
  </si>
  <si>
    <t>FFC72C</t>
  </si>
  <si>
    <t>0A0A0A</t>
  </si>
  <si>
    <t>P. Saavedra</t>
  </si>
  <si>
    <t>Peñuelas</t>
  </si>
  <si>
    <t>Alto Costanera</t>
  </si>
  <si>
    <t>Km 10</t>
  </si>
  <si>
    <t>Valle Nonguén</t>
  </si>
  <si>
    <t>Parque Tumbes</t>
  </si>
  <si>
    <t>Lenga</t>
  </si>
  <si>
    <t>Lonco</t>
  </si>
  <si>
    <t>Valle Noble</t>
  </si>
  <si>
    <t>Estación Biotren</t>
  </si>
  <si>
    <t>Periquillo</t>
  </si>
  <si>
    <t>Valle Piedra</t>
  </si>
  <si>
    <t>Parque Central</t>
  </si>
  <si>
    <t>Los Lagos</t>
  </si>
  <si>
    <t>Casino Marina del Sol</t>
  </si>
  <si>
    <t>P. Chico - Freire</t>
  </si>
  <si>
    <t>Vega - Los Copihues</t>
  </si>
  <si>
    <t>Peñuelas - Floresta</t>
  </si>
  <si>
    <t>HOSP. HIGUERAS</t>
  </si>
  <si>
    <t>Las Princesas</t>
  </si>
  <si>
    <t>Lomas San Sebastián</t>
  </si>
  <si>
    <t>Andalién</t>
  </si>
  <si>
    <t>Freire - Estación</t>
  </si>
  <si>
    <t>Aeropuerto - Clínica Biobío</t>
  </si>
  <si>
    <t>Mall Costanera - Pte. Llacolén</t>
  </si>
  <si>
    <t>SAN PEDRO VIEJO - RECODO</t>
  </si>
  <si>
    <t>Pte. Llacolén - Mall Costanera</t>
  </si>
  <si>
    <t>San Martín - Paicaví</t>
  </si>
  <si>
    <t>USS/UCSC - Lo Méndez</t>
  </si>
  <si>
    <t>Colón - Higueras</t>
  </si>
  <si>
    <t>Denavi Sur - Autopista</t>
  </si>
  <si>
    <t>Mall - O'higgins - Prat</t>
  </si>
  <si>
    <t>Vega - Mall Trébol</t>
  </si>
  <si>
    <t>Denavi Sur - V.S.Martín</t>
  </si>
  <si>
    <t>Higueras - Puerto Thno.</t>
  </si>
  <si>
    <t>AEROPUERTO - MALL</t>
  </si>
  <si>
    <t>Paicaví - O'Higgins</t>
  </si>
  <si>
    <t>Thno - Sn. Vicente</t>
  </si>
  <si>
    <t>LAS CANCHAS - TUMBES</t>
  </si>
  <si>
    <t>Repullo - San Marcos</t>
  </si>
  <si>
    <t>02H</t>
  </si>
  <si>
    <t>Puerto - Gaete</t>
  </si>
  <si>
    <t>Hospital - Mall</t>
  </si>
  <si>
    <t>Colón - Cañete</t>
  </si>
  <si>
    <t>P49317</t>
  </si>
  <si>
    <t>Laguna Redonda 21 De Mayo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</si>
</sst>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;[Red]&quot;$&quot;\-#,##0"/>
    <numFmt numFmtId="41" formatCode="_ * #,##0_ ;_ * \-#,##0_ ;_ * &quot;-&quot;_ ;_ @_ "/>
    <numFmt numFmtId="164" formatCode="00"/>
  </numFmts>
  <fonts count="95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charset val="1"/>
    </font>
    <font>
      <sz val="10"/>
      <name val="Arial"/>
      <family val="2"/>
      <charset val="1"/>
    </font>
    <font>
      <sz val="10"/>
      <name val="Arial"/>
      <family val="2"/>
    </font>
    <font>
      <sz val="11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000000"/>
      <name val="Calibri"/>
      <family val="2"/>
    </font>
    <font>
      <b/>
      <u val="double"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b/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8"/>
      <name val="Calibri"/>
      <family val="2"/>
      <charset val="1"/>
    </font>
    <font>
      <sz val="11"/>
      <color theme="2"/>
      <name val="Calibri"/>
      <family val="2"/>
      <charset val="1"/>
    </font>
    <font>
      <b/>
      <sz val="8"/>
      <color theme="2"/>
      <name val="Calibri"/>
      <family val="2"/>
    </font>
    <font>
      <b/>
      <sz val="12"/>
      <color theme="2"/>
      <name val="Calibri"/>
      <family val="2"/>
    </font>
    <font>
      <b/>
      <sz val="8.5"/>
      <color theme="2"/>
      <name val="Calibri"/>
      <family val="2"/>
    </font>
    <font>
      <b/>
      <sz val="11"/>
      <color theme="0"/>
      <name val="Calibri"/>
      <family val="2"/>
    </font>
    <font>
      <b/>
      <sz val="10"/>
      <color rgb="FF000000"/>
      <name val="Calibri"/>
      <family val="2"/>
      <charset val="1"/>
    </font>
    <font>
      <b/>
      <sz val="11"/>
      <color rgb="FF000000"/>
      <name val="Calibri"/>
      <family val="2"/>
      <charset val="1"/>
      <scheme val="minor"/>
    </font>
    <font>
      <sz val="11"/>
      <color rgb="FF000000"/>
      <name val="Calibri"/>
      <family val="2"/>
    </font>
    <font>
      <sz val="10"/>
      <color rgb="FF000000"/>
      <name val="Times New Roman"/>
      <family val="1"/>
      <charset val="1"/>
    </font>
    <font>
      <b/>
      <sz val="11"/>
      <color rgb="FFFFFFFF"/>
      <name val="Calibri"/>
      <family val="2"/>
    </font>
    <font>
      <b/>
      <sz val="14"/>
      <color rgb="FF000000"/>
      <name val="Calibri"/>
      <family val="2"/>
    </font>
    <font>
      <sz val="10"/>
      <color theme="1"/>
      <name val="Times New Roman"/>
      <family val="1"/>
    </font>
    <font>
      <sz val="11"/>
      <color theme="0"/>
      <name val="Calibri"/>
      <family val="2"/>
      <charset val="1"/>
    </font>
    <font>
      <sz val="11"/>
      <color theme="0"/>
      <name val="Calibri"/>
      <family val="2"/>
    </font>
    <font>
      <b/>
      <sz val="22"/>
      <color theme="0"/>
      <name val="Calibri"/>
      <family val="2"/>
    </font>
    <font>
      <sz val="28"/>
      <color theme="0"/>
      <name val="Calibri"/>
      <family val="2"/>
    </font>
    <font>
      <sz val="11"/>
      <color theme="1" tint="0.14999847407452621"/>
      <name val="Calibri"/>
      <family val="2"/>
      <charset val="1"/>
    </font>
    <font>
      <sz val="8"/>
      <color theme="1"/>
      <name val="Calibri"/>
      <family val="2"/>
      <scheme val="minor"/>
    </font>
    <font>
      <sz val="8"/>
      <color rgb="FF000000"/>
      <name val="Calibri"/>
      <family val="2"/>
    </font>
    <font>
      <sz val="26"/>
      <color theme="0"/>
      <name val="Calibri"/>
      <family val="2"/>
      <charset val="1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22"/>
      <color rgb="FF000000"/>
      <name val="Calibri"/>
      <family val="2"/>
      <charset val="1"/>
    </font>
    <font>
      <b/>
      <sz val="9"/>
      <name val="Calibri"/>
      <family val="2"/>
    </font>
    <font>
      <sz val="20"/>
      <color rgb="FF000000"/>
      <name val="Calibri"/>
      <family val="2"/>
      <charset val="1"/>
    </font>
    <font>
      <sz val="14"/>
      <name val="Calibri"/>
      <family val="1"/>
    </font>
    <font>
      <b/>
      <sz val="10"/>
      <color theme="0"/>
      <name val="Calibri"/>
      <family val="2"/>
    </font>
    <font>
      <b/>
      <sz val="16"/>
      <color theme="2"/>
      <name val="Calibri"/>
      <family val="2"/>
    </font>
    <font>
      <b/>
      <sz val="12"/>
      <color rgb="FF616161"/>
      <name val="Source Sans Pro"/>
      <family val="2"/>
    </font>
    <font>
      <b/>
      <sz val="11"/>
      <color rgb="FFFF0000"/>
      <name val="Calibri"/>
      <family val="2"/>
    </font>
    <font>
      <b/>
      <sz val="10"/>
      <color rgb="FFFF7C80"/>
      <name val="Calibri"/>
      <family val="2"/>
    </font>
    <font>
      <b/>
      <sz val="10"/>
      <color rgb="FF000000"/>
      <name val="Calibri"/>
      <family val="2"/>
    </font>
    <font>
      <b/>
      <sz val="10"/>
      <color theme="4" tint="-0.249977111117893"/>
      <name val="Calibri"/>
      <family val="2"/>
    </font>
    <font>
      <b/>
      <sz val="10"/>
      <color theme="7"/>
      <name val="Calibri"/>
      <family val="2"/>
    </font>
    <font>
      <b/>
      <u/>
      <sz val="10"/>
      <color theme="4" tint="-0.249977111117893"/>
      <name val="Calibri"/>
      <family val="2"/>
    </font>
    <font>
      <b/>
      <u/>
      <sz val="10"/>
      <color theme="7"/>
      <name val="Calibri"/>
      <family val="2"/>
    </font>
    <font>
      <b/>
      <sz val="10"/>
      <color rgb="FFCD9469"/>
      <name val="Calibri"/>
      <family val="2"/>
    </font>
    <font>
      <b/>
      <u/>
      <sz val="10"/>
      <color rgb="FFCD9469"/>
      <name val="Calibri"/>
      <family val="2"/>
    </font>
    <font>
      <b/>
      <u/>
      <sz val="10"/>
      <color rgb="FFFF7C80"/>
      <name val="Calibri"/>
      <family val="2"/>
    </font>
    <font>
      <u/>
      <sz val="11"/>
      <color theme="10"/>
      <name val="Calibri"/>
      <family val="2"/>
      <charset val="1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charset val="1"/>
    </font>
  </fonts>
  <fills count="5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EC6907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B333B"/>
        <bgColor indexed="64"/>
      </patternFill>
    </fill>
    <fill>
      <patternFill patternType="solid">
        <fgColor rgb="FF10069F"/>
        <bgColor indexed="64"/>
      </patternFill>
    </fill>
    <fill>
      <patternFill patternType="solid">
        <fgColor rgb="FF729FCF"/>
        <bgColor indexed="64"/>
      </patternFill>
    </fill>
    <fill>
      <patternFill patternType="solid">
        <fgColor rgb="FFCB3335"/>
        <bgColor indexed="64"/>
      </patternFill>
    </fill>
    <fill>
      <patternFill patternType="solid">
        <fgColor rgb="FF981D97"/>
        <bgColor indexed="64"/>
      </patternFill>
    </fill>
    <fill>
      <patternFill patternType="solid">
        <fgColor rgb="FF008C95"/>
        <bgColor indexed="64"/>
      </patternFill>
    </fill>
    <fill>
      <patternFill patternType="solid">
        <fgColor rgb="FFCC8A00"/>
        <bgColor indexed="64"/>
      </patternFill>
    </fill>
    <fill>
      <patternFill patternType="solid">
        <fgColor rgb="FF007749"/>
        <bgColor indexed="64"/>
      </patternFill>
    </fill>
    <fill>
      <patternFill patternType="solid">
        <fgColor rgb="FFC6007E"/>
        <bgColor indexed="64"/>
      </patternFill>
    </fill>
    <fill>
      <patternFill patternType="solid">
        <fgColor rgb="FF9B2743"/>
        <bgColor indexed="64"/>
      </patternFill>
    </fill>
    <fill>
      <patternFill patternType="solid">
        <fgColor rgb="FF2D2926"/>
        <bgColor indexed="64"/>
      </patternFill>
    </fill>
    <fill>
      <patternFill patternType="solid">
        <fgColor rgb="FF898D8D"/>
        <bgColor indexed="64"/>
      </patternFill>
    </fill>
    <fill>
      <patternFill patternType="solid">
        <fgColor rgb="FFFFC72C"/>
        <bgColor indexed="64"/>
      </patternFill>
    </fill>
    <fill>
      <patternFill patternType="solid">
        <fgColor rgb="FF001E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rgb="FF000080"/>
      </patternFill>
    </fill>
    <fill>
      <patternFill patternType="solid">
        <fgColor theme="0"/>
        <bgColor rgb="FFFFC72C"/>
      </patternFill>
    </fill>
    <fill>
      <patternFill patternType="solid">
        <fgColor rgb="FF000000"/>
        <bgColor indexed="64"/>
      </patternFill>
    </fill>
    <fill>
      <patternFill patternType="solid">
        <fgColor rgb="FFEC6908"/>
        <bgColor indexed="64"/>
      </patternFill>
    </fill>
    <fill>
      <patternFill patternType="solid">
        <fgColor rgb="FFEC6909"/>
        <bgColor indexed="64"/>
      </patternFill>
    </fill>
    <fill>
      <patternFill patternType="solid">
        <fgColor rgb="FF0077C8"/>
        <bgColor indexed="64"/>
      </patternFill>
    </fill>
    <fill>
      <patternFill patternType="solid">
        <fgColor rgb="FFCC8A01"/>
        <bgColor indexed="64"/>
      </patternFill>
    </fill>
    <fill>
      <patternFill patternType="solid">
        <fgColor rgb="FFCC8A0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B333B"/>
        <bgColor rgb="FF000000"/>
      </patternFill>
    </fill>
    <fill>
      <patternFill patternType="solid">
        <fgColor rgb="FFFFD700"/>
        <bgColor rgb="FF000000"/>
      </patternFill>
    </fill>
    <fill>
      <patternFill patternType="solid">
        <fgColor rgb="FF729FCF"/>
        <bgColor rgb="FF000000"/>
      </patternFill>
    </fill>
    <fill>
      <patternFill patternType="solid">
        <fgColor rgb="FFCB3335"/>
        <bgColor rgb="FF000000"/>
      </patternFill>
    </fill>
    <fill>
      <patternFill patternType="solid">
        <fgColor rgb="FF10069F"/>
        <bgColor rgb="FF000000"/>
      </patternFill>
    </fill>
    <fill>
      <patternFill patternType="solid">
        <fgColor theme="9"/>
        <bgColor indexed="64"/>
      </patternFill>
    </fill>
    <fill>
      <patternFill patternType="solid">
        <fgColor rgb="FF9B2743"/>
        <bgColor rgb="FF000000"/>
      </patternFill>
    </fill>
    <fill>
      <patternFill patternType="solid">
        <fgColor rgb="FF008C95"/>
        <bgColor rgb="FF000000"/>
      </patternFill>
    </fill>
    <fill>
      <patternFill patternType="solid">
        <fgColor rgb="FFFF4F00"/>
        <bgColor indexed="64"/>
      </patternFill>
    </fill>
    <fill>
      <patternFill patternType="solid">
        <fgColor rgb="FF2D2926"/>
        <bgColor rgb="FF000000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7A9A0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3BA2DC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00A2"/>
        <bgColor indexed="64"/>
      </patternFill>
    </fill>
  </fills>
  <borders count="4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rgb="FFFF0000"/>
      </left>
      <right/>
      <top style="double">
        <color rgb="FFFF0000"/>
      </top>
      <bottom style="thin">
        <color indexed="64"/>
      </bottom>
      <diagonal/>
    </border>
    <border>
      <left/>
      <right/>
      <top style="double">
        <color rgb="FFFF0000"/>
      </top>
      <bottom style="thin">
        <color indexed="64"/>
      </bottom>
      <diagonal/>
    </border>
    <border>
      <left/>
      <right style="double">
        <color rgb="FFFF0000"/>
      </right>
      <top style="double">
        <color rgb="FFFF0000"/>
      </top>
      <bottom style="thin">
        <color indexed="64"/>
      </bottom>
      <diagonal/>
    </border>
    <border>
      <left style="double">
        <color rgb="FFFF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FF0000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rgb="FFFF0000"/>
      </left>
      <right/>
      <top style="thin">
        <color indexed="64"/>
      </top>
      <bottom style="double">
        <color rgb="FFFF0000"/>
      </bottom>
      <diagonal/>
    </border>
    <border>
      <left/>
      <right style="thin">
        <color indexed="64"/>
      </right>
      <top style="thin">
        <color indexed="64"/>
      </top>
      <bottom style="double">
        <color rgb="FFFF0000"/>
      </bottom>
      <diagonal/>
    </border>
    <border>
      <left style="thin">
        <color indexed="64"/>
      </left>
      <right style="double">
        <color rgb="FFFF0000"/>
      </right>
      <top style="thin">
        <color indexed="64"/>
      </top>
      <bottom style="double">
        <color rgb="FFFF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uble">
        <color rgb="FFFF0000"/>
      </top>
      <bottom style="dotted">
        <color indexed="64"/>
      </bottom>
      <diagonal/>
    </border>
    <border>
      <left/>
      <right style="thin">
        <color indexed="64"/>
      </right>
      <top style="double">
        <color rgb="FFFF0000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267">
    <xf numFmtId="0" fontId="0" fillId="0" borderId="0"/>
    <xf numFmtId="0" fontId="28" fillId="0" borderId="0"/>
    <xf numFmtId="0" fontId="27" fillId="0" borderId="0"/>
    <xf numFmtId="0" fontId="26" fillId="0" borderId="0"/>
    <xf numFmtId="0" fontId="30" fillId="0" borderId="0"/>
    <xf numFmtId="0" fontId="26" fillId="0" borderId="0"/>
    <xf numFmtId="0" fontId="31" fillId="0" borderId="0"/>
    <xf numFmtId="0" fontId="25" fillId="0" borderId="0"/>
    <xf numFmtId="0" fontId="25" fillId="0" borderId="0"/>
    <xf numFmtId="0" fontId="32" fillId="0" borderId="0"/>
    <xf numFmtId="0" fontId="25" fillId="0" borderId="0"/>
    <xf numFmtId="0" fontId="25" fillId="0" borderId="0"/>
    <xf numFmtId="0" fontId="25" fillId="0" borderId="0"/>
    <xf numFmtId="0" fontId="24" fillId="0" borderId="0"/>
    <xf numFmtId="0" fontId="24" fillId="0" borderId="0"/>
    <xf numFmtId="0" fontId="3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3" fillId="0" borderId="0"/>
    <xf numFmtId="0" fontId="22" fillId="0" borderId="0"/>
    <xf numFmtId="0" fontId="3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18" fillId="0" borderId="0"/>
    <xf numFmtId="0" fontId="32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6" fillId="0" borderId="0"/>
    <xf numFmtId="0" fontId="32" fillId="0" borderId="0"/>
    <xf numFmtId="0" fontId="1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3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77" fillId="0" borderId="0"/>
    <xf numFmtId="0" fontId="12" fillId="0" borderId="0"/>
    <xf numFmtId="41" fontId="3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1" fillId="0" borderId="0" applyNumberFormat="0" applyFill="0" applyBorder="0" applyAlignment="0" applyProtection="0"/>
    <xf numFmtId="0" fontId="6" fillId="0" borderId="0"/>
    <xf numFmtId="0" fontId="9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1" fontId="3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</cellStyleXfs>
  <cellXfs count="359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left"/>
    </xf>
    <xf numFmtId="1" fontId="0" fillId="0" borderId="1" xfId="0" applyNumberFormat="1" applyBorder="1" applyAlignment="1">
      <alignment horizontal="left"/>
    </xf>
    <xf numFmtId="0" fontId="33" fillId="0" borderId="1" xfId="0" applyFont="1" applyBorder="1" applyAlignment="1">
      <alignment horizontal="center" vertical="center"/>
    </xf>
    <xf numFmtId="0" fontId="16" fillId="0" borderId="0" xfId="337"/>
    <xf numFmtId="0" fontId="16" fillId="19" borderId="0" xfId="337" applyFill="1"/>
    <xf numFmtId="0" fontId="29" fillId="0" borderId="1" xfId="337" applyFont="1" applyBorder="1" applyAlignment="1">
      <alignment horizontal="left" vertical="center" wrapText="1"/>
    </xf>
    <xf numFmtId="1" fontId="29" fillId="0" borderId="1" xfId="337" applyNumberFormat="1" applyFont="1" applyBorder="1" applyAlignment="1">
      <alignment horizontal="center" vertical="center" wrapText="1"/>
    </xf>
    <xf numFmtId="1" fontId="29" fillId="0" borderId="2" xfId="337" applyNumberFormat="1" applyFont="1" applyBorder="1" applyAlignment="1">
      <alignment horizontal="center" vertical="center" wrapText="1"/>
    </xf>
    <xf numFmtId="0" fontId="16" fillId="20" borderId="0" xfId="337" applyFill="1"/>
    <xf numFmtId="0" fontId="35" fillId="20" borderId="5" xfId="337" applyFont="1" applyFill="1" applyBorder="1"/>
    <xf numFmtId="0" fontId="35" fillId="20" borderId="1" xfId="337" applyFont="1" applyFill="1" applyBorder="1"/>
    <xf numFmtId="0" fontId="40" fillId="20" borderId="0" xfId="337" applyFont="1" applyFill="1"/>
    <xf numFmtId="0" fontId="40" fillId="20" borderId="0" xfId="337" applyFont="1" applyFill="1" applyAlignment="1">
      <alignment horizontal="right"/>
    </xf>
    <xf numFmtId="0" fontId="16" fillId="20" borderId="0" xfId="337" applyFill="1" applyAlignment="1">
      <alignment horizontal="right"/>
    </xf>
    <xf numFmtId="0" fontId="16" fillId="20" borderId="0" xfId="337" applyFill="1" applyAlignment="1">
      <alignment horizontal="center"/>
    </xf>
    <xf numFmtId="0" fontId="43" fillId="20" borderId="0" xfId="337" applyFont="1" applyFill="1"/>
    <xf numFmtId="0" fontId="41" fillId="20" borderId="0" xfId="337" applyFont="1" applyFill="1" applyAlignment="1">
      <alignment horizontal="center"/>
    </xf>
    <xf numFmtId="0" fontId="16" fillId="2" borderId="11" xfId="337" applyFill="1" applyBorder="1" applyAlignment="1">
      <alignment horizontal="center"/>
    </xf>
    <xf numFmtId="0" fontId="35" fillId="20" borderId="0" xfId="337" applyFont="1" applyFill="1" applyAlignment="1">
      <alignment horizontal="left"/>
    </xf>
    <xf numFmtId="0" fontId="42" fillId="20" borderId="0" xfId="337" applyFont="1" applyFill="1" applyAlignment="1">
      <alignment horizontal="center"/>
    </xf>
    <xf numFmtId="0" fontId="16" fillId="2" borderId="15" xfId="337" applyFill="1" applyBorder="1" applyAlignment="1">
      <alignment horizontal="center"/>
    </xf>
    <xf numFmtId="0" fontId="16" fillId="21" borderId="0" xfId="337" applyFill="1"/>
    <xf numFmtId="0" fontId="16" fillId="21" borderId="17" xfId="337" applyFill="1" applyBorder="1"/>
    <xf numFmtId="0" fontId="16" fillId="21" borderId="1" xfId="337" applyFill="1" applyBorder="1" applyAlignment="1">
      <alignment horizontal="center" vertical="center"/>
    </xf>
    <xf numFmtId="0" fontId="48" fillId="20" borderId="0" xfId="337" applyFont="1" applyFill="1"/>
    <xf numFmtId="0" fontId="14" fillId="20" borderId="0" xfId="337" applyFont="1" applyFill="1"/>
    <xf numFmtId="0" fontId="49" fillId="20" borderId="0" xfId="337" applyFont="1" applyFill="1" applyAlignment="1">
      <alignment horizontal="left"/>
    </xf>
    <xf numFmtId="0" fontId="49" fillId="20" borderId="0" xfId="337" applyFont="1" applyFill="1" applyAlignment="1">
      <alignment horizontal="center"/>
    </xf>
    <xf numFmtId="0" fontId="48" fillId="0" borderId="0" xfId="337" applyFont="1"/>
    <xf numFmtId="0" fontId="16" fillId="2" borderId="0" xfId="337" applyFill="1" applyAlignment="1">
      <alignment horizontal="center"/>
    </xf>
    <xf numFmtId="0" fontId="47" fillId="21" borderId="0" xfId="337" applyFont="1" applyFill="1" applyAlignment="1">
      <alignment horizontal="center"/>
    </xf>
    <xf numFmtId="0" fontId="47" fillId="21" borderId="17" xfId="337" applyFont="1" applyFill="1" applyBorder="1" applyAlignment="1">
      <alignment horizontal="center"/>
    </xf>
    <xf numFmtId="0" fontId="16" fillId="21" borderId="0" xfId="337" applyFill="1" applyAlignment="1">
      <alignment horizontal="center" vertical="center"/>
    </xf>
    <xf numFmtId="0" fontId="16" fillId="31" borderId="0" xfId="337" applyFill="1"/>
    <xf numFmtId="0" fontId="16" fillId="32" borderId="0" xfId="337" applyFill="1"/>
    <xf numFmtId="0" fontId="16" fillId="0" borderId="1" xfId="337" applyBorder="1"/>
    <xf numFmtId="0" fontId="14" fillId="0" borderId="1" xfId="337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3" borderId="0" xfId="0" applyFill="1"/>
    <xf numFmtId="0" fontId="52" fillId="3" borderId="0" xfId="0" applyFont="1" applyFill="1" applyAlignment="1">
      <alignment vertical="center" textRotation="90"/>
    </xf>
    <xf numFmtId="0" fontId="52" fillId="3" borderId="0" xfId="0" applyFont="1" applyFill="1" applyAlignment="1" applyProtection="1">
      <alignment horizontal="center" vertical="center" textRotation="90"/>
      <protection locked="0"/>
    </xf>
    <xf numFmtId="0" fontId="34" fillId="20" borderId="0" xfId="337" applyFont="1" applyFill="1"/>
    <xf numFmtId="0" fontId="29" fillId="0" borderId="45" xfId="4" applyFont="1" applyBorder="1" applyAlignment="1">
      <alignment horizontal="center" vertical="center"/>
    </xf>
    <xf numFmtId="0" fontId="29" fillId="0" borderId="0" xfId="4" applyFont="1" applyAlignment="1">
      <alignment horizontal="center" vertical="center"/>
    </xf>
    <xf numFmtId="49" fontId="58" fillId="0" borderId="33" xfId="338" applyNumberFormat="1" applyFont="1" applyBorder="1"/>
    <xf numFmtId="0" fontId="29" fillId="0" borderId="45" xfId="338" applyFont="1" applyBorder="1" applyAlignment="1">
      <alignment horizontal="center" vertical="center"/>
    </xf>
    <xf numFmtId="0" fontId="32" fillId="0" borderId="45" xfId="338" applyBorder="1"/>
    <xf numFmtId="0" fontId="32" fillId="0" borderId="0" xfId="338"/>
    <xf numFmtId="0" fontId="0" fillId="45" borderId="0" xfId="0" applyFill="1" applyAlignment="1">
      <alignment horizontal="center"/>
    </xf>
    <xf numFmtId="0" fontId="0" fillId="45" borderId="0" xfId="0" applyFill="1"/>
    <xf numFmtId="0" fontId="64" fillId="0" borderId="0" xfId="0" applyFont="1"/>
    <xf numFmtId="0" fontId="64" fillId="0" borderId="0" xfId="0" applyFont="1" applyAlignment="1">
      <alignment horizontal="center"/>
    </xf>
    <xf numFmtId="0" fontId="64" fillId="0" borderId="0" xfId="0" applyFont="1" applyAlignment="1">
      <alignment horizontal="center" vertical="center"/>
    </xf>
    <xf numFmtId="0" fontId="64" fillId="0" borderId="0" xfId="0" applyFont="1" applyAlignment="1">
      <alignment vertical="center"/>
    </xf>
    <xf numFmtId="0" fontId="65" fillId="45" borderId="18" xfId="0" applyFont="1" applyFill="1" applyBorder="1"/>
    <xf numFmtId="0" fontId="65" fillId="45" borderId="0" xfId="0" applyFont="1" applyFill="1" applyAlignment="1">
      <alignment horizontal="center" vertical="center"/>
    </xf>
    <xf numFmtId="0" fontId="65" fillId="45" borderId="19" xfId="0" applyFont="1" applyFill="1" applyBorder="1"/>
    <xf numFmtId="0" fontId="65" fillId="0" borderId="0" xfId="0" applyFont="1"/>
    <xf numFmtId="0" fontId="65" fillId="0" borderId="0" xfId="0" applyFont="1" applyAlignment="1">
      <alignment horizontal="center"/>
    </xf>
    <xf numFmtId="0" fontId="67" fillId="45" borderId="16" xfId="0" applyFont="1" applyFill="1" applyBorder="1"/>
    <xf numFmtId="0" fontId="67" fillId="45" borderId="40" xfId="0" applyFont="1" applyFill="1" applyBorder="1"/>
    <xf numFmtId="0" fontId="67" fillId="45" borderId="40" xfId="0" applyFont="1" applyFill="1" applyBorder="1" applyAlignment="1">
      <alignment horizontal="center"/>
    </xf>
    <xf numFmtId="0" fontId="67" fillId="45" borderId="6" xfId="0" applyFont="1" applyFill="1" applyBorder="1"/>
    <xf numFmtId="0" fontId="67" fillId="0" borderId="0" xfId="0" applyFont="1" applyAlignment="1">
      <alignment horizontal="center"/>
    </xf>
    <xf numFmtId="0" fontId="67" fillId="0" borderId="0" xfId="0" applyFont="1"/>
    <xf numFmtId="0" fontId="63" fillId="45" borderId="0" xfId="0" applyFont="1" applyFill="1"/>
    <xf numFmtId="0" fontId="63" fillId="45" borderId="0" xfId="0" applyFont="1" applyFill="1" applyAlignment="1">
      <alignment horizontal="center"/>
    </xf>
    <xf numFmtId="0" fontId="68" fillId="19" borderId="1" xfId="0" applyFont="1" applyFill="1" applyBorder="1" applyAlignment="1">
      <alignment horizontal="left"/>
    </xf>
    <xf numFmtId="0" fontId="68" fillId="19" borderId="1" xfId="0" applyFont="1" applyFill="1" applyBorder="1" applyAlignment="1">
      <alignment horizontal="center"/>
    </xf>
    <xf numFmtId="0" fontId="68" fillId="19" borderId="1" xfId="0" applyFont="1" applyFill="1" applyBorder="1"/>
    <xf numFmtId="0" fontId="69" fillId="19" borderId="1" xfId="0" applyFont="1" applyFill="1" applyBorder="1" applyAlignment="1">
      <alignment horizontal="center" vertical="center"/>
    </xf>
    <xf numFmtId="0" fontId="68" fillId="19" borderId="1" xfId="0" applyFont="1" applyFill="1" applyBorder="1" applyAlignment="1">
      <alignment horizontal="center" vertical="center"/>
    </xf>
    <xf numFmtId="0" fontId="68" fillId="19" borderId="0" xfId="0" applyFont="1" applyFill="1"/>
    <xf numFmtId="0" fontId="14" fillId="20" borderId="0" xfId="337" applyFont="1" applyFill="1" applyAlignment="1">
      <alignment horizontal="center"/>
    </xf>
    <xf numFmtId="0" fontId="16" fillId="47" borderId="0" xfId="337" applyFill="1"/>
    <xf numFmtId="0" fontId="56" fillId="20" borderId="2" xfId="337" applyFont="1" applyFill="1" applyBorder="1" applyAlignment="1">
      <alignment horizontal="left" vertical="center"/>
    </xf>
    <xf numFmtId="0" fontId="56" fillId="20" borderId="3" xfId="337" applyFont="1" applyFill="1" applyBorder="1" applyAlignment="1">
      <alignment horizontal="left" vertical="center"/>
    </xf>
    <xf numFmtId="0" fontId="63" fillId="0" borderId="0" xfId="0" applyFont="1"/>
    <xf numFmtId="0" fontId="37" fillId="4" borderId="47" xfId="343" applyFont="1" applyFill="1" applyBorder="1" applyAlignment="1">
      <alignment vertical="center"/>
    </xf>
    <xf numFmtId="0" fontId="14" fillId="0" borderId="45" xfId="343" applyBorder="1"/>
    <xf numFmtId="0" fontId="36" fillId="6" borderId="0" xfId="343" applyFont="1" applyFill="1" applyAlignment="1">
      <alignment vertical="center"/>
    </xf>
    <xf numFmtId="0" fontId="36" fillId="9" borderId="0" xfId="343" applyFont="1" applyFill="1" applyAlignment="1">
      <alignment vertical="center"/>
    </xf>
    <xf numFmtId="0" fontId="36" fillId="10" borderId="0" xfId="343" applyFont="1" applyFill="1" applyAlignment="1">
      <alignment vertical="center"/>
    </xf>
    <xf numFmtId="0" fontId="36" fillId="12" borderId="0" xfId="343" applyFont="1" applyFill="1" applyAlignment="1">
      <alignment vertical="center"/>
    </xf>
    <xf numFmtId="49" fontId="14" fillId="0" borderId="33" xfId="343" applyNumberFormat="1" applyBorder="1"/>
    <xf numFmtId="49" fontId="14" fillId="0" borderId="35" xfId="343" applyNumberFormat="1" applyBorder="1"/>
    <xf numFmtId="49" fontId="14" fillId="0" borderId="46" xfId="343" applyNumberFormat="1" applyBorder="1"/>
    <xf numFmtId="0" fontId="29" fillId="0" borderId="45" xfId="343" applyFont="1" applyBorder="1" applyAlignment="1">
      <alignment horizontal="center" vertical="center"/>
    </xf>
    <xf numFmtId="0" fontId="29" fillId="0" borderId="0" xfId="343" applyFont="1" applyAlignment="1">
      <alignment horizontal="center" vertical="center"/>
    </xf>
    <xf numFmtId="0" fontId="29" fillId="0" borderId="47" xfId="343" applyFont="1" applyBorder="1" applyAlignment="1">
      <alignment horizontal="center" vertical="center"/>
    </xf>
    <xf numFmtId="0" fontId="14" fillId="0" borderId="45" xfId="343" applyBorder="1" applyAlignment="1">
      <alignment horizontal="center"/>
    </xf>
    <xf numFmtId="0" fontId="16" fillId="0" borderId="0" xfId="337" applyAlignment="1">
      <alignment horizontal="center" vertical="center"/>
    </xf>
    <xf numFmtId="0" fontId="0" fillId="19" borderId="1" xfId="0" applyFill="1" applyBorder="1" applyAlignment="1">
      <alignment horizontal="left"/>
    </xf>
    <xf numFmtId="0" fontId="0" fillId="19" borderId="1" xfId="0" applyFill="1" applyBorder="1" applyAlignment="1">
      <alignment horizontal="center"/>
    </xf>
    <xf numFmtId="0" fontId="0" fillId="19" borderId="1" xfId="0" applyFill="1" applyBorder="1"/>
    <xf numFmtId="0" fontId="33" fillId="19" borderId="1" xfId="0" applyFont="1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0" fontId="81" fillId="2" borderId="0" xfId="0" applyFont="1" applyFill="1" applyAlignment="1">
      <alignment horizontal="center"/>
    </xf>
    <xf numFmtId="0" fontId="14" fillId="0" borderId="0" xfId="343"/>
    <xf numFmtId="0" fontId="32" fillId="0" borderId="0" xfId="345"/>
    <xf numFmtId="0" fontId="37" fillId="0" borderId="0" xfId="343" applyFont="1" applyAlignment="1">
      <alignment vertical="center"/>
    </xf>
    <xf numFmtId="0" fontId="35" fillId="0" borderId="0" xfId="343" applyFont="1" applyAlignment="1">
      <alignment horizontal="left"/>
    </xf>
    <xf numFmtId="0" fontId="44" fillId="0" borderId="0" xfId="343" applyFont="1" applyAlignment="1">
      <alignment horizontal="right"/>
    </xf>
    <xf numFmtId="0" fontId="44" fillId="0" borderId="0" xfId="343" applyFont="1"/>
    <xf numFmtId="0" fontId="75" fillId="0" borderId="0" xfId="345" applyFont="1" applyAlignment="1">
      <alignment vertical="center"/>
    </xf>
    <xf numFmtId="0" fontId="14" fillId="24" borderId="0" xfId="343" applyFill="1"/>
    <xf numFmtId="0" fontId="14" fillId="4" borderId="0" xfId="343" applyFill="1"/>
    <xf numFmtId="0" fontId="57" fillId="4" borderId="0" xfId="343" applyFont="1" applyFill="1" applyAlignment="1">
      <alignment vertical="center"/>
    </xf>
    <xf numFmtId="0" fontId="14" fillId="0" borderId="47" xfId="343" applyBorder="1" applyAlignment="1">
      <alignment horizontal="center"/>
    </xf>
    <xf numFmtId="0" fontId="14" fillId="30" borderId="0" xfId="343" applyFill="1"/>
    <xf numFmtId="0" fontId="14" fillId="49" borderId="0" xfId="343" applyFill="1"/>
    <xf numFmtId="0" fontId="14" fillId="0" borderId="0" xfId="343" applyAlignment="1">
      <alignment horizontal="center"/>
    </xf>
    <xf numFmtId="0" fontId="29" fillId="0" borderId="0" xfId="343" applyFont="1" applyAlignment="1">
      <alignment horizontal="center" vertical="center" wrapText="1"/>
    </xf>
    <xf numFmtId="0" fontId="14" fillId="9" borderId="0" xfId="343" applyFill="1"/>
    <xf numFmtId="0" fontId="14" fillId="19" borderId="0" xfId="343" applyFill="1"/>
    <xf numFmtId="0" fontId="32" fillId="19" borderId="0" xfId="345" applyFill="1"/>
    <xf numFmtId="0" fontId="37" fillId="4" borderId="32" xfId="343" applyFont="1" applyFill="1" applyBorder="1" applyAlignment="1">
      <alignment vertical="center"/>
    </xf>
    <xf numFmtId="0" fontId="14" fillId="48" borderId="0" xfId="343" applyFill="1"/>
    <xf numFmtId="0" fontId="73" fillId="48" borderId="31" xfId="343" applyFont="1" applyFill="1" applyBorder="1"/>
    <xf numFmtId="0" fontId="73" fillId="48" borderId="30" xfId="343" applyFont="1" applyFill="1" applyBorder="1"/>
    <xf numFmtId="164" fontId="35" fillId="0" borderId="0" xfId="472" applyNumberFormat="1" applyFont="1" applyAlignment="1">
      <alignment horizontal="left"/>
    </xf>
    <xf numFmtId="0" fontId="14" fillId="13" borderId="0" xfId="343" applyFill="1"/>
    <xf numFmtId="0" fontId="36" fillId="13" borderId="31" xfId="343" applyFont="1" applyFill="1" applyBorder="1" applyAlignment="1">
      <alignment vertical="center"/>
    </xf>
    <xf numFmtId="0" fontId="36" fillId="13" borderId="30" xfId="343" applyFont="1" applyFill="1" applyBorder="1" applyAlignment="1">
      <alignment vertical="center"/>
    </xf>
    <xf numFmtId="0" fontId="14" fillId="46" borderId="0" xfId="343" applyFill="1"/>
    <xf numFmtId="0" fontId="73" fillId="46" borderId="31" xfId="343" applyFont="1" applyFill="1" applyBorder="1"/>
    <xf numFmtId="0" fontId="72" fillId="0" borderId="0" xfId="345" applyFont="1" applyAlignment="1">
      <alignment vertical="center"/>
    </xf>
    <xf numFmtId="0" fontId="73" fillId="46" borderId="30" xfId="343" applyFont="1" applyFill="1" applyBorder="1"/>
    <xf numFmtId="0" fontId="45" fillId="0" borderId="0" xfId="345" applyFont="1"/>
    <xf numFmtId="0" fontId="71" fillId="0" borderId="0" xfId="345" applyFont="1" applyAlignment="1">
      <alignment vertical="center"/>
    </xf>
    <xf numFmtId="0" fontId="35" fillId="0" borderId="0" xfId="343" applyFont="1" applyAlignment="1">
      <alignment horizontal="right"/>
    </xf>
    <xf numFmtId="0" fontId="35" fillId="0" borderId="0" xfId="343" applyFont="1"/>
    <xf numFmtId="0" fontId="37" fillId="0" borderId="32" xfId="343" applyFont="1" applyBorder="1" applyAlignment="1">
      <alignment vertical="center"/>
    </xf>
    <xf numFmtId="0" fontId="36" fillId="0" borderId="31" xfId="343" applyFont="1" applyBorder="1" applyAlignment="1">
      <alignment vertical="center"/>
    </xf>
    <xf numFmtId="0" fontId="36" fillId="0" borderId="30" xfId="343" applyFont="1" applyBorder="1" applyAlignment="1">
      <alignment vertical="center"/>
    </xf>
    <xf numFmtId="0" fontId="36" fillId="9" borderId="31" xfId="343" applyFont="1" applyFill="1" applyBorder="1" applyAlignment="1">
      <alignment vertical="center"/>
    </xf>
    <xf numFmtId="0" fontId="36" fillId="9" borderId="30" xfId="343" applyFont="1" applyFill="1" applyBorder="1" applyAlignment="1">
      <alignment vertical="center"/>
    </xf>
    <xf numFmtId="0" fontId="14" fillId="18" borderId="0" xfId="343" applyFill="1"/>
    <xf numFmtId="0" fontId="36" fillId="18" borderId="31" xfId="343" applyFont="1" applyFill="1" applyBorder="1" applyAlignment="1">
      <alignment vertical="center"/>
    </xf>
    <xf numFmtId="0" fontId="36" fillId="18" borderId="30" xfId="343" applyFont="1" applyFill="1" applyBorder="1" applyAlignment="1">
      <alignment vertical="center"/>
    </xf>
    <xf numFmtId="0" fontId="32" fillId="0" borderId="45" xfId="345" applyBorder="1"/>
    <xf numFmtId="0" fontId="14" fillId="3" borderId="0" xfId="343" applyFill="1"/>
    <xf numFmtId="0" fontId="36" fillId="3" borderId="32" xfId="343" applyFont="1" applyFill="1" applyBorder="1" applyAlignment="1">
      <alignment vertical="center"/>
    </xf>
    <xf numFmtId="0" fontId="14" fillId="0" borderId="46" xfId="343" applyBorder="1"/>
    <xf numFmtId="0" fontId="37" fillId="0" borderId="31" xfId="343" applyFont="1" applyBorder="1" applyAlignment="1">
      <alignment vertical="center"/>
    </xf>
    <xf numFmtId="0" fontId="14" fillId="0" borderId="35" xfId="343" applyBorder="1"/>
    <xf numFmtId="0" fontId="0" fillId="0" borderId="0" xfId="343" applyFont="1" applyAlignment="1">
      <alignment horizontal="center"/>
    </xf>
    <xf numFmtId="0" fontId="37" fillId="0" borderId="30" xfId="343" applyFont="1" applyBorder="1" applyAlignment="1">
      <alignment vertical="center"/>
    </xf>
    <xf numFmtId="1" fontId="14" fillId="0" borderId="0" xfId="343" quotePrefix="1" applyNumberFormat="1" applyAlignment="1">
      <alignment horizontal="center"/>
    </xf>
    <xf numFmtId="49" fontId="0" fillId="34" borderId="35" xfId="343" applyNumberFormat="1" applyFont="1" applyFill="1" applyBorder="1"/>
    <xf numFmtId="0" fontId="32" fillId="0" borderId="45" xfId="345" applyBorder="1" applyAlignment="1">
      <alignment horizontal="center"/>
    </xf>
    <xf numFmtId="0" fontId="14" fillId="17" borderId="0" xfId="343" applyFill="1"/>
    <xf numFmtId="0" fontId="37" fillId="17" borderId="0" xfId="343" applyFont="1" applyFill="1" applyAlignment="1">
      <alignment vertical="center"/>
    </xf>
    <xf numFmtId="49" fontId="14" fillId="34" borderId="35" xfId="343" applyNumberFormat="1" applyFill="1" applyBorder="1"/>
    <xf numFmtId="0" fontId="14" fillId="6" borderId="0" xfId="343" applyFill="1"/>
    <xf numFmtId="0" fontId="14" fillId="11" borderId="0" xfId="343" applyFill="1"/>
    <xf numFmtId="0" fontId="36" fillId="11" borderId="0" xfId="343" applyFont="1" applyFill="1" applyAlignment="1">
      <alignment vertical="center"/>
    </xf>
    <xf numFmtId="0" fontId="14" fillId="27" borderId="0" xfId="343" applyFill="1"/>
    <xf numFmtId="0" fontId="36" fillId="7" borderId="0" xfId="343" applyFont="1" applyFill="1" applyAlignment="1">
      <alignment vertical="center"/>
    </xf>
    <xf numFmtId="0" fontId="14" fillId="16" borderId="0" xfId="343" applyFill="1"/>
    <xf numFmtId="0" fontId="36" fillId="16" borderId="0" xfId="343" applyFont="1" applyFill="1" applyAlignment="1">
      <alignment vertical="center"/>
    </xf>
    <xf numFmtId="0" fontId="36" fillId="43" borderId="0" xfId="343" applyFont="1" applyFill="1" applyAlignment="1">
      <alignment vertical="center"/>
    </xf>
    <xf numFmtId="49" fontId="14" fillId="40" borderId="35" xfId="343" applyNumberFormat="1" applyFill="1" applyBorder="1"/>
    <xf numFmtId="0" fontId="14" fillId="5" borderId="0" xfId="343" applyFill="1"/>
    <xf numFmtId="0" fontId="61" fillId="4" borderId="48" xfId="345" applyFont="1" applyFill="1" applyBorder="1" applyAlignment="1">
      <alignment vertical="center"/>
    </xf>
    <xf numFmtId="0" fontId="32" fillId="0" borderId="35" xfId="345" applyBorder="1"/>
    <xf numFmtId="0" fontId="62" fillId="0" borderId="45" xfId="345" applyFont="1" applyBorder="1"/>
    <xf numFmtId="0" fontId="32" fillId="0" borderId="47" xfId="345" applyBorder="1"/>
    <xf numFmtId="0" fontId="32" fillId="0" borderId="46" xfId="345" applyBorder="1"/>
    <xf numFmtId="0" fontId="14" fillId="15" borderId="0" xfId="343" applyFill="1"/>
    <xf numFmtId="0" fontId="60" fillId="15" borderId="36" xfId="345" applyFont="1" applyFill="1" applyBorder="1" applyAlignment="1">
      <alignment vertical="center"/>
    </xf>
    <xf numFmtId="0" fontId="60" fillId="15" borderId="34" xfId="345" applyFont="1" applyFill="1" applyBorder="1" applyAlignment="1">
      <alignment vertical="center"/>
    </xf>
    <xf numFmtId="0" fontId="36" fillId="15" borderId="0" xfId="343" applyFont="1" applyFill="1" applyAlignment="1">
      <alignment vertical="center"/>
    </xf>
    <xf numFmtId="0" fontId="35" fillId="0" borderId="0" xfId="343" applyFont="1" applyAlignment="1">
      <alignment horizontal="center"/>
    </xf>
    <xf numFmtId="49" fontId="0" fillId="0" borderId="35" xfId="343" applyNumberFormat="1" applyFont="1" applyBorder="1"/>
    <xf numFmtId="0" fontId="35" fillId="0" borderId="45" xfId="343" applyFont="1" applyBorder="1" applyAlignment="1">
      <alignment horizontal="center"/>
    </xf>
    <xf numFmtId="0" fontId="35" fillId="0" borderId="47" xfId="343" applyFont="1" applyBorder="1" applyAlignment="1">
      <alignment horizontal="center"/>
    </xf>
    <xf numFmtId="0" fontId="37" fillId="36" borderId="0" xfId="345" applyFont="1" applyFill="1" applyAlignment="1">
      <alignment vertical="center"/>
    </xf>
    <xf numFmtId="0" fontId="36" fillId="44" borderId="0" xfId="345" applyFont="1" applyFill="1" applyAlignment="1">
      <alignment vertical="center"/>
    </xf>
    <xf numFmtId="0" fontId="38" fillId="0" borderId="0" xfId="343" applyFont="1" applyAlignment="1">
      <alignment horizontal="center" vertical="center"/>
    </xf>
    <xf numFmtId="0" fontId="14" fillId="12" borderId="0" xfId="343" applyFill="1"/>
    <xf numFmtId="0" fontId="37" fillId="0" borderId="45" xfId="343" applyFont="1" applyBorder="1" applyAlignment="1">
      <alignment vertical="center"/>
    </xf>
    <xf numFmtId="0" fontId="14" fillId="10" borderId="0" xfId="343" applyFill="1"/>
    <xf numFmtId="0" fontId="37" fillId="4" borderId="0" xfId="343" applyFont="1" applyFill="1" applyAlignment="1">
      <alignment vertical="center"/>
    </xf>
    <xf numFmtId="0" fontId="36" fillId="13" borderId="0" xfId="343" applyFont="1" applyFill="1" applyAlignment="1">
      <alignment vertical="center"/>
    </xf>
    <xf numFmtId="0" fontId="36" fillId="8" borderId="0" xfId="343" applyFont="1" applyFill="1" applyAlignment="1">
      <alignment vertical="center"/>
    </xf>
    <xf numFmtId="0" fontId="36" fillId="42" borderId="0" xfId="345" applyFont="1" applyFill="1" applyAlignment="1">
      <alignment vertical="center"/>
    </xf>
    <xf numFmtId="0" fontId="14" fillId="14" borderId="0" xfId="343" applyFill="1"/>
    <xf numFmtId="0" fontId="36" fillId="14" borderId="0" xfId="343" applyFont="1" applyFill="1" applyAlignment="1">
      <alignment vertical="center"/>
    </xf>
    <xf numFmtId="0" fontId="36" fillId="41" borderId="0" xfId="345" applyFont="1" applyFill="1" applyAlignment="1">
      <alignment vertical="center"/>
    </xf>
    <xf numFmtId="0" fontId="14" fillId="29" borderId="0" xfId="343" applyFill="1"/>
    <xf numFmtId="0" fontId="14" fillId="28" borderId="0" xfId="343" applyFill="1"/>
    <xf numFmtId="49" fontId="0" fillId="40" borderId="35" xfId="343" applyNumberFormat="1" applyFont="1" applyFill="1" applyBorder="1"/>
    <xf numFmtId="0" fontId="37" fillId="36" borderId="47" xfId="345" applyFont="1" applyFill="1" applyBorder="1" applyAlignment="1">
      <alignment vertical="center"/>
    </xf>
    <xf numFmtId="0" fontId="59" fillId="0" borderId="47" xfId="343" applyFont="1" applyBorder="1" applyAlignment="1">
      <alignment horizontal="center" vertical="center"/>
    </xf>
    <xf numFmtId="0" fontId="36" fillId="37" borderId="0" xfId="345" applyFont="1" applyFill="1" applyAlignment="1">
      <alignment vertical="center"/>
    </xf>
    <xf numFmtId="0" fontId="59" fillId="0" borderId="0" xfId="343" applyFont="1" applyAlignment="1">
      <alignment horizontal="center" vertical="center"/>
    </xf>
    <xf numFmtId="0" fontId="59" fillId="0" borderId="45" xfId="343" applyFont="1" applyBorder="1" applyAlignment="1">
      <alignment horizontal="center" vertical="center"/>
    </xf>
    <xf numFmtId="0" fontId="36" fillId="39" borderId="0" xfId="345" applyFont="1" applyFill="1" applyAlignment="1">
      <alignment vertical="center"/>
    </xf>
    <xf numFmtId="0" fontId="36" fillId="39" borderId="45" xfId="345" applyFont="1" applyFill="1" applyBorder="1" applyAlignment="1">
      <alignment vertical="center"/>
    </xf>
    <xf numFmtId="49" fontId="14" fillId="20" borderId="35" xfId="343" applyNumberFormat="1" applyFill="1" applyBorder="1"/>
    <xf numFmtId="0" fontId="37" fillId="36" borderId="0" xfId="461" applyFont="1" applyFill="1" applyAlignment="1">
      <alignment vertical="center"/>
    </xf>
    <xf numFmtId="0" fontId="36" fillId="39" borderId="0" xfId="461" applyFont="1" applyFill="1" applyAlignment="1">
      <alignment vertical="center"/>
    </xf>
    <xf numFmtId="0" fontId="36" fillId="38" borderId="0" xfId="345" applyFont="1" applyFill="1" applyAlignment="1">
      <alignment vertical="center"/>
    </xf>
    <xf numFmtId="0" fontId="36" fillId="5" borderId="0" xfId="343" applyFont="1" applyFill="1" applyAlignment="1">
      <alignment vertical="center"/>
    </xf>
    <xf numFmtId="0" fontId="36" fillId="35" borderId="0" xfId="345" applyFont="1" applyFill="1" applyAlignment="1">
      <alignment vertical="center"/>
    </xf>
    <xf numFmtId="0" fontId="36" fillId="3" borderId="0" xfId="343" applyFont="1" applyFill="1" applyAlignment="1">
      <alignment vertical="center"/>
    </xf>
    <xf numFmtId="0" fontId="29" fillId="0" borderId="0" xfId="343" quotePrefix="1" applyFont="1" applyAlignment="1">
      <alignment horizontal="center" vertical="center"/>
    </xf>
    <xf numFmtId="6" fontId="14" fillId="0" borderId="0" xfId="343" applyNumberFormat="1"/>
    <xf numFmtId="6" fontId="80" fillId="0" borderId="0" xfId="345" applyNumberFormat="1" applyFont="1"/>
    <xf numFmtId="10" fontId="14" fillId="0" borderId="0" xfId="343" applyNumberFormat="1"/>
    <xf numFmtId="9" fontId="14" fillId="0" borderId="0" xfId="343" applyNumberFormat="1"/>
    <xf numFmtId="0" fontId="14" fillId="26" borderId="0" xfId="343" applyFill="1"/>
    <xf numFmtId="0" fontId="14" fillId="25" borderId="0" xfId="343" applyFill="1"/>
    <xf numFmtId="0" fontId="36" fillId="3" borderId="45" xfId="343" applyFont="1" applyFill="1" applyBorder="1" applyAlignment="1">
      <alignment vertical="center"/>
    </xf>
    <xf numFmtId="0" fontId="29" fillId="0" borderId="45" xfId="343" quotePrefix="1" applyFont="1" applyBorder="1" applyAlignment="1">
      <alignment horizontal="center" vertical="center"/>
    </xf>
    <xf numFmtId="49" fontId="14" fillId="34" borderId="33" xfId="343" applyNumberFormat="1" applyFill="1" applyBorder="1"/>
    <xf numFmtId="0" fontId="35" fillId="33" borderId="43" xfId="345" applyFont="1" applyFill="1" applyBorder="1"/>
    <xf numFmtId="0" fontId="35" fillId="33" borderId="42" xfId="345" applyFont="1" applyFill="1" applyBorder="1"/>
    <xf numFmtId="0" fontId="35" fillId="33" borderId="41" xfId="345" applyFont="1" applyFill="1" applyBorder="1"/>
    <xf numFmtId="0" fontId="35" fillId="33" borderId="44" xfId="345" applyFont="1" applyFill="1" applyBorder="1" applyAlignment="1">
      <alignment horizontal="center"/>
    </xf>
    <xf numFmtId="0" fontId="35" fillId="33" borderId="43" xfId="343" applyFont="1" applyFill="1" applyBorder="1" applyAlignment="1">
      <alignment horizontal="centerContinuous"/>
    </xf>
    <xf numFmtId="0" fontId="35" fillId="33" borderId="42" xfId="343" applyFont="1" applyFill="1" applyBorder="1" applyAlignment="1">
      <alignment horizontal="centerContinuous"/>
    </xf>
    <xf numFmtId="0" fontId="35" fillId="33" borderId="41" xfId="343" applyFont="1" applyFill="1" applyBorder="1" applyAlignment="1">
      <alignment horizontal="centerContinuous"/>
    </xf>
    <xf numFmtId="49" fontId="14" fillId="0" borderId="0" xfId="343" applyNumberFormat="1"/>
    <xf numFmtId="0" fontId="11" fillId="0" borderId="45" xfId="343" applyFont="1" applyBorder="1"/>
    <xf numFmtId="49" fontId="11" fillId="0" borderId="33" xfId="345" applyNumberFormat="1" applyFont="1" applyBorder="1"/>
    <xf numFmtId="0" fontId="83" fillId="20" borderId="3" xfId="337" applyFont="1" applyFill="1" applyBorder="1" applyAlignment="1">
      <alignment horizontal="centerContinuous" vertical="center" wrapText="1"/>
    </xf>
    <xf numFmtId="0" fontId="56" fillId="20" borderId="3" xfId="337" applyFont="1" applyFill="1" applyBorder="1" applyAlignment="1">
      <alignment horizontal="centerContinuous" vertical="center"/>
    </xf>
    <xf numFmtId="49" fontId="10" fillId="34" borderId="35" xfId="343" applyNumberFormat="1" applyFont="1" applyFill="1" applyBorder="1"/>
    <xf numFmtId="0" fontId="34" fillId="0" borderId="0" xfId="343" applyFont="1"/>
    <xf numFmtId="1" fontId="32" fillId="0" borderId="1" xfId="15" applyNumberFormat="1" applyBorder="1" applyAlignment="1">
      <alignment horizontal="left"/>
    </xf>
    <xf numFmtId="0" fontId="32" fillId="0" borderId="1" xfId="15" applyBorder="1"/>
    <xf numFmtId="0" fontId="35" fillId="17" borderId="0" xfId="343" applyFont="1" applyFill="1"/>
    <xf numFmtId="0" fontId="35" fillId="4" borderId="0" xfId="343" applyFont="1" applyFill="1"/>
    <xf numFmtId="0" fontId="51" fillId="20" borderId="16" xfId="0" applyFont="1" applyFill="1" applyBorder="1"/>
    <xf numFmtId="0" fontId="51" fillId="20" borderId="40" xfId="0" applyFont="1" applyFill="1" applyBorder="1"/>
    <xf numFmtId="0" fontId="51" fillId="20" borderId="0" xfId="0" applyFont="1" applyFill="1" applyAlignment="1">
      <alignment horizontal="center"/>
    </xf>
    <xf numFmtId="0" fontId="51" fillId="20" borderId="6" xfId="0" applyFont="1" applyFill="1" applyBorder="1"/>
    <xf numFmtId="0" fontId="0" fillId="20" borderId="18" xfId="0" applyFill="1" applyBorder="1"/>
    <xf numFmtId="0" fontId="76" fillId="20" borderId="0" xfId="0" applyFont="1" applyFill="1" applyAlignment="1">
      <alignment horizontal="center" vertical="center"/>
    </xf>
    <xf numFmtId="0" fontId="0" fillId="20" borderId="19" xfId="0" applyFill="1" applyBorder="1"/>
    <xf numFmtId="0" fontId="74" fillId="20" borderId="0" xfId="0" applyFont="1" applyFill="1" applyAlignment="1">
      <alignment horizontal="center" vertical="center"/>
    </xf>
    <xf numFmtId="0" fontId="8" fillId="0" borderId="0" xfId="343" applyFont="1"/>
    <xf numFmtId="0" fontId="7" fillId="0" borderId="0" xfId="343" applyFont="1"/>
    <xf numFmtId="0" fontId="91" fillId="0" borderId="0" xfId="802"/>
    <xf numFmtId="0" fontId="14" fillId="52" borderId="0" xfId="343" applyFill="1"/>
    <xf numFmtId="0" fontId="73" fillId="52" borderId="30" xfId="343" applyFont="1" applyFill="1" applyBorder="1"/>
    <xf numFmtId="0" fontId="73" fillId="52" borderId="31" xfId="343" applyFont="1" applyFill="1" applyBorder="1"/>
    <xf numFmtId="0" fontId="35" fillId="0" borderId="3" xfId="0" applyFont="1" applyBorder="1" applyAlignment="1">
      <alignment vertical="center" wrapText="1"/>
    </xf>
    <xf numFmtId="0" fontId="0" fillId="19" borderId="3" xfId="0" applyFill="1" applyBorder="1" applyAlignment="1">
      <alignment horizontal="center"/>
    </xf>
    <xf numFmtId="0" fontId="68" fillId="0" borderId="0" xfId="0" applyFont="1"/>
    <xf numFmtId="0" fontId="93" fillId="0" borderId="0" xfId="804" applyFont="1" applyAlignment="1">
      <alignment horizontal="center"/>
    </xf>
    <xf numFmtId="49" fontId="93" fillId="0" borderId="0" xfId="804" applyNumberFormat="1" applyFont="1" applyAlignment="1">
      <alignment horizontal="center"/>
    </xf>
    <xf numFmtId="0" fontId="93" fillId="47" borderId="0" xfId="804" applyFont="1" applyFill="1" applyAlignment="1">
      <alignment horizontal="center"/>
    </xf>
    <xf numFmtId="0" fontId="93" fillId="51" borderId="0" xfId="804" applyFont="1" applyFill="1" applyAlignment="1">
      <alignment horizontal="center"/>
    </xf>
    <xf numFmtId="0" fontId="94" fillId="0" borderId="0" xfId="0" applyFont="1"/>
    <xf numFmtId="49" fontId="5" fillId="34" borderId="35" xfId="343" applyNumberFormat="1" applyFont="1" applyFill="1" applyBorder="1"/>
    <xf numFmtId="0" fontId="65" fillId="30" borderId="0" xfId="0" applyFont="1" applyFill="1" applyAlignment="1">
      <alignment vertical="center"/>
    </xf>
    <xf numFmtId="0" fontId="70" fillId="30" borderId="0" xfId="0" applyFont="1" applyFill="1" applyAlignment="1">
      <alignment vertical="center"/>
    </xf>
    <xf numFmtId="0" fontId="3" fillId="0" borderId="45" xfId="343" applyFont="1" applyBorder="1"/>
    <xf numFmtId="0" fontId="70" fillId="3" borderId="0" xfId="0" applyFont="1" applyFill="1" applyAlignment="1">
      <alignment vertical="center"/>
    </xf>
    <xf numFmtId="0" fontId="65" fillId="3" borderId="0" xfId="0" applyFont="1" applyFill="1" applyAlignment="1">
      <alignment vertical="center"/>
    </xf>
    <xf numFmtId="49" fontId="2" fillId="34" borderId="35" xfId="343" applyNumberFormat="1" applyFont="1" applyFill="1" applyBorder="1"/>
    <xf numFmtId="1" fontId="0" fillId="0" borderId="1" xfId="15" applyNumberFormat="1" applyFont="1" applyBorder="1" applyAlignment="1">
      <alignment horizontal="left"/>
    </xf>
    <xf numFmtId="0" fontId="0" fillId="0" borderId="1" xfId="15" applyFont="1" applyBorder="1"/>
    <xf numFmtId="0" fontId="1" fillId="0" borderId="0" xfId="337" applyFont="1"/>
    <xf numFmtId="0" fontId="70" fillId="12" borderId="0" xfId="0" applyFont="1" applyFill="1" applyAlignment="1">
      <alignment vertical="center"/>
    </xf>
    <xf numFmtId="0" fontId="70" fillId="6" borderId="0" xfId="0" applyFont="1" applyFill="1" applyAlignment="1">
      <alignment vertical="center"/>
    </xf>
    <xf numFmtId="0" fontId="70" fillId="5" borderId="0" xfId="0" applyFont="1" applyFill="1" applyAlignment="1">
      <alignment vertical="center"/>
    </xf>
    <xf numFmtId="0" fontId="70" fillId="14" borderId="0" xfId="0" applyFont="1" applyFill="1" applyAlignment="1">
      <alignment vertical="center"/>
    </xf>
    <xf numFmtId="0" fontId="65" fillId="14" borderId="0" xfId="0" applyFont="1" applyFill="1" applyAlignment="1">
      <alignment vertical="center"/>
    </xf>
    <xf numFmtId="0" fontId="65" fillId="6" borderId="0" xfId="0" applyFont="1" applyFill="1" applyAlignment="1">
      <alignment vertical="center"/>
    </xf>
    <xf numFmtId="0" fontId="65" fillId="5" borderId="0" xfId="0" applyFont="1" applyFill="1" applyAlignment="1">
      <alignment vertical="center"/>
    </xf>
    <xf numFmtId="0" fontId="65" fillId="12" borderId="0" xfId="0" applyFont="1" applyFill="1" applyAlignment="1">
      <alignment vertical="center"/>
    </xf>
    <xf numFmtId="0" fontId="66" fillId="45" borderId="20" xfId="0" applyFont="1" applyFill="1" applyBorder="1" applyAlignment="1">
      <alignment horizontal="center" vertical="center" wrapText="1"/>
    </xf>
    <xf numFmtId="0" fontId="66" fillId="45" borderId="12" xfId="0" applyFont="1" applyFill="1" applyBorder="1" applyAlignment="1">
      <alignment horizontal="center" vertical="center"/>
    </xf>
    <xf numFmtId="0" fontId="66" fillId="45" borderId="21" xfId="0" applyFont="1" applyFill="1" applyBorder="1" applyAlignment="1">
      <alignment horizontal="center" vertical="center"/>
    </xf>
    <xf numFmtId="0" fontId="14" fillId="2" borderId="2" xfId="337" applyFont="1" applyFill="1" applyBorder="1" applyAlignment="1">
      <alignment horizontal="center"/>
    </xf>
    <xf numFmtId="0" fontId="15" fillId="2" borderId="3" xfId="337" applyFont="1" applyFill="1" applyBorder="1" applyAlignment="1">
      <alignment horizontal="center"/>
    </xf>
    <xf numFmtId="0" fontId="15" fillId="2" borderId="4" xfId="337" applyFont="1" applyFill="1" applyBorder="1" applyAlignment="1">
      <alignment horizontal="center"/>
    </xf>
    <xf numFmtId="0" fontId="55" fillId="45" borderId="18" xfId="0" applyFont="1" applyFill="1" applyBorder="1" applyAlignment="1">
      <alignment horizontal="center" vertical="center"/>
    </xf>
    <xf numFmtId="0" fontId="55" fillId="45" borderId="0" xfId="0" applyFont="1" applyFill="1" applyAlignment="1">
      <alignment horizontal="center" vertical="center"/>
    </xf>
    <xf numFmtId="0" fontId="55" fillId="45" borderId="19" xfId="0" applyFont="1" applyFill="1" applyBorder="1" applyAlignment="1">
      <alignment horizontal="center" vertical="center"/>
    </xf>
    <xf numFmtId="0" fontId="45" fillId="22" borderId="35" xfId="337" applyFont="1" applyFill="1" applyBorder="1" applyAlignment="1">
      <alignment horizontal="center"/>
    </xf>
    <xf numFmtId="0" fontId="45" fillId="22" borderId="19" xfId="337" applyFont="1" applyFill="1" applyBorder="1" applyAlignment="1">
      <alignment horizontal="center"/>
    </xf>
    <xf numFmtId="0" fontId="45" fillId="22" borderId="18" xfId="337" applyFont="1" applyFill="1" applyBorder="1" applyAlignment="1">
      <alignment horizontal="center"/>
    </xf>
    <xf numFmtId="0" fontId="45" fillId="22" borderId="36" xfId="337" applyFont="1" applyFill="1" applyBorder="1" applyAlignment="1">
      <alignment horizontal="center"/>
    </xf>
    <xf numFmtId="0" fontId="46" fillId="23" borderId="37" xfId="337" applyFont="1" applyFill="1" applyBorder="1" applyAlignment="1">
      <alignment horizontal="center"/>
    </xf>
    <xf numFmtId="0" fontId="46" fillId="23" borderId="21" xfId="337" applyFont="1" applyFill="1" applyBorder="1" applyAlignment="1">
      <alignment horizontal="center"/>
    </xf>
    <xf numFmtId="0" fontId="46" fillId="23" borderId="20" xfId="337" applyFont="1" applyFill="1" applyBorder="1" applyAlignment="1">
      <alignment horizontal="center"/>
    </xf>
    <xf numFmtId="0" fontId="46" fillId="23" borderId="38" xfId="337" applyFont="1" applyFill="1" applyBorder="1" applyAlignment="1">
      <alignment horizontal="center"/>
    </xf>
    <xf numFmtId="0" fontId="44" fillId="20" borderId="16" xfId="337" applyFont="1" applyFill="1" applyBorder="1" applyAlignment="1">
      <alignment horizontal="center"/>
    </xf>
    <xf numFmtId="0" fontId="44" fillId="20" borderId="6" xfId="337" applyFont="1" applyFill="1" applyBorder="1" applyAlignment="1">
      <alignment horizontal="center"/>
    </xf>
    <xf numFmtId="0" fontId="44" fillId="20" borderId="40" xfId="337" applyFont="1" applyFill="1" applyBorder="1" applyAlignment="1">
      <alignment horizontal="center"/>
    </xf>
    <xf numFmtId="0" fontId="44" fillId="20" borderId="39" xfId="337" applyFont="1" applyFill="1" applyBorder="1" applyAlignment="1">
      <alignment horizontal="center"/>
    </xf>
    <xf numFmtId="0" fontId="47" fillId="21" borderId="0" xfId="337" applyFont="1" applyFill="1" applyAlignment="1">
      <alignment horizontal="center"/>
    </xf>
    <xf numFmtId="0" fontId="47" fillId="21" borderId="17" xfId="337" applyFont="1" applyFill="1" applyBorder="1" applyAlignment="1">
      <alignment horizontal="center"/>
    </xf>
    <xf numFmtId="0" fontId="46" fillId="23" borderId="12" xfId="337" applyFont="1" applyFill="1" applyBorder="1" applyAlignment="1">
      <alignment horizontal="center"/>
    </xf>
    <xf numFmtId="0" fontId="45" fillId="22" borderId="0" xfId="337" applyFont="1" applyFill="1" applyAlignment="1">
      <alignment horizontal="center"/>
    </xf>
    <xf numFmtId="0" fontId="16" fillId="21" borderId="10" xfId="337" applyFill="1" applyBorder="1" applyAlignment="1">
      <alignment horizontal="right" wrapText="1"/>
    </xf>
    <xf numFmtId="0" fontId="16" fillId="21" borderId="4" xfId="337" applyFill="1" applyBorder="1" applyAlignment="1">
      <alignment horizontal="right" wrapText="1"/>
    </xf>
    <xf numFmtId="0" fontId="16" fillId="21" borderId="13" xfId="337" applyFill="1" applyBorder="1" applyAlignment="1">
      <alignment horizontal="right" wrapText="1"/>
    </xf>
    <xf numFmtId="0" fontId="16" fillId="21" borderId="14" xfId="337" applyFill="1" applyBorder="1" applyAlignment="1">
      <alignment horizontal="right" wrapText="1"/>
    </xf>
    <xf numFmtId="0" fontId="16" fillId="20" borderId="28" xfId="337" applyFill="1" applyBorder="1" applyAlignment="1">
      <alignment horizontal="center"/>
    </xf>
    <xf numFmtId="0" fontId="16" fillId="20" borderId="29" xfId="337" applyFill="1" applyBorder="1" applyAlignment="1">
      <alignment horizontal="center"/>
    </xf>
    <xf numFmtId="0" fontId="41" fillId="21" borderId="7" xfId="337" applyFont="1" applyFill="1" applyBorder="1" applyAlignment="1">
      <alignment horizontal="center"/>
    </xf>
    <xf numFmtId="0" fontId="41" fillId="21" borderId="8" xfId="337" applyFont="1" applyFill="1" applyBorder="1" applyAlignment="1">
      <alignment horizontal="center"/>
    </xf>
    <xf numFmtId="0" fontId="41" fillId="21" borderId="9" xfId="337" applyFont="1" applyFill="1" applyBorder="1" applyAlignment="1">
      <alignment horizontal="center"/>
    </xf>
    <xf numFmtId="0" fontId="35" fillId="20" borderId="1" xfId="337" applyFont="1" applyFill="1" applyBorder="1" applyAlignment="1">
      <alignment horizontal="left"/>
    </xf>
    <xf numFmtId="0" fontId="16" fillId="20" borderId="1" xfId="337" applyFill="1" applyBorder="1" applyAlignment="1">
      <alignment horizontal="center"/>
    </xf>
    <xf numFmtId="0" fontId="16" fillId="20" borderId="24" xfId="337" applyFill="1" applyBorder="1" applyAlignment="1">
      <alignment horizontal="center"/>
    </xf>
    <xf numFmtId="0" fontId="16" fillId="20" borderId="25" xfId="337" applyFill="1" applyBorder="1" applyAlignment="1">
      <alignment horizontal="center"/>
    </xf>
    <xf numFmtId="0" fontId="16" fillId="20" borderId="26" xfId="337" applyFill="1" applyBorder="1" applyAlignment="1">
      <alignment horizontal="center"/>
    </xf>
    <xf numFmtId="0" fontId="16" fillId="20" borderId="27" xfId="337" applyFill="1" applyBorder="1" applyAlignment="1">
      <alignment horizontal="center"/>
    </xf>
    <xf numFmtId="0" fontId="16" fillId="20" borderId="22" xfId="337" applyFill="1" applyBorder="1" applyAlignment="1">
      <alignment horizontal="center"/>
    </xf>
    <xf numFmtId="0" fontId="16" fillId="20" borderId="23" xfId="337" applyFill="1" applyBorder="1" applyAlignment="1">
      <alignment horizontal="center"/>
    </xf>
    <xf numFmtId="0" fontId="41" fillId="20" borderId="0" xfId="337" applyFont="1" applyFill="1" applyAlignment="1">
      <alignment horizontal="center"/>
    </xf>
    <xf numFmtId="0" fontId="42" fillId="20" borderId="0" xfId="337" applyFont="1" applyFill="1" applyAlignment="1">
      <alignment horizontal="center"/>
    </xf>
    <xf numFmtId="0" fontId="35" fillId="20" borderId="0" xfId="337" applyFont="1" applyFill="1" applyAlignment="1">
      <alignment horizontal="left"/>
    </xf>
    <xf numFmtId="0" fontId="14" fillId="0" borderId="1" xfId="337" applyFont="1" applyBorder="1" applyAlignment="1">
      <alignment horizontal="center"/>
    </xf>
    <xf numFmtId="0" fontId="16" fillId="0" borderId="1" xfId="337" applyBorder="1" applyAlignment="1">
      <alignment horizontal="center"/>
    </xf>
    <xf numFmtId="0" fontId="14" fillId="50" borderId="2" xfId="337" applyFont="1" applyFill="1" applyBorder="1" applyAlignment="1">
      <alignment horizontal="center"/>
    </xf>
    <xf numFmtId="0" fontId="14" fillId="50" borderId="3" xfId="337" applyFont="1" applyFill="1" applyBorder="1" applyAlignment="1">
      <alignment horizontal="center"/>
    </xf>
    <xf numFmtId="0" fontId="14" fillId="50" borderId="4" xfId="337" applyFont="1" applyFill="1" applyBorder="1" applyAlignment="1">
      <alignment horizontal="center"/>
    </xf>
    <xf numFmtId="0" fontId="16" fillId="20" borderId="0" xfId="337" applyFill="1" applyAlignment="1">
      <alignment horizontal="right"/>
    </xf>
    <xf numFmtId="0" fontId="39" fillId="20" borderId="0" xfId="337" applyFont="1" applyFill="1" applyAlignment="1">
      <alignment horizontal="center"/>
    </xf>
    <xf numFmtId="0" fontId="16" fillId="0" borderId="5" xfId="337" applyBorder="1" applyAlignment="1">
      <alignment horizontal="center"/>
    </xf>
    <xf numFmtId="0" fontId="16" fillId="20" borderId="2" xfId="337" applyFill="1" applyBorder="1" applyAlignment="1">
      <alignment horizontal="center"/>
    </xf>
    <xf numFmtId="0" fontId="16" fillId="20" borderId="4" xfId="337" applyFill="1" applyBorder="1" applyAlignment="1">
      <alignment horizontal="center"/>
    </xf>
    <xf numFmtId="0" fontId="35" fillId="20" borderId="0" xfId="337" applyFont="1" applyFill="1" applyAlignment="1">
      <alignment horizontal="center"/>
    </xf>
    <xf numFmtId="0" fontId="16" fillId="20" borderId="0" xfId="337" applyFill="1" applyAlignment="1">
      <alignment horizontal="center"/>
    </xf>
    <xf numFmtId="0" fontId="55" fillId="30" borderId="20" xfId="0" applyFont="1" applyFill="1" applyBorder="1" applyAlignment="1">
      <alignment horizontal="center" vertical="center"/>
    </xf>
    <xf numFmtId="0" fontId="55" fillId="20" borderId="12" xfId="0" applyFont="1" applyFill="1" applyBorder="1" applyAlignment="1">
      <alignment horizontal="center" vertical="center"/>
    </xf>
    <xf numFmtId="0" fontId="55" fillId="20" borderId="21" xfId="0" applyFont="1" applyFill="1" applyBorder="1" applyAlignment="1">
      <alignment horizontal="center" vertical="center"/>
    </xf>
    <xf numFmtId="0" fontId="78" fillId="6" borderId="20" xfId="0" applyFont="1" applyFill="1" applyBorder="1" applyAlignment="1">
      <alignment horizontal="center" vertical="center"/>
    </xf>
    <xf numFmtId="0" fontId="78" fillId="20" borderId="12" xfId="0" applyFont="1" applyFill="1" applyBorder="1" applyAlignment="1">
      <alignment horizontal="center" vertical="center"/>
    </xf>
    <xf numFmtId="0" fontId="78" fillId="20" borderId="21" xfId="0" applyFont="1" applyFill="1" applyBorder="1" applyAlignment="1">
      <alignment horizontal="center" vertical="center"/>
    </xf>
    <xf numFmtId="0" fontId="78" fillId="3" borderId="20" xfId="0" applyFont="1" applyFill="1" applyBorder="1" applyAlignment="1">
      <alignment horizontal="center" vertical="center"/>
    </xf>
    <xf numFmtId="0" fontId="78" fillId="5" borderId="20" xfId="0" applyFont="1" applyFill="1" applyBorder="1" applyAlignment="1">
      <alignment horizontal="center" vertical="center"/>
    </xf>
    <xf numFmtId="0" fontId="55" fillId="3" borderId="20" xfId="0" applyFont="1" applyFill="1" applyBorder="1" applyAlignment="1">
      <alignment horizontal="center" vertical="center"/>
    </xf>
    <xf numFmtId="0" fontId="55" fillId="6" borderId="20" xfId="0" applyFont="1" applyFill="1" applyBorder="1" applyAlignment="1">
      <alignment horizontal="center" vertical="center"/>
    </xf>
    <xf numFmtId="0" fontId="78" fillId="14" borderId="20" xfId="0" applyFont="1" applyFill="1" applyBorder="1" applyAlignment="1">
      <alignment horizontal="center" vertical="center"/>
    </xf>
    <xf numFmtId="0" fontId="55" fillId="5" borderId="20" xfId="0" applyFont="1" applyFill="1" applyBorder="1" applyAlignment="1">
      <alignment horizontal="center" vertical="center"/>
    </xf>
    <xf numFmtId="0" fontId="78" fillId="12" borderId="20" xfId="0" applyFont="1" applyFill="1" applyBorder="1" applyAlignment="1">
      <alignment horizontal="center" vertical="center"/>
    </xf>
    <xf numFmtId="0" fontId="52" fillId="3" borderId="0" xfId="0" applyFont="1" applyFill="1" applyAlignment="1">
      <alignment horizontal="center" vertical="center" textRotation="90"/>
    </xf>
    <xf numFmtId="0" fontId="52" fillId="3" borderId="12" xfId="0" applyFont="1" applyFill="1" applyBorder="1" applyAlignment="1">
      <alignment horizontal="center" vertical="center" textRotation="90"/>
    </xf>
    <xf numFmtId="0" fontId="54" fillId="19" borderId="2" xfId="0" applyFont="1" applyFill="1" applyBorder="1" applyAlignment="1">
      <alignment horizontal="left" vertical="center" indent="1"/>
    </xf>
    <xf numFmtId="0" fontId="54" fillId="19" borderId="3" xfId="0" applyFont="1" applyFill="1" applyBorder="1" applyAlignment="1">
      <alignment horizontal="left" vertical="center" indent="1"/>
    </xf>
    <xf numFmtId="0" fontId="54" fillId="19" borderId="4" xfId="0" applyFont="1" applyFill="1" applyBorder="1" applyAlignment="1">
      <alignment horizontal="left" vertical="center" indent="1"/>
    </xf>
    <xf numFmtId="0" fontId="79" fillId="3" borderId="0" xfId="0" applyFont="1" applyFill="1" applyAlignment="1">
      <alignment horizontal="center" vertical="center"/>
    </xf>
    <xf numFmtId="0" fontId="53" fillId="3" borderId="0" xfId="0" applyFont="1" applyFill="1" applyAlignment="1">
      <alignment horizontal="center" vertical="top" wrapText="1"/>
    </xf>
    <xf numFmtId="0" fontId="53" fillId="3" borderId="12" xfId="0" applyFont="1" applyFill="1" applyBorder="1" applyAlignment="1">
      <alignment horizontal="center" vertical="top" wrapText="1"/>
    </xf>
    <xf numFmtId="0" fontId="53" fillId="3" borderId="0" xfId="0" applyFont="1" applyFill="1" applyAlignment="1">
      <alignment horizontal="center" vertical="center"/>
    </xf>
    <xf numFmtId="0" fontId="78" fillId="30" borderId="20" xfId="0" applyFont="1" applyFill="1" applyBorder="1" applyAlignment="1">
      <alignment horizontal="center" vertical="center"/>
    </xf>
    <xf numFmtId="0" fontId="55" fillId="14" borderId="20" xfId="0" applyFont="1" applyFill="1" applyBorder="1" applyAlignment="1">
      <alignment horizontal="center" vertical="center"/>
    </xf>
  </cellXfs>
  <cellStyles count="1267">
    <cellStyle name="Hipervínculo" xfId="802" builtinId="8"/>
    <cellStyle name="Millares [0] 2" xfId="472" xr:uid="{C78229B7-EFDE-42CC-A87F-1FEE8902D9C5}"/>
    <cellStyle name="Millares [0] 3" xfId="1137" xr:uid="{82239762-924D-4ED5-B6E3-7BBA2413F660}"/>
    <cellStyle name="Normal" xfId="0" builtinId="0"/>
    <cellStyle name="Normal 10" xfId="21" xr:uid="{00000000-0005-0000-0000-000002000000}"/>
    <cellStyle name="Normal 10 2" xfId="54" xr:uid="{00000000-0005-0000-0000-000003000000}"/>
    <cellStyle name="Normal 10 2 2" xfId="119" xr:uid="{00000000-0005-0000-0000-000004000000}"/>
    <cellStyle name="Normal 10 2 2 2" xfId="253" xr:uid="{00000000-0005-0000-0000-000005000000}"/>
    <cellStyle name="Normal 10 2 2 2 2" xfId="718" xr:uid="{A9E830D6-6AF6-423A-8D0A-A54F67BA74FB}"/>
    <cellStyle name="Normal 10 2 2 2 3" xfId="1051" xr:uid="{559007D8-83D4-48F7-AF91-CB5C88E494AF}"/>
    <cellStyle name="Normal 10 2 2 3" xfId="452" xr:uid="{0B65E50F-9235-4F27-985B-330C2C55E8B2}"/>
    <cellStyle name="Normal 10 2 2 3 2" xfId="1249" xr:uid="{40E62560-649E-4B45-B847-85609A6377FF}"/>
    <cellStyle name="Normal 10 2 2 4" xfId="585" xr:uid="{691A8C85-54A8-4D2D-9FF9-19E46BC2096A}"/>
    <cellStyle name="Normal 10 2 2 5" xfId="918" xr:uid="{57F3C727-9C71-4908-9F18-5FFA48EF0ED0}"/>
    <cellStyle name="Normal 10 2 3" xfId="188" xr:uid="{00000000-0005-0000-0000-000006000000}"/>
    <cellStyle name="Normal 10 2 3 2" xfId="653" xr:uid="{1305F177-7CD5-4792-BB11-94894C920CB3}"/>
    <cellStyle name="Normal 10 2 3 3" xfId="986" xr:uid="{34C18502-4513-43CA-9C5D-462E8ABF7AC0}"/>
    <cellStyle name="Normal 10 2 4" xfId="319" xr:uid="{00000000-0005-0000-0000-000007000000}"/>
    <cellStyle name="Normal 10 2 4 2" xfId="784" xr:uid="{F4D861B2-CCD3-48B9-913D-427B505FED5F}"/>
    <cellStyle name="Normal 10 2 4 3" xfId="1117" xr:uid="{4039DB44-DD1C-4634-B8C2-149EE7BAC613}"/>
    <cellStyle name="Normal 10 2 5" xfId="388" xr:uid="{345A212E-4F6E-47AC-8D15-03F3FB8C6A36}"/>
    <cellStyle name="Normal 10 2 5 2" xfId="1185" xr:uid="{292B5268-5B64-41B3-8995-DC786665537E}"/>
    <cellStyle name="Normal 10 2 6" xfId="520" xr:uid="{E17DF91F-0BA5-4A99-967A-F85DF587B870}"/>
    <cellStyle name="Normal 10 2 7" xfId="853" xr:uid="{9D1B54F9-D9E9-4635-A66B-5A1E130008AC}"/>
    <cellStyle name="Normal 10 3" xfId="87" xr:uid="{00000000-0005-0000-0000-000008000000}"/>
    <cellStyle name="Normal 10 3 2" xfId="221" xr:uid="{00000000-0005-0000-0000-000009000000}"/>
    <cellStyle name="Normal 10 3 2 2" xfId="686" xr:uid="{A279F867-FFCB-4105-9BF2-53E7202C217F}"/>
    <cellStyle name="Normal 10 3 2 3" xfId="1019" xr:uid="{5CA88A0D-E2BB-469D-AAAC-70684C70A09A}"/>
    <cellStyle name="Normal 10 3 3" xfId="420" xr:uid="{AF626D77-C02C-4FC9-91E0-9402E8912AD8}"/>
    <cellStyle name="Normal 10 3 3 2" xfId="1217" xr:uid="{54C5B8A2-14CB-4017-A15F-4608120B57D9}"/>
    <cellStyle name="Normal 10 3 4" xfId="553" xr:uid="{97CF1AC6-A26E-4D2B-9F79-9F36184701BC}"/>
    <cellStyle name="Normal 10 3 5" xfId="886" xr:uid="{2EB11775-EF6E-4782-823B-D2ED0CC633F6}"/>
    <cellStyle name="Normal 10 4" xfId="156" xr:uid="{00000000-0005-0000-0000-00000A000000}"/>
    <cellStyle name="Normal 10 4 2" xfId="621" xr:uid="{1BA2AB7B-E598-4468-8B16-269529ABBD8E}"/>
    <cellStyle name="Normal 10 4 3" xfId="954" xr:uid="{9BF8904A-B21B-49B6-9875-54DE1E18618A}"/>
    <cellStyle name="Normal 10 5" xfId="287" xr:uid="{00000000-0005-0000-0000-00000B000000}"/>
    <cellStyle name="Normal 10 5 2" xfId="752" xr:uid="{62F88E6E-5A0F-42DD-8D91-6BEDF9D69541}"/>
    <cellStyle name="Normal 10 5 3" xfId="1085" xr:uid="{0B41D18E-6189-42F8-B8B9-5702B8994ABE}"/>
    <cellStyle name="Normal 10 6" xfId="357" xr:uid="{28F8F119-10F4-419A-B9B4-9BC99A10A889}"/>
    <cellStyle name="Normal 10 6 2" xfId="1154" xr:uid="{8D121837-26BF-4D8C-A428-831588CF613B}"/>
    <cellStyle name="Normal 10 7" xfId="488" xr:uid="{25365F50-4A76-4C10-A211-D38DD96D1742}"/>
    <cellStyle name="Normal 10 8" xfId="821" xr:uid="{3156E685-99B2-44C4-8BAE-260431C7D712}"/>
    <cellStyle name="Normal 11" xfId="39" xr:uid="{00000000-0005-0000-0000-00000C000000}"/>
    <cellStyle name="Normal 11 2" xfId="104" xr:uid="{00000000-0005-0000-0000-00000D000000}"/>
    <cellStyle name="Normal 11 2 2" xfId="238" xr:uid="{00000000-0005-0000-0000-00000E000000}"/>
    <cellStyle name="Normal 11 2 2 2" xfId="703" xr:uid="{983BC243-E49C-466A-8498-1B98F12835AE}"/>
    <cellStyle name="Normal 11 2 2 3" xfId="1036" xr:uid="{1D3B951B-7EAB-443F-8BE0-C83915671C1C}"/>
    <cellStyle name="Normal 11 2 3" xfId="437" xr:uid="{8459E3C3-ABFD-4D1D-83FF-351A5BF310E8}"/>
    <cellStyle name="Normal 11 2 3 2" xfId="1234" xr:uid="{DAB6D4F9-714A-4A92-85C4-CD98D61B745B}"/>
    <cellStyle name="Normal 11 2 4" xfId="570" xr:uid="{CE86D75A-9EC9-42E2-9683-6111D9A08CFA}"/>
    <cellStyle name="Normal 11 2 5" xfId="903" xr:uid="{DF54D9B8-E7D5-4930-8BF6-7D466D6A1A5B}"/>
    <cellStyle name="Normal 11 3" xfId="173" xr:uid="{00000000-0005-0000-0000-00000F000000}"/>
    <cellStyle name="Normal 11 3 2" xfId="638" xr:uid="{5FBCE6D3-F859-494F-9030-06A83EC82ABB}"/>
    <cellStyle name="Normal 11 3 3" xfId="971" xr:uid="{15A7F33F-B2A6-426F-8B27-104A0760CCA1}"/>
    <cellStyle name="Normal 11 4" xfId="304" xr:uid="{00000000-0005-0000-0000-000010000000}"/>
    <cellStyle name="Normal 11 4 2" xfId="769" xr:uid="{9619FADF-4EA2-499D-9020-0B6A5831E04A}"/>
    <cellStyle name="Normal 11 4 3" xfId="1102" xr:uid="{D9B4A9D6-6A6F-4BB4-BF07-10C0CAA85A14}"/>
    <cellStyle name="Normal 11 5" xfId="373" xr:uid="{B2C5D351-30C8-4BD7-B9A6-4C1B49790906}"/>
    <cellStyle name="Normal 11 5 2" xfId="1170" xr:uid="{34BC1998-3489-4819-A553-311CDB630F52}"/>
    <cellStyle name="Normal 11 6" xfId="505" xr:uid="{6E4BA919-A4F9-4602-B97B-E1BF491BE328}"/>
    <cellStyle name="Normal 11 7" xfId="838" xr:uid="{CB78E9BD-EE13-43AE-BCF9-A43E832AA808}"/>
    <cellStyle name="Normal 12" xfId="136" xr:uid="{00000000-0005-0000-0000-000011000000}"/>
    <cellStyle name="Normal 12 2" xfId="270" xr:uid="{00000000-0005-0000-0000-000012000000}"/>
    <cellStyle name="Normal 12 2 2" xfId="735" xr:uid="{CA9D3018-470D-4F93-A8D5-FDD317371E4D}"/>
    <cellStyle name="Normal 12 2 3" xfId="1068" xr:uid="{91DA12E8-5D9A-4A8A-A07A-C73747F7D29F}"/>
    <cellStyle name="Normal 12 3" xfId="336" xr:uid="{00000000-0005-0000-0000-000013000000}"/>
    <cellStyle name="Normal 12 3 2" xfId="801" xr:uid="{AA3D80B6-8084-4C86-9825-12449A4FF848}"/>
    <cellStyle name="Normal 12 3 3" xfId="1134" xr:uid="{08B6BA4A-BE0F-469A-8BF3-2E3C8FA846C5}"/>
    <cellStyle name="Normal 12 4" xfId="469" xr:uid="{7E5E8AFA-725E-40D7-ACB1-6E1426F8140A}"/>
    <cellStyle name="Normal 12 4 2" xfId="1266" xr:uid="{84D30308-50A1-4DC5-AAD3-479DE5CA757A}"/>
    <cellStyle name="Normal 12 5" xfId="602" xr:uid="{23A4E46F-C318-4485-9CC5-618EE78C5EC0}"/>
    <cellStyle name="Normal 12 6" xfId="935" xr:uid="{36DF19D1-CDFC-463A-B10F-2EEC56F6E3F6}"/>
    <cellStyle name="Normal 13" xfId="137" xr:uid="{00000000-0005-0000-0000-000014000000}"/>
    <cellStyle name="Normal 13 2" xfId="271" xr:uid="{00000000-0005-0000-0000-000015000000}"/>
    <cellStyle name="Normal 13 2 2" xfId="736" xr:uid="{5A3FEFDF-8904-44BA-B05C-78211986600B}"/>
    <cellStyle name="Normal 13 2 3" xfId="1069" xr:uid="{3C5263CD-D695-4333-BA0A-D3576E716F04}"/>
    <cellStyle name="Normal 13 3" xfId="340" xr:uid="{052E12F2-B57F-4775-BB56-F77BFA53F763}"/>
    <cellStyle name="Normal 13 3 2" xfId="1138" xr:uid="{EE664471-9DEC-4286-A581-6CC22EBB075D}"/>
    <cellStyle name="Normal 13 4" xfId="603" xr:uid="{514F9068-6A9A-4719-92F5-FB7B782F7D31}"/>
    <cellStyle name="Normal 13 5" xfId="936" xr:uid="{D5BC5310-C24D-4B8F-9034-78ADE37A8493}"/>
    <cellStyle name="Normal 14" xfId="139" xr:uid="{00000000-0005-0000-0000-000016000000}"/>
    <cellStyle name="Normal 15" xfId="138" xr:uid="{00000000-0005-0000-0000-000017000000}"/>
    <cellStyle name="Normal 15 2" xfId="604" xr:uid="{53BADFFF-46F2-4C23-B866-4590985F35AE}"/>
    <cellStyle name="Normal 15 3" xfId="937" xr:uid="{48494CA2-D454-4094-8058-81F64CB310FD}"/>
    <cellStyle name="Normal 16" xfId="272" xr:uid="{00000000-0005-0000-0000-000018000000}"/>
    <cellStyle name="Normal 16 2" xfId="737" xr:uid="{BC97157A-C44A-4D51-8839-F3C6BB9EE556}"/>
    <cellStyle name="Normal 16 3" xfId="1070" xr:uid="{C9C3497C-B487-4809-AEDB-ED4E632E3E71}"/>
    <cellStyle name="Normal 17" xfId="337" xr:uid="{00000000-0005-0000-0000-000019000000}"/>
    <cellStyle name="Normal 17 2" xfId="343" xr:uid="{32DC10D1-CF7D-492D-97D8-290825675AE4}"/>
    <cellStyle name="Normal 17 2 2" xfId="1141" xr:uid="{5962A972-DD2A-47FB-AD4F-0D47FD4F3EE0}"/>
    <cellStyle name="Normal 17 3" xfId="1135" xr:uid="{1A21A28D-2EA3-489B-8972-B5669A4FD2C9}"/>
    <cellStyle name="Normal 18" xfId="338" xr:uid="{00000000-0005-0000-0000-00001A000000}"/>
    <cellStyle name="Normal 19" xfId="344" xr:uid="{680351E6-657E-4FCA-A499-D00F6C49A650}"/>
    <cellStyle name="Normal 19 2" xfId="1142" xr:uid="{C419ED84-D037-4881-AF89-F4C2EC6BCD9F}"/>
    <cellStyle name="Normal 2" xfId="1" xr:uid="{00000000-0005-0000-0000-00001B000000}"/>
    <cellStyle name="Normal 2 10" xfId="339" xr:uid="{00000000-0005-0000-0000-00001C000000}"/>
    <cellStyle name="Normal 2 10 2" xfId="1136" xr:uid="{AECD7AEF-B8C3-4C58-9379-229B150BD4F8}"/>
    <cellStyle name="Normal 2 11" xfId="341" xr:uid="{81C75DD1-B4D5-41ED-A4C3-28DBCBC157BA}"/>
    <cellStyle name="Normal 2 11 2" xfId="1139" xr:uid="{5582ABF6-292D-40DF-A609-4A01859E9B39}"/>
    <cellStyle name="Normal 2 12" xfId="345" xr:uid="{07257259-8706-4181-8DEC-5AAF312D8915}"/>
    <cellStyle name="Normal 2 13" xfId="474" xr:uid="{545FE8F2-1E36-44F4-BB0C-52DC9BEE35DA}"/>
    <cellStyle name="Normal 2 14" xfId="805" xr:uid="{2F15B9D0-D54E-4274-9181-7C6FD8BC7340}"/>
    <cellStyle name="Normal 2 2" xfId="5" xr:uid="{00000000-0005-0000-0000-00001D000000}"/>
    <cellStyle name="Normal 2 2 10" xfId="808" xr:uid="{B5E91642-CB51-44B7-BBBB-A684B4E30EE5}"/>
    <cellStyle name="Normal 2 2 2" xfId="12" xr:uid="{00000000-0005-0000-0000-00001E000000}"/>
    <cellStyle name="Normal 2 2 2 2" xfId="31" xr:uid="{00000000-0005-0000-0000-00001F000000}"/>
    <cellStyle name="Normal 2 2 2 2 2" xfId="63" xr:uid="{00000000-0005-0000-0000-000020000000}"/>
    <cellStyle name="Normal 2 2 2 2 2 2" xfId="128" xr:uid="{00000000-0005-0000-0000-000021000000}"/>
    <cellStyle name="Normal 2 2 2 2 2 2 2" xfId="262" xr:uid="{00000000-0005-0000-0000-000022000000}"/>
    <cellStyle name="Normal 2 2 2 2 2 2 2 2" xfId="727" xr:uid="{7B0C9E37-4AA4-45D5-BF6F-87C3169F76E4}"/>
    <cellStyle name="Normal 2 2 2 2 2 2 2 3" xfId="1060" xr:uid="{0B9A6DDE-92F0-4EB0-AF9D-78C380EADE31}"/>
    <cellStyle name="Normal 2 2 2 2 2 2 3" xfId="461" xr:uid="{0569CE71-C0A7-43EE-BC56-F15AC4E3EF16}"/>
    <cellStyle name="Normal 2 2 2 2 2 2 3 2" xfId="1258" xr:uid="{1F0C33C0-EC6B-46BA-9D5D-47CB5364455B}"/>
    <cellStyle name="Normal 2 2 2 2 2 2 4" xfId="594" xr:uid="{4133C93A-BF57-4573-97F6-ABB75D9844E4}"/>
    <cellStyle name="Normal 2 2 2 2 2 2 5" xfId="927" xr:uid="{03E1E4F1-5979-4EDE-9567-065484963888}"/>
    <cellStyle name="Normal 2 2 2 2 2 3" xfId="197" xr:uid="{00000000-0005-0000-0000-000023000000}"/>
    <cellStyle name="Normal 2 2 2 2 2 3 2" xfId="662" xr:uid="{041A19B6-D177-4D8F-AD48-B24870A02E46}"/>
    <cellStyle name="Normal 2 2 2 2 2 3 3" xfId="995" xr:uid="{DDDF4D53-DADC-4C9C-AF28-874B9157D5A9}"/>
    <cellStyle name="Normal 2 2 2 2 2 4" xfId="328" xr:uid="{00000000-0005-0000-0000-000024000000}"/>
    <cellStyle name="Normal 2 2 2 2 2 4 2" xfId="793" xr:uid="{4F02AFF8-13FD-4724-BA53-C9B883F19872}"/>
    <cellStyle name="Normal 2 2 2 2 2 4 3" xfId="1126" xr:uid="{033DEC45-A9D8-4F82-BF31-05A11A8FD9E3}"/>
    <cellStyle name="Normal 2 2 2 2 2 5" xfId="342" xr:uid="{0BA92DC8-5DC6-43D4-82A1-1AA1A60B7CB4}"/>
    <cellStyle name="Normal 2 2 2 2 2 5 2" xfId="1140" xr:uid="{C0E266E2-0F69-4870-AB1D-DC146C366863}"/>
    <cellStyle name="Normal 2 2 2 2 2 6" xfId="529" xr:uid="{D6741DAE-A5D8-4AF7-99D0-83AA6A9527E7}"/>
    <cellStyle name="Normal 2 2 2 2 2 7" xfId="862" xr:uid="{10A7D083-168A-4311-9916-B44379B847F0}"/>
    <cellStyle name="Normal 2 2 2 2 3" xfId="96" xr:uid="{00000000-0005-0000-0000-000025000000}"/>
    <cellStyle name="Normal 2 2 2 2 3 2" xfId="230" xr:uid="{00000000-0005-0000-0000-000026000000}"/>
    <cellStyle name="Normal 2 2 2 2 3 2 2" xfId="695" xr:uid="{5AA56A6F-0935-4742-9414-F92D41A24DCA}"/>
    <cellStyle name="Normal 2 2 2 2 3 2 3" xfId="1028" xr:uid="{02FE16D3-F4B8-40CC-BA61-4BF70C82DE48}"/>
    <cellStyle name="Normal 2 2 2 2 3 3" xfId="429" xr:uid="{9880D939-BEA3-4595-BCD8-0A5A583977B2}"/>
    <cellStyle name="Normal 2 2 2 2 3 3 2" xfId="1226" xr:uid="{F5591523-A96D-4BC0-9F65-4FC9D9BE8D38}"/>
    <cellStyle name="Normal 2 2 2 2 3 4" xfId="562" xr:uid="{E0F80317-7CAB-4474-A13B-C9A67BDB517D}"/>
    <cellStyle name="Normal 2 2 2 2 3 5" xfId="895" xr:uid="{4B4ACA44-F9FA-4213-9237-D66CDFF4206C}"/>
    <cellStyle name="Normal 2 2 2 2 4" xfId="165" xr:uid="{00000000-0005-0000-0000-000027000000}"/>
    <cellStyle name="Normal 2 2 2 2 4 2" xfId="630" xr:uid="{3A466E49-7DD8-48CD-A517-0724FFF673AC}"/>
    <cellStyle name="Normal 2 2 2 2 4 3" xfId="963" xr:uid="{67B2AFF0-302D-42B7-943E-C896DFAC5334}"/>
    <cellStyle name="Normal 2 2 2 2 5" xfId="296" xr:uid="{00000000-0005-0000-0000-000028000000}"/>
    <cellStyle name="Normal 2 2 2 2 5 2" xfId="761" xr:uid="{498E9B2B-DA56-48CA-93A9-2061CD536375}"/>
    <cellStyle name="Normal 2 2 2 2 5 3" xfId="1094" xr:uid="{5FBA9515-3A4C-42AB-BBBC-8BFAC7AD5619}"/>
    <cellStyle name="Normal 2 2 2 2 6" xfId="497" xr:uid="{4B66AACE-8681-4F4F-AAE3-B4CC8827CD20}"/>
    <cellStyle name="Normal 2 2 2 2 7" xfId="830" xr:uid="{22CDFA70-B58C-4D77-B319-E9C448B0397E}"/>
    <cellStyle name="Normal 2 2 2 3" xfId="46" xr:uid="{00000000-0005-0000-0000-000029000000}"/>
    <cellStyle name="Normal 2 2 2 3 2" xfId="111" xr:uid="{00000000-0005-0000-0000-00002A000000}"/>
    <cellStyle name="Normal 2 2 2 3 2 2" xfId="245" xr:uid="{00000000-0005-0000-0000-00002B000000}"/>
    <cellStyle name="Normal 2 2 2 3 2 2 2" xfId="710" xr:uid="{882566AE-C2E4-4070-A08B-0F37B268E95A}"/>
    <cellStyle name="Normal 2 2 2 3 2 2 3" xfId="1043" xr:uid="{AA776F2D-85E1-4945-9795-9CFB6013AB20}"/>
    <cellStyle name="Normal 2 2 2 3 2 3" xfId="444" xr:uid="{65155A21-71CC-4658-86B7-EA8E6D084C91}"/>
    <cellStyle name="Normal 2 2 2 3 2 3 2" xfId="1241" xr:uid="{08B22114-7032-4DD3-9C49-F249F50AC435}"/>
    <cellStyle name="Normal 2 2 2 3 2 4" xfId="577" xr:uid="{8F06D1F0-D71B-46F0-A301-29ED74134326}"/>
    <cellStyle name="Normal 2 2 2 3 2 5" xfId="910" xr:uid="{24CCD3BA-21BF-46CA-AB02-F4D765EA7956}"/>
    <cellStyle name="Normal 2 2 2 3 3" xfId="180" xr:uid="{00000000-0005-0000-0000-00002C000000}"/>
    <cellStyle name="Normal 2 2 2 3 3 2" xfId="645" xr:uid="{1941B762-C191-4566-9B5F-C7637ABA2074}"/>
    <cellStyle name="Normal 2 2 2 3 3 3" xfId="978" xr:uid="{9EFAFCEA-EE37-4BDB-8D1A-30DC36069018}"/>
    <cellStyle name="Normal 2 2 2 3 4" xfId="311" xr:uid="{00000000-0005-0000-0000-00002D000000}"/>
    <cellStyle name="Normal 2 2 2 3 4 2" xfId="776" xr:uid="{B568B8E0-7B0D-4AF2-88DC-4FDF74A4422A}"/>
    <cellStyle name="Normal 2 2 2 3 4 3" xfId="1109" xr:uid="{F9246EB5-CEDA-4759-84F4-7650E24447C0}"/>
    <cellStyle name="Normal 2 2 2 3 5" xfId="380" xr:uid="{3C95094D-702A-4A9F-8D44-33611E4C0D74}"/>
    <cellStyle name="Normal 2 2 2 3 5 2" xfId="1177" xr:uid="{FF236867-ABA0-45B8-95FE-9FBFD8FDBAAD}"/>
    <cellStyle name="Normal 2 2 2 3 6" xfId="512" xr:uid="{E4A33056-06FD-4133-A7CE-871B49A8A63E}"/>
    <cellStyle name="Normal 2 2 2 3 7" xfId="845" xr:uid="{471DF0FB-894E-402B-A2E1-FC980D8A6463}"/>
    <cellStyle name="Normal 2 2 2 4" xfId="79" xr:uid="{00000000-0005-0000-0000-00002E000000}"/>
    <cellStyle name="Normal 2 2 2 4 2" xfId="213" xr:uid="{00000000-0005-0000-0000-00002F000000}"/>
    <cellStyle name="Normal 2 2 2 4 2 2" xfId="678" xr:uid="{4E8FA7C2-0A3E-42CB-B326-C94844D801FF}"/>
    <cellStyle name="Normal 2 2 2 4 2 3" xfId="1011" xr:uid="{9A718364-832E-47A4-8A77-A59BDBFF1633}"/>
    <cellStyle name="Normal 2 2 2 4 3" xfId="412" xr:uid="{C63B3F45-5A62-4A58-98C8-A8438836022C}"/>
    <cellStyle name="Normal 2 2 2 4 3 2" xfId="1209" xr:uid="{E23C68D2-4964-46D4-8840-49356C4B1CEE}"/>
    <cellStyle name="Normal 2 2 2 4 4" xfId="545" xr:uid="{17F03558-4148-4582-A94B-4306E71CDC06}"/>
    <cellStyle name="Normal 2 2 2 4 5" xfId="878" xr:uid="{CD8E0EA0-EC79-4189-B92A-EAA219CD45CA}"/>
    <cellStyle name="Normal 2 2 2 5" xfId="148" xr:uid="{00000000-0005-0000-0000-000030000000}"/>
    <cellStyle name="Normal 2 2 2 5 2" xfId="613" xr:uid="{6008D27F-E626-4C09-AEE9-75AE55AC1F91}"/>
    <cellStyle name="Normal 2 2 2 5 3" xfId="946" xr:uid="{DADE1ABD-6B4C-484A-89F0-AB412402BD2B}"/>
    <cellStyle name="Normal 2 2 2 6" xfId="279" xr:uid="{00000000-0005-0000-0000-000031000000}"/>
    <cellStyle name="Normal 2 2 2 6 2" xfId="744" xr:uid="{609BBC61-8D24-4C33-85A5-E76A4F39977C}"/>
    <cellStyle name="Normal 2 2 2 6 3" xfId="1077" xr:uid="{C49A84C1-E645-4811-90AF-A0252A387312}"/>
    <cellStyle name="Normal 2 2 2 7" xfId="480" xr:uid="{DD3425BE-340E-4D56-804A-E16F2F81ADD8}"/>
    <cellStyle name="Normal 2 2 2 8" xfId="813" xr:uid="{CD550C92-8E3B-49B9-ACBE-DBD5890322B8}"/>
    <cellStyle name="Normal 2 2 3" xfId="18" xr:uid="{00000000-0005-0000-0000-000032000000}"/>
    <cellStyle name="Normal 2 2 3 2" xfId="36" xr:uid="{00000000-0005-0000-0000-000033000000}"/>
    <cellStyle name="Normal 2 2 3 2 2" xfId="68" xr:uid="{00000000-0005-0000-0000-000034000000}"/>
    <cellStyle name="Normal 2 2 3 2 2 2" xfId="133" xr:uid="{00000000-0005-0000-0000-000035000000}"/>
    <cellStyle name="Normal 2 2 3 2 2 2 2" xfId="267" xr:uid="{00000000-0005-0000-0000-000036000000}"/>
    <cellStyle name="Normal 2 2 3 2 2 2 2 2" xfId="732" xr:uid="{F8DBB8F4-B44E-4CB1-B301-D86FC6A0AB47}"/>
    <cellStyle name="Normal 2 2 3 2 2 2 2 3" xfId="1065" xr:uid="{CC56C902-C1FD-4C77-B629-6AC412B48B38}"/>
    <cellStyle name="Normal 2 2 3 2 2 2 3" xfId="466" xr:uid="{2BB3741F-F2C8-4087-8A57-FF6B95C27C7F}"/>
    <cellStyle name="Normal 2 2 3 2 2 2 3 2" xfId="1263" xr:uid="{DB872C3B-BC99-46FA-9757-772E2184164F}"/>
    <cellStyle name="Normal 2 2 3 2 2 2 4" xfId="599" xr:uid="{AB28191D-6E5C-469C-A775-49151ED92510}"/>
    <cellStyle name="Normal 2 2 3 2 2 2 5" xfId="932" xr:uid="{93872040-F905-45A1-8FF0-599B8B220A07}"/>
    <cellStyle name="Normal 2 2 3 2 2 3" xfId="202" xr:uid="{00000000-0005-0000-0000-000037000000}"/>
    <cellStyle name="Normal 2 2 3 2 2 3 2" xfId="667" xr:uid="{C991D3AD-C6AD-4E60-A015-4ABF43039198}"/>
    <cellStyle name="Normal 2 2 3 2 2 3 3" xfId="1000" xr:uid="{31567AB4-D90D-42C7-AB49-C338D54FD80F}"/>
    <cellStyle name="Normal 2 2 3 2 2 4" xfId="333" xr:uid="{00000000-0005-0000-0000-000038000000}"/>
    <cellStyle name="Normal 2 2 3 2 2 4 2" xfId="798" xr:uid="{4A18AE6D-35E8-499B-AEDA-E702ABA987F8}"/>
    <cellStyle name="Normal 2 2 3 2 2 4 3" xfId="1131" xr:uid="{604A027C-08FE-421C-B906-D3DA9AF0257A}"/>
    <cellStyle name="Normal 2 2 3 2 2 5" xfId="401" xr:uid="{C21DF44E-4F7F-4E76-B289-253C216F9FF7}"/>
    <cellStyle name="Normal 2 2 3 2 2 5 2" xfId="1198" xr:uid="{AA961BAF-1CA7-4B22-838F-A94B2EE1C068}"/>
    <cellStyle name="Normal 2 2 3 2 2 6" xfId="534" xr:uid="{5FB27829-3B03-4B90-9497-7ED965BACD1A}"/>
    <cellStyle name="Normal 2 2 3 2 2 7" xfId="867" xr:uid="{66EEA61A-FF35-4320-A13D-063C8A9D3F5C}"/>
    <cellStyle name="Normal 2 2 3 2 3" xfId="101" xr:uid="{00000000-0005-0000-0000-000039000000}"/>
    <cellStyle name="Normal 2 2 3 2 3 2" xfId="235" xr:uid="{00000000-0005-0000-0000-00003A000000}"/>
    <cellStyle name="Normal 2 2 3 2 3 2 2" xfId="700" xr:uid="{9DFE210D-168F-43F4-9114-7362DE07E912}"/>
    <cellStyle name="Normal 2 2 3 2 3 2 3" xfId="1033" xr:uid="{257258BA-4DA9-40E2-8992-EE34F1CED587}"/>
    <cellStyle name="Normal 2 2 3 2 3 3" xfId="434" xr:uid="{BAB1391B-F9E7-4800-A70E-634B738BEA97}"/>
    <cellStyle name="Normal 2 2 3 2 3 3 2" xfId="1231" xr:uid="{BA0D17DF-F901-4364-8FCF-8201B3C842EA}"/>
    <cellStyle name="Normal 2 2 3 2 3 4" xfId="567" xr:uid="{3EDF23AE-1B0E-4FF6-8533-46D43811EF17}"/>
    <cellStyle name="Normal 2 2 3 2 3 5" xfId="900" xr:uid="{EC2E98A9-5F30-4D36-AD0E-57D793D7E18F}"/>
    <cellStyle name="Normal 2 2 3 2 4" xfId="170" xr:uid="{00000000-0005-0000-0000-00003B000000}"/>
    <cellStyle name="Normal 2 2 3 2 4 2" xfId="635" xr:uid="{7A0B84B2-65B1-445E-A3F9-89B31F44354C}"/>
    <cellStyle name="Normal 2 2 3 2 4 3" xfId="968" xr:uid="{56DDB6BE-31F3-4FD9-97AF-5F3E617FA8D4}"/>
    <cellStyle name="Normal 2 2 3 2 5" xfId="301" xr:uid="{00000000-0005-0000-0000-00003C000000}"/>
    <cellStyle name="Normal 2 2 3 2 5 2" xfId="766" xr:uid="{014B9103-D018-419D-AAC6-B8F5BD25371B}"/>
    <cellStyle name="Normal 2 2 3 2 5 3" xfId="1099" xr:uid="{21A7A7F5-A1EB-49EB-8C9A-4EE63D4F19FC}"/>
    <cellStyle name="Normal 2 2 3 2 6" xfId="370" xr:uid="{9E5B3A25-D545-417A-A458-E79ADF51D19C}"/>
    <cellStyle name="Normal 2 2 3 2 6 2" xfId="1167" xr:uid="{ADBBCE3B-FC4D-4CBA-924D-4EC3B68789D6}"/>
    <cellStyle name="Normal 2 2 3 2 7" xfId="502" xr:uid="{9683D0D0-3A6A-4F6C-AF7B-F3EDBF1E8488}"/>
    <cellStyle name="Normal 2 2 3 2 8" xfId="835" xr:uid="{CC29E89A-00CA-4F8C-B69D-73A4B037B716}"/>
    <cellStyle name="Normal 2 2 3 3" xfId="51" xr:uid="{00000000-0005-0000-0000-00003D000000}"/>
    <cellStyle name="Normal 2 2 3 3 2" xfId="116" xr:uid="{00000000-0005-0000-0000-00003E000000}"/>
    <cellStyle name="Normal 2 2 3 3 2 2" xfId="250" xr:uid="{00000000-0005-0000-0000-00003F000000}"/>
    <cellStyle name="Normal 2 2 3 3 2 2 2" xfId="715" xr:uid="{411683A7-613E-4166-8B81-CD652F25E8C4}"/>
    <cellStyle name="Normal 2 2 3 3 2 2 3" xfId="1048" xr:uid="{0AEBCD3D-9E40-4E83-96F9-8075D3685AC7}"/>
    <cellStyle name="Normal 2 2 3 3 2 3" xfId="449" xr:uid="{7856429B-5F4D-4A5E-80A2-58AF46511064}"/>
    <cellStyle name="Normal 2 2 3 3 2 3 2" xfId="1246" xr:uid="{02D35E85-BD88-4192-8F81-A79E017A7166}"/>
    <cellStyle name="Normal 2 2 3 3 2 4" xfId="582" xr:uid="{2D6C0210-A276-47CA-A54F-8D558C9130FC}"/>
    <cellStyle name="Normal 2 2 3 3 2 5" xfId="915" xr:uid="{8F932757-F152-4ABF-931C-9B4ED0E4824C}"/>
    <cellStyle name="Normal 2 2 3 3 3" xfId="185" xr:uid="{00000000-0005-0000-0000-000040000000}"/>
    <cellStyle name="Normal 2 2 3 3 3 2" xfId="650" xr:uid="{539BD17F-63C2-4A59-B59B-1518EFE00A3A}"/>
    <cellStyle name="Normal 2 2 3 3 3 3" xfId="983" xr:uid="{F2AA8B8A-FFCB-4C2E-8A0D-376BDF5DC7B3}"/>
    <cellStyle name="Normal 2 2 3 3 4" xfId="316" xr:uid="{00000000-0005-0000-0000-000041000000}"/>
    <cellStyle name="Normal 2 2 3 3 4 2" xfId="781" xr:uid="{A8DEC206-E3E7-4164-A635-31CBE6C85726}"/>
    <cellStyle name="Normal 2 2 3 3 4 3" xfId="1114" xr:uid="{D1DFCF54-D65F-4F0B-896F-363B4442A8A5}"/>
    <cellStyle name="Normal 2 2 3 3 5" xfId="385" xr:uid="{453C1E20-2931-4DC1-8BCC-FF2645DDC290}"/>
    <cellStyle name="Normal 2 2 3 3 5 2" xfId="1182" xr:uid="{8D9F0AF1-0227-440C-B468-075EB82F80E1}"/>
    <cellStyle name="Normal 2 2 3 3 6" xfId="517" xr:uid="{6C485EBA-CA43-4EDF-8B54-F578FDC49585}"/>
    <cellStyle name="Normal 2 2 3 3 7" xfId="850" xr:uid="{D3BE2606-A856-4A75-A826-90A5BD2FB930}"/>
    <cellStyle name="Normal 2 2 3 4" xfId="84" xr:uid="{00000000-0005-0000-0000-000042000000}"/>
    <cellStyle name="Normal 2 2 3 4 2" xfId="218" xr:uid="{00000000-0005-0000-0000-000043000000}"/>
    <cellStyle name="Normal 2 2 3 4 2 2" xfId="683" xr:uid="{8A0C36E0-B4C4-4E40-84B1-FC2A871822B0}"/>
    <cellStyle name="Normal 2 2 3 4 2 3" xfId="1016" xr:uid="{DCCF6753-3F41-41FC-A3C9-13CB98ECBEE1}"/>
    <cellStyle name="Normal 2 2 3 4 3" xfId="417" xr:uid="{FBEE30A7-4430-46A6-BA84-23BC7D8299D0}"/>
    <cellStyle name="Normal 2 2 3 4 3 2" xfId="1214" xr:uid="{EE177C77-3AF5-472B-9077-BC823A2D1631}"/>
    <cellStyle name="Normal 2 2 3 4 4" xfId="550" xr:uid="{FFB62573-CD2F-4047-A2EC-69F3DBBB6D59}"/>
    <cellStyle name="Normal 2 2 3 4 5" xfId="883" xr:uid="{6C25016E-232B-451D-9A02-B14B8EDC5B8D}"/>
    <cellStyle name="Normal 2 2 3 5" xfId="153" xr:uid="{00000000-0005-0000-0000-000044000000}"/>
    <cellStyle name="Normal 2 2 3 5 2" xfId="618" xr:uid="{11BA4789-6FFB-47BC-A98C-F39C4380A9C7}"/>
    <cellStyle name="Normal 2 2 3 5 3" xfId="951" xr:uid="{E3601570-18C3-435E-AF3F-6828068B5E1C}"/>
    <cellStyle name="Normal 2 2 3 6" xfId="284" xr:uid="{00000000-0005-0000-0000-000045000000}"/>
    <cellStyle name="Normal 2 2 3 6 2" xfId="749" xr:uid="{FFB0B0C9-8C1D-40EE-A0F8-29CAEBD40A48}"/>
    <cellStyle name="Normal 2 2 3 6 3" xfId="1082" xr:uid="{D9C1D9A6-3B19-4084-B019-D3D1078D6B30}"/>
    <cellStyle name="Normal 2 2 3 7" xfId="354" xr:uid="{6B302CC8-F215-4C00-AEF7-4E348A74F97A}"/>
    <cellStyle name="Normal 2 2 3 7 2" xfId="1151" xr:uid="{47FB5F1B-3148-4838-B138-546BB4DC2B2D}"/>
    <cellStyle name="Normal 2 2 3 8" xfId="485" xr:uid="{C8C007B1-8763-43EF-B2C4-F311686514F4}"/>
    <cellStyle name="Normal 2 2 3 9" xfId="818" xr:uid="{516499F3-3B81-412D-944D-A9DD64EC53AC}"/>
    <cellStyle name="Normal 2 2 4" xfId="26" xr:uid="{00000000-0005-0000-0000-000046000000}"/>
    <cellStyle name="Normal 2 2 4 2" xfId="58" xr:uid="{00000000-0005-0000-0000-000047000000}"/>
    <cellStyle name="Normal 2 2 4 2 2" xfId="123" xr:uid="{00000000-0005-0000-0000-000048000000}"/>
    <cellStyle name="Normal 2 2 4 2 2 2" xfId="257" xr:uid="{00000000-0005-0000-0000-000049000000}"/>
    <cellStyle name="Normal 2 2 4 2 2 2 2" xfId="722" xr:uid="{6A7925DB-A43B-4271-B4DA-E6F71251CD7C}"/>
    <cellStyle name="Normal 2 2 4 2 2 2 3" xfId="1055" xr:uid="{DA39118F-DEFB-40B3-9767-40A745618FC8}"/>
    <cellStyle name="Normal 2 2 4 2 2 3" xfId="456" xr:uid="{7E073188-68C8-4AA7-9BF3-3316C4D23104}"/>
    <cellStyle name="Normal 2 2 4 2 2 3 2" xfId="1253" xr:uid="{6B4A4D19-09BE-490F-9A57-C94E15E2E738}"/>
    <cellStyle name="Normal 2 2 4 2 2 4" xfId="589" xr:uid="{5CEF399C-D758-47D2-91A1-40DCE378ECDA}"/>
    <cellStyle name="Normal 2 2 4 2 2 5" xfId="922" xr:uid="{EF429038-E93D-441A-84C1-25FBA74733C6}"/>
    <cellStyle name="Normal 2 2 4 2 3" xfId="192" xr:uid="{00000000-0005-0000-0000-00004A000000}"/>
    <cellStyle name="Normal 2 2 4 2 3 2" xfId="657" xr:uid="{4C3A1DF7-1C15-43F6-AEF3-3ACF1FAD1354}"/>
    <cellStyle name="Normal 2 2 4 2 3 3" xfId="990" xr:uid="{2755C741-B7CE-46E5-992D-F0634165104D}"/>
    <cellStyle name="Normal 2 2 4 2 4" xfId="323" xr:uid="{00000000-0005-0000-0000-00004B000000}"/>
    <cellStyle name="Normal 2 2 4 2 4 2" xfId="788" xr:uid="{9C181E6E-0673-42B3-B9C8-14660269833F}"/>
    <cellStyle name="Normal 2 2 4 2 4 3" xfId="1121" xr:uid="{CFF5A668-C8EF-4DB6-AC44-38CAECDC72D3}"/>
    <cellStyle name="Normal 2 2 4 2 5" xfId="392" xr:uid="{97CDC682-4BCA-4707-A726-06D8BDE94E6B}"/>
    <cellStyle name="Normal 2 2 4 2 5 2" xfId="1189" xr:uid="{3B60D77C-90BD-46CF-87D1-81C56E82831A}"/>
    <cellStyle name="Normal 2 2 4 2 6" xfId="524" xr:uid="{91440443-6F77-4D97-A96D-E9A56FAD6AA8}"/>
    <cellStyle name="Normal 2 2 4 2 7" xfId="857" xr:uid="{B1C35D49-BDC1-416D-8DE8-6D58FECA889D}"/>
    <cellStyle name="Normal 2 2 4 3" xfId="91" xr:uid="{00000000-0005-0000-0000-00004C000000}"/>
    <cellStyle name="Normal 2 2 4 3 2" xfId="225" xr:uid="{00000000-0005-0000-0000-00004D000000}"/>
    <cellStyle name="Normal 2 2 4 3 2 2" xfId="690" xr:uid="{3205AD5E-943C-4C8B-A29B-3F40F64E46CE}"/>
    <cellStyle name="Normal 2 2 4 3 2 3" xfId="1023" xr:uid="{8D2C85B9-23CB-4CB0-A241-73962A76FB95}"/>
    <cellStyle name="Normal 2 2 4 3 3" xfId="424" xr:uid="{F4CEAA81-432E-4373-9046-FA26A70ED847}"/>
    <cellStyle name="Normal 2 2 4 3 3 2" xfId="1221" xr:uid="{B2EF9A3F-3D5D-46FC-ACAC-C2FA149C37D2}"/>
    <cellStyle name="Normal 2 2 4 3 4" xfId="557" xr:uid="{BA3E76AB-6473-4C74-BA3F-978FF128CBD7}"/>
    <cellStyle name="Normal 2 2 4 3 5" xfId="890" xr:uid="{A1480F4A-6CB3-4475-9D20-B5E7F9CAFCA7}"/>
    <cellStyle name="Normal 2 2 4 4" xfId="160" xr:uid="{00000000-0005-0000-0000-00004E000000}"/>
    <cellStyle name="Normal 2 2 4 4 2" xfId="625" xr:uid="{535C18CB-7B96-4760-AF38-EEA2AD9C6A8C}"/>
    <cellStyle name="Normal 2 2 4 4 3" xfId="958" xr:uid="{B2E32F71-FCB5-4C90-936B-EE445406AA6E}"/>
    <cellStyle name="Normal 2 2 4 5" xfId="291" xr:uid="{00000000-0005-0000-0000-00004F000000}"/>
    <cellStyle name="Normal 2 2 4 5 2" xfId="756" xr:uid="{76752CFF-A076-4DC3-BC85-1F4C6252E5CD}"/>
    <cellStyle name="Normal 2 2 4 5 3" xfId="1089" xr:uid="{20312FCF-40C4-4995-B152-D68AE6BD15CF}"/>
    <cellStyle name="Normal 2 2 4 6" xfId="361" xr:uid="{96D032D1-CF64-40CA-904C-4D0D671BE0FD}"/>
    <cellStyle name="Normal 2 2 4 6 2" xfId="1158" xr:uid="{0B9391AA-D741-41A3-919C-13351C171616}"/>
    <cellStyle name="Normal 2 2 4 7" xfId="492" xr:uid="{605481AD-0CA8-4674-86FD-D0713C3298E5}"/>
    <cellStyle name="Normal 2 2 4 8" xfId="825" xr:uid="{B2C6080A-7416-4CE5-8AAC-8FA923254BE7}"/>
    <cellStyle name="Normal 2 2 5" xfId="43" xr:uid="{00000000-0005-0000-0000-000050000000}"/>
    <cellStyle name="Normal 2 2 5 2" xfId="108" xr:uid="{00000000-0005-0000-0000-000051000000}"/>
    <cellStyle name="Normal 2 2 5 2 2" xfId="242" xr:uid="{00000000-0005-0000-0000-000052000000}"/>
    <cellStyle name="Normal 2 2 5 2 2 2" xfId="707" xr:uid="{84242DCC-4B6A-41BB-AAA2-2E82AA2C1808}"/>
    <cellStyle name="Normal 2 2 5 2 2 3" xfId="1040" xr:uid="{6A8C8C8A-1C01-4C3B-96EA-8058520B477D}"/>
    <cellStyle name="Normal 2 2 5 2 3" xfId="441" xr:uid="{291F2577-36F1-489B-A2E1-0E9E88D8BAA8}"/>
    <cellStyle name="Normal 2 2 5 2 3 2" xfId="1238" xr:uid="{3980D356-6B0D-4831-9C3B-501E87C555BB}"/>
    <cellStyle name="Normal 2 2 5 2 4" xfId="574" xr:uid="{0C0997CF-A14F-4F22-8C13-515DF011D611}"/>
    <cellStyle name="Normal 2 2 5 2 5" xfId="907" xr:uid="{570AB9CD-62DE-4307-9AAE-59D28D9A21D0}"/>
    <cellStyle name="Normal 2 2 5 3" xfId="177" xr:uid="{00000000-0005-0000-0000-000053000000}"/>
    <cellStyle name="Normal 2 2 5 3 2" xfId="642" xr:uid="{82DC8512-0973-4467-BF56-F7EA2F8477AF}"/>
    <cellStyle name="Normal 2 2 5 3 3" xfId="975" xr:uid="{FE7DB5AD-22B7-43CF-863B-F97E54D042ED}"/>
    <cellStyle name="Normal 2 2 5 4" xfId="308" xr:uid="{00000000-0005-0000-0000-000054000000}"/>
    <cellStyle name="Normal 2 2 5 4 2" xfId="773" xr:uid="{4B9B974D-E977-446F-8F88-E2B4123C06B2}"/>
    <cellStyle name="Normal 2 2 5 4 3" xfId="1106" xr:uid="{2EAF8DE3-2943-49A2-85F1-A656AA178CD4}"/>
    <cellStyle name="Normal 2 2 5 5" xfId="377" xr:uid="{126ADEBC-2481-402A-8B2B-9FAF441C5088}"/>
    <cellStyle name="Normal 2 2 5 5 2" xfId="1174" xr:uid="{E335F7E0-EA8D-4573-A8FF-90FBD838EC79}"/>
    <cellStyle name="Normal 2 2 5 6" xfId="509" xr:uid="{AD77A279-E283-4E29-83A1-B1F808388711}"/>
    <cellStyle name="Normal 2 2 5 7" xfId="842" xr:uid="{CC51FC55-C6A1-4314-AB3F-B628D9A3CE7C}"/>
    <cellStyle name="Normal 2 2 6" xfId="74" xr:uid="{00000000-0005-0000-0000-000055000000}"/>
    <cellStyle name="Normal 2 2 6 2" xfId="208" xr:uid="{00000000-0005-0000-0000-000056000000}"/>
    <cellStyle name="Normal 2 2 6 2 2" xfId="673" xr:uid="{6D2EED3F-BC8A-4933-961E-6026D4DB11F5}"/>
    <cellStyle name="Normal 2 2 6 2 3" xfId="1006" xr:uid="{97BB05C4-F8D5-4804-BE3C-020EF56E26B8}"/>
    <cellStyle name="Normal 2 2 6 3" xfId="407" xr:uid="{39AA69D2-3D1A-4969-B8CF-28239B83D797}"/>
    <cellStyle name="Normal 2 2 6 3 2" xfId="1204" xr:uid="{A86E7A41-4744-447E-B17C-92884EFB56D9}"/>
    <cellStyle name="Normal 2 2 6 4" xfId="540" xr:uid="{4E94640F-0FB3-4535-BE22-D8BAE7C97D45}"/>
    <cellStyle name="Normal 2 2 6 5" xfId="873" xr:uid="{0CC17D66-6DB9-40A5-94E0-7663702EB9C5}"/>
    <cellStyle name="Normal 2 2 7" xfId="143" xr:uid="{00000000-0005-0000-0000-000057000000}"/>
    <cellStyle name="Normal 2 2 7 2" xfId="608" xr:uid="{2B5BB0A7-5083-44EA-A4A5-4BDA523CB74C}"/>
    <cellStyle name="Normal 2 2 7 3" xfId="941" xr:uid="{A42443BD-D7A8-401C-B815-53DC94DB6089}"/>
    <cellStyle name="Normal 2 2 8" xfId="276" xr:uid="{00000000-0005-0000-0000-000058000000}"/>
    <cellStyle name="Normal 2 2 8 2" xfId="741" xr:uid="{6A36DB29-0EF4-4161-97B3-6EDE32843A35}"/>
    <cellStyle name="Normal 2 2 8 3" xfId="1074" xr:uid="{1DD30424-A73E-4169-BE29-4E6C675F81E1}"/>
    <cellStyle name="Normal 2 2 9" xfId="477" xr:uid="{7F4AF57B-BAB7-4572-9084-B858601705D2}"/>
    <cellStyle name="Normal 2 3" xfId="8" xr:uid="{00000000-0005-0000-0000-000059000000}"/>
    <cellStyle name="Normal 2 3 2" xfId="28" xr:uid="{00000000-0005-0000-0000-00005A000000}"/>
    <cellStyle name="Normal 2 3 2 2" xfId="60" xr:uid="{00000000-0005-0000-0000-00005B000000}"/>
    <cellStyle name="Normal 2 3 2 2 2" xfId="125" xr:uid="{00000000-0005-0000-0000-00005C000000}"/>
    <cellStyle name="Normal 2 3 2 2 2 2" xfId="259" xr:uid="{00000000-0005-0000-0000-00005D000000}"/>
    <cellStyle name="Normal 2 3 2 2 2 2 2" xfId="724" xr:uid="{C80C0E27-FCE5-4525-955A-8BC87D719056}"/>
    <cellStyle name="Normal 2 3 2 2 2 2 3" xfId="1057" xr:uid="{F3296D4C-D924-41EE-B602-28A7E284EC96}"/>
    <cellStyle name="Normal 2 3 2 2 2 3" xfId="458" xr:uid="{6973777E-391C-42DB-B0D6-2498B7D167B1}"/>
    <cellStyle name="Normal 2 3 2 2 2 3 2" xfId="1255" xr:uid="{0A02799D-4EC1-4533-9DB0-ECDF3B494AB6}"/>
    <cellStyle name="Normal 2 3 2 2 2 4" xfId="591" xr:uid="{27B68581-FC4E-4794-8132-6AD4FA4CF58C}"/>
    <cellStyle name="Normal 2 3 2 2 2 5" xfId="924" xr:uid="{5208B2AB-1CCD-4746-B84E-E7F90AE5409E}"/>
    <cellStyle name="Normal 2 3 2 2 3" xfId="194" xr:uid="{00000000-0005-0000-0000-00005E000000}"/>
    <cellStyle name="Normal 2 3 2 2 3 2" xfId="659" xr:uid="{0C0ED1B7-1EE0-433D-955D-E07797382876}"/>
    <cellStyle name="Normal 2 3 2 2 3 3" xfId="992" xr:uid="{C0C6CF76-7474-4A2E-ACE2-F08DE68B0CF7}"/>
    <cellStyle name="Normal 2 3 2 2 4" xfId="325" xr:uid="{00000000-0005-0000-0000-00005F000000}"/>
    <cellStyle name="Normal 2 3 2 2 4 2" xfId="790" xr:uid="{E503F7E8-1D7A-47FE-890E-6971454CE37F}"/>
    <cellStyle name="Normal 2 3 2 2 4 3" xfId="1123" xr:uid="{510C18F2-35F0-47BB-8AF8-11542C0C0BA5}"/>
    <cellStyle name="Normal 2 3 2 2 5" xfId="394" xr:uid="{1C70324F-442A-4CF6-812A-FCF789C46E4E}"/>
    <cellStyle name="Normal 2 3 2 2 5 2" xfId="1191" xr:uid="{3A4B2B05-9C46-453E-8A78-7FFD3313D9BF}"/>
    <cellStyle name="Normal 2 3 2 2 6" xfId="526" xr:uid="{10E3CCBD-F897-4FE6-AFF7-9F43B8DF2378}"/>
    <cellStyle name="Normal 2 3 2 2 7" xfId="859" xr:uid="{2BCD7D5B-0B9F-4B1B-9278-91F5AB70E22C}"/>
    <cellStyle name="Normal 2 3 2 3" xfId="93" xr:uid="{00000000-0005-0000-0000-000060000000}"/>
    <cellStyle name="Normal 2 3 2 3 2" xfId="227" xr:uid="{00000000-0005-0000-0000-000061000000}"/>
    <cellStyle name="Normal 2 3 2 3 2 2" xfId="692" xr:uid="{D9989898-B540-4E99-A026-83B49DEAC04C}"/>
    <cellStyle name="Normal 2 3 2 3 2 3" xfId="1025" xr:uid="{2BC669E7-4094-4BE5-BA97-F16CFFF875F4}"/>
    <cellStyle name="Normal 2 3 2 3 3" xfId="426" xr:uid="{F95C10AA-8CC4-4781-8E2E-09E592BE0E15}"/>
    <cellStyle name="Normal 2 3 2 3 3 2" xfId="1223" xr:uid="{26D9FF9E-6E11-4087-A382-BBBC0FAEDDFE}"/>
    <cellStyle name="Normal 2 3 2 3 4" xfId="559" xr:uid="{3E2D2D24-F86E-4CEA-ACC6-187D6314B721}"/>
    <cellStyle name="Normal 2 3 2 3 5" xfId="892" xr:uid="{40797840-230F-4E81-A919-8C2DF1A770A6}"/>
    <cellStyle name="Normal 2 3 2 4" xfId="162" xr:uid="{00000000-0005-0000-0000-000062000000}"/>
    <cellStyle name="Normal 2 3 2 4 2" xfId="627" xr:uid="{37CA899A-56AC-4229-BE46-99F97203E5A1}"/>
    <cellStyle name="Normal 2 3 2 4 3" xfId="960" xr:uid="{7072C42D-8235-456B-85DE-95BEED9DDA67}"/>
    <cellStyle name="Normal 2 3 2 5" xfId="293" xr:uid="{00000000-0005-0000-0000-000063000000}"/>
    <cellStyle name="Normal 2 3 2 5 2" xfId="758" xr:uid="{9B0D1A4F-473F-44F9-9D21-0C7A5AF04871}"/>
    <cellStyle name="Normal 2 3 2 5 3" xfId="1091" xr:uid="{2DD9E184-9C0A-4801-8727-EC479BA43B37}"/>
    <cellStyle name="Normal 2 3 2 6" xfId="363" xr:uid="{D7C1E160-4DD5-47D6-B1A5-6BE8590984D3}"/>
    <cellStyle name="Normal 2 3 2 6 2" xfId="1160" xr:uid="{9029597D-4A4B-4F38-BE5E-D077BC53E614}"/>
    <cellStyle name="Normal 2 3 2 7" xfId="494" xr:uid="{A30638B8-E5FA-4AEF-86E0-70F273E8AF28}"/>
    <cellStyle name="Normal 2 3 2 8" xfId="827" xr:uid="{1759291D-9BEF-40FE-ADE7-8A4475FCA5F4}"/>
    <cellStyle name="Normal 2 3 3" xfId="45" xr:uid="{00000000-0005-0000-0000-000064000000}"/>
    <cellStyle name="Normal 2 3 3 2" xfId="110" xr:uid="{00000000-0005-0000-0000-000065000000}"/>
    <cellStyle name="Normal 2 3 3 2 2" xfId="244" xr:uid="{00000000-0005-0000-0000-000066000000}"/>
    <cellStyle name="Normal 2 3 3 2 2 2" xfId="709" xr:uid="{B8E4627A-AD99-46DD-87E8-DCE8B80FDEAD}"/>
    <cellStyle name="Normal 2 3 3 2 2 3" xfId="1042" xr:uid="{866A23B7-D11C-4756-B480-69C2659FDEC8}"/>
    <cellStyle name="Normal 2 3 3 2 3" xfId="443" xr:uid="{255C0B51-5228-431B-A293-EA90988D83A4}"/>
    <cellStyle name="Normal 2 3 3 2 3 2" xfId="1240" xr:uid="{34A2A659-DB52-4967-9BCE-D75FF589F16A}"/>
    <cellStyle name="Normal 2 3 3 2 4" xfId="576" xr:uid="{BC6D0FF8-A50A-4836-9CEB-50104F74E111}"/>
    <cellStyle name="Normal 2 3 3 2 5" xfId="909" xr:uid="{A2E8BAB2-2302-4C62-A5FB-D52F4E99617F}"/>
    <cellStyle name="Normal 2 3 3 3" xfId="179" xr:uid="{00000000-0005-0000-0000-000067000000}"/>
    <cellStyle name="Normal 2 3 3 3 2" xfId="644" xr:uid="{BD519F0A-6626-4263-876F-F79E12A6E04D}"/>
    <cellStyle name="Normal 2 3 3 3 3" xfId="977" xr:uid="{F5E02C07-EA79-446C-8C4F-447CB55A2463}"/>
    <cellStyle name="Normal 2 3 3 4" xfId="310" xr:uid="{00000000-0005-0000-0000-000068000000}"/>
    <cellStyle name="Normal 2 3 3 4 2" xfId="775" xr:uid="{4026AF09-F03B-4950-8483-CB4B9320225F}"/>
    <cellStyle name="Normal 2 3 3 4 3" xfId="1108" xr:uid="{58D2BD98-DEE6-469A-A742-17695CD464C8}"/>
    <cellStyle name="Normal 2 3 3 5" xfId="379" xr:uid="{24784C9B-B8D0-4879-A90E-3F6FEFBB1605}"/>
    <cellStyle name="Normal 2 3 3 5 2" xfId="1176" xr:uid="{25C3BA94-0B8C-4BE6-B107-0FD525A0CEE4}"/>
    <cellStyle name="Normal 2 3 3 6" xfId="511" xr:uid="{A26CE67D-309F-4B29-B1B9-AA6E450E9085}"/>
    <cellStyle name="Normal 2 3 3 7" xfId="844" xr:uid="{28CC87A7-1605-4B12-90A5-708A07FE2094}"/>
    <cellStyle name="Normal 2 3 4" xfId="76" xr:uid="{00000000-0005-0000-0000-000069000000}"/>
    <cellStyle name="Normal 2 3 4 2" xfId="210" xr:uid="{00000000-0005-0000-0000-00006A000000}"/>
    <cellStyle name="Normal 2 3 4 2 2" xfId="675" xr:uid="{81F0D8B3-6E4D-4768-9F86-5A9BA0B09C29}"/>
    <cellStyle name="Normal 2 3 4 2 3" xfId="1008" xr:uid="{712F8CED-14C3-4DB2-8383-941B7EAE7272}"/>
    <cellStyle name="Normal 2 3 4 3" xfId="409" xr:uid="{E2800292-5516-439B-8610-310A7312DEFF}"/>
    <cellStyle name="Normal 2 3 4 3 2" xfId="1206" xr:uid="{50F10089-2767-4DEA-824B-2A20F7AFDA15}"/>
    <cellStyle name="Normal 2 3 4 4" xfId="542" xr:uid="{B4390051-0ADC-45F1-B306-ED8CD6241F95}"/>
    <cellStyle name="Normal 2 3 4 5" xfId="875" xr:uid="{FEE6DF1F-F06B-4430-95A6-63C25363AF9F}"/>
    <cellStyle name="Normal 2 3 5" xfId="145" xr:uid="{00000000-0005-0000-0000-00006B000000}"/>
    <cellStyle name="Normal 2 3 5 2" xfId="610" xr:uid="{2A1F5C27-89D5-4542-8D91-058E970C88E2}"/>
    <cellStyle name="Normal 2 3 5 3" xfId="943" xr:uid="{FFF2DE79-FF5F-4C1D-A6B5-DD92540C64D2}"/>
    <cellStyle name="Normal 2 3 6" xfId="278" xr:uid="{00000000-0005-0000-0000-00006C000000}"/>
    <cellStyle name="Normal 2 3 6 2" xfId="743" xr:uid="{FF313EAF-895A-406C-B6C7-D4EE2E5D16EE}"/>
    <cellStyle name="Normal 2 3 6 3" xfId="1076" xr:uid="{5003C09F-25FE-4653-8189-C4EAD7DB4A88}"/>
    <cellStyle name="Normal 2 3 7" xfId="349" xr:uid="{5333F023-C2CE-4767-BE9F-1669FF0EEEA9}"/>
    <cellStyle name="Normal 2 3 7 2" xfId="1146" xr:uid="{16B448D7-7E73-4857-8AE7-0DF39B22F6A3}"/>
    <cellStyle name="Normal 2 3 8" xfId="479" xr:uid="{0A17F7C8-A0E5-46B9-8B2D-35D314415866}"/>
    <cellStyle name="Normal 2 3 9" xfId="810" xr:uid="{FFAB1B12-FA61-4085-9F4E-4C5F382B68B4}"/>
    <cellStyle name="Normal 2 4" xfId="14" xr:uid="{00000000-0005-0000-0000-00006D000000}"/>
    <cellStyle name="Normal 2 4 2" xfId="33" xr:uid="{00000000-0005-0000-0000-00006E000000}"/>
    <cellStyle name="Normal 2 4 2 2" xfId="65" xr:uid="{00000000-0005-0000-0000-00006F000000}"/>
    <cellStyle name="Normal 2 4 2 2 2" xfId="130" xr:uid="{00000000-0005-0000-0000-000070000000}"/>
    <cellStyle name="Normal 2 4 2 2 2 2" xfId="264" xr:uid="{00000000-0005-0000-0000-000071000000}"/>
    <cellStyle name="Normal 2 4 2 2 2 2 2" xfId="729" xr:uid="{F1D6287A-4A94-4B3E-8B6F-4EEA6A0420A8}"/>
    <cellStyle name="Normal 2 4 2 2 2 2 3" xfId="1062" xr:uid="{03D62863-1F72-4CC8-905F-F846D470E838}"/>
    <cellStyle name="Normal 2 4 2 2 2 3" xfId="463" xr:uid="{BC747EB2-67E0-4E26-B5AC-C50832D152EA}"/>
    <cellStyle name="Normal 2 4 2 2 2 3 2" xfId="1260" xr:uid="{26B22ACF-DB58-403C-9ED1-C9756EC62A48}"/>
    <cellStyle name="Normal 2 4 2 2 2 4" xfId="596" xr:uid="{1EDBA858-DEB0-45CA-9274-782DC8894FC9}"/>
    <cellStyle name="Normal 2 4 2 2 2 5" xfId="929" xr:uid="{F80E8696-1EE4-4BDA-9137-201211A9A94B}"/>
    <cellStyle name="Normal 2 4 2 2 3" xfId="199" xr:uid="{00000000-0005-0000-0000-000072000000}"/>
    <cellStyle name="Normal 2 4 2 2 3 2" xfId="664" xr:uid="{6ACB7E9E-7CD6-4E3E-A87E-C0405DD517E2}"/>
    <cellStyle name="Normal 2 4 2 2 3 3" xfId="997" xr:uid="{07578BC5-B111-466C-A9BA-E2C899C2C7A4}"/>
    <cellStyle name="Normal 2 4 2 2 4" xfId="330" xr:uid="{00000000-0005-0000-0000-000073000000}"/>
    <cellStyle name="Normal 2 4 2 2 4 2" xfId="795" xr:uid="{69771198-7615-4017-AFC7-92FC4D284549}"/>
    <cellStyle name="Normal 2 4 2 2 4 3" xfId="1128" xr:uid="{291304B7-C868-47F8-B466-AD1C0984EF15}"/>
    <cellStyle name="Normal 2 4 2 2 5" xfId="398" xr:uid="{73639AD1-9AB0-42BD-8AE6-078038C6AB82}"/>
    <cellStyle name="Normal 2 4 2 2 5 2" xfId="1195" xr:uid="{7B21CFD2-B979-4826-AD72-7F3B61B62002}"/>
    <cellStyle name="Normal 2 4 2 2 6" xfId="531" xr:uid="{37135F8E-32F5-4F32-A616-C092B3672E3C}"/>
    <cellStyle name="Normal 2 4 2 2 7" xfId="864" xr:uid="{71E8EEB3-A2D0-497A-8A66-18B01FEE94B7}"/>
    <cellStyle name="Normal 2 4 2 3" xfId="98" xr:uid="{00000000-0005-0000-0000-000074000000}"/>
    <cellStyle name="Normal 2 4 2 3 2" xfId="232" xr:uid="{00000000-0005-0000-0000-000075000000}"/>
    <cellStyle name="Normal 2 4 2 3 2 2" xfId="697" xr:uid="{A38EB4BB-1999-4FA2-8F9E-37AAC7D29E88}"/>
    <cellStyle name="Normal 2 4 2 3 2 3" xfId="1030" xr:uid="{C306CF97-AB1E-4F51-B203-3E2B6A109F8E}"/>
    <cellStyle name="Normal 2 4 2 3 3" xfId="431" xr:uid="{4824E1E2-589C-4CA9-977C-161C335A7154}"/>
    <cellStyle name="Normal 2 4 2 3 3 2" xfId="1228" xr:uid="{D628B022-F4E7-4A45-B674-A8DCCFA417EE}"/>
    <cellStyle name="Normal 2 4 2 3 4" xfId="564" xr:uid="{3082A457-C519-42B0-98EC-F59869FEE841}"/>
    <cellStyle name="Normal 2 4 2 3 5" xfId="897" xr:uid="{3A03090A-3BB4-4557-8E66-A6C2999D636A}"/>
    <cellStyle name="Normal 2 4 2 4" xfId="167" xr:uid="{00000000-0005-0000-0000-000076000000}"/>
    <cellStyle name="Normal 2 4 2 4 2" xfId="632" xr:uid="{9CF18986-7F75-4A4D-B01E-C0ACCA78B2C0}"/>
    <cellStyle name="Normal 2 4 2 4 3" xfId="965" xr:uid="{43CE1CFD-0A8B-4A81-89B9-D3340DDB8CE6}"/>
    <cellStyle name="Normal 2 4 2 5" xfId="298" xr:uid="{00000000-0005-0000-0000-000077000000}"/>
    <cellStyle name="Normal 2 4 2 5 2" xfId="763" xr:uid="{E6FB2B79-7227-4490-8EE3-20E3930DA5B5}"/>
    <cellStyle name="Normal 2 4 2 5 3" xfId="1096" xr:uid="{A0610874-431C-4693-A465-3EE1F1AA6868}"/>
    <cellStyle name="Normal 2 4 2 6" xfId="367" xr:uid="{870DDE81-5A2A-429A-9E0A-0BD0764B8995}"/>
    <cellStyle name="Normal 2 4 2 6 2" xfId="1164" xr:uid="{D216BB54-8FF9-48B2-897F-5B2A5170C8F9}"/>
    <cellStyle name="Normal 2 4 2 7" xfId="499" xr:uid="{711835FC-080F-4519-9A25-7E42C9488D9B}"/>
    <cellStyle name="Normal 2 4 2 8" xfId="832" xr:uid="{6743D9CC-E813-485A-8722-BA1D842F30B6}"/>
    <cellStyle name="Normal 2 4 3" xfId="48" xr:uid="{00000000-0005-0000-0000-000078000000}"/>
    <cellStyle name="Normal 2 4 3 2" xfId="113" xr:uid="{00000000-0005-0000-0000-000079000000}"/>
    <cellStyle name="Normal 2 4 3 2 2" xfId="247" xr:uid="{00000000-0005-0000-0000-00007A000000}"/>
    <cellStyle name="Normal 2 4 3 2 2 2" xfId="712" xr:uid="{5D8E9E8D-B165-4C07-B97E-19E5335E09CA}"/>
    <cellStyle name="Normal 2 4 3 2 2 3" xfId="1045" xr:uid="{807E1BCE-3DE6-4566-A9BC-06378FB00474}"/>
    <cellStyle name="Normal 2 4 3 2 3" xfId="446" xr:uid="{37DDC626-F890-42BF-BFEC-2142D3354A7D}"/>
    <cellStyle name="Normal 2 4 3 2 3 2" xfId="1243" xr:uid="{E0AE3F7E-0D81-4C83-8FD0-212F442468B6}"/>
    <cellStyle name="Normal 2 4 3 2 4" xfId="579" xr:uid="{06BD83C5-F69A-431B-9584-094ACC31FB09}"/>
    <cellStyle name="Normal 2 4 3 2 5" xfId="912" xr:uid="{A543D5B1-0620-4785-BD56-DBC66E13A287}"/>
    <cellStyle name="Normal 2 4 3 3" xfId="182" xr:uid="{00000000-0005-0000-0000-00007B000000}"/>
    <cellStyle name="Normal 2 4 3 3 2" xfId="647" xr:uid="{3F5A7D2B-8E7F-446C-B6E0-D5D2B318E904}"/>
    <cellStyle name="Normal 2 4 3 3 3" xfId="980" xr:uid="{1D5420A8-558E-4841-AB3F-6406629D2887}"/>
    <cellStyle name="Normal 2 4 3 4" xfId="313" xr:uid="{00000000-0005-0000-0000-00007C000000}"/>
    <cellStyle name="Normal 2 4 3 4 2" xfId="778" xr:uid="{6D4E0E95-E505-4995-9776-8B59F3EA33D7}"/>
    <cellStyle name="Normal 2 4 3 4 3" xfId="1111" xr:uid="{94E3E332-E8C2-484A-A1EC-C02A81076006}"/>
    <cellStyle name="Normal 2 4 3 5" xfId="382" xr:uid="{44566DAF-7734-463D-AEE9-4C42BDE05A97}"/>
    <cellStyle name="Normal 2 4 3 5 2" xfId="1179" xr:uid="{AB718AB2-6710-4DFA-862F-9DC150F174DA}"/>
    <cellStyle name="Normal 2 4 3 6" xfId="514" xr:uid="{9035E4CA-3F10-4825-8F64-F5619EEF6009}"/>
    <cellStyle name="Normal 2 4 3 7" xfId="847" xr:uid="{99FF9C52-C5C4-454D-A6D3-471873293D46}"/>
    <cellStyle name="Normal 2 4 4" xfId="81" xr:uid="{00000000-0005-0000-0000-00007D000000}"/>
    <cellStyle name="Normal 2 4 4 2" xfId="215" xr:uid="{00000000-0005-0000-0000-00007E000000}"/>
    <cellStyle name="Normal 2 4 4 2 2" xfId="680" xr:uid="{594E35BF-431F-40C5-9B4A-51A452C35CC4}"/>
    <cellStyle name="Normal 2 4 4 2 3" xfId="1013" xr:uid="{69321FFE-DE10-4E2A-A87B-B1AAB17322DE}"/>
    <cellStyle name="Normal 2 4 4 3" xfId="414" xr:uid="{39B4013A-7E65-4899-A47B-183DD3F716D4}"/>
    <cellStyle name="Normal 2 4 4 3 2" xfId="1211" xr:uid="{21D0060B-8EB5-446C-BD83-9BAEA55E6B6D}"/>
    <cellStyle name="Normal 2 4 4 4" xfId="547" xr:uid="{D383C3A9-CEA7-4D04-9F5C-21E3C6D0F33F}"/>
    <cellStyle name="Normal 2 4 4 5" xfId="880" xr:uid="{997CA227-AE5F-456F-8C01-BE3A6DD22C82}"/>
    <cellStyle name="Normal 2 4 5" xfId="150" xr:uid="{00000000-0005-0000-0000-00007F000000}"/>
    <cellStyle name="Normal 2 4 5 2" xfId="615" xr:uid="{EAB878EC-B204-4893-974A-7D995A71065B}"/>
    <cellStyle name="Normal 2 4 5 3" xfId="948" xr:uid="{0097A251-3B26-46C3-8439-9790360B48AB}"/>
    <cellStyle name="Normal 2 4 6" xfId="281" xr:uid="{00000000-0005-0000-0000-000080000000}"/>
    <cellStyle name="Normal 2 4 6 2" xfId="746" xr:uid="{5AC75384-077C-4C50-A400-AD8A132DF132}"/>
    <cellStyle name="Normal 2 4 6 3" xfId="1079" xr:uid="{18F29946-EB46-4675-A1E7-CB0BC73E5081}"/>
    <cellStyle name="Normal 2 4 7" xfId="351" xr:uid="{D50FFD50-CBBD-4B79-8FA4-9320A7318C8E}"/>
    <cellStyle name="Normal 2 4 7 2" xfId="1148" xr:uid="{C2CC5185-6E8D-41D5-81F5-EC125E74A30C}"/>
    <cellStyle name="Normal 2 4 8" xfId="482" xr:uid="{205B8A9F-1F68-4D72-B9FB-B4E15F6FE9AA}"/>
    <cellStyle name="Normal 2 4 9" xfId="815" xr:uid="{3886973F-5581-45ED-A2D2-58AFA4560295}"/>
    <cellStyle name="Normal 2 5" xfId="23" xr:uid="{00000000-0005-0000-0000-000081000000}"/>
    <cellStyle name="Normal 2 5 2" xfId="55" xr:uid="{00000000-0005-0000-0000-000082000000}"/>
    <cellStyle name="Normal 2 5 2 2" xfId="120" xr:uid="{00000000-0005-0000-0000-000083000000}"/>
    <cellStyle name="Normal 2 5 2 2 2" xfId="254" xr:uid="{00000000-0005-0000-0000-000084000000}"/>
    <cellStyle name="Normal 2 5 2 2 2 2" xfId="719" xr:uid="{4460F833-7FDD-4A05-A636-2E4ECFB6F109}"/>
    <cellStyle name="Normal 2 5 2 2 2 3" xfId="1052" xr:uid="{01A893AA-B592-4E69-BE71-16A2831F662A}"/>
    <cellStyle name="Normal 2 5 2 2 3" xfId="453" xr:uid="{7A4E6DF4-9306-4A13-92F7-215E01FB8EDC}"/>
    <cellStyle name="Normal 2 5 2 2 3 2" xfId="1250" xr:uid="{8AB2B007-5572-454C-BE4D-0ADC78458769}"/>
    <cellStyle name="Normal 2 5 2 2 4" xfId="586" xr:uid="{0851E02B-25C4-4FFA-B377-AC929DB2734B}"/>
    <cellStyle name="Normal 2 5 2 2 5" xfId="919" xr:uid="{0DF0753C-A641-441F-A17F-58A1F6C501A8}"/>
    <cellStyle name="Normal 2 5 2 3" xfId="189" xr:uid="{00000000-0005-0000-0000-000085000000}"/>
    <cellStyle name="Normal 2 5 2 3 2" xfId="654" xr:uid="{E0E5DD1E-06B3-46A1-84CF-139865E1CD3B}"/>
    <cellStyle name="Normal 2 5 2 3 3" xfId="987" xr:uid="{DDBAAADA-779C-49D4-9F78-FCEEA065D666}"/>
    <cellStyle name="Normal 2 5 2 4" xfId="320" xr:uid="{00000000-0005-0000-0000-000086000000}"/>
    <cellStyle name="Normal 2 5 2 4 2" xfId="785" xr:uid="{9A2D2DD3-BA8B-4B48-BF61-5D61AED3EDE6}"/>
    <cellStyle name="Normal 2 5 2 4 3" xfId="1118" xr:uid="{EAB1A1E2-B604-45E8-938D-037DCA80EBB8}"/>
    <cellStyle name="Normal 2 5 2 5" xfId="389" xr:uid="{BD5C3449-D3F3-41F8-802B-72A11DF54D6C}"/>
    <cellStyle name="Normal 2 5 2 5 2" xfId="1186" xr:uid="{DB88BD71-A742-4806-9185-F3BA76CD1CB9}"/>
    <cellStyle name="Normal 2 5 2 6" xfId="521" xr:uid="{94E4EAC8-0B66-47F4-A259-8C8236401703}"/>
    <cellStyle name="Normal 2 5 2 7" xfId="854" xr:uid="{F9D24532-D458-4635-8EB7-6A12D697A821}"/>
    <cellStyle name="Normal 2 5 3" xfId="88" xr:uid="{00000000-0005-0000-0000-000087000000}"/>
    <cellStyle name="Normal 2 5 3 2" xfId="222" xr:uid="{00000000-0005-0000-0000-000088000000}"/>
    <cellStyle name="Normal 2 5 3 2 2" xfId="687" xr:uid="{039BB4D4-DA12-49B2-915D-D7C7BFAF483B}"/>
    <cellStyle name="Normal 2 5 3 2 3" xfId="1020" xr:uid="{152566EB-7F7E-41E3-84A6-2B90C52C658F}"/>
    <cellStyle name="Normal 2 5 3 3" xfId="421" xr:uid="{B9D58013-6DFA-4852-AC9D-A8F742D6E265}"/>
    <cellStyle name="Normal 2 5 3 3 2" xfId="1218" xr:uid="{B50AFE2C-0396-4EE1-A56B-C2A6F8EC93F7}"/>
    <cellStyle name="Normal 2 5 3 4" xfId="554" xr:uid="{0A445931-9973-475A-BCFB-EB0939407DF8}"/>
    <cellStyle name="Normal 2 5 3 5" xfId="887" xr:uid="{E8D1EFAB-6E2E-4806-882C-E23AA29DE2AF}"/>
    <cellStyle name="Normal 2 5 4" xfId="157" xr:uid="{00000000-0005-0000-0000-000089000000}"/>
    <cellStyle name="Normal 2 5 4 2" xfId="622" xr:uid="{D15E4DA9-562C-445F-B6AD-714142400D01}"/>
    <cellStyle name="Normal 2 5 4 3" xfId="955" xr:uid="{CAE96174-D412-43DD-B4A0-FEE31E417A5C}"/>
    <cellStyle name="Normal 2 5 5" xfId="288" xr:uid="{00000000-0005-0000-0000-00008A000000}"/>
    <cellStyle name="Normal 2 5 5 2" xfId="753" xr:uid="{179AA4DE-56AB-4B16-A0C4-530F6F0591DA}"/>
    <cellStyle name="Normal 2 5 5 3" xfId="1086" xr:uid="{0061CB23-CE55-424E-BB33-67045F3A028E}"/>
    <cellStyle name="Normal 2 5 6" xfId="358" xr:uid="{AD41B75D-EC5A-4818-8743-9F340379CD8F}"/>
    <cellStyle name="Normal 2 5 6 2" xfId="1155" xr:uid="{9554F171-8DBF-4CE5-9595-2E7BA1C80ACF}"/>
    <cellStyle name="Normal 2 5 7" xfId="489" xr:uid="{741C7F70-69CA-4824-B68F-0514B6A96B1B}"/>
    <cellStyle name="Normal 2 5 8" xfId="822" xr:uid="{6A0AA61C-7955-4928-BE06-486FE979652F}"/>
    <cellStyle name="Normal 2 6" xfId="40" xr:uid="{00000000-0005-0000-0000-00008B000000}"/>
    <cellStyle name="Normal 2 6 2" xfId="105" xr:uid="{00000000-0005-0000-0000-00008C000000}"/>
    <cellStyle name="Normal 2 6 2 2" xfId="239" xr:uid="{00000000-0005-0000-0000-00008D000000}"/>
    <cellStyle name="Normal 2 6 2 2 2" xfId="704" xr:uid="{FFCE4EC2-1228-4597-9E79-7E99D7EE45AD}"/>
    <cellStyle name="Normal 2 6 2 2 3" xfId="1037" xr:uid="{71562BDE-A95F-4D6E-BBF4-6A77516FF353}"/>
    <cellStyle name="Normal 2 6 2 3" xfId="438" xr:uid="{9F381188-20F7-493A-8F29-B85B38561CF8}"/>
    <cellStyle name="Normal 2 6 2 3 2" xfId="1235" xr:uid="{91587949-A958-46A8-BFF0-C9DE8C60FA3C}"/>
    <cellStyle name="Normal 2 6 2 4" xfId="571" xr:uid="{C9EAA233-2F18-4BBA-914A-9B93A34E8036}"/>
    <cellStyle name="Normal 2 6 2 5" xfId="904" xr:uid="{2105FFE5-8B55-4A37-9B48-14452019C2B5}"/>
    <cellStyle name="Normal 2 6 3" xfId="174" xr:uid="{00000000-0005-0000-0000-00008E000000}"/>
    <cellStyle name="Normal 2 6 3 2" xfId="639" xr:uid="{A91D9CE5-EE33-47D5-B6A2-C0BDDED09D57}"/>
    <cellStyle name="Normal 2 6 3 3" xfId="972" xr:uid="{4BF111DB-0AEC-48CC-9BDF-EE3E4E263BDE}"/>
    <cellStyle name="Normal 2 6 4" xfId="305" xr:uid="{00000000-0005-0000-0000-00008F000000}"/>
    <cellStyle name="Normal 2 6 4 2" xfId="770" xr:uid="{95DB07C4-F505-41ED-A502-87D83837F2A5}"/>
    <cellStyle name="Normal 2 6 4 3" xfId="1103" xr:uid="{ACDC05F9-104B-44E2-B096-E4A0AD94BB3B}"/>
    <cellStyle name="Normal 2 6 5" xfId="374" xr:uid="{F2FB4E83-B3C9-4B0B-90DD-C7F4ADB83D92}"/>
    <cellStyle name="Normal 2 6 5 2" xfId="1171" xr:uid="{EA203ACF-7FDF-4AFE-B355-FAEFD86E463F}"/>
    <cellStyle name="Normal 2 6 6" xfId="506" xr:uid="{634A4D29-9456-4EB6-949D-1D25FD4F3AA3}"/>
    <cellStyle name="Normal 2 6 7" xfId="839" xr:uid="{3937FB6D-E4F4-4472-878A-572F406B4437}"/>
    <cellStyle name="Normal 2 7" xfId="71" xr:uid="{00000000-0005-0000-0000-000090000000}"/>
    <cellStyle name="Normal 2 7 2" xfId="205" xr:uid="{00000000-0005-0000-0000-000091000000}"/>
    <cellStyle name="Normal 2 7 2 2" xfId="670" xr:uid="{63C8EABC-7E10-44A4-B877-1703887B239E}"/>
    <cellStyle name="Normal 2 7 2 3" xfId="1003" xr:uid="{4C021061-FCB5-4C7B-AFB6-D66A26ECC60B}"/>
    <cellStyle name="Normal 2 7 3" xfId="404" xr:uid="{78BA30EA-BA99-4D1C-96D0-20C204E67195}"/>
    <cellStyle name="Normal 2 7 3 2" xfId="1201" xr:uid="{0EF0CBE1-9CC5-447A-81F6-F194704F3C02}"/>
    <cellStyle name="Normal 2 7 4" xfId="537" xr:uid="{CA0BD186-CC2E-4FB4-B575-11EDA9361143}"/>
    <cellStyle name="Normal 2 7 5" xfId="870" xr:uid="{34FAE85E-C650-413B-9EC5-96CD5A61300D}"/>
    <cellStyle name="Normal 2 8" xfId="140" xr:uid="{00000000-0005-0000-0000-000092000000}"/>
    <cellStyle name="Normal 2 8 2" xfId="605" xr:uid="{C6A87CB1-915B-4098-9DEC-A7372F44BCB5}"/>
    <cellStyle name="Normal 2 8 3" xfId="938" xr:uid="{4A5067CA-2561-4404-8501-76E309E86900}"/>
    <cellStyle name="Normal 2 9" xfId="273" xr:uid="{00000000-0005-0000-0000-000093000000}"/>
    <cellStyle name="Normal 2 9 2" xfId="738" xr:uid="{C7F9FBE2-7DC1-4D44-A0CB-189C8590AFA3}"/>
    <cellStyle name="Normal 2 9 3" xfId="1071" xr:uid="{92454264-94A3-48EC-A8E6-854F07FF0EF8}"/>
    <cellStyle name="Normal 20" xfId="470" xr:uid="{A465F4C2-E96F-4791-9EB5-5A1DF6F588D1}"/>
    <cellStyle name="Normal 21" xfId="471" xr:uid="{9C04A81A-4C6E-44D8-BBC7-FDF9628EC1D8}"/>
    <cellStyle name="Normal 22" xfId="473" xr:uid="{DA29D5B9-D45C-4B68-A10F-8A331197D534}"/>
    <cellStyle name="Normal 23" xfId="803" xr:uid="{E4BADDB7-C635-4CDF-AA6D-4C4B8B198E34}"/>
    <cellStyle name="Normal 24" xfId="804" xr:uid="{5F139B72-9970-48CD-9FCB-D31280E43AEF}"/>
    <cellStyle name="Normal 3" xfId="2" xr:uid="{00000000-0005-0000-0000-000094000000}"/>
    <cellStyle name="Normal 3 2" xfId="6" xr:uid="{00000000-0005-0000-0000-000095000000}"/>
    <cellStyle name="Normal 3 3" xfId="10" xr:uid="{00000000-0005-0000-0000-000096000000}"/>
    <cellStyle name="Normal 3 3 10" xfId="811" xr:uid="{FEEED10D-28E6-45EF-9AA6-A969D00799E2}"/>
    <cellStyle name="Normal 3 3 2" xfId="16" xr:uid="{00000000-0005-0000-0000-000097000000}"/>
    <cellStyle name="Normal 3 3 2 2" xfId="34" xr:uid="{00000000-0005-0000-0000-000098000000}"/>
    <cellStyle name="Normal 3 3 2 2 2" xfId="66" xr:uid="{00000000-0005-0000-0000-000099000000}"/>
    <cellStyle name="Normal 3 3 2 2 2 2" xfId="131" xr:uid="{00000000-0005-0000-0000-00009A000000}"/>
    <cellStyle name="Normal 3 3 2 2 2 2 2" xfId="265" xr:uid="{00000000-0005-0000-0000-00009B000000}"/>
    <cellStyle name="Normal 3 3 2 2 2 2 2 2" xfId="730" xr:uid="{83A1150B-8D83-45DD-A071-9ADBB2A1B040}"/>
    <cellStyle name="Normal 3 3 2 2 2 2 2 3" xfId="1063" xr:uid="{B0FD556F-36D0-4183-8381-884F3FBC07F6}"/>
    <cellStyle name="Normal 3 3 2 2 2 2 3" xfId="464" xr:uid="{721589D2-0967-41B8-850B-2FB1EC0CBBC7}"/>
    <cellStyle name="Normal 3 3 2 2 2 2 3 2" xfId="1261" xr:uid="{37828EC8-F961-412F-9E46-D7962BB78E80}"/>
    <cellStyle name="Normal 3 3 2 2 2 2 4" xfId="597" xr:uid="{0B1AF96D-6CAB-423C-B3C4-A7B33B4C7DF1}"/>
    <cellStyle name="Normal 3 3 2 2 2 2 5" xfId="930" xr:uid="{38DDBBFF-1FA4-4EF5-B823-C2F125CCADC6}"/>
    <cellStyle name="Normal 3 3 2 2 2 3" xfId="200" xr:uid="{00000000-0005-0000-0000-00009C000000}"/>
    <cellStyle name="Normal 3 3 2 2 2 3 2" xfId="665" xr:uid="{83E2B973-A892-4ACE-B076-5D8A9B82E155}"/>
    <cellStyle name="Normal 3 3 2 2 2 3 3" xfId="998" xr:uid="{CBC7B040-F999-4D52-B868-27793AE50F93}"/>
    <cellStyle name="Normal 3 3 2 2 2 4" xfId="331" xr:uid="{00000000-0005-0000-0000-00009D000000}"/>
    <cellStyle name="Normal 3 3 2 2 2 4 2" xfId="796" xr:uid="{DC9E16D6-480F-4562-BF77-554AE3E19BB7}"/>
    <cellStyle name="Normal 3 3 2 2 2 4 3" xfId="1129" xr:uid="{CDE18E8A-94E3-4658-882E-3DD6111DD4A4}"/>
    <cellStyle name="Normal 3 3 2 2 2 5" xfId="399" xr:uid="{748A752B-3E8F-4969-AC28-C0422A55A696}"/>
    <cellStyle name="Normal 3 3 2 2 2 5 2" xfId="1196" xr:uid="{D767093E-6B74-4D20-83A6-4B5A8E47A21D}"/>
    <cellStyle name="Normal 3 3 2 2 2 6" xfId="532" xr:uid="{1897231C-7F73-446E-AC1D-DA33762EC5A9}"/>
    <cellStyle name="Normal 3 3 2 2 2 7" xfId="865" xr:uid="{B735C4F0-4932-4364-92C3-0E06F6EC94A2}"/>
    <cellStyle name="Normal 3 3 2 2 3" xfId="99" xr:uid="{00000000-0005-0000-0000-00009E000000}"/>
    <cellStyle name="Normal 3 3 2 2 3 2" xfId="233" xr:uid="{00000000-0005-0000-0000-00009F000000}"/>
    <cellStyle name="Normal 3 3 2 2 3 2 2" xfId="698" xr:uid="{EBA9B4D9-901F-4F5D-B68B-72C29BB47B1D}"/>
    <cellStyle name="Normal 3 3 2 2 3 2 3" xfId="1031" xr:uid="{CAE826B4-7D67-4916-AD74-E8576649FAC6}"/>
    <cellStyle name="Normal 3 3 2 2 3 3" xfId="432" xr:uid="{F220A5FA-3747-4191-B64B-2EFCA168C4BF}"/>
    <cellStyle name="Normal 3 3 2 2 3 3 2" xfId="1229" xr:uid="{CF1C1652-3F90-4D73-A1F6-E5551BC361E8}"/>
    <cellStyle name="Normal 3 3 2 2 3 4" xfId="565" xr:uid="{31403948-D439-4947-9A69-3056B4E3DAB8}"/>
    <cellStyle name="Normal 3 3 2 2 3 5" xfId="898" xr:uid="{BBEEBD7F-7DE7-4A9F-B095-B7069708DB2D}"/>
    <cellStyle name="Normal 3 3 2 2 4" xfId="168" xr:uid="{00000000-0005-0000-0000-0000A0000000}"/>
    <cellStyle name="Normal 3 3 2 2 4 2" xfId="633" xr:uid="{A5F594F6-D9A2-46DC-97E6-6C4842EE780B}"/>
    <cellStyle name="Normal 3 3 2 2 4 3" xfId="966" xr:uid="{02AB7821-972D-4506-AA9F-3B61C37FFABC}"/>
    <cellStyle name="Normal 3 3 2 2 5" xfId="299" xr:uid="{00000000-0005-0000-0000-0000A1000000}"/>
    <cellStyle name="Normal 3 3 2 2 5 2" xfId="764" xr:uid="{AF448FCE-2391-4B2D-A6CE-650D887A6B09}"/>
    <cellStyle name="Normal 3 3 2 2 5 3" xfId="1097" xr:uid="{5C81B699-73B5-4684-A11D-4DDBC4633E1F}"/>
    <cellStyle name="Normal 3 3 2 2 6" xfId="368" xr:uid="{84C6D1ED-BF33-44E5-9B41-A9CDB24F55EA}"/>
    <cellStyle name="Normal 3 3 2 2 6 2" xfId="1165" xr:uid="{6255858F-1B0C-4E95-970D-8CF94CF22A1A}"/>
    <cellStyle name="Normal 3 3 2 2 7" xfId="500" xr:uid="{18FFABBE-2E65-415F-AEB7-389C40A4EEF4}"/>
    <cellStyle name="Normal 3 3 2 2 8" xfId="833" xr:uid="{3067C057-B680-498C-AE11-46ADB4818D85}"/>
    <cellStyle name="Normal 3 3 2 3" xfId="49" xr:uid="{00000000-0005-0000-0000-0000A2000000}"/>
    <cellStyle name="Normal 3 3 2 3 2" xfId="114" xr:uid="{00000000-0005-0000-0000-0000A3000000}"/>
    <cellStyle name="Normal 3 3 2 3 2 2" xfId="248" xr:uid="{00000000-0005-0000-0000-0000A4000000}"/>
    <cellStyle name="Normal 3 3 2 3 2 2 2" xfId="713" xr:uid="{2FBB8F9E-AE08-4CA2-BDD4-1C010EF7DADA}"/>
    <cellStyle name="Normal 3 3 2 3 2 2 3" xfId="1046" xr:uid="{B19C3AC2-0BCE-499E-83FA-8B51EF87F310}"/>
    <cellStyle name="Normal 3 3 2 3 2 3" xfId="447" xr:uid="{32D0C7CD-4D0C-4C72-BA93-7D48B10EC7EB}"/>
    <cellStyle name="Normal 3 3 2 3 2 3 2" xfId="1244" xr:uid="{92195763-291A-43D3-932D-52D8BC2B3DC6}"/>
    <cellStyle name="Normal 3 3 2 3 2 4" xfId="580" xr:uid="{620395B7-4946-4DBF-AFE4-8C3452C7623D}"/>
    <cellStyle name="Normal 3 3 2 3 2 5" xfId="913" xr:uid="{C0BAA266-29DE-43D7-BE82-5DA4FBBBE1BE}"/>
    <cellStyle name="Normal 3 3 2 3 3" xfId="183" xr:uid="{00000000-0005-0000-0000-0000A5000000}"/>
    <cellStyle name="Normal 3 3 2 3 3 2" xfId="648" xr:uid="{C0244E38-93DB-4954-8F6D-1CCF3B938712}"/>
    <cellStyle name="Normal 3 3 2 3 3 3" xfId="981" xr:uid="{88B2FA60-E6E4-4137-B6EC-642839979F5A}"/>
    <cellStyle name="Normal 3 3 2 3 4" xfId="314" xr:uid="{00000000-0005-0000-0000-0000A6000000}"/>
    <cellStyle name="Normal 3 3 2 3 4 2" xfId="779" xr:uid="{8ECA9346-B8C6-4942-9614-FF2CFF1EDF93}"/>
    <cellStyle name="Normal 3 3 2 3 4 3" xfId="1112" xr:uid="{6C8632DF-D7E4-48C0-8224-B49090CDA555}"/>
    <cellStyle name="Normal 3 3 2 3 5" xfId="383" xr:uid="{4E8BF5D0-6EF7-4A2E-9862-891BAB256F8B}"/>
    <cellStyle name="Normal 3 3 2 3 5 2" xfId="1180" xr:uid="{B26F1DDC-3C0E-41B4-9BB0-06A9721D2F9F}"/>
    <cellStyle name="Normal 3 3 2 3 6" xfId="515" xr:uid="{AD17819E-AA19-4D11-9E3A-62A22EAAD67D}"/>
    <cellStyle name="Normal 3 3 2 3 7" xfId="848" xr:uid="{EF149AAB-B60D-4570-BBDC-3A955258B84E}"/>
    <cellStyle name="Normal 3 3 2 4" xfId="82" xr:uid="{00000000-0005-0000-0000-0000A7000000}"/>
    <cellStyle name="Normal 3 3 2 4 2" xfId="216" xr:uid="{00000000-0005-0000-0000-0000A8000000}"/>
    <cellStyle name="Normal 3 3 2 4 2 2" xfId="681" xr:uid="{4FEBD8F3-2A13-45FE-854C-773EB51E9C93}"/>
    <cellStyle name="Normal 3 3 2 4 2 3" xfId="1014" xr:uid="{64B8F22F-0431-49A3-B5E3-0A1A490CF55E}"/>
    <cellStyle name="Normal 3 3 2 4 3" xfId="415" xr:uid="{E39564FE-CAF5-49BC-B959-E81E36E38D91}"/>
    <cellStyle name="Normal 3 3 2 4 3 2" xfId="1212" xr:uid="{0084BB09-D21F-4584-9AF5-CC6CA8275761}"/>
    <cellStyle name="Normal 3 3 2 4 4" xfId="548" xr:uid="{4C9B18C7-A625-4F76-8873-C9D06A67EEB1}"/>
    <cellStyle name="Normal 3 3 2 4 5" xfId="881" xr:uid="{D0B5DB55-FA32-4D08-8743-7ED869D66BF0}"/>
    <cellStyle name="Normal 3 3 2 5" xfId="151" xr:uid="{00000000-0005-0000-0000-0000A9000000}"/>
    <cellStyle name="Normal 3 3 2 5 2" xfId="616" xr:uid="{C81FEBB8-249E-4F55-81CB-9EDD8E24605A}"/>
    <cellStyle name="Normal 3 3 2 5 3" xfId="949" xr:uid="{A5104554-8D20-47DE-9690-D77546064222}"/>
    <cellStyle name="Normal 3 3 2 6" xfId="282" xr:uid="{00000000-0005-0000-0000-0000AA000000}"/>
    <cellStyle name="Normal 3 3 2 6 2" xfId="747" xr:uid="{3E2403B6-14CA-4FDD-B0E6-CAE4D2F5E813}"/>
    <cellStyle name="Normal 3 3 2 6 3" xfId="1080" xr:uid="{08020872-FC67-4226-AAEA-6EFC4A3749B2}"/>
    <cellStyle name="Normal 3 3 2 7" xfId="352" xr:uid="{84942F1A-56A5-488C-902D-6055D79B51A2}"/>
    <cellStyle name="Normal 3 3 2 7 2" xfId="1149" xr:uid="{CEE01D99-07C5-4285-A72D-F210DE7F863B}"/>
    <cellStyle name="Normal 3 3 2 8" xfId="483" xr:uid="{B745340F-AA67-4997-98F7-029A28925437}"/>
    <cellStyle name="Normal 3 3 2 9" xfId="816" xr:uid="{607F67C2-1E54-4D16-AF0D-E20A196B0628}"/>
    <cellStyle name="Normal 3 3 3" xfId="29" xr:uid="{00000000-0005-0000-0000-0000AB000000}"/>
    <cellStyle name="Normal 3 3 3 2" xfId="61" xr:uid="{00000000-0005-0000-0000-0000AC000000}"/>
    <cellStyle name="Normal 3 3 3 2 2" xfId="126" xr:uid="{00000000-0005-0000-0000-0000AD000000}"/>
    <cellStyle name="Normal 3 3 3 2 2 2" xfId="260" xr:uid="{00000000-0005-0000-0000-0000AE000000}"/>
    <cellStyle name="Normal 3 3 3 2 2 2 2" xfId="725" xr:uid="{DC42C79E-21C4-4526-8318-DAE56F294046}"/>
    <cellStyle name="Normal 3 3 3 2 2 2 3" xfId="1058" xr:uid="{A6364243-C61E-4212-85A0-3217EE7E6838}"/>
    <cellStyle name="Normal 3 3 3 2 2 3" xfId="459" xr:uid="{67672D90-3505-48EF-A260-3205C789AAC3}"/>
    <cellStyle name="Normal 3 3 3 2 2 3 2" xfId="1256" xr:uid="{909F08EA-BC5B-478B-8618-E2B3E53D13DE}"/>
    <cellStyle name="Normal 3 3 3 2 2 4" xfId="592" xr:uid="{1894E491-0AB8-4B9D-8AEC-027233C541CA}"/>
    <cellStyle name="Normal 3 3 3 2 2 5" xfId="925" xr:uid="{ED60F1FA-86C4-4E4D-90E9-B715C5A2A18C}"/>
    <cellStyle name="Normal 3 3 3 2 3" xfId="195" xr:uid="{00000000-0005-0000-0000-0000AF000000}"/>
    <cellStyle name="Normal 3 3 3 2 3 2" xfId="660" xr:uid="{09C53AF6-123A-44C2-9747-05BB0AF28F37}"/>
    <cellStyle name="Normal 3 3 3 2 3 3" xfId="993" xr:uid="{1640C613-0134-41C5-89C0-4CB1E5A4F52F}"/>
    <cellStyle name="Normal 3 3 3 2 4" xfId="326" xr:uid="{00000000-0005-0000-0000-0000B0000000}"/>
    <cellStyle name="Normal 3 3 3 2 4 2" xfId="791" xr:uid="{2F812F37-E945-4A7B-AA2D-2DBAAC619EF0}"/>
    <cellStyle name="Normal 3 3 3 2 4 3" xfId="1124" xr:uid="{55E1F63C-A975-4569-8DA6-73ABBD3F06DE}"/>
    <cellStyle name="Normal 3 3 3 2 5" xfId="395" xr:uid="{E609A8F4-B6C1-45A4-8D46-A4382642FF7A}"/>
    <cellStyle name="Normal 3 3 3 2 5 2" xfId="1192" xr:uid="{F9B82F60-EF74-4E74-A71F-80798D765AD5}"/>
    <cellStyle name="Normal 3 3 3 2 6" xfId="527" xr:uid="{371A4AA1-7BE0-4863-A779-D0EAD5E931C8}"/>
    <cellStyle name="Normal 3 3 3 2 7" xfId="860" xr:uid="{C5567015-1489-407B-8AC6-586BD4AAD4CB}"/>
    <cellStyle name="Normal 3 3 3 3" xfId="94" xr:uid="{00000000-0005-0000-0000-0000B1000000}"/>
    <cellStyle name="Normal 3 3 3 3 2" xfId="228" xr:uid="{00000000-0005-0000-0000-0000B2000000}"/>
    <cellStyle name="Normal 3 3 3 3 2 2" xfId="693" xr:uid="{8B5CF082-95D2-4BD5-9F1E-6310EE83652E}"/>
    <cellStyle name="Normal 3 3 3 3 2 3" xfId="1026" xr:uid="{7177B0E9-66B4-4C82-B249-FE8425FBD113}"/>
    <cellStyle name="Normal 3 3 3 3 3" xfId="427" xr:uid="{27479A15-CB21-413C-8283-5117CBB7853A}"/>
    <cellStyle name="Normal 3 3 3 3 3 2" xfId="1224" xr:uid="{CEB06C3A-2442-4773-97E0-598EB4DA75EC}"/>
    <cellStyle name="Normal 3 3 3 3 4" xfId="560" xr:uid="{7833089A-AFFB-4950-AA25-489FD88BE26C}"/>
    <cellStyle name="Normal 3 3 3 3 5" xfId="893" xr:uid="{4E4B3E0C-34E4-46BC-B801-2E379A47ECE5}"/>
    <cellStyle name="Normal 3 3 3 4" xfId="163" xr:uid="{00000000-0005-0000-0000-0000B3000000}"/>
    <cellStyle name="Normal 3 3 3 4 2" xfId="628" xr:uid="{0A4EB5E6-1FFF-431B-B737-3B874118ABBA}"/>
    <cellStyle name="Normal 3 3 3 4 3" xfId="961" xr:uid="{62FB7B28-224C-4B5E-8C59-1E8AA5BEE3C8}"/>
    <cellStyle name="Normal 3 3 3 5" xfId="294" xr:uid="{00000000-0005-0000-0000-0000B4000000}"/>
    <cellStyle name="Normal 3 3 3 5 2" xfId="759" xr:uid="{35889BB2-B45D-4EED-BA0F-752FADFCEEDB}"/>
    <cellStyle name="Normal 3 3 3 5 3" xfId="1092" xr:uid="{ED522651-3AFC-4D49-BBEF-F4F2285C76EE}"/>
    <cellStyle name="Normal 3 3 3 6" xfId="364" xr:uid="{323ECE34-88ED-492D-9308-1D1F2288BD57}"/>
    <cellStyle name="Normal 3 3 3 6 2" xfId="1161" xr:uid="{FBC848DF-ADC6-4DDC-9DFB-C88564B91955}"/>
    <cellStyle name="Normal 3 3 3 7" xfId="495" xr:uid="{E7765F0D-08B4-4B9D-9E38-EACA096A04A7}"/>
    <cellStyle name="Normal 3 3 3 8" xfId="828" xr:uid="{18052716-4E8B-4304-AA12-995E95B9C279}"/>
    <cellStyle name="Normal 3 3 4" xfId="41" xr:uid="{00000000-0005-0000-0000-0000B5000000}"/>
    <cellStyle name="Normal 3 3 4 2" xfId="106" xr:uid="{00000000-0005-0000-0000-0000B6000000}"/>
    <cellStyle name="Normal 3 3 4 2 2" xfId="240" xr:uid="{00000000-0005-0000-0000-0000B7000000}"/>
    <cellStyle name="Normal 3 3 4 2 2 2" xfId="705" xr:uid="{992C3B59-4551-4A4C-8090-D8F6C528D306}"/>
    <cellStyle name="Normal 3 3 4 2 2 3" xfId="1038" xr:uid="{6D8F406B-AB7C-48A3-AFFF-C240AB6FE5F4}"/>
    <cellStyle name="Normal 3 3 4 2 3" xfId="439" xr:uid="{95CA5C1D-B284-4325-B566-421442FB8DD0}"/>
    <cellStyle name="Normal 3 3 4 2 3 2" xfId="1236" xr:uid="{3CAD163E-246F-4225-A4EB-8C3F54239B32}"/>
    <cellStyle name="Normal 3 3 4 2 4" xfId="572" xr:uid="{004BB45F-3CD8-425C-B836-115087EAE3AB}"/>
    <cellStyle name="Normal 3 3 4 2 5" xfId="905" xr:uid="{DAC4429D-09C2-4C10-959E-8C2E85EAB187}"/>
    <cellStyle name="Normal 3 3 4 3" xfId="175" xr:uid="{00000000-0005-0000-0000-0000B8000000}"/>
    <cellStyle name="Normal 3 3 4 3 2" xfId="640" xr:uid="{DEE51AF0-B028-44E7-A258-9A5D80BEDBD6}"/>
    <cellStyle name="Normal 3 3 4 3 3" xfId="973" xr:uid="{41AD04DB-1AF1-4455-9039-E225097A8A1F}"/>
    <cellStyle name="Normal 3 3 4 4" xfId="306" xr:uid="{00000000-0005-0000-0000-0000B9000000}"/>
    <cellStyle name="Normal 3 3 4 4 2" xfId="771" xr:uid="{E0F71278-1234-4BAA-B514-748F75CC131C}"/>
    <cellStyle name="Normal 3 3 4 4 3" xfId="1104" xr:uid="{0A122D3E-E31E-4885-9189-FEA4199E7DCD}"/>
    <cellStyle name="Normal 3 3 4 5" xfId="375" xr:uid="{2D66A48C-2FC5-4542-8468-6C7DFCC6EB09}"/>
    <cellStyle name="Normal 3 3 4 5 2" xfId="1172" xr:uid="{AC1C12CD-6B56-4B8F-9BE6-7CC33BDA9F03}"/>
    <cellStyle name="Normal 3 3 4 6" xfId="507" xr:uid="{B0A3621E-DEF8-472D-B51E-3BA1D4C9DCB2}"/>
    <cellStyle name="Normal 3 3 4 7" xfId="840" xr:uid="{1A0E7B19-6DC8-492C-A3AC-FA1E8530A144}"/>
    <cellStyle name="Normal 3 3 5" xfId="77" xr:uid="{00000000-0005-0000-0000-0000BA000000}"/>
    <cellStyle name="Normal 3 3 5 2" xfId="211" xr:uid="{00000000-0005-0000-0000-0000BB000000}"/>
    <cellStyle name="Normal 3 3 5 2 2" xfId="676" xr:uid="{F7A4A244-322A-4B2C-A8CA-27B6C9122D69}"/>
    <cellStyle name="Normal 3 3 5 2 3" xfId="1009" xr:uid="{90C2555C-90E9-46B4-970B-7F3917AB60A8}"/>
    <cellStyle name="Normal 3 3 5 3" xfId="410" xr:uid="{8A9919D9-FD4E-477B-8582-49457093B1A0}"/>
    <cellStyle name="Normal 3 3 5 3 2" xfId="1207" xr:uid="{3DC232AA-D451-4376-A4FA-EE6CDDED4181}"/>
    <cellStyle name="Normal 3 3 5 4" xfId="543" xr:uid="{2801FCD1-C386-4C58-B030-E9C7861FCF16}"/>
    <cellStyle name="Normal 3 3 5 5" xfId="876" xr:uid="{A3440F88-7A9F-4955-A383-D905F135B84B}"/>
    <cellStyle name="Normal 3 3 6" xfId="146" xr:uid="{00000000-0005-0000-0000-0000BC000000}"/>
    <cellStyle name="Normal 3 3 6 2" xfId="611" xr:uid="{8B2812A3-887A-421C-B53E-AAF960FB74AF}"/>
    <cellStyle name="Normal 3 3 6 3" xfId="944" xr:uid="{2A13F740-190E-4981-BD8E-A774F968F1C9}"/>
    <cellStyle name="Normal 3 3 7" xfId="274" xr:uid="{00000000-0005-0000-0000-0000BD000000}"/>
    <cellStyle name="Normal 3 3 7 2" xfId="739" xr:uid="{3DD00E33-B87D-44A0-9EF4-14ED271800C5}"/>
    <cellStyle name="Normal 3 3 7 3" xfId="1072" xr:uid="{4DDB36A8-7F46-423A-8E1C-4A2E28AC05C4}"/>
    <cellStyle name="Normal 3 3 8" xfId="346" xr:uid="{2BE417C3-33E1-4788-B49D-C465F043382B}"/>
    <cellStyle name="Normal 3 3 8 2" xfId="1143" xr:uid="{ACD15CE6-AC4C-40B7-9377-05A8D9800AF4}"/>
    <cellStyle name="Normal 3 3 9" xfId="475" xr:uid="{157B0368-1035-4298-A8F8-81F84DA4F4DF}"/>
    <cellStyle name="Normal 3 4" xfId="24" xr:uid="{00000000-0005-0000-0000-0000BE000000}"/>
    <cellStyle name="Normal 3 4 2" xfId="56" xr:uid="{00000000-0005-0000-0000-0000BF000000}"/>
    <cellStyle name="Normal 3 4 2 2" xfId="121" xr:uid="{00000000-0005-0000-0000-0000C0000000}"/>
    <cellStyle name="Normal 3 4 2 2 2" xfId="255" xr:uid="{00000000-0005-0000-0000-0000C1000000}"/>
    <cellStyle name="Normal 3 4 2 2 2 2" xfId="720" xr:uid="{52F24D6A-6FCC-4A77-9782-0B5FEE13345A}"/>
    <cellStyle name="Normal 3 4 2 2 2 3" xfId="1053" xr:uid="{4B3AA788-5C37-4098-852A-3196FF610A32}"/>
    <cellStyle name="Normal 3 4 2 2 3" xfId="454" xr:uid="{D8A4DE66-1C1B-4F1C-8399-00CC44FB5D7F}"/>
    <cellStyle name="Normal 3 4 2 2 3 2" xfId="1251" xr:uid="{AD22543C-6362-4B4D-BE10-C19CA535C9E4}"/>
    <cellStyle name="Normal 3 4 2 2 4" xfId="587" xr:uid="{D875238B-8F2F-41B5-9BF3-C6CC3D9CEA13}"/>
    <cellStyle name="Normal 3 4 2 2 5" xfId="920" xr:uid="{FCDBA163-0AF9-46CE-8D5F-328CE52DE496}"/>
    <cellStyle name="Normal 3 4 2 3" xfId="190" xr:uid="{00000000-0005-0000-0000-0000C2000000}"/>
    <cellStyle name="Normal 3 4 2 3 2" xfId="655" xr:uid="{D875CFE3-2B83-4D06-B33B-229D2FA901AB}"/>
    <cellStyle name="Normal 3 4 2 3 3" xfId="988" xr:uid="{0C9245B4-3F61-4891-86DD-ED492F64B712}"/>
    <cellStyle name="Normal 3 4 2 4" xfId="321" xr:uid="{00000000-0005-0000-0000-0000C3000000}"/>
    <cellStyle name="Normal 3 4 2 4 2" xfId="786" xr:uid="{E0CC2495-1144-4273-8222-0EF046731977}"/>
    <cellStyle name="Normal 3 4 2 4 3" xfId="1119" xr:uid="{742560A1-2A79-4352-9D50-686E4BADA848}"/>
    <cellStyle name="Normal 3 4 2 5" xfId="390" xr:uid="{2F9E6C64-8F18-462D-A3A0-FFB11D380A69}"/>
    <cellStyle name="Normal 3 4 2 5 2" xfId="1187" xr:uid="{EC39D5DE-E5AE-48C6-B8F9-5E0A7BDA7E60}"/>
    <cellStyle name="Normal 3 4 2 6" xfId="522" xr:uid="{B736337B-D148-4314-A65B-828E64812F5C}"/>
    <cellStyle name="Normal 3 4 2 7" xfId="855" xr:uid="{B396A974-7421-4989-9111-DBBED8CC6D03}"/>
    <cellStyle name="Normal 3 4 3" xfId="89" xr:uid="{00000000-0005-0000-0000-0000C4000000}"/>
    <cellStyle name="Normal 3 4 3 2" xfId="223" xr:uid="{00000000-0005-0000-0000-0000C5000000}"/>
    <cellStyle name="Normal 3 4 3 2 2" xfId="688" xr:uid="{55970DEB-D7A0-4256-A929-183F8A3B8FA0}"/>
    <cellStyle name="Normal 3 4 3 2 3" xfId="1021" xr:uid="{AE0DB20D-3FD7-4B08-B589-8122419D383E}"/>
    <cellStyle name="Normal 3 4 3 3" xfId="422" xr:uid="{0B7B0290-5CB9-42AB-BA8F-6787F1375CE7}"/>
    <cellStyle name="Normal 3 4 3 3 2" xfId="1219" xr:uid="{249D5364-899D-418F-BF3D-41A239C8F2CC}"/>
    <cellStyle name="Normal 3 4 3 4" xfId="555" xr:uid="{2117D1AF-359C-4C13-9D48-DCEBCC6DD5A4}"/>
    <cellStyle name="Normal 3 4 3 5" xfId="888" xr:uid="{C8FA1F45-1718-4DFF-8E10-07A88643EBF5}"/>
    <cellStyle name="Normal 3 4 4" xfId="158" xr:uid="{00000000-0005-0000-0000-0000C6000000}"/>
    <cellStyle name="Normal 3 4 4 2" xfId="623" xr:uid="{593C1FA9-938B-4153-96DC-91A9BC535A49}"/>
    <cellStyle name="Normal 3 4 4 3" xfId="956" xr:uid="{53F872F9-4B6B-472D-A480-15D1DCAB19B9}"/>
    <cellStyle name="Normal 3 4 5" xfId="289" xr:uid="{00000000-0005-0000-0000-0000C7000000}"/>
    <cellStyle name="Normal 3 4 5 2" xfId="754" xr:uid="{A4B88A9A-FC75-4BB5-BC2B-7D45EC0D3941}"/>
    <cellStyle name="Normal 3 4 5 3" xfId="1087" xr:uid="{7AE4DDC3-7BEE-4294-B7FC-BEC0E39ECA8E}"/>
    <cellStyle name="Normal 3 4 6" xfId="359" xr:uid="{50B45B6C-3B13-42AB-9704-870450266276}"/>
    <cellStyle name="Normal 3 4 6 2" xfId="1156" xr:uid="{56B8E1E1-C1CB-401E-8430-2DB235FBE078}"/>
    <cellStyle name="Normal 3 4 7" xfId="490" xr:uid="{BB6A7FB5-70DB-4A61-9810-39FAA029B3BF}"/>
    <cellStyle name="Normal 3 4 8" xfId="823" xr:uid="{B632BDF7-850F-4BE3-BC7B-8FE8F7FB09A0}"/>
    <cellStyle name="Normal 3 5" xfId="72" xr:uid="{00000000-0005-0000-0000-0000C8000000}"/>
    <cellStyle name="Normal 3 5 2" xfId="206" xr:uid="{00000000-0005-0000-0000-0000C9000000}"/>
    <cellStyle name="Normal 3 5 2 2" xfId="671" xr:uid="{BD1B2980-5AAA-4AF0-A215-CD60BC995068}"/>
    <cellStyle name="Normal 3 5 2 3" xfId="1004" xr:uid="{3BBD3F8C-2878-4962-8536-A9BEDC3363CC}"/>
    <cellStyle name="Normal 3 5 3" xfId="405" xr:uid="{7004B177-3C01-494D-9696-AD3660F10EB8}"/>
    <cellStyle name="Normal 3 5 3 2" xfId="1202" xr:uid="{0768D53C-C91C-4C8C-8EFF-1BB6382BC24C}"/>
    <cellStyle name="Normal 3 5 4" xfId="538" xr:uid="{D39B2FC3-B6E0-47C3-AB76-87377907183F}"/>
    <cellStyle name="Normal 3 5 5" xfId="871" xr:uid="{51FF8D90-84A9-410B-BEBB-D25AD37DD3A4}"/>
    <cellStyle name="Normal 3 6" xfId="141" xr:uid="{00000000-0005-0000-0000-0000CA000000}"/>
    <cellStyle name="Normal 3 6 2" xfId="606" xr:uid="{A31A909A-E089-42C7-BBD4-633A086C2911}"/>
    <cellStyle name="Normal 3 6 3" xfId="939" xr:uid="{4D01EB8E-DD30-411E-9241-9B24E04310C2}"/>
    <cellStyle name="Normal 3 7" xfId="806" xr:uid="{D83D63AD-BA3E-4FCA-B3D2-D3981C54EE68}"/>
    <cellStyle name="Normal 4" xfId="3" xr:uid="{00000000-0005-0000-0000-0000CB000000}"/>
    <cellStyle name="Normal 4 2" xfId="11" xr:uid="{00000000-0005-0000-0000-0000CC000000}"/>
    <cellStyle name="Normal 4 2 10" xfId="812" xr:uid="{F8AF5F23-5BC6-44A6-B6E1-473FBF386178}"/>
    <cellStyle name="Normal 4 2 2" xfId="17" xr:uid="{00000000-0005-0000-0000-0000CD000000}"/>
    <cellStyle name="Normal 4 2 2 2" xfId="35" xr:uid="{00000000-0005-0000-0000-0000CE000000}"/>
    <cellStyle name="Normal 4 2 2 2 2" xfId="67" xr:uid="{00000000-0005-0000-0000-0000CF000000}"/>
    <cellStyle name="Normal 4 2 2 2 2 2" xfId="132" xr:uid="{00000000-0005-0000-0000-0000D0000000}"/>
    <cellStyle name="Normal 4 2 2 2 2 2 2" xfId="266" xr:uid="{00000000-0005-0000-0000-0000D1000000}"/>
    <cellStyle name="Normal 4 2 2 2 2 2 2 2" xfId="731" xr:uid="{C3934CD6-2D36-40A5-A17A-A1ECD395F1DD}"/>
    <cellStyle name="Normal 4 2 2 2 2 2 2 3" xfId="1064" xr:uid="{C51711C7-4E59-4C08-9B9D-E2B29C64A04F}"/>
    <cellStyle name="Normal 4 2 2 2 2 2 3" xfId="465" xr:uid="{9526DF41-DCFC-410F-9D41-412973650BF6}"/>
    <cellStyle name="Normal 4 2 2 2 2 2 3 2" xfId="1262" xr:uid="{D82FD254-556C-4C70-ACE5-2BFA360F3CA1}"/>
    <cellStyle name="Normal 4 2 2 2 2 2 4" xfId="598" xr:uid="{2BFA29B7-F68D-4625-8EE3-65CC894BD711}"/>
    <cellStyle name="Normal 4 2 2 2 2 2 5" xfId="931" xr:uid="{FDBEF2EF-07E9-427F-A0F0-25DCB7F97DCA}"/>
    <cellStyle name="Normal 4 2 2 2 2 3" xfId="201" xr:uid="{00000000-0005-0000-0000-0000D2000000}"/>
    <cellStyle name="Normal 4 2 2 2 2 3 2" xfId="666" xr:uid="{8ABBC8B3-B5BD-48CA-84B8-2A308811B353}"/>
    <cellStyle name="Normal 4 2 2 2 2 3 3" xfId="999" xr:uid="{E901896F-A1B6-405A-8FFD-94D221C70CFC}"/>
    <cellStyle name="Normal 4 2 2 2 2 4" xfId="332" xr:uid="{00000000-0005-0000-0000-0000D3000000}"/>
    <cellStyle name="Normal 4 2 2 2 2 4 2" xfId="797" xr:uid="{6760A7C2-3C09-49B2-A2C9-768ED0B90D8C}"/>
    <cellStyle name="Normal 4 2 2 2 2 4 3" xfId="1130" xr:uid="{52D48488-4741-402D-AFE9-36B76E6A51BF}"/>
    <cellStyle name="Normal 4 2 2 2 2 5" xfId="400" xr:uid="{FFD51871-1734-4574-A44B-FE3FC7CF21EC}"/>
    <cellStyle name="Normal 4 2 2 2 2 5 2" xfId="1197" xr:uid="{DAB7CB42-416F-4D75-BA5E-600F419347FB}"/>
    <cellStyle name="Normal 4 2 2 2 2 6" xfId="533" xr:uid="{C54BE252-422C-4455-97B7-96BA98BD627E}"/>
    <cellStyle name="Normal 4 2 2 2 2 7" xfId="866" xr:uid="{869A1883-0072-4E6C-A02A-F8FDDA5F75AC}"/>
    <cellStyle name="Normal 4 2 2 2 3" xfId="100" xr:uid="{00000000-0005-0000-0000-0000D4000000}"/>
    <cellStyle name="Normal 4 2 2 2 3 2" xfId="234" xr:uid="{00000000-0005-0000-0000-0000D5000000}"/>
    <cellStyle name="Normal 4 2 2 2 3 2 2" xfId="699" xr:uid="{73FF73A6-FA01-458D-96B1-57B6980C46FA}"/>
    <cellStyle name="Normal 4 2 2 2 3 2 3" xfId="1032" xr:uid="{5EC7E194-B219-4DFA-BF42-1665F6330229}"/>
    <cellStyle name="Normal 4 2 2 2 3 3" xfId="433" xr:uid="{FD7EE2CC-7476-49F2-8B96-0528884C2F08}"/>
    <cellStyle name="Normal 4 2 2 2 3 3 2" xfId="1230" xr:uid="{9ACADB13-D9AC-431E-B058-BEB652ADF80A}"/>
    <cellStyle name="Normal 4 2 2 2 3 4" xfId="566" xr:uid="{6C7D623D-D52E-4BBA-9313-12DB7D0AD22B}"/>
    <cellStyle name="Normal 4 2 2 2 3 5" xfId="899" xr:uid="{22B22D5A-C237-4079-BDA6-ACFBE81FAD54}"/>
    <cellStyle name="Normal 4 2 2 2 4" xfId="169" xr:uid="{00000000-0005-0000-0000-0000D6000000}"/>
    <cellStyle name="Normal 4 2 2 2 4 2" xfId="634" xr:uid="{5BF52614-5CA2-4F00-8CAB-37B768C61D21}"/>
    <cellStyle name="Normal 4 2 2 2 4 3" xfId="967" xr:uid="{5AC19CCC-2201-45F4-8265-3E65DD97869D}"/>
    <cellStyle name="Normal 4 2 2 2 5" xfId="300" xr:uid="{00000000-0005-0000-0000-0000D7000000}"/>
    <cellStyle name="Normal 4 2 2 2 5 2" xfId="765" xr:uid="{E555A7C1-8A89-4305-A0F3-7D9C4407FAE9}"/>
    <cellStyle name="Normal 4 2 2 2 5 3" xfId="1098" xr:uid="{E7E3B6E1-9B71-4355-A08C-C97330D2C5E4}"/>
    <cellStyle name="Normal 4 2 2 2 6" xfId="369" xr:uid="{B6FD64DE-6181-41E0-BCA2-46A83582D035}"/>
    <cellStyle name="Normal 4 2 2 2 6 2" xfId="1166" xr:uid="{CEB0D9D6-934E-432D-867D-48E5CEED4C9D}"/>
    <cellStyle name="Normal 4 2 2 2 7" xfId="501" xr:uid="{19C112ED-3058-4DE4-AAAA-5C03EA502E80}"/>
    <cellStyle name="Normal 4 2 2 2 8" xfId="834" xr:uid="{9CE5B09D-684A-4ECB-AAE9-0329B8CC3318}"/>
    <cellStyle name="Normal 4 2 2 3" xfId="50" xr:uid="{00000000-0005-0000-0000-0000D8000000}"/>
    <cellStyle name="Normal 4 2 2 3 2" xfId="115" xr:uid="{00000000-0005-0000-0000-0000D9000000}"/>
    <cellStyle name="Normal 4 2 2 3 2 2" xfId="249" xr:uid="{00000000-0005-0000-0000-0000DA000000}"/>
    <cellStyle name="Normal 4 2 2 3 2 2 2" xfId="714" xr:uid="{F666EA86-6869-4B4D-BF67-40F80CF5E396}"/>
    <cellStyle name="Normal 4 2 2 3 2 2 3" xfId="1047" xr:uid="{FF708FFD-B379-453D-9CCF-4AA6CFCBB905}"/>
    <cellStyle name="Normal 4 2 2 3 2 3" xfId="448" xr:uid="{9D6D80F5-ECBE-4918-9F6C-418158873409}"/>
    <cellStyle name="Normal 4 2 2 3 2 3 2" xfId="1245" xr:uid="{967D3BEC-131C-4857-8EF8-FF5A3272BEA1}"/>
    <cellStyle name="Normal 4 2 2 3 2 4" xfId="581" xr:uid="{50D3745B-FDD0-4E79-B929-A0AE079CAE18}"/>
    <cellStyle name="Normal 4 2 2 3 2 5" xfId="914" xr:uid="{8485D83D-AA58-4EB3-9513-9883EA53B0DF}"/>
    <cellStyle name="Normal 4 2 2 3 3" xfId="184" xr:uid="{00000000-0005-0000-0000-0000DB000000}"/>
    <cellStyle name="Normal 4 2 2 3 3 2" xfId="649" xr:uid="{8A3E099D-DB88-45AE-AE43-96697E044B55}"/>
    <cellStyle name="Normal 4 2 2 3 3 3" xfId="982" xr:uid="{577BFCF8-BC4C-4E7B-9A19-1133563D7A0D}"/>
    <cellStyle name="Normal 4 2 2 3 4" xfId="315" xr:uid="{00000000-0005-0000-0000-0000DC000000}"/>
    <cellStyle name="Normal 4 2 2 3 4 2" xfId="780" xr:uid="{ABAD45C2-7289-4987-865D-C3FFBA497003}"/>
    <cellStyle name="Normal 4 2 2 3 4 3" xfId="1113" xr:uid="{8C4A7BFA-3BD7-4690-8844-3D0595DC9BF7}"/>
    <cellStyle name="Normal 4 2 2 3 5" xfId="384" xr:uid="{DA973FAB-9D83-4333-83CD-5A70E5E2B56A}"/>
    <cellStyle name="Normal 4 2 2 3 5 2" xfId="1181" xr:uid="{765C9772-3ADE-48E6-8451-04353F20D9C2}"/>
    <cellStyle name="Normal 4 2 2 3 6" xfId="516" xr:uid="{BE063C0B-66D5-48DA-A66E-373A69229D05}"/>
    <cellStyle name="Normal 4 2 2 3 7" xfId="849" xr:uid="{29CC3F6A-1B50-4994-9E52-FDE337843663}"/>
    <cellStyle name="Normal 4 2 2 4" xfId="83" xr:uid="{00000000-0005-0000-0000-0000DD000000}"/>
    <cellStyle name="Normal 4 2 2 4 2" xfId="217" xr:uid="{00000000-0005-0000-0000-0000DE000000}"/>
    <cellStyle name="Normal 4 2 2 4 2 2" xfId="682" xr:uid="{648869C3-914E-4480-A2C3-9ED84A48F5C2}"/>
    <cellStyle name="Normal 4 2 2 4 2 3" xfId="1015" xr:uid="{52AF6D18-E6E9-4F9F-8E4C-8C74F2085A2B}"/>
    <cellStyle name="Normal 4 2 2 4 3" xfId="416" xr:uid="{AEA30F37-5464-419A-B02D-6692508E8723}"/>
    <cellStyle name="Normal 4 2 2 4 3 2" xfId="1213" xr:uid="{877BBB3E-A326-4225-BCB7-10B41F5751D7}"/>
    <cellStyle name="Normal 4 2 2 4 4" xfId="549" xr:uid="{874463BD-DA42-4772-83F7-DC4B1D73F588}"/>
    <cellStyle name="Normal 4 2 2 4 5" xfId="882" xr:uid="{06F7B871-5037-4738-9AD7-722FCABCC335}"/>
    <cellStyle name="Normal 4 2 2 5" xfId="152" xr:uid="{00000000-0005-0000-0000-0000DF000000}"/>
    <cellStyle name="Normal 4 2 2 5 2" xfId="617" xr:uid="{0F976343-D795-411E-8848-B1630B70FE84}"/>
    <cellStyle name="Normal 4 2 2 5 3" xfId="950" xr:uid="{4C3C9B75-F935-4D8D-A304-D64DD62CEB71}"/>
    <cellStyle name="Normal 4 2 2 6" xfId="283" xr:uid="{00000000-0005-0000-0000-0000E0000000}"/>
    <cellStyle name="Normal 4 2 2 6 2" xfId="748" xr:uid="{538E7200-2438-4C5E-8AB4-087A1913AA29}"/>
    <cellStyle name="Normal 4 2 2 6 3" xfId="1081" xr:uid="{F24F3495-E81E-4B6E-B780-CC6397CFC002}"/>
    <cellStyle name="Normal 4 2 2 7" xfId="353" xr:uid="{FA4B57B1-913C-4743-A1A7-E69B15199DF9}"/>
    <cellStyle name="Normal 4 2 2 7 2" xfId="1150" xr:uid="{4EF7F143-5811-4C6F-96A7-5666FFAC6988}"/>
    <cellStyle name="Normal 4 2 2 8" xfId="484" xr:uid="{AEC2CBBC-E864-4A7C-AC4F-12F2C68A7B22}"/>
    <cellStyle name="Normal 4 2 2 9" xfId="817" xr:uid="{2E706AB3-A3A3-40B0-9A12-AA257BDBD621}"/>
    <cellStyle name="Normal 4 2 3" xfId="30" xr:uid="{00000000-0005-0000-0000-0000E1000000}"/>
    <cellStyle name="Normal 4 2 3 2" xfId="62" xr:uid="{00000000-0005-0000-0000-0000E2000000}"/>
    <cellStyle name="Normal 4 2 3 2 2" xfId="127" xr:uid="{00000000-0005-0000-0000-0000E3000000}"/>
    <cellStyle name="Normal 4 2 3 2 2 2" xfId="261" xr:uid="{00000000-0005-0000-0000-0000E4000000}"/>
    <cellStyle name="Normal 4 2 3 2 2 2 2" xfId="726" xr:uid="{F5F3A14C-E214-4F9C-BB0A-98230FEF4DD8}"/>
    <cellStyle name="Normal 4 2 3 2 2 2 3" xfId="1059" xr:uid="{54BF4DE2-A45E-43B2-93E3-27FC76AA9F09}"/>
    <cellStyle name="Normal 4 2 3 2 2 3" xfId="460" xr:uid="{FDAE9936-9476-44A3-9696-FED1FD23E128}"/>
    <cellStyle name="Normal 4 2 3 2 2 3 2" xfId="1257" xr:uid="{C36F91E5-395E-4C62-ACDF-4B411C18A076}"/>
    <cellStyle name="Normal 4 2 3 2 2 4" xfId="593" xr:uid="{739F297E-CEAC-4B6A-97C8-13CC0B25C411}"/>
    <cellStyle name="Normal 4 2 3 2 2 5" xfId="926" xr:uid="{5F3BDDEE-7426-46AE-A4F3-7764D3D6A757}"/>
    <cellStyle name="Normal 4 2 3 2 3" xfId="196" xr:uid="{00000000-0005-0000-0000-0000E5000000}"/>
    <cellStyle name="Normal 4 2 3 2 3 2" xfId="661" xr:uid="{5A07A81F-8A99-4982-B5CE-A793BCDDA3E4}"/>
    <cellStyle name="Normal 4 2 3 2 3 3" xfId="994" xr:uid="{D141EA95-312E-4C5E-9769-5A888E5AF6A1}"/>
    <cellStyle name="Normal 4 2 3 2 4" xfId="327" xr:uid="{00000000-0005-0000-0000-0000E6000000}"/>
    <cellStyle name="Normal 4 2 3 2 4 2" xfId="792" xr:uid="{667FCEB9-F269-46CD-B6FE-038B2E84C6D0}"/>
    <cellStyle name="Normal 4 2 3 2 4 3" xfId="1125" xr:uid="{CC7E956D-8A84-4D83-937F-CCBCBDDC5B1C}"/>
    <cellStyle name="Normal 4 2 3 2 5" xfId="396" xr:uid="{D8962529-BB1A-4846-BEAA-5536AE0B668F}"/>
    <cellStyle name="Normal 4 2 3 2 5 2" xfId="1193" xr:uid="{FB0FB27D-556E-44D9-B0A1-5AF09A94018C}"/>
    <cellStyle name="Normal 4 2 3 2 6" xfId="528" xr:uid="{915C3CF9-4379-4E20-A65A-2E266417CAA8}"/>
    <cellStyle name="Normal 4 2 3 2 7" xfId="861" xr:uid="{DE38EC64-F8B8-409A-9D3D-2D5C14376A41}"/>
    <cellStyle name="Normal 4 2 3 3" xfId="95" xr:uid="{00000000-0005-0000-0000-0000E7000000}"/>
    <cellStyle name="Normal 4 2 3 3 2" xfId="229" xr:uid="{00000000-0005-0000-0000-0000E8000000}"/>
    <cellStyle name="Normal 4 2 3 3 2 2" xfId="694" xr:uid="{8450AEE6-9056-44C0-BF14-0B32432D25DB}"/>
    <cellStyle name="Normal 4 2 3 3 2 3" xfId="1027" xr:uid="{28CE1FB1-23F9-4D5F-B1E1-0F9E338389FF}"/>
    <cellStyle name="Normal 4 2 3 3 3" xfId="428" xr:uid="{C7BC341B-8956-4927-AF38-6E75224501FA}"/>
    <cellStyle name="Normal 4 2 3 3 3 2" xfId="1225" xr:uid="{270CE5E3-98DD-404B-92D6-798FBD4D97DF}"/>
    <cellStyle name="Normal 4 2 3 3 4" xfId="561" xr:uid="{98474B8A-6FCA-4D35-82BB-20F5CE08181D}"/>
    <cellStyle name="Normal 4 2 3 3 5" xfId="894" xr:uid="{73221DE3-C689-4D10-A4B3-732ABB8179B8}"/>
    <cellStyle name="Normal 4 2 3 4" xfId="164" xr:uid="{00000000-0005-0000-0000-0000E9000000}"/>
    <cellStyle name="Normal 4 2 3 4 2" xfId="629" xr:uid="{B53BC395-3C76-49AC-9712-0EAE44D9010E}"/>
    <cellStyle name="Normal 4 2 3 4 3" xfId="962" xr:uid="{8CC02F91-2AFB-44DC-9351-BF0C579689D5}"/>
    <cellStyle name="Normal 4 2 3 5" xfId="295" xr:uid="{00000000-0005-0000-0000-0000EA000000}"/>
    <cellStyle name="Normal 4 2 3 5 2" xfId="760" xr:uid="{30798E8F-457C-4B99-8B23-E97866AC93B4}"/>
    <cellStyle name="Normal 4 2 3 5 3" xfId="1093" xr:uid="{E365C23D-2622-4AF5-B4A8-66997379C76D}"/>
    <cellStyle name="Normal 4 2 3 6" xfId="365" xr:uid="{2D4BCD0C-EF23-495A-98CD-142106C2DED6}"/>
    <cellStyle name="Normal 4 2 3 6 2" xfId="1162" xr:uid="{CD81F624-4547-40F2-8D17-DD6977FDDAE5}"/>
    <cellStyle name="Normal 4 2 3 7" xfId="496" xr:uid="{328C431D-2F36-4B07-A6B4-6CA01CDF85C2}"/>
    <cellStyle name="Normal 4 2 3 8" xfId="829" xr:uid="{6AED0EE3-CD4C-468F-A06F-13477DA832F2}"/>
    <cellStyle name="Normal 4 2 4" xfId="42" xr:uid="{00000000-0005-0000-0000-0000EB000000}"/>
    <cellStyle name="Normal 4 2 4 2" xfId="107" xr:uid="{00000000-0005-0000-0000-0000EC000000}"/>
    <cellStyle name="Normal 4 2 4 2 2" xfId="241" xr:uid="{00000000-0005-0000-0000-0000ED000000}"/>
    <cellStyle name="Normal 4 2 4 2 2 2" xfId="706" xr:uid="{D81BFEA7-C559-458B-BA9F-732691186DDB}"/>
    <cellStyle name="Normal 4 2 4 2 2 3" xfId="1039" xr:uid="{6643AD99-3614-4E5B-A577-BBD37FDCAEE9}"/>
    <cellStyle name="Normal 4 2 4 2 3" xfId="440" xr:uid="{5C12A643-1A19-48E0-9D1D-482B305130A9}"/>
    <cellStyle name="Normal 4 2 4 2 3 2" xfId="1237" xr:uid="{5AD65A84-5130-4191-9793-6301CC20DB0D}"/>
    <cellStyle name="Normal 4 2 4 2 4" xfId="573" xr:uid="{135EE9AE-B5F3-4CFD-BD4E-F47D24FFF7EB}"/>
    <cellStyle name="Normal 4 2 4 2 5" xfId="906" xr:uid="{377CF433-EAF9-44C2-92ED-DF4209A81015}"/>
    <cellStyle name="Normal 4 2 4 3" xfId="176" xr:uid="{00000000-0005-0000-0000-0000EE000000}"/>
    <cellStyle name="Normal 4 2 4 3 2" xfId="641" xr:uid="{7DF0FC61-81B7-4F22-80D0-B06EAF0AD6EE}"/>
    <cellStyle name="Normal 4 2 4 3 3" xfId="974" xr:uid="{02A84E3F-FE9D-447C-A34B-845D8F5F1840}"/>
    <cellStyle name="Normal 4 2 4 4" xfId="307" xr:uid="{00000000-0005-0000-0000-0000EF000000}"/>
    <cellStyle name="Normal 4 2 4 4 2" xfId="772" xr:uid="{E434EFB2-87FD-4100-9867-0A6F8B736219}"/>
    <cellStyle name="Normal 4 2 4 4 3" xfId="1105" xr:uid="{B44DA492-5608-4669-9FD5-13E3381E264B}"/>
    <cellStyle name="Normal 4 2 4 5" xfId="376" xr:uid="{2441C24D-C48C-4C11-9B7C-AAF9F168734A}"/>
    <cellStyle name="Normal 4 2 4 5 2" xfId="1173" xr:uid="{CC5F7022-3508-4712-A344-27725F217F78}"/>
    <cellStyle name="Normal 4 2 4 6" xfId="508" xr:uid="{5C142905-47B2-447A-BB78-2B20A262E8D3}"/>
    <cellStyle name="Normal 4 2 4 7" xfId="841" xr:uid="{07ED2646-431C-4918-84F1-724846DDBD6C}"/>
    <cellStyle name="Normal 4 2 5" xfId="78" xr:uid="{00000000-0005-0000-0000-0000F0000000}"/>
    <cellStyle name="Normal 4 2 5 2" xfId="212" xr:uid="{00000000-0005-0000-0000-0000F1000000}"/>
    <cellStyle name="Normal 4 2 5 2 2" xfId="677" xr:uid="{0384E5B6-294F-4CC3-86F1-05202B024620}"/>
    <cellStyle name="Normal 4 2 5 2 3" xfId="1010" xr:uid="{F1DEC9E3-B5ED-495A-99E5-D5576267CCFC}"/>
    <cellStyle name="Normal 4 2 5 3" xfId="411" xr:uid="{EE6FAADB-264D-47D7-89FA-434055606FE5}"/>
    <cellStyle name="Normal 4 2 5 3 2" xfId="1208" xr:uid="{1182AB17-521B-4292-B2E9-08FA2EE4304E}"/>
    <cellStyle name="Normal 4 2 5 4" xfId="544" xr:uid="{0D64489A-381B-4665-B2AA-B466587EE172}"/>
    <cellStyle name="Normal 4 2 5 5" xfId="877" xr:uid="{EC73BFC9-BD60-4988-9C4F-DE1293176A4B}"/>
    <cellStyle name="Normal 4 2 6" xfId="147" xr:uid="{00000000-0005-0000-0000-0000F2000000}"/>
    <cellStyle name="Normal 4 2 6 2" xfId="612" xr:uid="{7FBF08DB-F8F6-49CC-BC8B-33562477CC8C}"/>
    <cellStyle name="Normal 4 2 6 3" xfId="945" xr:uid="{19BD39F4-60D4-44F5-BB2E-FE99F0447952}"/>
    <cellStyle name="Normal 4 2 7" xfId="275" xr:uid="{00000000-0005-0000-0000-0000F3000000}"/>
    <cellStyle name="Normal 4 2 7 2" xfId="740" xr:uid="{F4AA5BE2-B216-4199-978C-39FF232D846F}"/>
    <cellStyle name="Normal 4 2 7 3" xfId="1073" xr:uid="{97CD120C-B5FB-458C-9CCC-CC8F6509D788}"/>
    <cellStyle name="Normal 4 2 8" xfId="347" xr:uid="{8D832413-5028-4C1D-88D1-040C3C9DBB11}"/>
    <cellStyle name="Normal 4 2 8 2" xfId="1144" xr:uid="{134B736D-F766-4C7D-A9E5-67CA079B39A3}"/>
    <cellStyle name="Normal 4 2 9" xfId="476" xr:uid="{72DBF383-A28F-4027-9608-422B1F98031F}"/>
    <cellStyle name="Normal 4 3" xfId="15" xr:uid="{00000000-0005-0000-0000-0000F4000000}"/>
    <cellStyle name="Normal 4 4" xfId="25" xr:uid="{00000000-0005-0000-0000-0000F5000000}"/>
    <cellStyle name="Normal 4 4 2" xfId="57" xr:uid="{00000000-0005-0000-0000-0000F6000000}"/>
    <cellStyle name="Normal 4 4 2 2" xfId="122" xr:uid="{00000000-0005-0000-0000-0000F7000000}"/>
    <cellStyle name="Normal 4 4 2 2 2" xfId="256" xr:uid="{00000000-0005-0000-0000-0000F8000000}"/>
    <cellStyle name="Normal 4 4 2 2 2 2" xfId="721" xr:uid="{123C6294-338E-4497-8C11-E51751CD030B}"/>
    <cellStyle name="Normal 4 4 2 2 2 3" xfId="1054" xr:uid="{4ACA37AE-1083-456B-B079-E81FF4E915F2}"/>
    <cellStyle name="Normal 4 4 2 2 3" xfId="455" xr:uid="{7C9E35F4-6F55-4B16-AD47-2D29B1EE1BEF}"/>
    <cellStyle name="Normal 4 4 2 2 3 2" xfId="1252" xr:uid="{B134FD68-4248-4967-8B77-CF308C9A3510}"/>
    <cellStyle name="Normal 4 4 2 2 4" xfId="588" xr:uid="{0EF21477-EB76-4D30-BB22-E4DCAFDC9A29}"/>
    <cellStyle name="Normal 4 4 2 2 5" xfId="921" xr:uid="{3E60EBE9-2BBB-4847-8269-20D2C48A7CF4}"/>
    <cellStyle name="Normal 4 4 2 3" xfId="191" xr:uid="{00000000-0005-0000-0000-0000F9000000}"/>
    <cellStyle name="Normal 4 4 2 3 2" xfId="656" xr:uid="{CAE1B6E5-C2A8-453D-8F4A-7B3763F00A1D}"/>
    <cellStyle name="Normal 4 4 2 3 3" xfId="989" xr:uid="{ED7DF113-1A6F-4E23-99ED-2DF04CD56C4D}"/>
    <cellStyle name="Normal 4 4 2 4" xfId="322" xr:uid="{00000000-0005-0000-0000-0000FA000000}"/>
    <cellStyle name="Normal 4 4 2 4 2" xfId="787" xr:uid="{D80B1F98-DB48-4358-BAC0-C64D744D152C}"/>
    <cellStyle name="Normal 4 4 2 4 3" xfId="1120" xr:uid="{9930714C-8C35-4DE5-B2F3-2C759B0E60D1}"/>
    <cellStyle name="Normal 4 4 2 5" xfId="391" xr:uid="{93943881-D05B-4B50-8437-E66DD26A537E}"/>
    <cellStyle name="Normal 4 4 2 5 2" xfId="1188" xr:uid="{25F36E18-B335-4095-91F9-35B65873428E}"/>
    <cellStyle name="Normal 4 4 2 6" xfId="523" xr:uid="{AE979B9F-3684-4FAD-829C-FD41FF831518}"/>
    <cellStyle name="Normal 4 4 2 7" xfId="856" xr:uid="{C805A90C-144B-4FA2-9A68-22109CB63EE9}"/>
    <cellStyle name="Normal 4 4 3" xfId="90" xr:uid="{00000000-0005-0000-0000-0000FB000000}"/>
    <cellStyle name="Normal 4 4 3 2" xfId="224" xr:uid="{00000000-0005-0000-0000-0000FC000000}"/>
    <cellStyle name="Normal 4 4 3 2 2" xfId="689" xr:uid="{DDFB2C12-7FC7-4290-B0BF-2B3081F1C2A0}"/>
    <cellStyle name="Normal 4 4 3 2 3" xfId="1022" xr:uid="{60FE2B39-5B62-46A1-A250-1C8BBB9CD621}"/>
    <cellStyle name="Normal 4 4 3 3" xfId="423" xr:uid="{2B886EB8-066E-4D11-9C4E-ABFAF268D092}"/>
    <cellStyle name="Normal 4 4 3 3 2" xfId="1220" xr:uid="{5ADE9DCB-121C-4E9D-8597-8FAB1FB4AF56}"/>
    <cellStyle name="Normal 4 4 3 4" xfId="556" xr:uid="{818664B0-1771-4A46-92AF-F230A4ECFAB6}"/>
    <cellStyle name="Normal 4 4 3 5" xfId="889" xr:uid="{3CBFABF1-8ACD-4169-B561-D721AD10A399}"/>
    <cellStyle name="Normal 4 4 4" xfId="159" xr:uid="{00000000-0005-0000-0000-0000FD000000}"/>
    <cellStyle name="Normal 4 4 4 2" xfId="624" xr:uid="{E06388F2-967F-4856-84E2-DC5D11D11465}"/>
    <cellStyle name="Normal 4 4 4 3" xfId="957" xr:uid="{9B6F87D8-0C5E-455C-A4F2-51A5E5A5D838}"/>
    <cellStyle name="Normal 4 4 5" xfId="290" xr:uid="{00000000-0005-0000-0000-0000FE000000}"/>
    <cellStyle name="Normal 4 4 5 2" xfId="755" xr:uid="{CFCB6481-29CF-4C7F-BAF4-0162F7772B26}"/>
    <cellStyle name="Normal 4 4 5 3" xfId="1088" xr:uid="{A0182141-CFE3-4DA2-A1AA-CFBA61282DA6}"/>
    <cellStyle name="Normal 4 4 6" xfId="360" xr:uid="{DAE977F6-0419-42EC-BE71-58F3A77E297B}"/>
    <cellStyle name="Normal 4 4 6 2" xfId="1157" xr:uid="{DE8562DF-9027-4667-AD17-1758EDD02F8F}"/>
    <cellStyle name="Normal 4 4 7" xfId="491" xr:uid="{8CBFF250-F8D9-4CB3-834C-AAFB58AB3E2A}"/>
    <cellStyle name="Normal 4 4 8" xfId="824" xr:uid="{BA215C91-567B-464C-89B3-D467581BB84F}"/>
    <cellStyle name="Normal 4 5" xfId="73" xr:uid="{00000000-0005-0000-0000-0000FF000000}"/>
    <cellStyle name="Normal 4 5 2" xfId="207" xr:uid="{00000000-0005-0000-0000-000000010000}"/>
    <cellStyle name="Normal 4 5 2 2" xfId="672" xr:uid="{7C274D88-AAE6-4A7F-A0CA-94AABC538CC5}"/>
    <cellStyle name="Normal 4 5 2 3" xfId="1005" xr:uid="{11482AD9-EDEB-4A4C-9F06-D891E728BF00}"/>
    <cellStyle name="Normal 4 5 3" xfId="406" xr:uid="{19A5CA50-800A-483F-B5B1-441AC30253F1}"/>
    <cellStyle name="Normal 4 5 3 2" xfId="1203" xr:uid="{C1F3F669-5523-43A0-A679-411B8667AA56}"/>
    <cellStyle name="Normal 4 5 4" xfId="539" xr:uid="{ABF2E420-B419-479D-BC1B-3DF31081A849}"/>
    <cellStyle name="Normal 4 5 5" xfId="872" xr:uid="{295C65D3-D95C-44F2-913C-82761838E956}"/>
    <cellStyle name="Normal 4 6" xfId="142" xr:uid="{00000000-0005-0000-0000-000001010000}"/>
    <cellStyle name="Normal 4 6 2" xfId="607" xr:uid="{F5FD5AE0-38A0-4E20-A10E-2D342D4AEDA3}"/>
    <cellStyle name="Normal 4 6 3" xfId="940" xr:uid="{5EC9E35F-D4F3-48D4-833B-0FC0BF3155D6}"/>
    <cellStyle name="Normal 4 7" xfId="807" xr:uid="{47DECB09-2F18-4A60-B4A3-CDA14E35EDF4}"/>
    <cellStyle name="Normal 5" xfId="9" xr:uid="{00000000-0005-0000-0000-000002010000}"/>
    <cellStyle name="Normal 5 2" xfId="19" xr:uid="{00000000-0005-0000-0000-000003010000}"/>
    <cellStyle name="Normal 5 2 2" xfId="37" xr:uid="{00000000-0005-0000-0000-000004010000}"/>
    <cellStyle name="Normal 5 2 2 2" xfId="69" xr:uid="{00000000-0005-0000-0000-000005010000}"/>
    <cellStyle name="Normal 5 2 2 2 2" xfId="134" xr:uid="{00000000-0005-0000-0000-000006010000}"/>
    <cellStyle name="Normal 5 2 2 2 2 2" xfId="268" xr:uid="{00000000-0005-0000-0000-000007010000}"/>
    <cellStyle name="Normal 5 2 2 2 2 2 2" xfId="733" xr:uid="{12AE0EC8-41DE-4FA6-A653-20710CCC41A7}"/>
    <cellStyle name="Normal 5 2 2 2 2 2 3" xfId="1066" xr:uid="{305C721A-8861-4969-B8CC-17541CFC7CF6}"/>
    <cellStyle name="Normal 5 2 2 2 2 3" xfId="467" xr:uid="{32D90577-69A2-4853-B75B-51D18172C58B}"/>
    <cellStyle name="Normal 5 2 2 2 2 3 2" xfId="1264" xr:uid="{37ABEB62-3ABA-47DD-8EF7-5A546BF00BAD}"/>
    <cellStyle name="Normal 5 2 2 2 2 4" xfId="600" xr:uid="{BD30060B-EFAB-4AF3-BC74-C7F662CC452E}"/>
    <cellStyle name="Normal 5 2 2 2 2 5" xfId="933" xr:uid="{A6F722A1-89FF-457E-B0C0-31C7267E18FA}"/>
    <cellStyle name="Normal 5 2 2 2 3" xfId="203" xr:uid="{00000000-0005-0000-0000-000008010000}"/>
    <cellStyle name="Normal 5 2 2 2 3 2" xfId="668" xr:uid="{81CBC7B0-2566-4AE2-B063-81EDCB9D386E}"/>
    <cellStyle name="Normal 5 2 2 2 3 3" xfId="1001" xr:uid="{D5D048CA-6DF3-445D-AE28-B33E09CA3DDE}"/>
    <cellStyle name="Normal 5 2 2 2 4" xfId="334" xr:uid="{00000000-0005-0000-0000-000009010000}"/>
    <cellStyle name="Normal 5 2 2 2 4 2" xfId="799" xr:uid="{EE696698-409A-4064-A417-BB4996357FAF}"/>
    <cellStyle name="Normal 5 2 2 2 4 3" xfId="1132" xr:uid="{E3165166-C926-4AE7-898E-7BA406797248}"/>
    <cellStyle name="Normal 5 2 2 2 5" xfId="402" xr:uid="{73395DF0-F785-493E-AE8B-433FA280966F}"/>
    <cellStyle name="Normal 5 2 2 2 5 2" xfId="1199" xr:uid="{090322E2-67AD-42D0-BEFA-3A64E1DBA5C8}"/>
    <cellStyle name="Normal 5 2 2 2 6" xfId="535" xr:uid="{1131C6E6-3BB3-4CBF-A3C7-D8D84B95AF8D}"/>
    <cellStyle name="Normal 5 2 2 2 7" xfId="868" xr:uid="{4C09DB7E-1373-40FD-8D1E-49479128A2B4}"/>
    <cellStyle name="Normal 5 2 2 3" xfId="102" xr:uid="{00000000-0005-0000-0000-00000A010000}"/>
    <cellStyle name="Normal 5 2 2 3 2" xfId="236" xr:uid="{00000000-0005-0000-0000-00000B010000}"/>
    <cellStyle name="Normal 5 2 2 3 2 2" xfId="701" xr:uid="{55D97C37-3807-498B-A050-B2D4BC679271}"/>
    <cellStyle name="Normal 5 2 2 3 2 3" xfId="1034" xr:uid="{7C0FCFE0-A9FD-41A9-90A7-F95A7EADC701}"/>
    <cellStyle name="Normal 5 2 2 3 3" xfId="435" xr:uid="{9A95CF07-1F35-487A-8D39-6311CDB8BC4B}"/>
    <cellStyle name="Normal 5 2 2 3 3 2" xfId="1232" xr:uid="{100B25F6-E521-4F1E-9FDB-A7700D2430F8}"/>
    <cellStyle name="Normal 5 2 2 3 4" xfId="568" xr:uid="{BB1F529D-8AF7-45E9-9439-59B9F36E79BB}"/>
    <cellStyle name="Normal 5 2 2 3 5" xfId="901" xr:uid="{9B0AC9E0-A9F5-4589-A6F1-3F61527A3FA4}"/>
    <cellStyle name="Normal 5 2 2 4" xfId="171" xr:uid="{00000000-0005-0000-0000-00000C010000}"/>
    <cellStyle name="Normal 5 2 2 4 2" xfId="636" xr:uid="{6F6F87D3-18CD-4E82-B971-0E9823BB05EA}"/>
    <cellStyle name="Normal 5 2 2 4 3" xfId="969" xr:uid="{7B497F1C-9951-4D65-983B-DA42A707093D}"/>
    <cellStyle name="Normal 5 2 2 5" xfId="302" xr:uid="{00000000-0005-0000-0000-00000D010000}"/>
    <cellStyle name="Normal 5 2 2 5 2" xfId="767" xr:uid="{993B7A59-0B8B-4F14-A9E9-A42863E3B2CB}"/>
    <cellStyle name="Normal 5 2 2 5 3" xfId="1100" xr:uid="{5EE5D6ED-DD73-4563-9EA9-3EEBA421DBB8}"/>
    <cellStyle name="Normal 5 2 2 6" xfId="371" xr:uid="{4D23F774-BE69-45B2-9B55-BF676B904E4D}"/>
    <cellStyle name="Normal 5 2 2 6 2" xfId="1168" xr:uid="{273F9EF8-652D-4050-91F8-F16B8CA70D77}"/>
    <cellStyle name="Normal 5 2 2 7" xfId="503" xr:uid="{287ECA11-7E69-4951-83D6-853DADF79046}"/>
    <cellStyle name="Normal 5 2 2 8" xfId="836" xr:uid="{DB1A9D5B-488C-4137-860C-6C5B62E84694}"/>
    <cellStyle name="Normal 5 2 3" xfId="52" xr:uid="{00000000-0005-0000-0000-00000E010000}"/>
    <cellStyle name="Normal 5 2 3 2" xfId="117" xr:uid="{00000000-0005-0000-0000-00000F010000}"/>
    <cellStyle name="Normal 5 2 3 2 2" xfId="251" xr:uid="{00000000-0005-0000-0000-000010010000}"/>
    <cellStyle name="Normal 5 2 3 2 2 2" xfId="716" xr:uid="{27357119-2ED7-4413-A4D0-622447C0E846}"/>
    <cellStyle name="Normal 5 2 3 2 2 3" xfId="1049" xr:uid="{36E0E318-A2EB-405D-9627-7AD68F445366}"/>
    <cellStyle name="Normal 5 2 3 2 3" xfId="450" xr:uid="{856AE743-5C5F-4F92-9B58-5C7632A7F508}"/>
    <cellStyle name="Normal 5 2 3 2 3 2" xfId="1247" xr:uid="{D6A53967-DFB2-42D7-97C8-494895BBEDA6}"/>
    <cellStyle name="Normal 5 2 3 2 4" xfId="583" xr:uid="{CE3F0644-C924-4A45-B8B8-9C323BB1BADB}"/>
    <cellStyle name="Normal 5 2 3 2 5" xfId="916" xr:uid="{A4947368-BF14-4E83-BD32-4B6491A1D80B}"/>
    <cellStyle name="Normal 5 2 3 3" xfId="186" xr:uid="{00000000-0005-0000-0000-000011010000}"/>
    <cellStyle name="Normal 5 2 3 3 2" xfId="651" xr:uid="{7AA5FD04-6078-4D6A-8037-5DA1F51B88E4}"/>
    <cellStyle name="Normal 5 2 3 3 3" xfId="984" xr:uid="{8638196D-EE6C-4C56-98A9-740AEC7E8A25}"/>
    <cellStyle name="Normal 5 2 3 4" xfId="317" xr:uid="{00000000-0005-0000-0000-000012010000}"/>
    <cellStyle name="Normal 5 2 3 4 2" xfId="782" xr:uid="{3D770D8F-2EA0-44AA-A9C8-B79B06029C02}"/>
    <cellStyle name="Normal 5 2 3 4 3" xfId="1115" xr:uid="{50CC0154-7B3D-4185-99F9-10D63E3958D5}"/>
    <cellStyle name="Normal 5 2 3 5" xfId="386" xr:uid="{D6786CA5-97B8-45A0-8EF5-F60DF02AE4AC}"/>
    <cellStyle name="Normal 5 2 3 5 2" xfId="1183" xr:uid="{4F7CBA44-74F6-4DA2-ACBF-A8CC8E098B35}"/>
    <cellStyle name="Normal 5 2 3 6" xfId="518" xr:uid="{D429D0FE-5B51-4043-8C61-75ED1F9B31CB}"/>
    <cellStyle name="Normal 5 2 3 7" xfId="851" xr:uid="{BC08EBE7-57A1-449C-8059-FF8ED8FB56A7}"/>
    <cellStyle name="Normal 5 2 4" xfId="85" xr:uid="{00000000-0005-0000-0000-000013010000}"/>
    <cellStyle name="Normal 5 2 4 2" xfId="219" xr:uid="{00000000-0005-0000-0000-000014010000}"/>
    <cellStyle name="Normal 5 2 4 2 2" xfId="684" xr:uid="{78D8832B-C10D-43B1-ACDF-89AA6DAF14EA}"/>
    <cellStyle name="Normal 5 2 4 2 3" xfId="1017" xr:uid="{C76F99E4-1624-49E1-ACEE-F1005BA21EB2}"/>
    <cellStyle name="Normal 5 2 4 3" xfId="418" xr:uid="{F395489B-BCCA-4BFF-AF1E-0515AA83700A}"/>
    <cellStyle name="Normal 5 2 4 3 2" xfId="1215" xr:uid="{00495196-863B-4D9A-9841-30D7924C098F}"/>
    <cellStyle name="Normal 5 2 4 4" xfId="551" xr:uid="{371ABF62-17BC-47B3-BB6E-E309461EEE6E}"/>
    <cellStyle name="Normal 5 2 4 5" xfId="884" xr:uid="{2DF182BE-222D-4C73-98A7-A7A4FBFFE325}"/>
    <cellStyle name="Normal 5 2 5" xfId="154" xr:uid="{00000000-0005-0000-0000-000015010000}"/>
    <cellStyle name="Normal 5 2 5 2" xfId="619" xr:uid="{79296208-C114-4909-9477-05363A4EAFB9}"/>
    <cellStyle name="Normal 5 2 5 3" xfId="952" xr:uid="{010E5CCD-9041-4213-9069-70062AA94849}"/>
    <cellStyle name="Normal 5 2 6" xfId="285" xr:uid="{00000000-0005-0000-0000-000016010000}"/>
    <cellStyle name="Normal 5 2 6 2" xfId="750" xr:uid="{5EDDED7B-878A-42B1-BC21-91FF9A61C44E}"/>
    <cellStyle name="Normal 5 2 6 3" xfId="1083" xr:uid="{C8F970CA-9F2A-4ACF-8937-35833D93A840}"/>
    <cellStyle name="Normal 5 2 7" xfId="355" xr:uid="{433268F9-7E3E-44B4-8C96-570FEF68E26D}"/>
    <cellStyle name="Normal 5 2 7 2" xfId="1152" xr:uid="{1A447579-E0E6-42B5-A2C8-B49C2A9E9034}"/>
    <cellStyle name="Normal 5 2 8" xfId="486" xr:uid="{773D63A0-AC13-4444-82BE-DEAA378F4B49}"/>
    <cellStyle name="Normal 5 2 9" xfId="819" xr:uid="{7BEC10B3-8557-4BDC-9DEE-9076529A799A}"/>
    <cellStyle name="Normal 6" xfId="7" xr:uid="{00000000-0005-0000-0000-000017010000}"/>
    <cellStyle name="Normal 6 2" xfId="27" xr:uid="{00000000-0005-0000-0000-000018010000}"/>
    <cellStyle name="Normal 6 2 2" xfId="59" xr:uid="{00000000-0005-0000-0000-000019010000}"/>
    <cellStyle name="Normal 6 2 2 2" xfId="124" xr:uid="{00000000-0005-0000-0000-00001A010000}"/>
    <cellStyle name="Normal 6 2 2 2 2" xfId="258" xr:uid="{00000000-0005-0000-0000-00001B010000}"/>
    <cellStyle name="Normal 6 2 2 2 2 2" xfId="723" xr:uid="{3DFAB18B-1E74-4B3D-B938-B4BD502B3016}"/>
    <cellStyle name="Normal 6 2 2 2 2 3" xfId="1056" xr:uid="{063D05DB-0A1D-4645-86F9-28F486B4D25D}"/>
    <cellStyle name="Normal 6 2 2 2 3" xfId="457" xr:uid="{2F2760E7-EFA8-4712-B41D-504C0222D650}"/>
    <cellStyle name="Normal 6 2 2 2 3 2" xfId="1254" xr:uid="{84A4F502-D0DD-4159-A8AF-0D6018C1001F}"/>
    <cellStyle name="Normal 6 2 2 2 4" xfId="590" xr:uid="{87B3B852-6934-49C1-9514-C57133725DD1}"/>
    <cellStyle name="Normal 6 2 2 2 5" xfId="923" xr:uid="{05D30EDC-4BB5-46AF-854C-8BD941BBD5A0}"/>
    <cellStyle name="Normal 6 2 2 3" xfId="193" xr:uid="{00000000-0005-0000-0000-00001C010000}"/>
    <cellStyle name="Normal 6 2 2 3 2" xfId="658" xr:uid="{10ACFD4B-32F2-4588-9EC7-4B8774B61BC6}"/>
    <cellStyle name="Normal 6 2 2 3 3" xfId="991" xr:uid="{78636A5E-CF56-42BF-A76D-450A1B376DE7}"/>
    <cellStyle name="Normal 6 2 2 4" xfId="324" xr:uid="{00000000-0005-0000-0000-00001D010000}"/>
    <cellStyle name="Normal 6 2 2 4 2" xfId="789" xr:uid="{17D03102-A2A8-4FE6-AEE6-7ABF9FE22D83}"/>
    <cellStyle name="Normal 6 2 2 4 3" xfId="1122" xr:uid="{A99D9833-657C-4759-95C2-5A8EDBB25D41}"/>
    <cellStyle name="Normal 6 2 2 5" xfId="393" xr:uid="{47A9D2E4-1824-4366-9232-F39D9824F24D}"/>
    <cellStyle name="Normal 6 2 2 5 2" xfId="1190" xr:uid="{EAA847D0-4941-466B-A2BF-E5F17506242B}"/>
    <cellStyle name="Normal 6 2 2 6" xfId="525" xr:uid="{ACCAD756-0B9E-4EF3-A9AF-86CD2D4139FB}"/>
    <cellStyle name="Normal 6 2 2 7" xfId="858" xr:uid="{1AEC00C6-3EE3-443E-A343-9D2B0114ABD6}"/>
    <cellStyle name="Normal 6 2 3" xfId="92" xr:uid="{00000000-0005-0000-0000-00001E010000}"/>
    <cellStyle name="Normal 6 2 3 2" xfId="226" xr:uid="{00000000-0005-0000-0000-00001F010000}"/>
    <cellStyle name="Normal 6 2 3 2 2" xfId="691" xr:uid="{E05AD2F2-1DA5-4D02-A9D1-3D6609A0A921}"/>
    <cellStyle name="Normal 6 2 3 2 3" xfId="1024" xr:uid="{EF03654D-9E6D-48E5-A527-B875C0D884F4}"/>
    <cellStyle name="Normal 6 2 3 3" xfId="425" xr:uid="{15C795C8-5F6C-4ECE-AD13-893745F52714}"/>
    <cellStyle name="Normal 6 2 3 3 2" xfId="1222" xr:uid="{F0CEBA6E-8980-4978-A802-6F05BCF13F0D}"/>
    <cellStyle name="Normal 6 2 3 4" xfId="558" xr:uid="{AEA3D715-39A1-4204-A303-CAAFC1D2106E}"/>
    <cellStyle name="Normal 6 2 3 5" xfId="891" xr:uid="{1C68707B-B4FE-4150-9CD0-CE5BECB01CD3}"/>
    <cellStyle name="Normal 6 2 4" xfId="161" xr:uid="{00000000-0005-0000-0000-000020010000}"/>
    <cellStyle name="Normal 6 2 4 2" xfId="626" xr:uid="{08546CBC-74A0-430D-BED0-EB650B340745}"/>
    <cellStyle name="Normal 6 2 4 3" xfId="959" xr:uid="{1F8E6AA2-4432-447A-8309-4CB564378129}"/>
    <cellStyle name="Normal 6 2 5" xfId="292" xr:uid="{00000000-0005-0000-0000-000021010000}"/>
    <cellStyle name="Normal 6 2 5 2" xfId="757" xr:uid="{2C6F41C9-D8C3-4958-B658-E352D19487F7}"/>
    <cellStyle name="Normal 6 2 5 3" xfId="1090" xr:uid="{41DF0E45-2128-4481-91AB-9140A336A5A2}"/>
    <cellStyle name="Normal 6 2 6" xfId="362" xr:uid="{BB0DC4C4-172C-48FA-A770-22A90802C49C}"/>
    <cellStyle name="Normal 6 2 6 2" xfId="1159" xr:uid="{EBCAA24E-6B21-4BE7-8719-6E7962BE1ACD}"/>
    <cellStyle name="Normal 6 2 7" xfId="493" xr:uid="{1EBD2540-C69F-48BD-B0AF-BD289196A624}"/>
    <cellStyle name="Normal 6 2 8" xfId="826" xr:uid="{3A97E813-4CCC-4017-BBD6-E53E6F80B2DB}"/>
    <cellStyle name="Normal 6 3" xfId="44" xr:uid="{00000000-0005-0000-0000-000022010000}"/>
    <cellStyle name="Normal 6 3 2" xfId="109" xr:uid="{00000000-0005-0000-0000-000023010000}"/>
    <cellStyle name="Normal 6 3 2 2" xfId="243" xr:uid="{00000000-0005-0000-0000-000024010000}"/>
    <cellStyle name="Normal 6 3 2 2 2" xfId="708" xr:uid="{6EAD7D4F-A7F1-4836-9715-693D8C78EE29}"/>
    <cellStyle name="Normal 6 3 2 2 3" xfId="1041" xr:uid="{056D1887-B220-4905-8F8E-1F9FA302D98C}"/>
    <cellStyle name="Normal 6 3 2 3" xfId="442" xr:uid="{4D6E9410-E369-4B78-A86F-7AE3FAAC0F22}"/>
    <cellStyle name="Normal 6 3 2 3 2" xfId="1239" xr:uid="{8415EE9A-B6FA-4337-A039-C1F163D57046}"/>
    <cellStyle name="Normal 6 3 2 4" xfId="575" xr:uid="{72CDA511-9C47-4ADC-8FD7-DD01DCE5420E}"/>
    <cellStyle name="Normal 6 3 2 5" xfId="908" xr:uid="{D9826EDB-147F-4226-89AE-9C6561BCBDAC}"/>
    <cellStyle name="Normal 6 3 3" xfId="178" xr:uid="{00000000-0005-0000-0000-000025010000}"/>
    <cellStyle name="Normal 6 3 3 2" xfId="643" xr:uid="{D973E82D-40DC-4289-9ED3-99438EF63A7A}"/>
    <cellStyle name="Normal 6 3 3 3" xfId="976" xr:uid="{643E5DDA-3889-473A-8F90-4267EA27B4B0}"/>
    <cellStyle name="Normal 6 3 4" xfId="309" xr:uid="{00000000-0005-0000-0000-000026010000}"/>
    <cellStyle name="Normal 6 3 4 2" xfId="774" xr:uid="{231899BF-4F8A-469A-98EC-476EB7580633}"/>
    <cellStyle name="Normal 6 3 4 3" xfId="1107" xr:uid="{7C58DFA4-5908-479D-8C20-CB48D7BAAB15}"/>
    <cellStyle name="Normal 6 3 5" xfId="378" xr:uid="{D5CBE20F-3993-482C-A66B-EF9CDEFE1351}"/>
    <cellStyle name="Normal 6 3 5 2" xfId="1175" xr:uid="{7F34D611-5F23-48C1-99D8-0834AC305533}"/>
    <cellStyle name="Normal 6 3 6" xfId="510" xr:uid="{FA8451F2-3696-421C-9403-24C4D8CCA187}"/>
    <cellStyle name="Normal 6 3 7" xfId="843" xr:uid="{E15E8126-BA4C-4EBF-AB5F-0E6EECC0424B}"/>
    <cellStyle name="Normal 6 4" xfId="75" xr:uid="{00000000-0005-0000-0000-000027010000}"/>
    <cellStyle name="Normal 6 4 2" xfId="209" xr:uid="{00000000-0005-0000-0000-000028010000}"/>
    <cellStyle name="Normal 6 4 2 2" xfId="674" xr:uid="{3C3624D8-A141-4287-9353-9A2F6BA24469}"/>
    <cellStyle name="Normal 6 4 2 3" xfId="1007" xr:uid="{F5835654-7134-4060-ABC8-8456E2881AB7}"/>
    <cellStyle name="Normal 6 4 3" xfId="408" xr:uid="{0377D8F4-5DC8-4B1D-9BEA-975E8674DDAB}"/>
    <cellStyle name="Normal 6 4 3 2" xfId="1205" xr:uid="{3C32F518-76D6-45D9-BC39-FD8D2A64235B}"/>
    <cellStyle name="Normal 6 4 4" xfId="541" xr:uid="{6143428F-8CF0-41C4-AEA7-20F14BA6616D}"/>
    <cellStyle name="Normal 6 4 5" xfId="874" xr:uid="{D9C30D52-12EE-415B-A306-5E536C584214}"/>
    <cellStyle name="Normal 6 5" xfId="144" xr:uid="{00000000-0005-0000-0000-000029010000}"/>
    <cellStyle name="Normal 6 5 2" xfId="609" xr:uid="{CE2FB829-0EF0-49E3-85A9-1F45B260D49B}"/>
    <cellStyle name="Normal 6 5 3" xfId="942" xr:uid="{705133A0-F7FD-40DF-A6B2-AD94EA913AE9}"/>
    <cellStyle name="Normal 6 6" xfId="277" xr:uid="{00000000-0005-0000-0000-00002A010000}"/>
    <cellStyle name="Normal 6 6 2" xfId="742" xr:uid="{D28A6E51-0D0B-449F-97F6-D732AD63B6D8}"/>
    <cellStyle name="Normal 6 6 3" xfId="1075" xr:uid="{596EFFA9-55EC-434C-AD9D-E8DBCEFFF28B}"/>
    <cellStyle name="Normal 6 7" xfId="348" xr:uid="{04EEC45A-9019-423A-9CD7-31FF8FA2A625}"/>
    <cellStyle name="Normal 6 7 2" xfId="1145" xr:uid="{CE84FFB7-BAB9-4A38-8705-E7B52B34A36B}"/>
    <cellStyle name="Normal 6 8" xfId="478" xr:uid="{A4D7C1A7-4572-4DF3-B973-D3503F442F03}"/>
    <cellStyle name="Normal 6 9" xfId="809" xr:uid="{D9FE2AC9-B88F-4B7B-AE47-33855E3917B9}"/>
    <cellStyle name="Normal 7" xfId="13" xr:uid="{00000000-0005-0000-0000-00002B010000}"/>
    <cellStyle name="Normal 7 2" xfId="32" xr:uid="{00000000-0005-0000-0000-00002C010000}"/>
    <cellStyle name="Normal 7 2 2" xfId="64" xr:uid="{00000000-0005-0000-0000-00002D010000}"/>
    <cellStyle name="Normal 7 2 2 2" xfId="129" xr:uid="{00000000-0005-0000-0000-00002E010000}"/>
    <cellStyle name="Normal 7 2 2 2 2" xfId="263" xr:uid="{00000000-0005-0000-0000-00002F010000}"/>
    <cellStyle name="Normal 7 2 2 2 2 2" xfId="728" xr:uid="{47017CA6-D8D2-49E8-8D8D-08C72BA554AD}"/>
    <cellStyle name="Normal 7 2 2 2 2 3" xfId="1061" xr:uid="{73939376-4B4A-4AED-89FF-F2F92E950D41}"/>
    <cellStyle name="Normal 7 2 2 2 3" xfId="462" xr:uid="{1471BEC5-F7F0-417E-A041-C68895E485B5}"/>
    <cellStyle name="Normal 7 2 2 2 3 2" xfId="1259" xr:uid="{1151713A-639C-4DFC-BD67-1240640E303B}"/>
    <cellStyle name="Normal 7 2 2 2 4" xfId="595" xr:uid="{DBFE8391-7155-4DC8-9B7F-F48FE51E7DDA}"/>
    <cellStyle name="Normal 7 2 2 2 5" xfId="928" xr:uid="{9FB9D78E-F243-4813-9DE5-CFFCCE7E9AFF}"/>
    <cellStyle name="Normal 7 2 2 3" xfId="198" xr:uid="{00000000-0005-0000-0000-000030010000}"/>
    <cellStyle name="Normal 7 2 2 3 2" xfId="663" xr:uid="{19CD57A9-C090-46A4-A679-BBF3E0918841}"/>
    <cellStyle name="Normal 7 2 2 3 3" xfId="996" xr:uid="{E803F36F-2E62-4FA5-A24E-DEACA81F98F7}"/>
    <cellStyle name="Normal 7 2 2 4" xfId="329" xr:uid="{00000000-0005-0000-0000-000031010000}"/>
    <cellStyle name="Normal 7 2 2 4 2" xfId="794" xr:uid="{6CA6A9E4-CA94-42C4-BB29-7B3FB767E6FC}"/>
    <cellStyle name="Normal 7 2 2 4 3" xfId="1127" xr:uid="{380FFDCF-9C27-4FD8-9DF6-F22A3D767495}"/>
    <cellStyle name="Normal 7 2 2 5" xfId="397" xr:uid="{E58CEBC7-188F-4551-9705-DC56010C2F17}"/>
    <cellStyle name="Normal 7 2 2 5 2" xfId="1194" xr:uid="{F2ABB9E6-D3B9-494D-8D6B-8885CB04F927}"/>
    <cellStyle name="Normal 7 2 2 6" xfId="530" xr:uid="{C668483B-CDA9-4F5D-928D-67DE93B78C33}"/>
    <cellStyle name="Normal 7 2 2 7" xfId="863" xr:uid="{DAAA2C26-1D3D-42DB-B8A1-57A83A11326A}"/>
    <cellStyle name="Normal 7 2 3" xfId="97" xr:uid="{00000000-0005-0000-0000-000032010000}"/>
    <cellStyle name="Normal 7 2 3 2" xfId="231" xr:uid="{00000000-0005-0000-0000-000033010000}"/>
    <cellStyle name="Normal 7 2 3 2 2" xfId="696" xr:uid="{39F6A37A-78AF-49CC-9BE6-AE77860A4B44}"/>
    <cellStyle name="Normal 7 2 3 2 3" xfId="1029" xr:uid="{C69E1E4E-BCF6-477F-B6AF-C6A5EDF6E4CD}"/>
    <cellStyle name="Normal 7 2 3 3" xfId="430" xr:uid="{923CECD5-5C8E-4588-9574-7EAE1451AADF}"/>
    <cellStyle name="Normal 7 2 3 3 2" xfId="1227" xr:uid="{3D37BB5C-6AFF-4EAF-B985-DA67C3B42388}"/>
    <cellStyle name="Normal 7 2 3 4" xfId="563" xr:uid="{B0B13B5E-6EE7-4CFE-AC74-2FD9BB862908}"/>
    <cellStyle name="Normal 7 2 3 5" xfId="896" xr:uid="{50D7E7AC-CA68-4E3C-A5BD-EA3FDAF1C5DA}"/>
    <cellStyle name="Normal 7 2 4" xfId="166" xr:uid="{00000000-0005-0000-0000-000034010000}"/>
    <cellStyle name="Normal 7 2 4 2" xfId="631" xr:uid="{40F5FDE1-043C-4F3D-8FBA-658AE6325AB1}"/>
    <cellStyle name="Normal 7 2 4 3" xfId="964" xr:uid="{AA518D20-7F40-4B41-9703-C1FE9B25DE79}"/>
    <cellStyle name="Normal 7 2 5" xfId="297" xr:uid="{00000000-0005-0000-0000-000035010000}"/>
    <cellStyle name="Normal 7 2 5 2" xfId="762" xr:uid="{825E5383-7395-4587-AAAD-AC665332F4D5}"/>
    <cellStyle name="Normal 7 2 5 3" xfId="1095" xr:uid="{1ABE27AA-C83F-49E6-A42E-337F693168FF}"/>
    <cellStyle name="Normal 7 2 6" xfId="366" xr:uid="{9E79B405-0E7E-4A08-AB3B-70E7B21E8C31}"/>
    <cellStyle name="Normal 7 2 6 2" xfId="1163" xr:uid="{12B25040-22FB-40FE-862A-AF8119BE31C3}"/>
    <cellStyle name="Normal 7 2 7" xfId="498" xr:uid="{1C1DC2E9-04E2-4ABA-BFF5-C46B53133EB1}"/>
    <cellStyle name="Normal 7 2 8" xfId="831" xr:uid="{1FF6D6B7-985D-400D-AED3-8F9D31BAC0D0}"/>
    <cellStyle name="Normal 7 3" xfId="47" xr:uid="{00000000-0005-0000-0000-000036010000}"/>
    <cellStyle name="Normal 7 3 2" xfId="112" xr:uid="{00000000-0005-0000-0000-000037010000}"/>
    <cellStyle name="Normal 7 3 2 2" xfId="246" xr:uid="{00000000-0005-0000-0000-000038010000}"/>
    <cellStyle name="Normal 7 3 2 2 2" xfId="711" xr:uid="{7ECE6732-1A5E-4F66-A27E-2FD3DC3992AF}"/>
    <cellStyle name="Normal 7 3 2 2 3" xfId="1044" xr:uid="{6D02B39C-5C16-471F-A249-997D3919A037}"/>
    <cellStyle name="Normal 7 3 2 3" xfId="445" xr:uid="{EC029E1D-0A8D-4F61-B33F-7B89F91BBE1D}"/>
    <cellStyle name="Normal 7 3 2 3 2" xfId="1242" xr:uid="{C8AA1A03-C896-4749-AA2B-ABDFA2AFC229}"/>
    <cellStyle name="Normal 7 3 2 4" xfId="578" xr:uid="{0ACC8207-FFB8-4767-A34A-EE5CB1E4C320}"/>
    <cellStyle name="Normal 7 3 2 5" xfId="911" xr:uid="{C1B4D079-A5EA-4905-82A1-113A53DB81EE}"/>
    <cellStyle name="Normal 7 3 3" xfId="181" xr:uid="{00000000-0005-0000-0000-000039010000}"/>
    <cellStyle name="Normal 7 3 3 2" xfId="646" xr:uid="{72BE2E70-6C3D-46D1-BC27-AA58A0090223}"/>
    <cellStyle name="Normal 7 3 3 3" xfId="979" xr:uid="{C757BB32-CE6F-4B76-BDFB-BC545002399F}"/>
    <cellStyle name="Normal 7 3 4" xfId="312" xr:uid="{00000000-0005-0000-0000-00003A010000}"/>
    <cellStyle name="Normal 7 3 4 2" xfId="777" xr:uid="{9B967659-E8B2-49FD-8D1B-C7FE00B36915}"/>
    <cellStyle name="Normal 7 3 4 3" xfId="1110" xr:uid="{72947CE6-C03B-46B7-B211-A1C52DB5BCBA}"/>
    <cellStyle name="Normal 7 3 5" xfId="381" xr:uid="{8395A138-4342-4EC3-BC25-ACC39C36B224}"/>
    <cellStyle name="Normal 7 3 5 2" xfId="1178" xr:uid="{2CA49676-DA2C-42F6-AC92-3C56219850E1}"/>
    <cellStyle name="Normal 7 3 6" xfId="513" xr:uid="{550E4978-7EF1-49BB-BE67-055F8C71AB88}"/>
    <cellStyle name="Normal 7 3 7" xfId="846" xr:uid="{0AC2A01F-8B64-420B-A72D-A22AE48A5ECA}"/>
    <cellStyle name="Normal 7 4" xfId="80" xr:uid="{00000000-0005-0000-0000-00003B010000}"/>
    <cellStyle name="Normal 7 4 2" xfId="214" xr:uid="{00000000-0005-0000-0000-00003C010000}"/>
    <cellStyle name="Normal 7 4 2 2" xfId="679" xr:uid="{9A05EFED-42D0-474F-9256-2A243FAFE82B}"/>
    <cellStyle name="Normal 7 4 2 3" xfId="1012" xr:uid="{889290F6-8A70-4FB2-9890-12A4E2095565}"/>
    <cellStyle name="Normal 7 4 3" xfId="413" xr:uid="{8EA5463D-343F-459D-B73F-7B3C6BCB943D}"/>
    <cellStyle name="Normal 7 4 3 2" xfId="1210" xr:uid="{C08190D0-1AB5-48D6-98BB-2BC4CDE175F9}"/>
    <cellStyle name="Normal 7 4 4" xfId="546" xr:uid="{A7B4CCCE-D71E-4A91-A22B-99A4D8C0E39F}"/>
    <cellStyle name="Normal 7 4 5" xfId="879" xr:uid="{43C56D5A-80FC-4CAE-9F11-A4C2972DC242}"/>
    <cellStyle name="Normal 7 5" xfId="149" xr:uid="{00000000-0005-0000-0000-00003D010000}"/>
    <cellStyle name="Normal 7 5 2" xfId="614" xr:uid="{8E888A13-E58A-49B8-9D07-43CD4CD06645}"/>
    <cellStyle name="Normal 7 5 3" xfId="947" xr:uid="{6EE3CBFF-6440-4DDC-8FAD-327D381465B3}"/>
    <cellStyle name="Normal 7 6" xfId="280" xr:uid="{00000000-0005-0000-0000-00003E010000}"/>
    <cellStyle name="Normal 7 6 2" xfId="745" xr:uid="{80756110-C651-47D7-819F-0E7BB00B339B}"/>
    <cellStyle name="Normal 7 6 3" xfId="1078" xr:uid="{BF685EEB-D123-4DD3-884E-7807392EA989}"/>
    <cellStyle name="Normal 7 7" xfId="350" xr:uid="{A6DCD1CE-A3B1-4430-968D-0DA2747F7245}"/>
    <cellStyle name="Normal 7 7 2" xfId="1147" xr:uid="{5333DD22-324A-4120-BE7D-3AF635276E6F}"/>
    <cellStyle name="Normal 7 8" xfId="481" xr:uid="{E665BD18-0784-4E07-A7A9-DD96181C2F53}"/>
    <cellStyle name="Normal 7 9" xfId="814" xr:uid="{D6FF3011-51BA-4314-AC12-FF80B118FCA0}"/>
    <cellStyle name="Normal 8" xfId="20" xr:uid="{00000000-0005-0000-0000-00003F010000}"/>
    <cellStyle name="Normal 8 2" xfId="38" xr:uid="{00000000-0005-0000-0000-000040010000}"/>
    <cellStyle name="Normal 8 2 2" xfId="70" xr:uid="{00000000-0005-0000-0000-000041010000}"/>
    <cellStyle name="Normal 8 2 2 2" xfId="135" xr:uid="{00000000-0005-0000-0000-000042010000}"/>
    <cellStyle name="Normal 8 2 2 2 2" xfId="269" xr:uid="{00000000-0005-0000-0000-000043010000}"/>
    <cellStyle name="Normal 8 2 2 2 2 2" xfId="734" xr:uid="{42F895B5-1872-4E12-9261-259C7DE38DE9}"/>
    <cellStyle name="Normal 8 2 2 2 2 3" xfId="1067" xr:uid="{173A7220-D3B2-433B-ABE7-2B9CD6403A25}"/>
    <cellStyle name="Normal 8 2 2 2 3" xfId="468" xr:uid="{01E85DD8-8EC3-436F-92F8-5E632A6082FE}"/>
    <cellStyle name="Normal 8 2 2 2 3 2" xfId="1265" xr:uid="{F8502ED0-88A5-4AAE-BE9C-9C918185D749}"/>
    <cellStyle name="Normal 8 2 2 2 4" xfId="601" xr:uid="{4003BBF0-71F6-4675-831F-EEEDD74DD6FA}"/>
    <cellStyle name="Normal 8 2 2 2 5" xfId="934" xr:uid="{6E4E26DF-4A3F-4C92-AAC2-1DCD0E68C051}"/>
    <cellStyle name="Normal 8 2 2 3" xfId="204" xr:uid="{00000000-0005-0000-0000-000044010000}"/>
    <cellStyle name="Normal 8 2 2 3 2" xfId="669" xr:uid="{B767108E-1399-4496-8C1E-0CA275EBCD5C}"/>
    <cellStyle name="Normal 8 2 2 3 3" xfId="1002" xr:uid="{D0EF9247-26DE-4808-BB87-ACC732AB5FE7}"/>
    <cellStyle name="Normal 8 2 2 4" xfId="335" xr:uid="{00000000-0005-0000-0000-000045010000}"/>
    <cellStyle name="Normal 8 2 2 4 2" xfId="800" xr:uid="{E21A2921-AF54-4859-A1B1-660F8014009C}"/>
    <cellStyle name="Normal 8 2 2 4 3" xfId="1133" xr:uid="{5168D468-CEFC-438B-B1D0-BE9702588F86}"/>
    <cellStyle name="Normal 8 2 2 5" xfId="403" xr:uid="{50052239-1447-4964-8FB2-50019C5F776D}"/>
    <cellStyle name="Normal 8 2 2 5 2" xfId="1200" xr:uid="{D217BE84-B907-46C7-93E0-DF00E5FE0E66}"/>
    <cellStyle name="Normal 8 2 2 6" xfId="536" xr:uid="{82383AAD-2FB4-441E-9E67-F5969197390D}"/>
    <cellStyle name="Normal 8 2 2 7" xfId="869" xr:uid="{635453A6-B53F-4F81-B066-C399578BF177}"/>
    <cellStyle name="Normal 8 2 3" xfId="103" xr:uid="{00000000-0005-0000-0000-000046010000}"/>
    <cellStyle name="Normal 8 2 3 2" xfId="237" xr:uid="{00000000-0005-0000-0000-000047010000}"/>
    <cellStyle name="Normal 8 2 3 2 2" xfId="702" xr:uid="{949C56DD-3053-4731-90A5-06AA043E9201}"/>
    <cellStyle name="Normal 8 2 3 2 3" xfId="1035" xr:uid="{7D7076C7-19E8-4011-A553-95B95099E375}"/>
    <cellStyle name="Normal 8 2 3 3" xfId="436" xr:uid="{33663A82-331F-443D-ACBE-E928E363A4CC}"/>
    <cellStyle name="Normal 8 2 3 3 2" xfId="1233" xr:uid="{DA2DFFAD-DD8F-492A-8402-2CB7F239D3F4}"/>
    <cellStyle name="Normal 8 2 3 4" xfId="569" xr:uid="{D33D98D0-89F3-44D0-A4AE-7964F4E8501C}"/>
    <cellStyle name="Normal 8 2 3 5" xfId="902" xr:uid="{13D48302-64A0-4FC6-842B-6311E466B030}"/>
    <cellStyle name="Normal 8 2 4" xfId="172" xr:uid="{00000000-0005-0000-0000-000048010000}"/>
    <cellStyle name="Normal 8 2 4 2" xfId="637" xr:uid="{3FDAC2CD-B1CC-4C74-94CB-32168A6DF3B8}"/>
    <cellStyle name="Normal 8 2 4 3" xfId="970" xr:uid="{C9A4AAB6-8B3F-4BF3-B5DC-B5B4A1C9BDBC}"/>
    <cellStyle name="Normal 8 2 5" xfId="303" xr:uid="{00000000-0005-0000-0000-000049010000}"/>
    <cellStyle name="Normal 8 2 5 2" xfId="768" xr:uid="{6AECCA88-208B-459F-9963-84B7C654E2A5}"/>
    <cellStyle name="Normal 8 2 5 3" xfId="1101" xr:uid="{0C75A3D5-BF06-4A50-9657-72511676AF14}"/>
    <cellStyle name="Normal 8 2 6" xfId="372" xr:uid="{13315E72-39EE-4950-BB51-86C3C1A4BA3A}"/>
    <cellStyle name="Normal 8 2 6 2" xfId="1169" xr:uid="{B522B435-1FBE-496B-AFC5-BF3BE489251C}"/>
    <cellStyle name="Normal 8 2 7" xfId="504" xr:uid="{E412B8BB-40F4-4E48-8181-F306AF393B9F}"/>
    <cellStyle name="Normal 8 2 8" xfId="837" xr:uid="{9CD5FD3C-A7BE-46CC-B416-0AF6E5203749}"/>
    <cellStyle name="Normal 8 3" xfId="53" xr:uid="{00000000-0005-0000-0000-00004A010000}"/>
    <cellStyle name="Normal 8 3 2" xfId="118" xr:uid="{00000000-0005-0000-0000-00004B010000}"/>
    <cellStyle name="Normal 8 3 2 2" xfId="252" xr:uid="{00000000-0005-0000-0000-00004C010000}"/>
    <cellStyle name="Normal 8 3 2 2 2" xfId="717" xr:uid="{96FF99F0-76D9-4880-9A96-25A30CA254FE}"/>
    <cellStyle name="Normal 8 3 2 2 3" xfId="1050" xr:uid="{B8CC19A0-8204-4722-A6CF-CC69A1308C83}"/>
    <cellStyle name="Normal 8 3 2 3" xfId="451" xr:uid="{717BF53D-79D9-45DA-9159-16DE3D2143D9}"/>
    <cellStyle name="Normal 8 3 2 3 2" xfId="1248" xr:uid="{B62D07DB-FEC0-4F67-BEC3-F1469B2956CB}"/>
    <cellStyle name="Normal 8 3 2 4" xfId="584" xr:uid="{55545870-1E5F-4DD5-91E8-DC80E10586D2}"/>
    <cellStyle name="Normal 8 3 2 5" xfId="917" xr:uid="{C4B69FA1-E92B-42A4-ABEB-999297A0E864}"/>
    <cellStyle name="Normal 8 3 3" xfId="187" xr:uid="{00000000-0005-0000-0000-00004D010000}"/>
    <cellStyle name="Normal 8 3 3 2" xfId="652" xr:uid="{8E3D0C99-DD3F-4821-A119-09CAF7CC3A57}"/>
    <cellStyle name="Normal 8 3 3 3" xfId="985" xr:uid="{0F911342-BCAA-485E-A80C-A055C742D21A}"/>
    <cellStyle name="Normal 8 3 4" xfId="318" xr:uid="{00000000-0005-0000-0000-00004E010000}"/>
    <cellStyle name="Normal 8 3 4 2" xfId="783" xr:uid="{6F374AAE-974A-44B4-B3B1-5E104657A608}"/>
    <cellStyle name="Normal 8 3 4 3" xfId="1116" xr:uid="{097D3A69-31E9-44F5-8438-EE0997C93BE6}"/>
    <cellStyle name="Normal 8 3 5" xfId="387" xr:uid="{500BFDA8-8A92-499F-A8DA-4204C0C1082C}"/>
    <cellStyle name="Normal 8 3 5 2" xfId="1184" xr:uid="{88467294-99F9-45CD-9253-5D8F56F4EAB7}"/>
    <cellStyle name="Normal 8 3 6" xfId="519" xr:uid="{D2224F99-FB77-4CD4-A2CD-029B4CA7EE1E}"/>
    <cellStyle name="Normal 8 3 7" xfId="852" xr:uid="{E7E8A7A1-145D-42E4-B13D-AEE1B91A2DB7}"/>
    <cellStyle name="Normal 8 4" xfId="86" xr:uid="{00000000-0005-0000-0000-00004F010000}"/>
    <cellStyle name="Normal 8 4 2" xfId="220" xr:uid="{00000000-0005-0000-0000-000050010000}"/>
    <cellStyle name="Normal 8 4 2 2" xfId="685" xr:uid="{84B3D450-4E19-430F-9692-F2455EE31197}"/>
    <cellStyle name="Normal 8 4 2 3" xfId="1018" xr:uid="{0363679F-C314-47EB-AF33-FA2DA383D06C}"/>
    <cellStyle name="Normal 8 4 3" xfId="419" xr:uid="{62731AA8-4A6D-4B25-89BF-44971296B72F}"/>
    <cellStyle name="Normal 8 4 3 2" xfId="1216" xr:uid="{B2B70E10-7199-46E9-B507-6BBA08B00206}"/>
    <cellStyle name="Normal 8 4 4" xfId="552" xr:uid="{4E172E63-06D9-4B6C-B843-B6DE3D100E84}"/>
    <cellStyle name="Normal 8 4 5" xfId="885" xr:uid="{AFCEEAD5-6D3D-4EE6-B6D1-C67C8718B40A}"/>
    <cellStyle name="Normal 8 5" xfId="155" xr:uid="{00000000-0005-0000-0000-000051010000}"/>
    <cellStyle name="Normal 8 5 2" xfId="620" xr:uid="{0D7EAD2A-B04E-4BB7-ACC7-2B16E941F323}"/>
    <cellStyle name="Normal 8 5 3" xfId="953" xr:uid="{4203F612-AF56-476F-8D9D-B63414A00903}"/>
    <cellStyle name="Normal 8 6" xfId="286" xr:uid="{00000000-0005-0000-0000-000052010000}"/>
    <cellStyle name="Normal 8 6 2" xfId="751" xr:uid="{A618EA88-F933-40D1-8929-4391ACBDAA0A}"/>
    <cellStyle name="Normal 8 6 3" xfId="1084" xr:uid="{BE3B6B6D-E16E-4985-AC01-56EA8A6A8264}"/>
    <cellStyle name="Normal 8 7" xfId="356" xr:uid="{24B04FA6-3F7D-43A7-A449-1EB2ABCD6D71}"/>
    <cellStyle name="Normal 8 7 2" xfId="1153" xr:uid="{71D7ED14-EC8A-4C81-B82A-23EA9E215FD4}"/>
    <cellStyle name="Normal 8 8" xfId="487" xr:uid="{5EC44B7A-775D-4B34-A845-2857B4B4FB21}"/>
    <cellStyle name="Normal 8 9" xfId="820" xr:uid="{A20126E4-9E3D-4BD9-8262-09CB72DD2369}"/>
    <cellStyle name="Normal 9" xfId="22" xr:uid="{00000000-0005-0000-0000-000053010000}"/>
    <cellStyle name="TableStyleLight1" xfId="4" xr:uid="{00000000-0005-0000-0000-000054010000}"/>
  </cellStyles>
  <dxfs count="188"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ill>
        <patternFill>
          <bgColor rgb="FFEC6907"/>
        </patternFill>
      </fill>
    </dxf>
    <dxf>
      <fill>
        <patternFill>
          <bgColor rgb="FFEC6907"/>
        </patternFill>
      </fill>
    </dxf>
    <dxf>
      <font>
        <color auto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ill>
        <patternFill>
          <bgColor rgb="FFEC6907"/>
        </patternFill>
      </fill>
    </dxf>
    <dxf>
      <fill>
        <patternFill>
          <bgColor rgb="FFEC6907"/>
        </patternFill>
      </fill>
    </dxf>
    <dxf>
      <font>
        <color auto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ill>
        <patternFill>
          <bgColor rgb="FFEC6907"/>
        </patternFill>
      </fill>
    </dxf>
    <dxf>
      <fill>
        <patternFill>
          <bgColor rgb="FFEC6907"/>
        </patternFill>
      </fill>
    </dxf>
    <dxf>
      <font>
        <color auto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ill>
        <patternFill>
          <bgColor rgb="FFEC6907"/>
        </patternFill>
      </fill>
    </dxf>
    <dxf>
      <fill>
        <patternFill>
          <bgColor rgb="FFEC6907"/>
        </patternFill>
      </fill>
    </dxf>
    <dxf>
      <font>
        <color auto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ill>
        <patternFill>
          <bgColor rgb="FFEC6907"/>
        </patternFill>
      </fill>
    </dxf>
    <dxf>
      <fill>
        <patternFill>
          <bgColor rgb="FFEC6907"/>
        </patternFill>
      </fill>
    </dxf>
    <dxf>
      <font>
        <color auto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E7EA"/>
        </patternFill>
      </fill>
    </dxf>
    <dxf>
      <font>
        <color rgb="FF9C0006"/>
      </font>
      <fill>
        <patternFill>
          <bgColor rgb="FFFFE7EA"/>
        </patternFill>
      </fill>
    </dxf>
    <dxf>
      <font>
        <color rgb="FFFF0000"/>
      </font>
      <fill>
        <patternFill>
          <bgColor rgb="FFFFE7EA"/>
        </patternFill>
      </fill>
    </dxf>
    <dxf>
      <font>
        <color rgb="FF9C0006"/>
      </font>
      <fill>
        <patternFill>
          <bgColor rgb="FFFFE7EA"/>
        </patternFill>
      </fill>
    </dxf>
    <dxf>
      <font>
        <color rgb="FF9C0006"/>
      </font>
      <fill>
        <patternFill>
          <bgColor rgb="FFFFE7EA"/>
        </patternFill>
      </fill>
    </dxf>
    <dxf>
      <font>
        <color rgb="FF9C0006"/>
      </font>
      <fill>
        <patternFill>
          <bgColor rgb="FFFFE7EA"/>
        </patternFill>
      </fill>
    </dxf>
    <dxf>
      <font>
        <color rgb="FF9C0006"/>
      </font>
      <fill>
        <patternFill>
          <bgColor rgb="FFFFE7EA"/>
        </patternFill>
      </fill>
    </dxf>
    <dxf>
      <font>
        <color rgb="FF9C0006"/>
      </font>
      <fill>
        <patternFill>
          <bgColor rgb="FFFFE7EA"/>
        </patternFill>
      </fill>
    </dxf>
    <dxf>
      <font>
        <color rgb="FF9C0006"/>
      </font>
      <fill>
        <patternFill>
          <bgColor rgb="FFFFE7EA"/>
        </patternFill>
      </fill>
    </dxf>
    <dxf>
      <font>
        <color rgb="FF9C0006"/>
      </font>
      <fill>
        <patternFill>
          <bgColor rgb="FFFFE7EA"/>
        </patternFill>
      </fill>
    </dxf>
    <dxf>
      <font>
        <color rgb="FF9C0006"/>
      </font>
      <fill>
        <patternFill>
          <bgColor rgb="FFFFE7EA"/>
        </patternFill>
      </fill>
    </dxf>
    <dxf>
      <font>
        <color rgb="FF002060"/>
      </font>
      <fill>
        <patternFill>
          <bgColor theme="4" tint="0.39994506668294322"/>
        </patternFill>
      </fill>
    </dxf>
    <dxf>
      <font>
        <color rgb="FF002060"/>
      </font>
      <fill>
        <patternFill>
          <bgColor theme="4" tint="0.39994506668294322"/>
        </patternFill>
      </fill>
    </dxf>
    <dxf>
      <font>
        <color rgb="FF002060"/>
      </font>
      <fill>
        <patternFill>
          <bgColor theme="4" tint="0.39994506668294322"/>
        </patternFill>
      </fill>
    </dxf>
    <dxf>
      <font>
        <color rgb="FF002060"/>
      </font>
      <fill>
        <patternFill>
          <bgColor theme="4" tint="0.39994506668294322"/>
        </patternFill>
      </fill>
    </dxf>
    <dxf>
      <font>
        <color rgb="FF002060"/>
      </font>
      <fill>
        <patternFill>
          <bgColor theme="4" tint="0.3999450666829432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7749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4F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7C80"/>
      <color rgb="FFCD9469"/>
      <color rgb="FFFF5050"/>
      <color rgb="FFFFE7EA"/>
      <color rgb="FFEF8B47"/>
      <color rgb="FFF3AA79"/>
      <color rgb="FF993300"/>
      <color rgb="FF306000"/>
      <color rgb="FFC6007E"/>
      <color rgb="FF3BA2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7" Type="http://schemas.openxmlformats.org/officeDocument/2006/relationships/image" Target="../media/image30.png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9.emf"/><Relationship Id="rId5" Type="http://schemas.openxmlformats.org/officeDocument/2006/relationships/image" Target="../media/image28.emf"/><Relationship Id="rId4" Type="http://schemas.openxmlformats.org/officeDocument/2006/relationships/image" Target="../media/image27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4" Type="http://schemas.openxmlformats.org/officeDocument/2006/relationships/image" Target="../media/image3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png"/><Relationship Id="rId1" Type="http://schemas.openxmlformats.org/officeDocument/2006/relationships/image" Target="../media/image3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4" Type="http://schemas.openxmlformats.org/officeDocument/2006/relationships/image" Target="../media/image36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png"/><Relationship Id="rId1" Type="http://schemas.openxmlformats.org/officeDocument/2006/relationships/image" Target="../media/image3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4" Type="http://schemas.openxmlformats.org/officeDocument/2006/relationships/image" Target="../media/image37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png"/><Relationship Id="rId1" Type="http://schemas.openxmlformats.org/officeDocument/2006/relationships/image" Target="../media/image3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4" Type="http://schemas.openxmlformats.org/officeDocument/2006/relationships/image" Target="../media/image39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0.png"/><Relationship Id="rId1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323443</xdr:colOff>
      <xdr:row>630</xdr:row>
      <xdr:rowOff>137597</xdr:rowOff>
    </xdr:from>
    <xdr:to>
      <xdr:col>15</xdr:col>
      <xdr:colOff>712805</xdr:colOff>
      <xdr:row>633</xdr:row>
      <xdr:rowOff>97951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74884" y="120836156"/>
          <a:ext cx="1778892" cy="531854"/>
        </a:xfrm>
        <a:prstGeom prst="rect">
          <a:avLst/>
        </a:prstGeom>
      </xdr:spPr>
    </xdr:pic>
    <xdr:clientData/>
  </xdr:twoCellAnchor>
  <xdr:twoCellAnchor>
    <xdr:from>
      <xdr:col>12</xdr:col>
      <xdr:colOff>142876</xdr:colOff>
      <xdr:row>657</xdr:row>
      <xdr:rowOff>31128</xdr:rowOff>
    </xdr:from>
    <xdr:to>
      <xdr:col>15</xdr:col>
      <xdr:colOff>662975</xdr:colOff>
      <xdr:row>658</xdr:row>
      <xdr:rowOff>181203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94317" y="125929216"/>
          <a:ext cx="1909629" cy="340575"/>
        </a:xfrm>
        <a:prstGeom prst="rect">
          <a:avLst/>
        </a:prstGeom>
      </xdr:spPr>
    </xdr:pic>
    <xdr:clientData/>
  </xdr:twoCellAnchor>
  <xdr:twoCellAnchor>
    <xdr:from>
      <xdr:col>13</xdr:col>
      <xdr:colOff>13608</xdr:colOff>
      <xdr:row>56</xdr:row>
      <xdr:rowOff>46029</xdr:rowOff>
    </xdr:from>
    <xdr:to>
      <xdr:col>15</xdr:col>
      <xdr:colOff>607524</xdr:colOff>
      <xdr:row>58</xdr:row>
      <xdr:rowOff>13607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919608" y="8789979"/>
          <a:ext cx="2117916" cy="310478"/>
        </a:xfrm>
        <a:prstGeom prst="rect">
          <a:avLst/>
        </a:prstGeom>
      </xdr:spPr>
    </xdr:pic>
    <xdr:clientData/>
  </xdr:twoCellAnchor>
  <xdr:twoCellAnchor>
    <xdr:from>
      <xdr:col>12</xdr:col>
      <xdr:colOff>252132</xdr:colOff>
      <xdr:row>86</xdr:row>
      <xdr:rowOff>84044</xdr:rowOff>
    </xdr:from>
    <xdr:to>
      <xdr:col>15</xdr:col>
      <xdr:colOff>760400</xdr:colOff>
      <xdr:row>88</xdr:row>
      <xdr:rowOff>175714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396132" y="13971494"/>
          <a:ext cx="2794268" cy="43457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61</xdr:row>
      <xdr:rowOff>148069</xdr:rowOff>
    </xdr:from>
    <xdr:to>
      <xdr:col>15</xdr:col>
      <xdr:colOff>598022</xdr:colOff>
      <xdr:row>63</xdr:row>
      <xdr:rowOff>122465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906000" y="9749269"/>
          <a:ext cx="2122022" cy="317296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51</xdr:row>
      <xdr:rowOff>0</xdr:rowOff>
    </xdr:from>
    <xdr:to>
      <xdr:col>15</xdr:col>
      <xdr:colOff>684017</xdr:colOff>
      <xdr:row>52</xdr:row>
      <xdr:rowOff>285750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906000" y="7886700"/>
          <a:ext cx="2208017" cy="342900"/>
        </a:xfrm>
        <a:prstGeom prst="rect">
          <a:avLst/>
        </a:prstGeom>
      </xdr:spPr>
    </xdr:pic>
    <xdr:clientData/>
  </xdr:twoCellAnchor>
  <xdr:twoCellAnchor>
    <xdr:from>
      <xdr:col>13</xdr:col>
      <xdr:colOff>51955</xdr:colOff>
      <xdr:row>197</xdr:row>
      <xdr:rowOff>51955</xdr:rowOff>
    </xdr:from>
    <xdr:to>
      <xdr:col>15</xdr:col>
      <xdr:colOff>623456</xdr:colOff>
      <xdr:row>198</xdr:row>
      <xdr:rowOff>117277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957955" y="32970355"/>
          <a:ext cx="2095501" cy="236772"/>
        </a:xfrm>
        <a:prstGeom prst="rect">
          <a:avLst/>
        </a:prstGeom>
      </xdr:spPr>
    </xdr:pic>
    <xdr:clientData/>
  </xdr:twoCellAnchor>
  <xdr:twoCellAnchor>
    <xdr:from>
      <xdr:col>12</xdr:col>
      <xdr:colOff>277092</xdr:colOff>
      <xdr:row>211</xdr:row>
      <xdr:rowOff>155864</xdr:rowOff>
    </xdr:from>
    <xdr:to>
      <xdr:col>15</xdr:col>
      <xdr:colOff>623456</xdr:colOff>
      <xdr:row>212</xdr:row>
      <xdr:rowOff>525851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421092" y="35474564"/>
          <a:ext cx="2632364" cy="189012"/>
        </a:xfrm>
        <a:prstGeom prst="rect">
          <a:avLst/>
        </a:prstGeom>
      </xdr:spPr>
    </xdr:pic>
    <xdr:clientData/>
  </xdr:twoCellAnchor>
  <xdr:twoCellAnchor>
    <xdr:from>
      <xdr:col>12</xdr:col>
      <xdr:colOff>329047</xdr:colOff>
      <xdr:row>216</xdr:row>
      <xdr:rowOff>259773</xdr:rowOff>
    </xdr:from>
    <xdr:to>
      <xdr:col>15</xdr:col>
      <xdr:colOff>656101</xdr:colOff>
      <xdr:row>218</xdr:row>
      <xdr:rowOff>103909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73047" y="36349998"/>
          <a:ext cx="2613054" cy="272761"/>
        </a:xfrm>
        <a:prstGeom prst="rect">
          <a:avLst/>
        </a:prstGeom>
      </xdr:spPr>
    </xdr:pic>
    <xdr:clientData/>
  </xdr:twoCellAnchor>
  <xdr:twoCellAnchor>
    <xdr:from>
      <xdr:col>13</xdr:col>
      <xdr:colOff>69272</xdr:colOff>
      <xdr:row>201</xdr:row>
      <xdr:rowOff>329046</xdr:rowOff>
    </xdr:from>
    <xdr:to>
      <xdr:col>15</xdr:col>
      <xdr:colOff>728472</xdr:colOff>
      <xdr:row>203</xdr:row>
      <xdr:rowOff>301300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975272" y="33771321"/>
          <a:ext cx="2183200" cy="343729"/>
        </a:xfrm>
        <a:prstGeom prst="rect">
          <a:avLst/>
        </a:prstGeom>
      </xdr:spPr>
    </xdr:pic>
    <xdr:clientData/>
  </xdr:twoCellAnchor>
  <xdr:twoCellAnchor>
    <xdr:from>
      <xdr:col>12</xdr:col>
      <xdr:colOff>242455</xdr:colOff>
      <xdr:row>206</xdr:row>
      <xdr:rowOff>225136</xdr:rowOff>
    </xdr:from>
    <xdr:to>
      <xdr:col>15</xdr:col>
      <xdr:colOff>722845</xdr:colOff>
      <xdr:row>207</xdr:row>
      <xdr:rowOff>554181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386455" y="34629436"/>
          <a:ext cx="2766390" cy="176645"/>
        </a:xfrm>
        <a:prstGeom prst="rect">
          <a:avLst/>
        </a:prstGeom>
      </xdr:spPr>
    </xdr:pic>
    <xdr:clientData/>
  </xdr:twoCellAnchor>
  <xdr:twoCellAnchor>
    <xdr:from>
      <xdr:col>13</xdr:col>
      <xdr:colOff>1</xdr:colOff>
      <xdr:row>221</xdr:row>
      <xdr:rowOff>207819</xdr:rowOff>
    </xdr:from>
    <xdr:to>
      <xdr:col>15</xdr:col>
      <xdr:colOff>715051</xdr:colOff>
      <xdr:row>222</xdr:row>
      <xdr:rowOff>554183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906001" y="37202919"/>
          <a:ext cx="2239050" cy="174914"/>
        </a:xfrm>
        <a:prstGeom prst="rect">
          <a:avLst/>
        </a:prstGeom>
      </xdr:spPr>
    </xdr:pic>
    <xdr:clientData/>
  </xdr:twoCellAnchor>
  <xdr:twoCellAnchor>
    <xdr:from>
      <xdr:col>13</xdr:col>
      <xdr:colOff>117080</xdr:colOff>
      <xdr:row>626</xdr:row>
      <xdr:rowOff>14333</xdr:rowOff>
    </xdr:from>
    <xdr:to>
      <xdr:col>16</xdr:col>
      <xdr:colOff>36456</xdr:colOff>
      <xdr:row>629</xdr:row>
      <xdr:rowOff>0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115904" y="119939686"/>
          <a:ext cx="1723523" cy="557167"/>
        </a:xfrm>
        <a:prstGeom prst="rect">
          <a:avLst/>
        </a:prstGeom>
      </xdr:spPr>
    </xdr:pic>
    <xdr:clientData/>
  </xdr:twoCellAnchor>
  <xdr:twoCellAnchor>
    <xdr:from>
      <xdr:col>13</xdr:col>
      <xdr:colOff>17683</xdr:colOff>
      <xdr:row>640</xdr:row>
      <xdr:rowOff>189882</xdr:rowOff>
    </xdr:from>
    <xdr:to>
      <xdr:col>15</xdr:col>
      <xdr:colOff>663186</xdr:colOff>
      <xdr:row>643</xdr:row>
      <xdr:rowOff>168088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016507" y="122815853"/>
          <a:ext cx="1687650" cy="549706"/>
        </a:xfrm>
        <a:prstGeom prst="rect">
          <a:avLst/>
        </a:prstGeom>
      </xdr:spPr>
    </xdr:pic>
    <xdr:clientData/>
  </xdr:twoCellAnchor>
  <xdr:twoCellAnchor>
    <xdr:from>
      <xdr:col>13</xdr:col>
      <xdr:colOff>13608</xdr:colOff>
      <xdr:row>54</xdr:row>
      <xdr:rowOff>80596</xdr:rowOff>
    </xdr:from>
    <xdr:to>
      <xdr:col>15</xdr:col>
      <xdr:colOff>607524</xdr:colOff>
      <xdr:row>58</xdr:row>
      <xdr:rowOff>13607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65589" y="9700846"/>
          <a:ext cx="1634339" cy="702338"/>
        </a:xfrm>
        <a:prstGeom prst="rect">
          <a:avLst/>
        </a:prstGeom>
      </xdr:spPr>
    </xdr:pic>
    <xdr:clientData/>
  </xdr:twoCellAnchor>
  <xdr:twoCellAnchor>
    <xdr:from>
      <xdr:col>12</xdr:col>
      <xdr:colOff>252132</xdr:colOff>
      <xdr:row>86</xdr:row>
      <xdr:rowOff>84044</xdr:rowOff>
    </xdr:from>
    <xdr:to>
      <xdr:col>15</xdr:col>
      <xdr:colOff>760400</xdr:colOff>
      <xdr:row>88</xdr:row>
      <xdr:rowOff>175714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40811" y="16058830"/>
          <a:ext cx="1896196" cy="47267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59</xdr:row>
      <xdr:rowOff>44824</xdr:rowOff>
    </xdr:from>
    <xdr:to>
      <xdr:col>15</xdr:col>
      <xdr:colOff>598022</xdr:colOff>
      <xdr:row>63</xdr:row>
      <xdr:rowOff>122465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998824" y="10712824"/>
          <a:ext cx="1640169" cy="850847"/>
        </a:xfrm>
        <a:prstGeom prst="rect">
          <a:avLst/>
        </a:prstGeom>
      </xdr:spPr>
    </xdr:pic>
    <xdr:clientData/>
  </xdr:twoCellAnchor>
  <xdr:twoCellAnchor>
    <xdr:from>
      <xdr:col>12</xdr:col>
      <xdr:colOff>225136</xdr:colOff>
      <xdr:row>356</xdr:row>
      <xdr:rowOff>0</xdr:rowOff>
    </xdr:from>
    <xdr:to>
      <xdr:col>15</xdr:col>
      <xdr:colOff>652153</xdr:colOff>
      <xdr:row>359</xdr:row>
      <xdr:rowOff>145677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7564989" y="68411912"/>
          <a:ext cx="1816546" cy="750794"/>
        </a:xfrm>
        <a:prstGeom prst="rect">
          <a:avLst/>
        </a:prstGeom>
      </xdr:spPr>
    </xdr:pic>
    <xdr:clientData/>
  </xdr:twoCellAnchor>
  <xdr:twoCellAnchor>
    <xdr:from>
      <xdr:col>12</xdr:col>
      <xdr:colOff>279025</xdr:colOff>
      <xdr:row>351</xdr:row>
      <xdr:rowOff>61480</xdr:rowOff>
    </xdr:from>
    <xdr:to>
      <xdr:col>15</xdr:col>
      <xdr:colOff>645721</xdr:colOff>
      <xdr:row>354</xdr:row>
      <xdr:rowOff>123266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618878" y="67464862"/>
          <a:ext cx="1756225" cy="666904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51</xdr:row>
      <xdr:rowOff>0</xdr:rowOff>
    </xdr:from>
    <xdr:to>
      <xdr:col>15</xdr:col>
      <xdr:colOff>684017</xdr:colOff>
      <xdr:row>52</xdr:row>
      <xdr:rowOff>285750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734300" y="14411325"/>
          <a:ext cx="1722242" cy="676275"/>
        </a:xfrm>
        <a:prstGeom prst="rect">
          <a:avLst/>
        </a:prstGeom>
      </xdr:spPr>
    </xdr:pic>
    <xdr:clientData/>
  </xdr:twoCellAnchor>
  <xdr:twoCellAnchor>
    <xdr:from>
      <xdr:col>13</xdr:col>
      <xdr:colOff>51955</xdr:colOff>
      <xdr:row>197</xdr:row>
      <xdr:rowOff>51955</xdr:rowOff>
    </xdr:from>
    <xdr:to>
      <xdr:col>15</xdr:col>
      <xdr:colOff>623456</xdr:colOff>
      <xdr:row>198</xdr:row>
      <xdr:rowOff>117277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786255" y="61954930"/>
          <a:ext cx="1609726" cy="646347"/>
        </a:xfrm>
        <a:prstGeom prst="rect">
          <a:avLst/>
        </a:prstGeom>
      </xdr:spPr>
    </xdr:pic>
    <xdr:clientData/>
  </xdr:twoCellAnchor>
  <xdr:twoCellAnchor>
    <xdr:from>
      <xdr:col>12</xdr:col>
      <xdr:colOff>277092</xdr:colOff>
      <xdr:row>211</xdr:row>
      <xdr:rowOff>155864</xdr:rowOff>
    </xdr:from>
    <xdr:to>
      <xdr:col>15</xdr:col>
      <xdr:colOff>623456</xdr:colOff>
      <xdr:row>212</xdr:row>
      <xdr:rowOff>525851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658967" y="68097689"/>
          <a:ext cx="1737014" cy="760512"/>
        </a:xfrm>
        <a:prstGeom prst="rect">
          <a:avLst/>
        </a:prstGeom>
      </xdr:spPr>
    </xdr:pic>
    <xdr:clientData/>
  </xdr:twoCellAnchor>
  <xdr:twoCellAnchor>
    <xdr:from>
      <xdr:col>12</xdr:col>
      <xdr:colOff>329047</xdr:colOff>
      <xdr:row>216</xdr:row>
      <xdr:rowOff>259773</xdr:rowOff>
    </xdr:from>
    <xdr:to>
      <xdr:col>15</xdr:col>
      <xdr:colOff>656101</xdr:colOff>
      <xdr:row>218</xdr:row>
      <xdr:rowOff>103909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710922" y="69963723"/>
          <a:ext cx="1717704" cy="625186"/>
        </a:xfrm>
        <a:prstGeom prst="rect">
          <a:avLst/>
        </a:prstGeom>
      </xdr:spPr>
    </xdr:pic>
    <xdr:clientData/>
  </xdr:twoCellAnchor>
  <xdr:twoCellAnchor>
    <xdr:from>
      <xdr:col>13</xdr:col>
      <xdr:colOff>69272</xdr:colOff>
      <xdr:row>201</xdr:row>
      <xdr:rowOff>329046</xdr:rowOff>
    </xdr:from>
    <xdr:to>
      <xdr:col>15</xdr:col>
      <xdr:colOff>728472</xdr:colOff>
      <xdr:row>203</xdr:row>
      <xdr:rowOff>301300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803572" y="64175121"/>
          <a:ext cx="1697425" cy="753304"/>
        </a:xfrm>
        <a:prstGeom prst="rect">
          <a:avLst/>
        </a:prstGeom>
      </xdr:spPr>
    </xdr:pic>
    <xdr:clientData/>
  </xdr:twoCellAnchor>
  <xdr:twoCellAnchor>
    <xdr:from>
      <xdr:col>12</xdr:col>
      <xdr:colOff>242455</xdr:colOff>
      <xdr:row>206</xdr:row>
      <xdr:rowOff>225136</xdr:rowOff>
    </xdr:from>
    <xdr:to>
      <xdr:col>15</xdr:col>
      <xdr:colOff>722845</xdr:colOff>
      <xdr:row>207</xdr:row>
      <xdr:rowOff>554181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624330" y="66023836"/>
          <a:ext cx="1871040" cy="719570"/>
        </a:xfrm>
        <a:prstGeom prst="rect">
          <a:avLst/>
        </a:prstGeom>
      </xdr:spPr>
    </xdr:pic>
    <xdr:clientData/>
  </xdr:twoCellAnchor>
  <xdr:twoCellAnchor>
    <xdr:from>
      <xdr:col>13</xdr:col>
      <xdr:colOff>1</xdr:colOff>
      <xdr:row>221</xdr:row>
      <xdr:rowOff>207819</xdr:rowOff>
    </xdr:from>
    <xdr:to>
      <xdr:col>15</xdr:col>
      <xdr:colOff>715051</xdr:colOff>
      <xdr:row>222</xdr:row>
      <xdr:rowOff>554183</xdr:rowOff>
    </xdr:to>
    <xdr:pic>
      <xdr:nvPicPr>
        <xdr:cNvPr id="49" name="Imagen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734301" y="71673894"/>
          <a:ext cx="1753275" cy="736889"/>
        </a:xfrm>
        <a:prstGeom prst="rect">
          <a:avLst/>
        </a:prstGeom>
      </xdr:spPr>
    </xdr:pic>
    <xdr:clientData/>
  </xdr:twoCellAnchor>
  <xdr:twoCellAnchor>
    <xdr:from>
      <xdr:col>12</xdr:col>
      <xdr:colOff>294409</xdr:colOff>
      <xdr:row>705</xdr:row>
      <xdr:rowOff>188026</xdr:rowOff>
    </xdr:from>
    <xdr:to>
      <xdr:col>16</xdr:col>
      <xdr:colOff>24000</xdr:colOff>
      <xdr:row>708</xdr:row>
      <xdr:rowOff>179293</xdr:rowOff>
    </xdr:to>
    <xdr:pic>
      <xdr:nvPicPr>
        <xdr:cNvPr id="68" name="Imagen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2945850" y="135342173"/>
          <a:ext cx="1881121" cy="562767"/>
        </a:xfrm>
        <a:prstGeom prst="rect">
          <a:avLst/>
        </a:prstGeom>
      </xdr:spPr>
    </xdr:pic>
    <xdr:clientData/>
  </xdr:twoCellAnchor>
  <xdr:twoCellAnchor>
    <xdr:from>
      <xdr:col>13</xdr:col>
      <xdr:colOff>24306</xdr:colOff>
      <xdr:row>721</xdr:row>
      <xdr:rowOff>15534</xdr:rowOff>
    </xdr:from>
    <xdr:to>
      <xdr:col>16</xdr:col>
      <xdr:colOff>11716</xdr:colOff>
      <xdr:row>723</xdr:row>
      <xdr:rowOff>190499</xdr:rowOff>
    </xdr:to>
    <xdr:pic>
      <xdr:nvPicPr>
        <xdr:cNvPr id="69" name="Imagen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3023130" y="138251299"/>
          <a:ext cx="1791557" cy="555965"/>
        </a:xfrm>
        <a:prstGeom prst="rect">
          <a:avLst/>
        </a:prstGeom>
      </xdr:spPr>
    </xdr:pic>
    <xdr:clientData/>
  </xdr:twoCellAnchor>
  <xdr:oneCellAnchor>
    <xdr:from>
      <xdr:col>14</xdr:col>
      <xdr:colOff>9783</xdr:colOff>
      <xdr:row>1010</xdr:row>
      <xdr:rowOff>19050</xdr:rowOff>
    </xdr:from>
    <xdr:ext cx="1019782" cy="907268"/>
    <xdr:pic>
      <xdr:nvPicPr>
        <xdr:cNvPr id="86" name="Imagen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443738" y="311174823"/>
          <a:ext cx="1019782" cy="907268"/>
        </a:xfrm>
        <a:prstGeom prst="rect">
          <a:avLst/>
        </a:prstGeom>
      </xdr:spPr>
    </xdr:pic>
    <xdr:clientData/>
  </xdr:oneCellAnchor>
  <xdr:oneCellAnchor>
    <xdr:from>
      <xdr:col>14</xdr:col>
      <xdr:colOff>13759</xdr:colOff>
      <xdr:row>1015</xdr:row>
      <xdr:rowOff>19050</xdr:rowOff>
    </xdr:from>
    <xdr:ext cx="1034856" cy="939627"/>
    <xdr:pic>
      <xdr:nvPicPr>
        <xdr:cNvPr id="87" name="Imagen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8447714" y="312161959"/>
          <a:ext cx="1034856" cy="939627"/>
        </a:xfrm>
        <a:prstGeom prst="rect">
          <a:avLst/>
        </a:prstGeom>
      </xdr:spPr>
    </xdr:pic>
    <xdr:clientData/>
  </xdr:oneCellAnchor>
  <xdr:oneCellAnchor>
    <xdr:from>
      <xdr:col>13</xdr:col>
      <xdr:colOff>183303</xdr:colOff>
      <xdr:row>994</xdr:row>
      <xdr:rowOff>15256</xdr:rowOff>
    </xdr:from>
    <xdr:ext cx="1744248" cy="995298"/>
    <xdr:pic>
      <xdr:nvPicPr>
        <xdr:cNvPr id="88" name="Imagen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 rot="16200000">
          <a:off x="8326865" y="194530564"/>
          <a:ext cx="995298" cy="1744248"/>
        </a:xfrm>
        <a:prstGeom prst="rect">
          <a:avLst/>
        </a:prstGeom>
      </xdr:spPr>
    </xdr:pic>
    <xdr:clientData/>
  </xdr:oneCellAnchor>
  <xdr:oneCellAnchor>
    <xdr:from>
      <xdr:col>13</xdr:col>
      <xdr:colOff>218863</xdr:colOff>
      <xdr:row>999</xdr:row>
      <xdr:rowOff>161821</xdr:rowOff>
    </xdr:from>
    <xdr:ext cx="1794743" cy="787090"/>
    <xdr:pic>
      <xdr:nvPicPr>
        <xdr:cNvPr id="89" name="Imagen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987950" y="196053799"/>
          <a:ext cx="1794743" cy="787090"/>
        </a:xfrm>
        <a:prstGeom prst="rect">
          <a:avLst/>
        </a:prstGeom>
      </xdr:spPr>
    </xdr:pic>
    <xdr:clientData/>
  </xdr:oneCellAnchor>
  <xdr:twoCellAnchor editAs="oneCell">
    <xdr:from>
      <xdr:col>13</xdr:col>
      <xdr:colOff>219075</xdr:colOff>
      <xdr:row>595</xdr:row>
      <xdr:rowOff>114300</xdr:rowOff>
    </xdr:from>
    <xdr:to>
      <xdr:col>17</xdr:col>
      <xdr:colOff>66675</xdr:colOff>
      <xdr:row>604</xdr:row>
      <xdr:rowOff>152400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8125" y="113861850"/>
          <a:ext cx="1924050" cy="1762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50798</xdr:colOff>
      <xdr:row>0</xdr:row>
      <xdr:rowOff>10583</xdr:rowOff>
    </xdr:from>
    <xdr:to>
      <xdr:col>13</xdr:col>
      <xdr:colOff>226322</xdr:colOff>
      <xdr:row>23</xdr:row>
      <xdr:rowOff>58830</xdr:rowOff>
    </xdr:to>
    <xdr:pic>
      <xdr:nvPicPr>
        <xdr:cNvPr id="2" name="Imagen 1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9973" y="10583"/>
          <a:ext cx="3499749" cy="44678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37837</xdr:colOff>
      <xdr:row>32</xdr:row>
      <xdr:rowOff>190500</xdr:rowOff>
    </xdr:from>
    <xdr:to>
      <xdr:col>12</xdr:col>
      <xdr:colOff>11642</xdr:colOff>
      <xdr:row>66</xdr:row>
      <xdr:rowOff>165952</xdr:rowOff>
    </xdr:to>
    <xdr:pic>
      <xdr:nvPicPr>
        <xdr:cNvPr id="3" name="Imagen 19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012" y="6343650"/>
          <a:ext cx="2536030" cy="64905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97367</xdr:colOff>
      <xdr:row>24</xdr:row>
      <xdr:rowOff>102658</xdr:rowOff>
    </xdr:from>
    <xdr:to>
      <xdr:col>14</xdr:col>
      <xdr:colOff>659342</xdr:colOff>
      <xdr:row>47</xdr:row>
      <xdr:rowOff>183092</xdr:rowOff>
    </xdr:to>
    <xdr:pic>
      <xdr:nvPicPr>
        <xdr:cNvPr id="4" name="Imagen 20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98767" y="4712758"/>
          <a:ext cx="2085975" cy="45190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86784</xdr:colOff>
      <xdr:row>45</xdr:row>
      <xdr:rowOff>125942</xdr:rowOff>
    </xdr:from>
    <xdr:to>
      <xdr:col>14</xdr:col>
      <xdr:colOff>651566</xdr:colOff>
      <xdr:row>53</xdr:row>
      <xdr:rowOff>180976</xdr:rowOff>
    </xdr:to>
    <xdr:pic>
      <xdr:nvPicPr>
        <xdr:cNvPr id="5" name="Imagen 21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88184" y="8793692"/>
          <a:ext cx="2088782" cy="15790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241300</xdr:colOff>
      <xdr:row>0</xdr:row>
      <xdr:rowOff>0</xdr:rowOff>
    </xdr:from>
    <xdr:to>
      <xdr:col>16</xdr:col>
      <xdr:colOff>27857</xdr:colOff>
      <xdr:row>23</xdr:row>
      <xdr:rowOff>58829</xdr:rowOff>
    </xdr:to>
    <xdr:pic>
      <xdr:nvPicPr>
        <xdr:cNvPr id="6" name="Imagen 2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04700" y="0"/>
          <a:ext cx="2072557" cy="44784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48683</xdr:colOff>
      <xdr:row>0</xdr:row>
      <xdr:rowOff>0</xdr:rowOff>
    </xdr:from>
    <xdr:to>
      <xdr:col>20</xdr:col>
      <xdr:colOff>391582</xdr:colOff>
      <xdr:row>24</xdr:row>
      <xdr:rowOff>177362</xdr:rowOff>
    </xdr:to>
    <xdr:pic>
      <xdr:nvPicPr>
        <xdr:cNvPr id="7" name="Imagen 23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98083" y="0"/>
          <a:ext cx="3390899" cy="47874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325966</xdr:colOff>
      <xdr:row>8</xdr:row>
      <xdr:rowOff>13758</xdr:rowOff>
    </xdr:from>
    <xdr:to>
      <xdr:col>0</xdr:col>
      <xdr:colOff>525991</xdr:colOff>
      <xdr:row>8</xdr:row>
      <xdr:rowOff>166158</xdr:rowOff>
    </xdr:to>
    <xdr:sp macro="" textlink="">
      <xdr:nvSpPr>
        <xdr:cNvPr id="9" name="Rectángulo 25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325966" y="1556808"/>
          <a:ext cx="200025" cy="152400"/>
        </a:xfrm>
        <a:prstGeom prst="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>
    <xdr:from>
      <xdr:col>4</xdr:col>
      <xdr:colOff>192617</xdr:colOff>
      <xdr:row>8</xdr:row>
      <xdr:rowOff>21167</xdr:rowOff>
    </xdr:from>
    <xdr:to>
      <xdr:col>4</xdr:col>
      <xdr:colOff>392642</xdr:colOff>
      <xdr:row>8</xdr:row>
      <xdr:rowOff>183092</xdr:rowOff>
    </xdr:to>
    <xdr:sp macro="" textlink="">
      <xdr:nvSpPr>
        <xdr:cNvPr id="10" name="Rectángulo 26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4374092" y="1564217"/>
          <a:ext cx="200025" cy="161925"/>
        </a:xfrm>
        <a:prstGeom prst="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>
    <xdr:from>
      <xdr:col>2</xdr:col>
      <xdr:colOff>215901</xdr:colOff>
      <xdr:row>8</xdr:row>
      <xdr:rowOff>19051</xdr:rowOff>
    </xdr:from>
    <xdr:to>
      <xdr:col>2</xdr:col>
      <xdr:colOff>415926</xdr:colOff>
      <xdr:row>8</xdr:row>
      <xdr:rowOff>180976</xdr:rowOff>
    </xdr:to>
    <xdr:sp macro="" textlink="">
      <xdr:nvSpPr>
        <xdr:cNvPr id="11" name="Rectángulo 27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025651" y="1562101"/>
          <a:ext cx="200025" cy="161925"/>
        </a:xfrm>
        <a:prstGeom prst="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>
    <xdr:from>
      <xdr:col>0</xdr:col>
      <xdr:colOff>416983</xdr:colOff>
      <xdr:row>7</xdr:row>
      <xdr:rowOff>25400</xdr:rowOff>
    </xdr:from>
    <xdr:to>
      <xdr:col>0</xdr:col>
      <xdr:colOff>617008</xdr:colOff>
      <xdr:row>7</xdr:row>
      <xdr:rowOff>187325</xdr:rowOff>
    </xdr:to>
    <xdr:sp macro="" textlink="">
      <xdr:nvSpPr>
        <xdr:cNvPr id="12" name="Rectángulo 28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416983" y="1368425"/>
          <a:ext cx="200025" cy="161925"/>
        </a:xfrm>
        <a:prstGeom prst="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>
    <xdr:from>
      <xdr:col>2</xdr:col>
      <xdr:colOff>464609</xdr:colOff>
      <xdr:row>7</xdr:row>
      <xdr:rowOff>31750</xdr:rowOff>
    </xdr:from>
    <xdr:to>
      <xdr:col>2</xdr:col>
      <xdr:colOff>664634</xdr:colOff>
      <xdr:row>7</xdr:row>
      <xdr:rowOff>193675</xdr:rowOff>
    </xdr:to>
    <xdr:sp macro="" textlink="">
      <xdr:nvSpPr>
        <xdr:cNvPr id="13" name="Rectángulo 46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2274359" y="1374775"/>
          <a:ext cx="200025" cy="161925"/>
        </a:xfrm>
        <a:prstGeom prst="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>
    <xdr:from>
      <xdr:col>4</xdr:col>
      <xdr:colOff>433917</xdr:colOff>
      <xdr:row>7</xdr:row>
      <xdr:rowOff>31750</xdr:rowOff>
    </xdr:from>
    <xdr:to>
      <xdr:col>4</xdr:col>
      <xdr:colOff>633942</xdr:colOff>
      <xdr:row>7</xdr:row>
      <xdr:rowOff>193675</xdr:rowOff>
    </xdr:to>
    <xdr:sp macro="" textlink="">
      <xdr:nvSpPr>
        <xdr:cNvPr id="14" name="Rectángulo 47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4615392" y="1374775"/>
          <a:ext cx="200025" cy="161925"/>
        </a:xfrm>
        <a:prstGeom prst="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>
    <xdr:from>
      <xdr:col>7</xdr:col>
      <xdr:colOff>57150</xdr:colOff>
      <xdr:row>38</xdr:row>
      <xdr:rowOff>76200</xdr:rowOff>
    </xdr:from>
    <xdr:to>
      <xdr:col>7</xdr:col>
      <xdr:colOff>523875</xdr:colOff>
      <xdr:row>39</xdr:row>
      <xdr:rowOff>161925</xdr:rowOff>
    </xdr:to>
    <xdr:sp macro="" textlink="">
      <xdr:nvSpPr>
        <xdr:cNvPr id="15" name="Flecha izquierda 49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6953250" y="7400925"/>
          <a:ext cx="466725" cy="2857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 editAs="oneCell">
    <xdr:from>
      <xdr:col>9</xdr:col>
      <xdr:colOff>50798</xdr:colOff>
      <xdr:row>0</xdr:row>
      <xdr:rowOff>10583</xdr:rowOff>
    </xdr:from>
    <xdr:to>
      <xdr:col>13</xdr:col>
      <xdr:colOff>225264</xdr:colOff>
      <xdr:row>23</xdr:row>
      <xdr:rowOff>11205</xdr:rowOff>
    </xdr:to>
    <xdr:pic>
      <xdr:nvPicPr>
        <xdr:cNvPr id="16" name="Imagen 51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9973" y="10583"/>
          <a:ext cx="3498691" cy="44202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37837</xdr:colOff>
      <xdr:row>32</xdr:row>
      <xdr:rowOff>190500</xdr:rowOff>
    </xdr:from>
    <xdr:to>
      <xdr:col>12</xdr:col>
      <xdr:colOff>10584</xdr:colOff>
      <xdr:row>66</xdr:row>
      <xdr:rowOff>127852</xdr:rowOff>
    </xdr:to>
    <xdr:pic>
      <xdr:nvPicPr>
        <xdr:cNvPr id="17" name="Imagen 52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012" y="6343650"/>
          <a:ext cx="2534972" cy="64524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97367</xdr:colOff>
      <xdr:row>24</xdr:row>
      <xdr:rowOff>102658</xdr:rowOff>
    </xdr:from>
    <xdr:to>
      <xdr:col>14</xdr:col>
      <xdr:colOff>659342</xdr:colOff>
      <xdr:row>47</xdr:row>
      <xdr:rowOff>125942</xdr:rowOff>
    </xdr:to>
    <xdr:pic>
      <xdr:nvPicPr>
        <xdr:cNvPr id="18" name="Imagen 53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98767" y="4712758"/>
          <a:ext cx="2085975" cy="44619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86784</xdr:colOff>
      <xdr:row>45</xdr:row>
      <xdr:rowOff>125942</xdr:rowOff>
    </xdr:from>
    <xdr:to>
      <xdr:col>14</xdr:col>
      <xdr:colOff>651566</xdr:colOff>
      <xdr:row>53</xdr:row>
      <xdr:rowOff>180976</xdr:rowOff>
    </xdr:to>
    <xdr:pic>
      <xdr:nvPicPr>
        <xdr:cNvPr id="19" name="Imagen 54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88184" y="8793692"/>
          <a:ext cx="2088782" cy="15790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241300</xdr:colOff>
      <xdr:row>0</xdr:row>
      <xdr:rowOff>0</xdr:rowOff>
    </xdr:from>
    <xdr:to>
      <xdr:col>16</xdr:col>
      <xdr:colOff>27857</xdr:colOff>
      <xdr:row>23</xdr:row>
      <xdr:rowOff>11204</xdr:rowOff>
    </xdr:to>
    <xdr:pic>
      <xdr:nvPicPr>
        <xdr:cNvPr id="20" name="Imagen 55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04700" y="0"/>
          <a:ext cx="2072557" cy="44308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48683</xdr:colOff>
      <xdr:row>0</xdr:row>
      <xdr:rowOff>0</xdr:rowOff>
    </xdr:from>
    <xdr:to>
      <xdr:col>20</xdr:col>
      <xdr:colOff>391582</xdr:colOff>
      <xdr:row>24</xdr:row>
      <xdr:rowOff>129737</xdr:rowOff>
    </xdr:to>
    <xdr:pic>
      <xdr:nvPicPr>
        <xdr:cNvPr id="21" name="Imagen 56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98083" y="0"/>
          <a:ext cx="3390899" cy="47398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325966</xdr:colOff>
      <xdr:row>8</xdr:row>
      <xdr:rowOff>13758</xdr:rowOff>
    </xdr:from>
    <xdr:to>
      <xdr:col>0</xdr:col>
      <xdr:colOff>525991</xdr:colOff>
      <xdr:row>8</xdr:row>
      <xdr:rowOff>166158</xdr:rowOff>
    </xdr:to>
    <xdr:sp macro="" textlink="">
      <xdr:nvSpPr>
        <xdr:cNvPr id="22" name="Rectángulo 58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325966" y="1556808"/>
          <a:ext cx="200025" cy="152400"/>
        </a:xfrm>
        <a:prstGeom prst="rect">
          <a:avLst/>
        </a:prstGeom>
        <a:solidFill>
          <a:schemeClr val="accent2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>
    <xdr:from>
      <xdr:col>4</xdr:col>
      <xdr:colOff>192617</xdr:colOff>
      <xdr:row>8</xdr:row>
      <xdr:rowOff>21167</xdr:rowOff>
    </xdr:from>
    <xdr:to>
      <xdr:col>4</xdr:col>
      <xdr:colOff>392642</xdr:colOff>
      <xdr:row>8</xdr:row>
      <xdr:rowOff>183092</xdr:rowOff>
    </xdr:to>
    <xdr:sp macro="" textlink="">
      <xdr:nvSpPr>
        <xdr:cNvPr id="23" name="Rectángulo 59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4374092" y="1564217"/>
          <a:ext cx="200025" cy="161925"/>
        </a:xfrm>
        <a:prstGeom prst="rect">
          <a:avLst/>
        </a:prstGeom>
        <a:solidFill>
          <a:schemeClr val="accent2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>
    <xdr:from>
      <xdr:col>2</xdr:col>
      <xdr:colOff>215901</xdr:colOff>
      <xdr:row>8</xdr:row>
      <xdr:rowOff>19051</xdr:rowOff>
    </xdr:from>
    <xdr:to>
      <xdr:col>2</xdr:col>
      <xdr:colOff>415926</xdr:colOff>
      <xdr:row>8</xdr:row>
      <xdr:rowOff>180976</xdr:rowOff>
    </xdr:to>
    <xdr:sp macro="" textlink="">
      <xdr:nvSpPr>
        <xdr:cNvPr id="24" name="Rectángulo 60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2025651" y="1562101"/>
          <a:ext cx="200025" cy="161925"/>
        </a:xfrm>
        <a:prstGeom prst="rect">
          <a:avLst/>
        </a:prstGeom>
        <a:solidFill>
          <a:schemeClr val="accent2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1</a:t>
          </a:r>
        </a:p>
      </xdr:txBody>
    </xdr:sp>
    <xdr:clientData/>
  </xdr:twoCellAnchor>
  <xdr:twoCellAnchor>
    <xdr:from>
      <xdr:col>0</xdr:col>
      <xdr:colOff>416983</xdr:colOff>
      <xdr:row>7</xdr:row>
      <xdr:rowOff>25400</xdr:rowOff>
    </xdr:from>
    <xdr:to>
      <xdr:col>0</xdr:col>
      <xdr:colOff>617008</xdr:colOff>
      <xdr:row>7</xdr:row>
      <xdr:rowOff>187325</xdr:rowOff>
    </xdr:to>
    <xdr:sp macro="" textlink="">
      <xdr:nvSpPr>
        <xdr:cNvPr id="25" name="Rectángulo 61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416983" y="1368425"/>
          <a:ext cx="200025" cy="161925"/>
        </a:xfrm>
        <a:prstGeom prst="rect">
          <a:avLst/>
        </a:prstGeom>
        <a:solidFill>
          <a:schemeClr val="accent2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>
    <xdr:from>
      <xdr:col>2</xdr:col>
      <xdr:colOff>464609</xdr:colOff>
      <xdr:row>7</xdr:row>
      <xdr:rowOff>31750</xdr:rowOff>
    </xdr:from>
    <xdr:to>
      <xdr:col>2</xdr:col>
      <xdr:colOff>664634</xdr:colOff>
      <xdr:row>7</xdr:row>
      <xdr:rowOff>193675</xdr:rowOff>
    </xdr:to>
    <xdr:sp macro="" textlink="">
      <xdr:nvSpPr>
        <xdr:cNvPr id="26" name="Rectángulo 62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2274359" y="1374775"/>
          <a:ext cx="200025" cy="161925"/>
        </a:xfrm>
        <a:prstGeom prst="rect">
          <a:avLst/>
        </a:prstGeom>
        <a:solidFill>
          <a:schemeClr val="accent2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>
    <xdr:from>
      <xdr:col>4</xdr:col>
      <xdr:colOff>433917</xdr:colOff>
      <xdr:row>7</xdr:row>
      <xdr:rowOff>31750</xdr:rowOff>
    </xdr:from>
    <xdr:to>
      <xdr:col>4</xdr:col>
      <xdr:colOff>633942</xdr:colOff>
      <xdr:row>7</xdr:row>
      <xdr:rowOff>193675</xdr:rowOff>
    </xdr:to>
    <xdr:sp macro="" textlink="">
      <xdr:nvSpPr>
        <xdr:cNvPr id="27" name="Rectángulo 63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4615392" y="1374775"/>
          <a:ext cx="200025" cy="161925"/>
        </a:xfrm>
        <a:prstGeom prst="rect">
          <a:avLst/>
        </a:prstGeom>
        <a:solidFill>
          <a:schemeClr val="accent2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>
    <xdr:from>
      <xdr:col>6</xdr:col>
      <xdr:colOff>636059</xdr:colOff>
      <xdr:row>65</xdr:row>
      <xdr:rowOff>23748</xdr:rowOff>
    </xdr:from>
    <xdr:to>
      <xdr:col>8</xdr:col>
      <xdr:colOff>896470</xdr:colOff>
      <xdr:row>65</xdr:row>
      <xdr:rowOff>182745</xdr:rowOff>
    </xdr:to>
    <xdr:sp macro="" textlink="">
      <xdr:nvSpPr>
        <xdr:cNvPr id="28" name="Cerrar llave 64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 rot="5400000">
          <a:off x="7682878" y="11712604"/>
          <a:ext cx="158997" cy="1736786"/>
        </a:xfrm>
        <a:prstGeom prst="rightBrace">
          <a:avLst>
            <a:gd name="adj1" fmla="val 8333"/>
            <a:gd name="adj2" fmla="val 48750"/>
          </a:avLst>
        </a:prstGeom>
        <a:ln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8</xdr:col>
      <xdr:colOff>190500</xdr:colOff>
      <xdr:row>38</xdr:row>
      <xdr:rowOff>76200</xdr:rowOff>
    </xdr:from>
    <xdr:to>
      <xdr:col>8</xdr:col>
      <xdr:colOff>666750</xdr:colOff>
      <xdr:row>39</xdr:row>
      <xdr:rowOff>152400</xdr:rowOff>
    </xdr:to>
    <xdr:sp macro="" textlink="">
      <xdr:nvSpPr>
        <xdr:cNvPr id="29" name="Flecha derecha 66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7924800" y="7400925"/>
          <a:ext cx="476250" cy="2762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6</xdr:col>
      <xdr:colOff>618387</xdr:colOff>
      <xdr:row>95</xdr:row>
      <xdr:rowOff>9526</xdr:rowOff>
    </xdr:from>
    <xdr:to>
      <xdr:col>8</xdr:col>
      <xdr:colOff>888712</xdr:colOff>
      <xdr:row>95</xdr:row>
      <xdr:rowOff>179729</xdr:rowOff>
    </xdr:to>
    <xdr:sp macro="" textlink="">
      <xdr:nvSpPr>
        <xdr:cNvPr id="30" name="Cerrar llave 48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 rot="5400000">
          <a:off x="7664560" y="17414028"/>
          <a:ext cx="170203" cy="1746700"/>
        </a:xfrm>
        <a:prstGeom prst="rightBrace">
          <a:avLst>
            <a:gd name="adj1" fmla="val 8333"/>
            <a:gd name="adj2" fmla="val 48750"/>
          </a:avLst>
        </a:prstGeom>
        <a:ln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8</xdr:col>
      <xdr:colOff>190500</xdr:colOff>
      <xdr:row>68</xdr:row>
      <xdr:rowOff>76200</xdr:rowOff>
    </xdr:from>
    <xdr:to>
      <xdr:col>8</xdr:col>
      <xdr:colOff>666750</xdr:colOff>
      <xdr:row>69</xdr:row>
      <xdr:rowOff>152400</xdr:rowOff>
    </xdr:to>
    <xdr:sp macro="" textlink="">
      <xdr:nvSpPr>
        <xdr:cNvPr id="31" name="Flecha derecha 5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7924800" y="13125450"/>
          <a:ext cx="476250" cy="2667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7</xdr:col>
      <xdr:colOff>57150</xdr:colOff>
      <xdr:row>68</xdr:row>
      <xdr:rowOff>76200</xdr:rowOff>
    </xdr:from>
    <xdr:to>
      <xdr:col>7</xdr:col>
      <xdr:colOff>523875</xdr:colOff>
      <xdr:row>69</xdr:row>
      <xdr:rowOff>161925</xdr:rowOff>
    </xdr:to>
    <xdr:sp macro="" textlink="">
      <xdr:nvSpPr>
        <xdr:cNvPr id="32" name="Flecha izquierda 65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6953250" y="13125450"/>
          <a:ext cx="466725" cy="2762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 editAs="oneCell">
    <xdr:from>
      <xdr:col>20</xdr:col>
      <xdr:colOff>438048</xdr:colOff>
      <xdr:row>0</xdr:row>
      <xdr:rowOff>22412</xdr:rowOff>
    </xdr:from>
    <xdr:to>
      <xdr:col>34</xdr:col>
      <xdr:colOff>252706</xdr:colOff>
      <xdr:row>44</xdr:row>
      <xdr:rowOff>147401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735448" y="22412"/>
          <a:ext cx="10482658" cy="860223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485404</xdr:colOff>
      <xdr:row>0</xdr:row>
      <xdr:rowOff>0</xdr:rowOff>
    </xdr:from>
    <xdr:to>
      <xdr:col>53</xdr:col>
      <xdr:colOff>577370</xdr:colOff>
      <xdr:row>32</xdr:row>
      <xdr:rowOff>183027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63000"/>
        </a:blip>
        <a:srcRect r="66587"/>
        <a:stretch/>
      </xdr:blipFill>
      <xdr:spPr>
        <a:xfrm>
          <a:off x="17125579" y="0"/>
          <a:ext cx="3901966" cy="8488827"/>
        </a:xfrm>
        <a:prstGeom prst="rect">
          <a:avLst/>
        </a:prstGeom>
      </xdr:spPr>
    </xdr:pic>
    <xdr:clientData/>
  </xdr:twoCellAnchor>
  <xdr:twoCellAnchor editAs="oneCell">
    <xdr:from>
      <xdr:col>0</xdr:col>
      <xdr:colOff>11205</xdr:colOff>
      <xdr:row>26</xdr:row>
      <xdr:rowOff>1931</xdr:rowOff>
    </xdr:from>
    <xdr:to>
      <xdr:col>13</xdr:col>
      <xdr:colOff>4001</xdr:colOff>
      <xdr:row>30</xdr:row>
      <xdr:rowOff>115162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11205" y="7164731"/>
          <a:ext cx="4072217" cy="875231"/>
        </a:xfrm>
        <a:prstGeom prst="rect">
          <a:avLst/>
        </a:prstGeom>
      </xdr:spPr>
    </xdr:pic>
    <xdr:clientData/>
  </xdr:twoCellAnchor>
  <xdr:oneCellAnchor>
    <xdr:from>
      <xdr:col>15</xdr:col>
      <xdr:colOff>0</xdr:colOff>
      <xdr:row>26</xdr:row>
      <xdr:rowOff>13137</xdr:rowOff>
    </xdr:from>
    <xdr:ext cx="3894238" cy="875231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4905375" y="7175937"/>
          <a:ext cx="3894238" cy="875231"/>
        </a:xfrm>
        <a:prstGeom prst="rect">
          <a:avLst/>
        </a:prstGeom>
      </xdr:spPr>
    </xdr:pic>
    <xdr:clientData/>
  </xdr:oneCellAnchor>
  <xdr:oneCellAnchor>
    <xdr:from>
      <xdr:col>31</xdr:col>
      <xdr:colOff>98600</xdr:colOff>
      <xdr:row>0</xdr:row>
      <xdr:rowOff>62983</xdr:rowOff>
    </xdr:from>
    <xdr:ext cx="903868" cy="1047557"/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91688" y="62983"/>
          <a:ext cx="903868" cy="1047557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26</xdr:row>
      <xdr:rowOff>13137</xdr:rowOff>
    </xdr:from>
    <xdr:ext cx="3894238" cy="875231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9629775" y="7175937"/>
          <a:ext cx="3894238" cy="875231"/>
        </a:xfrm>
        <a:prstGeom prst="rect">
          <a:avLst/>
        </a:prstGeom>
      </xdr:spPr>
    </xdr:pic>
    <xdr:clientData/>
  </xdr:oneCellAnchor>
  <xdr:oneCellAnchor>
    <xdr:from>
      <xdr:col>16</xdr:col>
      <xdr:colOff>174800</xdr:colOff>
      <xdr:row>0</xdr:row>
      <xdr:rowOff>62983</xdr:rowOff>
    </xdr:from>
    <xdr:ext cx="903868" cy="1047557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6850" y="62983"/>
          <a:ext cx="903868" cy="1047557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26</xdr:row>
      <xdr:rowOff>13137</xdr:rowOff>
    </xdr:from>
    <xdr:ext cx="3894238" cy="875231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4905375" y="7175937"/>
          <a:ext cx="3894238" cy="875231"/>
        </a:xfrm>
        <a:prstGeom prst="rect">
          <a:avLst/>
        </a:prstGeom>
      </xdr:spPr>
    </xdr:pic>
    <xdr:clientData/>
  </xdr:oneCellAnchor>
  <xdr:oneCellAnchor>
    <xdr:from>
      <xdr:col>1</xdr:col>
      <xdr:colOff>98600</xdr:colOff>
      <xdr:row>0</xdr:row>
      <xdr:rowOff>62983</xdr:rowOff>
    </xdr:from>
    <xdr:ext cx="903868" cy="1047557"/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7041" y="62983"/>
          <a:ext cx="903868" cy="1047557"/>
        </a:xfrm>
        <a:prstGeom prst="rect">
          <a:avLst/>
        </a:prstGeom>
      </xdr:spPr>
    </xdr:pic>
    <xdr:clientData/>
  </xdr:oneCellAnchor>
  <xdr:twoCellAnchor editAs="oneCell">
    <xdr:from>
      <xdr:col>0</xdr:col>
      <xdr:colOff>65050</xdr:colOff>
      <xdr:row>26</xdr:row>
      <xdr:rowOff>1835</xdr:rowOff>
    </xdr:from>
    <xdr:to>
      <xdr:col>12</xdr:col>
      <xdr:colOff>163951</xdr:colOff>
      <xdr:row>30</xdr:row>
      <xdr:rowOff>139390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050" y="7173600"/>
          <a:ext cx="3980939" cy="899555"/>
        </a:xfrm>
        <a:prstGeom prst="rect">
          <a:avLst/>
        </a:prstGeom>
      </xdr:spPr>
    </xdr:pic>
    <xdr:clientData/>
  </xdr:twoCellAnchor>
  <xdr:twoCellAnchor editAs="oneCell">
    <xdr:from>
      <xdr:col>15</xdr:col>
      <xdr:colOff>65048</xdr:colOff>
      <xdr:row>26</xdr:row>
      <xdr:rowOff>15925</xdr:rowOff>
    </xdr:from>
    <xdr:to>
      <xdr:col>28</xdr:col>
      <xdr:colOff>754</xdr:colOff>
      <xdr:row>30</xdr:row>
      <xdr:rowOff>153480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76635" y="7188664"/>
          <a:ext cx="4018278" cy="899555"/>
        </a:xfrm>
        <a:prstGeom prst="rect">
          <a:avLst/>
        </a:prstGeom>
      </xdr:spPr>
    </xdr:pic>
    <xdr:clientData/>
  </xdr:twoCellAnchor>
  <xdr:twoCellAnchor editAs="oneCell">
    <xdr:from>
      <xdr:col>30</xdr:col>
      <xdr:colOff>65048</xdr:colOff>
      <xdr:row>26</xdr:row>
      <xdr:rowOff>1986</xdr:rowOff>
    </xdr:from>
    <xdr:to>
      <xdr:col>42</xdr:col>
      <xdr:colOff>861</xdr:colOff>
      <xdr:row>30</xdr:row>
      <xdr:rowOff>139541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01560" y="7161998"/>
          <a:ext cx="3831141" cy="89955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44</xdr:col>
      <xdr:colOff>547778</xdr:colOff>
      <xdr:row>0</xdr:row>
      <xdr:rowOff>0</xdr:rowOff>
    </xdr:from>
    <xdr:ext cx="6025709" cy="13052968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48000"/>
        </a:blip>
        <a:srcRect l="36284" r="29847"/>
        <a:stretch/>
      </xdr:blipFill>
      <xdr:spPr>
        <a:xfrm>
          <a:off x="22845803" y="0"/>
          <a:ext cx="6025709" cy="13052968"/>
        </a:xfrm>
        <a:prstGeom prst="rect">
          <a:avLst/>
        </a:prstGeom>
      </xdr:spPr>
    </xdr:pic>
    <xdr:clientData/>
  </xdr:oneCellAnchor>
  <xdr:twoCellAnchor editAs="oneCell">
    <xdr:from>
      <xdr:col>15</xdr:col>
      <xdr:colOff>38100</xdr:colOff>
      <xdr:row>49</xdr:row>
      <xdr:rowOff>0</xdr:rowOff>
    </xdr:from>
    <xdr:to>
      <xdr:col>28</xdr:col>
      <xdr:colOff>86847</xdr:colOff>
      <xdr:row>49</xdr:row>
      <xdr:rowOff>445994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l="583" t="96687" r="66587" b="-170"/>
        <a:stretch/>
      </xdr:blipFill>
      <xdr:spPr>
        <a:xfrm>
          <a:off x="7724775" y="12601575"/>
          <a:ext cx="6868647" cy="445994"/>
        </a:xfrm>
        <a:prstGeom prst="rect">
          <a:avLst/>
        </a:prstGeom>
      </xdr:spPr>
    </xdr:pic>
    <xdr:clientData/>
  </xdr:twoCellAnchor>
  <xdr:twoCellAnchor editAs="oneCell">
    <xdr:from>
      <xdr:col>30</xdr:col>
      <xdr:colOff>57150</xdr:colOff>
      <xdr:row>49</xdr:row>
      <xdr:rowOff>0</xdr:rowOff>
    </xdr:from>
    <xdr:to>
      <xdr:col>44</xdr:col>
      <xdr:colOff>1122</xdr:colOff>
      <xdr:row>49</xdr:row>
      <xdr:rowOff>381000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l="583" t="96687" r="66587" b="-170"/>
        <a:stretch/>
      </xdr:blipFill>
      <xdr:spPr>
        <a:xfrm>
          <a:off x="15474043" y="12668250"/>
          <a:ext cx="6910829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48</xdr:row>
      <xdr:rowOff>280147</xdr:rowOff>
    </xdr:from>
    <xdr:to>
      <xdr:col>13</xdr:col>
      <xdr:colOff>88067</xdr:colOff>
      <xdr:row>49</xdr:row>
      <xdr:rowOff>434788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l="583" t="96687" r="66587" b="-170"/>
        <a:stretch/>
      </xdr:blipFill>
      <xdr:spPr>
        <a:xfrm>
          <a:off x="33618" y="12586447"/>
          <a:ext cx="6874349" cy="44991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11205</xdr:colOff>
      <xdr:row>23</xdr:row>
      <xdr:rowOff>1931</xdr:rowOff>
    </xdr:from>
    <xdr:to>
      <xdr:col>13</xdr:col>
      <xdr:colOff>4001</xdr:colOff>
      <xdr:row>27</xdr:row>
      <xdr:rowOff>115162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11205" y="7164731"/>
          <a:ext cx="4072217" cy="875231"/>
        </a:xfrm>
        <a:prstGeom prst="rect">
          <a:avLst/>
        </a:prstGeom>
      </xdr:spPr>
    </xdr:pic>
    <xdr:clientData/>
  </xdr:twoCellAnchor>
  <xdr:oneCellAnchor>
    <xdr:from>
      <xdr:col>15</xdr:col>
      <xdr:colOff>0</xdr:colOff>
      <xdr:row>23</xdr:row>
      <xdr:rowOff>13137</xdr:rowOff>
    </xdr:from>
    <xdr:ext cx="3894238" cy="875231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4905375" y="7175937"/>
          <a:ext cx="3894238" cy="875231"/>
        </a:xfrm>
        <a:prstGeom prst="rect">
          <a:avLst/>
        </a:prstGeom>
      </xdr:spPr>
    </xdr:pic>
    <xdr:clientData/>
  </xdr:oneCellAnchor>
  <xdr:oneCellAnchor>
    <xdr:from>
      <xdr:col>31</xdr:col>
      <xdr:colOff>98600</xdr:colOff>
      <xdr:row>0</xdr:row>
      <xdr:rowOff>62983</xdr:rowOff>
    </xdr:from>
    <xdr:ext cx="903868" cy="1047557"/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91688" y="62983"/>
          <a:ext cx="903868" cy="1047557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23</xdr:row>
      <xdr:rowOff>13137</xdr:rowOff>
    </xdr:from>
    <xdr:ext cx="3894238" cy="875231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9629775" y="7175937"/>
          <a:ext cx="3894238" cy="875231"/>
        </a:xfrm>
        <a:prstGeom prst="rect">
          <a:avLst/>
        </a:prstGeom>
      </xdr:spPr>
    </xdr:pic>
    <xdr:clientData/>
  </xdr:oneCellAnchor>
  <xdr:oneCellAnchor>
    <xdr:from>
      <xdr:col>16</xdr:col>
      <xdr:colOff>174800</xdr:colOff>
      <xdr:row>0</xdr:row>
      <xdr:rowOff>62983</xdr:rowOff>
    </xdr:from>
    <xdr:ext cx="903868" cy="1047557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6850" y="62983"/>
          <a:ext cx="903868" cy="1047557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23</xdr:row>
      <xdr:rowOff>13137</xdr:rowOff>
    </xdr:from>
    <xdr:ext cx="3894238" cy="875231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4905375" y="7175937"/>
          <a:ext cx="3894238" cy="875231"/>
        </a:xfrm>
        <a:prstGeom prst="rect">
          <a:avLst/>
        </a:prstGeom>
      </xdr:spPr>
    </xdr:pic>
    <xdr:clientData/>
  </xdr:oneCellAnchor>
  <xdr:oneCellAnchor>
    <xdr:from>
      <xdr:col>1</xdr:col>
      <xdr:colOff>98600</xdr:colOff>
      <xdr:row>0</xdr:row>
      <xdr:rowOff>62983</xdr:rowOff>
    </xdr:from>
    <xdr:ext cx="903868" cy="1047557"/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7041" y="62983"/>
          <a:ext cx="903868" cy="1047557"/>
        </a:xfrm>
        <a:prstGeom prst="rect">
          <a:avLst/>
        </a:prstGeom>
      </xdr:spPr>
    </xdr:pic>
    <xdr:clientData/>
  </xdr:oneCellAnchor>
  <xdr:twoCellAnchor editAs="oneCell">
    <xdr:from>
      <xdr:col>0</xdr:col>
      <xdr:colOff>65050</xdr:colOff>
      <xdr:row>23</xdr:row>
      <xdr:rowOff>1835</xdr:rowOff>
    </xdr:from>
    <xdr:to>
      <xdr:col>12</xdr:col>
      <xdr:colOff>163951</xdr:colOff>
      <xdr:row>27</xdr:row>
      <xdr:rowOff>139390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050" y="7173600"/>
          <a:ext cx="3980939" cy="899555"/>
        </a:xfrm>
        <a:prstGeom prst="rect">
          <a:avLst/>
        </a:prstGeom>
      </xdr:spPr>
    </xdr:pic>
    <xdr:clientData/>
  </xdr:twoCellAnchor>
  <xdr:twoCellAnchor editAs="oneCell">
    <xdr:from>
      <xdr:col>15</xdr:col>
      <xdr:colOff>65048</xdr:colOff>
      <xdr:row>23</xdr:row>
      <xdr:rowOff>15925</xdr:rowOff>
    </xdr:from>
    <xdr:to>
      <xdr:col>28</xdr:col>
      <xdr:colOff>754</xdr:colOff>
      <xdr:row>27</xdr:row>
      <xdr:rowOff>153480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76635" y="7188664"/>
          <a:ext cx="4018278" cy="899555"/>
        </a:xfrm>
        <a:prstGeom prst="rect">
          <a:avLst/>
        </a:prstGeom>
      </xdr:spPr>
    </xdr:pic>
    <xdr:clientData/>
  </xdr:twoCellAnchor>
  <xdr:twoCellAnchor editAs="oneCell">
    <xdr:from>
      <xdr:col>30</xdr:col>
      <xdr:colOff>65048</xdr:colOff>
      <xdr:row>23</xdr:row>
      <xdr:rowOff>1986</xdr:rowOff>
    </xdr:from>
    <xdr:to>
      <xdr:col>42</xdr:col>
      <xdr:colOff>861</xdr:colOff>
      <xdr:row>27</xdr:row>
      <xdr:rowOff>139541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01560" y="7161998"/>
          <a:ext cx="3831141" cy="899555"/>
        </a:xfrm>
        <a:prstGeom prst="rect">
          <a:avLst/>
        </a:prstGeom>
      </xdr:spPr>
    </xdr:pic>
    <xdr:clientData/>
  </xdr:twoCellAnchor>
  <xdr:oneCellAnchor>
    <xdr:from>
      <xdr:col>48</xdr:col>
      <xdr:colOff>485404</xdr:colOff>
      <xdr:row>0</xdr:row>
      <xdr:rowOff>0</xdr:rowOff>
    </xdr:from>
    <xdr:ext cx="3860197" cy="7717128"/>
    <xdr:pic>
      <xdr:nvPicPr>
        <xdr:cNvPr id="90" name="Referencia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alphaModFix amt="63000"/>
        </a:blip>
        <a:stretch/>
      </xdr:blipFill>
      <xdr:spPr>
        <a:xfrm>
          <a:off x="0" y="0"/>
          <a:ext cx="3860197" cy="7717128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49</xdr:row>
      <xdr:rowOff>0</xdr:rowOff>
    </xdr:from>
    <xdr:to>
      <xdr:col>28</xdr:col>
      <xdr:colOff>86847</xdr:colOff>
      <xdr:row>49</xdr:row>
      <xdr:rowOff>445994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l="583" t="96687" r="66587" b="-170"/>
        <a:stretch/>
      </xdr:blipFill>
      <xdr:spPr>
        <a:xfrm>
          <a:off x="7724775" y="12601575"/>
          <a:ext cx="6868647" cy="445994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48</xdr:row>
      <xdr:rowOff>280147</xdr:rowOff>
    </xdr:from>
    <xdr:to>
      <xdr:col>13</xdr:col>
      <xdr:colOff>88067</xdr:colOff>
      <xdr:row>49</xdr:row>
      <xdr:rowOff>434788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l="583" t="96687" r="66587" b="-170"/>
        <a:stretch/>
      </xdr:blipFill>
      <xdr:spPr>
        <a:xfrm>
          <a:off x="33618" y="12586447"/>
          <a:ext cx="6874349" cy="449916"/>
        </a:xfrm>
        <a:prstGeom prst="rect">
          <a:avLst/>
        </a:prstGeom>
      </xdr:spPr>
    </xdr:pic>
    <xdr:clientData/>
  </xdr:twoCellAnchor>
  <xdr:oneCellAnchor>
    <xdr:from>
      <xdr:col>44</xdr:col>
      <xdr:colOff>547778</xdr:colOff>
      <xdr:row>0</xdr:row>
      <xdr:rowOff>0</xdr:rowOff>
    </xdr:from>
    <xdr:ext cx="5935688" cy="11866354"/>
    <xdr:pic>
      <xdr:nvPicPr>
        <xdr:cNvPr id="90" name="Referencia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alphaModFix amt="48000"/>
        </a:blip>
        <a:stretch/>
      </xdr:blipFill>
      <xdr:spPr>
        <a:xfrm>
          <a:off x="0" y="0"/>
          <a:ext cx="5935688" cy="11866354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11205</xdr:colOff>
      <xdr:row>17</xdr:row>
      <xdr:rowOff>1931</xdr:rowOff>
    </xdr:from>
    <xdr:to>
      <xdr:col>13</xdr:col>
      <xdr:colOff>4001</xdr:colOff>
      <xdr:row>21</xdr:row>
      <xdr:rowOff>115162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11205" y="7164731"/>
          <a:ext cx="4072217" cy="875231"/>
        </a:xfrm>
        <a:prstGeom prst="rect">
          <a:avLst/>
        </a:prstGeom>
      </xdr:spPr>
    </xdr:pic>
    <xdr:clientData/>
  </xdr:twoCellAnchor>
  <xdr:oneCellAnchor>
    <xdr:from>
      <xdr:col>15</xdr:col>
      <xdr:colOff>0</xdr:colOff>
      <xdr:row>17</xdr:row>
      <xdr:rowOff>13137</xdr:rowOff>
    </xdr:from>
    <xdr:ext cx="3894238" cy="875231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4905375" y="7175937"/>
          <a:ext cx="3894238" cy="875231"/>
        </a:xfrm>
        <a:prstGeom prst="rect">
          <a:avLst/>
        </a:prstGeom>
      </xdr:spPr>
    </xdr:pic>
    <xdr:clientData/>
  </xdr:oneCellAnchor>
  <xdr:oneCellAnchor>
    <xdr:from>
      <xdr:col>31</xdr:col>
      <xdr:colOff>98600</xdr:colOff>
      <xdr:row>0</xdr:row>
      <xdr:rowOff>62983</xdr:rowOff>
    </xdr:from>
    <xdr:ext cx="903868" cy="1047557"/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91688" y="62983"/>
          <a:ext cx="903868" cy="1047557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17</xdr:row>
      <xdr:rowOff>13137</xdr:rowOff>
    </xdr:from>
    <xdr:ext cx="3894238" cy="875231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9629775" y="7175937"/>
          <a:ext cx="3894238" cy="875231"/>
        </a:xfrm>
        <a:prstGeom prst="rect">
          <a:avLst/>
        </a:prstGeom>
      </xdr:spPr>
    </xdr:pic>
    <xdr:clientData/>
  </xdr:oneCellAnchor>
  <xdr:oneCellAnchor>
    <xdr:from>
      <xdr:col>16</xdr:col>
      <xdr:colOff>174800</xdr:colOff>
      <xdr:row>0</xdr:row>
      <xdr:rowOff>62983</xdr:rowOff>
    </xdr:from>
    <xdr:ext cx="903868" cy="1047557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6850" y="62983"/>
          <a:ext cx="903868" cy="1047557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17</xdr:row>
      <xdr:rowOff>13137</xdr:rowOff>
    </xdr:from>
    <xdr:ext cx="3894238" cy="875231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4905375" y="7175937"/>
          <a:ext cx="3894238" cy="875231"/>
        </a:xfrm>
        <a:prstGeom prst="rect">
          <a:avLst/>
        </a:prstGeom>
      </xdr:spPr>
    </xdr:pic>
    <xdr:clientData/>
  </xdr:oneCellAnchor>
  <xdr:oneCellAnchor>
    <xdr:from>
      <xdr:col>1</xdr:col>
      <xdr:colOff>98600</xdr:colOff>
      <xdr:row>0</xdr:row>
      <xdr:rowOff>62983</xdr:rowOff>
    </xdr:from>
    <xdr:ext cx="903868" cy="1047557"/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7041" y="62983"/>
          <a:ext cx="903868" cy="1047557"/>
        </a:xfrm>
        <a:prstGeom prst="rect">
          <a:avLst/>
        </a:prstGeom>
      </xdr:spPr>
    </xdr:pic>
    <xdr:clientData/>
  </xdr:oneCellAnchor>
  <xdr:twoCellAnchor editAs="oneCell">
    <xdr:from>
      <xdr:col>0</xdr:col>
      <xdr:colOff>65050</xdr:colOff>
      <xdr:row>17</xdr:row>
      <xdr:rowOff>1835</xdr:rowOff>
    </xdr:from>
    <xdr:to>
      <xdr:col>12</xdr:col>
      <xdr:colOff>163951</xdr:colOff>
      <xdr:row>21</xdr:row>
      <xdr:rowOff>139390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050" y="7173600"/>
          <a:ext cx="3980939" cy="899555"/>
        </a:xfrm>
        <a:prstGeom prst="rect">
          <a:avLst/>
        </a:prstGeom>
      </xdr:spPr>
    </xdr:pic>
    <xdr:clientData/>
  </xdr:twoCellAnchor>
  <xdr:twoCellAnchor editAs="oneCell">
    <xdr:from>
      <xdr:col>15</xdr:col>
      <xdr:colOff>65048</xdr:colOff>
      <xdr:row>17</xdr:row>
      <xdr:rowOff>15925</xdr:rowOff>
    </xdr:from>
    <xdr:to>
      <xdr:col>28</xdr:col>
      <xdr:colOff>754</xdr:colOff>
      <xdr:row>21</xdr:row>
      <xdr:rowOff>153480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76635" y="7188664"/>
          <a:ext cx="4018278" cy="899555"/>
        </a:xfrm>
        <a:prstGeom prst="rect">
          <a:avLst/>
        </a:prstGeom>
      </xdr:spPr>
    </xdr:pic>
    <xdr:clientData/>
  </xdr:twoCellAnchor>
  <xdr:twoCellAnchor editAs="oneCell">
    <xdr:from>
      <xdr:col>30</xdr:col>
      <xdr:colOff>65048</xdr:colOff>
      <xdr:row>17</xdr:row>
      <xdr:rowOff>1986</xdr:rowOff>
    </xdr:from>
    <xdr:to>
      <xdr:col>42</xdr:col>
      <xdr:colOff>861</xdr:colOff>
      <xdr:row>21</xdr:row>
      <xdr:rowOff>139541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01560" y="7161998"/>
          <a:ext cx="3831141" cy="899555"/>
        </a:xfrm>
        <a:prstGeom prst="rect">
          <a:avLst/>
        </a:prstGeom>
      </xdr:spPr>
    </xdr:pic>
    <xdr:clientData/>
  </xdr:twoCellAnchor>
  <xdr:oneCellAnchor>
    <xdr:from>
      <xdr:col>48</xdr:col>
      <xdr:colOff>485404</xdr:colOff>
      <xdr:row>0</xdr:row>
      <xdr:rowOff>0</xdr:rowOff>
    </xdr:from>
    <xdr:ext cx="3860197" cy="7717128"/>
    <xdr:pic>
      <xdr:nvPicPr>
        <xdr:cNvPr id="90" name="Referencia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alphaModFix amt="63000"/>
        </a:blip>
        <a:stretch/>
      </xdr:blipFill>
      <xdr:spPr>
        <a:xfrm>
          <a:off x="0" y="0"/>
          <a:ext cx="3860197" cy="7717128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49</xdr:row>
      <xdr:rowOff>0</xdr:rowOff>
    </xdr:from>
    <xdr:to>
      <xdr:col>28</xdr:col>
      <xdr:colOff>86847</xdr:colOff>
      <xdr:row>49</xdr:row>
      <xdr:rowOff>445994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l="583" t="96687" r="66587" b="-170"/>
        <a:stretch/>
      </xdr:blipFill>
      <xdr:spPr>
        <a:xfrm>
          <a:off x="7724775" y="12601575"/>
          <a:ext cx="6868647" cy="445994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48</xdr:row>
      <xdr:rowOff>280147</xdr:rowOff>
    </xdr:from>
    <xdr:to>
      <xdr:col>13</xdr:col>
      <xdr:colOff>88067</xdr:colOff>
      <xdr:row>49</xdr:row>
      <xdr:rowOff>434788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l="583" t="96687" r="66587" b="-170"/>
        <a:stretch/>
      </xdr:blipFill>
      <xdr:spPr>
        <a:xfrm>
          <a:off x="33618" y="12586447"/>
          <a:ext cx="6874349" cy="449916"/>
        </a:xfrm>
        <a:prstGeom prst="rect">
          <a:avLst/>
        </a:prstGeom>
      </xdr:spPr>
    </xdr:pic>
    <xdr:clientData/>
  </xdr:twoCellAnchor>
  <xdr:oneCellAnchor>
    <xdr:from>
      <xdr:col>44</xdr:col>
      <xdr:colOff>547778</xdr:colOff>
      <xdr:row>0</xdr:row>
      <xdr:rowOff>0</xdr:rowOff>
    </xdr:from>
    <xdr:ext cx="5935688" cy="11866354"/>
    <xdr:pic>
      <xdr:nvPicPr>
        <xdr:cNvPr id="90" name="Referencia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alphaModFix amt="48000"/>
        </a:blip>
        <a:stretch/>
      </xdr:blipFill>
      <xdr:spPr>
        <a:xfrm>
          <a:off x="0" y="0"/>
          <a:ext cx="5935688" cy="11866354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11205</xdr:colOff>
      <xdr:row>14</xdr:row>
      <xdr:rowOff>1931</xdr:rowOff>
    </xdr:from>
    <xdr:to>
      <xdr:col>13</xdr:col>
      <xdr:colOff>4001</xdr:colOff>
      <xdr:row>18</xdr:row>
      <xdr:rowOff>115162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11205" y="7164731"/>
          <a:ext cx="4072217" cy="875231"/>
        </a:xfrm>
        <a:prstGeom prst="rect">
          <a:avLst/>
        </a:prstGeom>
      </xdr:spPr>
    </xdr:pic>
    <xdr:clientData/>
  </xdr:twoCellAnchor>
  <xdr:oneCellAnchor>
    <xdr:from>
      <xdr:col>15</xdr:col>
      <xdr:colOff>0</xdr:colOff>
      <xdr:row>14</xdr:row>
      <xdr:rowOff>13137</xdr:rowOff>
    </xdr:from>
    <xdr:ext cx="3894238" cy="875231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4905375" y="7175937"/>
          <a:ext cx="3894238" cy="875231"/>
        </a:xfrm>
        <a:prstGeom prst="rect">
          <a:avLst/>
        </a:prstGeom>
      </xdr:spPr>
    </xdr:pic>
    <xdr:clientData/>
  </xdr:oneCellAnchor>
  <xdr:oneCellAnchor>
    <xdr:from>
      <xdr:col>31</xdr:col>
      <xdr:colOff>98600</xdr:colOff>
      <xdr:row>0</xdr:row>
      <xdr:rowOff>62983</xdr:rowOff>
    </xdr:from>
    <xdr:ext cx="903868" cy="1047557"/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91688" y="62983"/>
          <a:ext cx="903868" cy="1047557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14</xdr:row>
      <xdr:rowOff>13137</xdr:rowOff>
    </xdr:from>
    <xdr:ext cx="3894238" cy="875231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9629775" y="7175937"/>
          <a:ext cx="3894238" cy="875231"/>
        </a:xfrm>
        <a:prstGeom prst="rect">
          <a:avLst/>
        </a:prstGeom>
      </xdr:spPr>
    </xdr:pic>
    <xdr:clientData/>
  </xdr:oneCellAnchor>
  <xdr:oneCellAnchor>
    <xdr:from>
      <xdr:col>16</xdr:col>
      <xdr:colOff>174800</xdr:colOff>
      <xdr:row>0</xdr:row>
      <xdr:rowOff>62983</xdr:rowOff>
    </xdr:from>
    <xdr:ext cx="903868" cy="1047557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6850" y="62983"/>
          <a:ext cx="903868" cy="1047557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14</xdr:row>
      <xdr:rowOff>13137</xdr:rowOff>
    </xdr:from>
    <xdr:ext cx="3894238" cy="875231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4905375" y="7175937"/>
          <a:ext cx="3894238" cy="875231"/>
        </a:xfrm>
        <a:prstGeom prst="rect">
          <a:avLst/>
        </a:prstGeom>
      </xdr:spPr>
    </xdr:pic>
    <xdr:clientData/>
  </xdr:oneCellAnchor>
  <xdr:oneCellAnchor>
    <xdr:from>
      <xdr:col>1</xdr:col>
      <xdr:colOff>98600</xdr:colOff>
      <xdr:row>0</xdr:row>
      <xdr:rowOff>62983</xdr:rowOff>
    </xdr:from>
    <xdr:ext cx="903868" cy="1047557"/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7041" y="62983"/>
          <a:ext cx="903868" cy="1047557"/>
        </a:xfrm>
        <a:prstGeom prst="rect">
          <a:avLst/>
        </a:prstGeom>
      </xdr:spPr>
    </xdr:pic>
    <xdr:clientData/>
  </xdr:oneCellAnchor>
  <xdr:twoCellAnchor editAs="oneCell">
    <xdr:from>
      <xdr:col>0</xdr:col>
      <xdr:colOff>65050</xdr:colOff>
      <xdr:row>14</xdr:row>
      <xdr:rowOff>1835</xdr:rowOff>
    </xdr:from>
    <xdr:to>
      <xdr:col>12</xdr:col>
      <xdr:colOff>163951</xdr:colOff>
      <xdr:row>18</xdr:row>
      <xdr:rowOff>139390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050" y="7173600"/>
          <a:ext cx="3980939" cy="899555"/>
        </a:xfrm>
        <a:prstGeom prst="rect">
          <a:avLst/>
        </a:prstGeom>
      </xdr:spPr>
    </xdr:pic>
    <xdr:clientData/>
  </xdr:twoCellAnchor>
  <xdr:twoCellAnchor editAs="oneCell">
    <xdr:from>
      <xdr:col>15</xdr:col>
      <xdr:colOff>65048</xdr:colOff>
      <xdr:row>14</xdr:row>
      <xdr:rowOff>15925</xdr:rowOff>
    </xdr:from>
    <xdr:to>
      <xdr:col>28</xdr:col>
      <xdr:colOff>754</xdr:colOff>
      <xdr:row>18</xdr:row>
      <xdr:rowOff>153480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76635" y="7188664"/>
          <a:ext cx="4018278" cy="899555"/>
        </a:xfrm>
        <a:prstGeom prst="rect">
          <a:avLst/>
        </a:prstGeom>
      </xdr:spPr>
    </xdr:pic>
    <xdr:clientData/>
  </xdr:twoCellAnchor>
  <xdr:twoCellAnchor editAs="oneCell">
    <xdr:from>
      <xdr:col>30</xdr:col>
      <xdr:colOff>65048</xdr:colOff>
      <xdr:row>14</xdr:row>
      <xdr:rowOff>1986</xdr:rowOff>
    </xdr:from>
    <xdr:to>
      <xdr:col>42</xdr:col>
      <xdr:colOff>861</xdr:colOff>
      <xdr:row>18</xdr:row>
      <xdr:rowOff>139541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01560" y="7161998"/>
          <a:ext cx="3831141" cy="899555"/>
        </a:xfrm>
        <a:prstGeom prst="rect">
          <a:avLst/>
        </a:prstGeom>
      </xdr:spPr>
    </xdr:pic>
    <xdr:clientData/>
  </xdr:twoCellAnchor>
  <xdr:oneCellAnchor>
    <xdr:from>
      <xdr:col>48</xdr:col>
      <xdr:colOff>485404</xdr:colOff>
      <xdr:row>0</xdr:row>
      <xdr:rowOff>0</xdr:rowOff>
    </xdr:from>
    <xdr:ext cx="3860197" cy="7717128"/>
    <xdr:pic>
      <xdr:nvPicPr>
        <xdr:cNvPr id="90" name="Referencia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alphaModFix amt="63000"/>
        </a:blip>
        <a:stretch/>
      </xdr:blipFill>
      <xdr:spPr>
        <a:xfrm>
          <a:off x="0" y="0"/>
          <a:ext cx="3860197" cy="7717128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49</xdr:row>
      <xdr:rowOff>0</xdr:rowOff>
    </xdr:from>
    <xdr:to>
      <xdr:col>28</xdr:col>
      <xdr:colOff>86847</xdr:colOff>
      <xdr:row>49</xdr:row>
      <xdr:rowOff>445994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l="583" t="96687" r="66587" b="-170"/>
        <a:stretch/>
      </xdr:blipFill>
      <xdr:spPr>
        <a:xfrm>
          <a:off x="7724775" y="12601575"/>
          <a:ext cx="6868647" cy="445994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48</xdr:row>
      <xdr:rowOff>280147</xdr:rowOff>
    </xdr:from>
    <xdr:to>
      <xdr:col>13</xdr:col>
      <xdr:colOff>88067</xdr:colOff>
      <xdr:row>49</xdr:row>
      <xdr:rowOff>434788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l="583" t="96687" r="66587" b="-170"/>
        <a:stretch/>
      </xdr:blipFill>
      <xdr:spPr>
        <a:xfrm>
          <a:off x="33618" y="12586447"/>
          <a:ext cx="6874349" cy="449916"/>
        </a:xfrm>
        <a:prstGeom prst="rect">
          <a:avLst/>
        </a:prstGeom>
      </xdr:spPr>
    </xdr:pic>
    <xdr:clientData/>
  </xdr:twoCellAnchor>
  <xdr:oneCellAnchor>
    <xdr:from>
      <xdr:col>44</xdr:col>
      <xdr:colOff>547778</xdr:colOff>
      <xdr:row>0</xdr:row>
      <xdr:rowOff>0</xdr:rowOff>
    </xdr:from>
    <xdr:ext cx="5935688" cy="11866354"/>
    <xdr:pic>
      <xdr:nvPicPr>
        <xdr:cNvPr id="90" name="Referencia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alphaModFix amt="48000"/>
        </a:blip>
        <a:stretch/>
      </xdr:blipFill>
      <xdr:spPr>
        <a:xfrm>
          <a:off x="0" y="0"/>
          <a:ext cx="5935688" cy="11866354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11205</xdr:colOff>
      <xdr:row>8</xdr:row>
      <xdr:rowOff>1931</xdr:rowOff>
    </xdr:from>
    <xdr:to>
      <xdr:col>13</xdr:col>
      <xdr:colOff>4001</xdr:colOff>
      <xdr:row>12</xdr:row>
      <xdr:rowOff>115162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11205" y="7164731"/>
          <a:ext cx="4072217" cy="875231"/>
        </a:xfrm>
        <a:prstGeom prst="rect">
          <a:avLst/>
        </a:prstGeom>
      </xdr:spPr>
    </xdr:pic>
    <xdr:clientData/>
  </xdr:twoCellAnchor>
  <xdr:oneCellAnchor>
    <xdr:from>
      <xdr:col>15</xdr:col>
      <xdr:colOff>0</xdr:colOff>
      <xdr:row>8</xdr:row>
      <xdr:rowOff>13137</xdr:rowOff>
    </xdr:from>
    <xdr:ext cx="3894238" cy="875231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4905375" y="7175937"/>
          <a:ext cx="3894238" cy="875231"/>
        </a:xfrm>
        <a:prstGeom prst="rect">
          <a:avLst/>
        </a:prstGeom>
      </xdr:spPr>
    </xdr:pic>
    <xdr:clientData/>
  </xdr:oneCellAnchor>
  <xdr:oneCellAnchor>
    <xdr:from>
      <xdr:col>31</xdr:col>
      <xdr:colOff>98600</xdr:colOff>
      <xdr:row>0</xdr:row>
      <xdr:rowOff>62983</xdr:rowOff>
    </xdr:from>
    <xdr:ext cx="903868" cy="1047557"/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91688" y="62983"/>
          <a:ext cx="903868" cy="1047557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8</xdr:row>
      <xdr:rowOff>13137</xdr:rowOff>
    </xdr:from>
    <xdr:ext cx="3894238" cy="875231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9629775" y="7175937"/>
          <a:ext cx="3894238" cy="875231"/>
        </a:xfrm>
        <a:prstGeom prst="rect">
          <a:avLst/>
        </a:prstGeom>
      </xdr:spPr>
    </xdr:pic>
    <xdr:clientData/>
  </xdr:oneCellAnchor>
  <xdr:oneCellAnchor>
    <xdr:from>
      <xdr:col>16</xdr:col>
      <xdr:colOff>174800</xdr:colOff>
      <xdr:row>0</xdr:row>
      <xdr:rowOff>62983</xdr:rowOff>
    </xdr:from>
    <xdr:ext cx="903868" cy="1047557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6850" y="62983"/>
          <a:ext cx="903868" cy="1047557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13137</xdr:rowOff>
    </xdr:from>
    <xdr:ext cx="3894238" cy="875231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4905375" y="7175937"/>
          <a:ext cx="3894238" cy="875231"/>
        </a:xfrm>
        <a:prstGeom prst="rect">
          <a:avLst/>
        </a:prstGeom>
      </xdr:spPr>
    </xdr:pic>
    <xdr:clientData/>
  </xdr:oneCellAnchor>
  <xdr:oneCellAnchor>
    <xdr:from>
      <xdr:col>1</xdr:col>
      <xdr:colOff>98600</xdr:colOff>
      <xdr:row>0</xdr:row>
      <xdr:rowOff>62983</xdr:rowOff>
    </xdr:from>
    <xdr:ext cx="903868" cy="1047557"/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7041" y="62983"/>
          <a:ext cx="903868" cy="1047557"/>
        </a:xfrm>
        <a:prstGeom prst="rect">
          <a:avLst/>
        </a:prstGeom>
      </xdr:spPr>
    </xdr:pic>
    <xdr:clientData/>
  </xdr:oneCellAnchor>
  <xdr:twoCellAnchor editAs="oneCell">
    <xdr:from>
      <xdr:col>0</xdr:col>
      <xdr:colOff>65050</xdr:colOff>
      <xdr:row>8</xdr:row>
      <xdr:rowOff>1835</xdr:rowOff>
    </xdr:from>
    <xdr:to>
      <xdr:col>12</xdr:col>
      <xdr:colOff>163951</xdr:colOff>
      <xdr:row>12</xdr:row>
      <xdr:rowOff>139390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050" y="7173600"/>
          <a:ext cx="3980939" cy="899555"/>
        </a:xfrm>
        <a:prstGeom prst="rect">
          <a:avLst/>
        </a:prstGeom>
      </xdr:spPr>
    </xdr:pic>
    <xdr:clientData/>
  </xdr:twoCellAnchor>
  <xdr:twoCellAnchor editAs="oneCell">
    <xdr:from>
      <xdr:col>15</xdr:col>
      <xdr:colOff>65048</xdr:colOff>
      <xdr:row>8</xdr:row>
      <xdr:rowOff>15925</xdr:rowOff>
    </xdr:from>
    <xdr:to>
      <xdr:col>28</xdr:col>
      <xdr:colOff>754</xdr:colOff>
      <xdr:row>12</xdr:row>
      <xdr:rowOff>153480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76635" y="7188664"/>
          <a:ext cx="4018278" cy="899555"/>
        </a:xfrm>
        <a:prstGeom prst="rect">
          <a:avLst/>
        </a:prstGeom>
      </xdr:spPr>
    </xdr:pic>
    <xdr:clientData/>
  </xdr:twoCellAnchor>
  <xdr:twoCellAnchor editAs="oneCell">
    <xdr:from>
      <xdr:col>30</xdr:col>
      <xdr:colOff>65048</xdr:colOff>
      <xdr:row>8</xdr:row>
      <xdr:rowOff>1986</xdr:rowOff>
    </xdr:from>
    <xdr:to>
      <xdr:col>42</xdr:col>
      <xdr:colOff>861</xdr:colOff>
      <xdr:row>12</xdr:row>
      <xdr:rowOff>139541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01560" y="7161998"/>
          <a:ext cx="3831141" cy="899555"/>
        </a:xfrm>
        <a:prstGeom prst="rect">
          <a:avLst/>
        </a:prstGeom>
      </xdr:spPr>
    </xdr:pic>
    <xdr:clientData/>
  </xdr:twoCellAnchor>
  <xdr:oneCellAnchor>
    <xdr:from>
      <xdr:col>48</xdr:col>
      <xdr:colOff>485404</xdr:colOff>
      <xdr:row>0</xdr:row>
      <xdr:rowOff>0</xdr:rowOff>
    </xdr:from>
    <xdr:ext cx="3861014" cy="6173702"/>
    <xdr:pic>
      <xdr:nvPicPr>
        <xdr:cNvPr id="90" name="Referencia">
          <a:extLst>
            <a:ext uri="{FF2B5EF4-FFF2-40B4-BE49-F238E27FC236}">
              <a16:creationId xmlns:a16="http://schemas.microsoft.com/office/drawing/2014/main" id="{00000000-0008-0000-0C00-00005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alphaModFix amt="63000"/>
        </a:blip>
        <a:stretch/>
      </xdr:blipFill>
      <xdr:spPr>
        <a:xfrm>
          <a:off x="0" y="0"/>
          <a:ext cx="3861014" cy="6173702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49</xdr:row>
      <xdr:rowOff>0</xdr:rowOff>
    </xdr:from>
    <xdr:to>
      <xdr:col>28</xdr:col>
      <xdr:colOff>86847</xdr:colOff>
      <xdr:row>49</xdr:row>
      <xdr:rowOff>445994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l="583" t="96687" r="66587" b="-170"/>
        <a:stretch/>
      </xdr:blipFill>
      <xdr:spPr>
        <a:xfrm>
          <a:off x="7724775" y="12601575"/>
          <a:ext cx="6868647" cy="445994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48</xdr:row>
      <xdr:rowOff>280147</xdr:rowOff>
    </xdr:from>
    <xdr:to>
      <xdr:col>13</xdr:col>
      <xdr:colOff>88067</xdr:colOff>
      <xdr:row>49</xdr:row>
      <xdr:rowOff>434788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l="583" t="96687" r="66587" b="-170"/>
        <a:stretch/>
      </xdr:blipFill>
      <xdr:spPr>
        <a:xfrm>
          <a:off x="33618" y="12586447"/>
          <a:ext cx="6874349" cy="449916"/>
        </a:xfrm>
        <a:prstGeom prst="rect">
          <a:avLst/>
        </a:prstGeom>
      </xdr:spPr>
    </xdr:pic>
    <xdr:clientData/>
  </xdr:twoCellAnchor>
  <xdr:oneCellAnchor>
    <xdr:from>
      <xdr:col>44</xdr:col>
      <xdr:colOff>547778</xdr:colOff>
      <xdr:row>0</xdr:row>
      <xdr:rowOff>0</xdr:rowOff>
    </xdr:from>
    <xdr:ext cx="5936944" cy="9493083"/>
    <xdr:pic>
      <xdr:nvPicPr>
        <xdr:cNvPr id="90" name="Referencia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alphaModFix amt="48000"/>
        </a:blip>
        <a:stretch/>
      </xdr:blipFill>
      <xdr:spPr>
        <a:xfrm>
          <a:off x="0" y="0"/>
          <a:ext cx="5936944" cy="9493083"/>
        </a:xfrm>
        <a:prstGeom prst="rect">
          <a:avLst/>
        </a:prstGeom>
      </xdr:spPr>
    </xdr:pic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nfo@conservador%20los%20angeles.c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D1856-B55E-4E8D-8D35-43C979FF5906}">
  <sheetPr>
    <tabColor rgb="FFFF0000"/>
  </sheetPr>
  <dimension ref="A1:DY1033"/>
  <sheetViews>
    <sheetView zoomScaleNormal="100" workbookViewId="0">
      <selection activeCell="D22" sqref="D22"/>
    </sheetView>
  </sheetViews>
  <sheetFormatPr baseColWidth="10" defaultColWidth="11.42578125" defaultRowHeight="15" x14ac:dyDescent="0.25"/>
  <cols>
    <col min="1" max="3" width="11.42578125" style="102"/>
    <col min="4" max="4" width="34.140625" style="102" customWidth="1"/>
    <col min="5" max="7" width="5.28515625" style="101" customWidth="1"/>
    <col min="8" max="8" width="4.140625" style="101" customWidth="1"/>
    <col min="9" max="9" width="62.140625" style="101" customWidth="1"/>
    <col min="10" max="12" width="5.28515625" style="102" customWidth="1"/>
    <col min="13" max="13" width="5.28515625" style="101" customWidth="1"/>
    <col min="14" max="14" width="11.42578125" style="101"/>
    <col min="15" max="15" width="4.140625" style="101" customWidth="1"/>
    <col min="16" max="16" width="11.42578125" style="101"/>
    <col min="17" max="17" width="4.140625" style="101" customWidth="1"/>
    <col min="18" max="18" width="11.42578125" style="101"/>
    <col min="19" max="19" width="4.5703125" style="101" customWidth="1"/>
    <col min="20" max="20" width="11.42578125" style="101"/>
    <col min="21" max="21" width="4.42578125" style="101" customWidth="1"/>
    <col min="22" max="22" width="16" style="101" bestFit="1" customWidth="1"/>
    <col min="23" max="23" width="3.85546875" style="101" customWidth="1"/>
    <col min="24" max="24" width="11.42578125" style="101"/>
    <col min="25" max="25" width="3.85546875" style="101" customWidth="1"/>
    <col min="26" max="26" width="15.42578125" style="101" customWidth="1"/>
    <col min="27" max="27" width="3.85546875" style="101" customWidth="1"/>
    <col min="28" max="28" width="5.28515625" style="101" customWidth="1"/>
    <col min="29" max="29" width="11.42578125" style="101"/>
    <col min="30" max="30" width="2.28515625" style="101" customWidth="1"/>
    <col min="31" max="31" width="11.42578125" style="101"/>
    <col min="32" max="32" width="3.28515625" style="101" customWidth="1"/>
    <col min="33" max="33" width="11.42578125" style="101"/>
    <col min="34" max="34" width="4.140625" style="101" customWidth="1"/>
    <col min="35" max="35" width="11.42578125" style="101"/>
    <col min="36" max="36" width="4.85546875" style="101" customWidth="1"/>
    <col min="37" max="37" width="11.42578125" style="101"/>
    <col min="38" max="38" width="4.5703125" style="101" customWidth="1"/>
    <col min="39" max="39" width="11.42578125" style="101"/>
    <col min="40" max="40" width="5.140625" style="101" customWidth="1"/>
    <col min="41" max="41" width="11.42578125" style="101"/>
    <col min="42" max="42" width="5" style="101" customWidth="1"/>
    <col min="43" max="43" width="11.42578125" style="101"/>
    <col min="44" max="44" width="4.5703125" style="101" customWidth="1"/>
    <col min="45" max="45" width="11.42578125" style="101"/>
    <col min="46" max="46" width="4.7109375" style="101" customWidth="1"/>
    <col min="47" max="47" width="11.42578125" style="101"/>
    <col min="48" max="48" width="5.140625" style="101" customWidth="1"/>
    <col min="49" max="49" width="11.42578125" style="101"/>
    <col min="50" max="50" width="5.42578125" style="101" customWidth="1"/>
    <col min="51" max="51" width="11.42578125" style="101"/>
    <col min="52" max="52" width="5.42578125" style="101" customWidth="1"/>
    <col min="53" max="53" width="11.42578125" style="101"/>
    <col min="54" max="54" width="5.5703125" style="101" customWidth="1"/>
    <col min="55" max="55" width="11.42578125" style="101"/>
    <col min="56" max="56" width="4.42578125" style="101" customWidth="1"/>
    <col min="57" max="57" width="11.42578125" style="101"/>
    <col min="58" max="58" width="4.5703125" style="101" customWidth="1"/>
    <col min="59" max="59" width="11.42578125" style="101"/>
    <col min="60" max="60" width="4.5703125" style="101" customWidth="1"/>
    <col min="61" max="61" width="11.42578125" style="101"/>
    <col min="62" max="62" width="4.42578125" style="101" customWidth="1"/>
    <col min="63" max="63" width="11.42578125" style="101"/>
    <col min="64" max="64" width="4.5703125" style="101" customWidth="1"/>
    <col min="65" max="65" width="11.42578125" style="101" customWidth="1"/>
    <col min="66" max="66" width="4.5703125" style="101" customWidth="1"/>
    <col min="67" max="67" width="11.42578125" style="101"/>
    <col min="68" max="68" width="4.140625" style="101" customWidth="1"/>
    <col min="69" max="69" width="11.42578125" style="101"/>
    <col min="70" max="70" width="4.140625" style="101" customWidth="1"/>
    <col min="71" max="71" width="11.42578125" style="101"/>
    <col min="72" max="72" width="3.7109375" style="101" customWidth="1"/>
    <col min="73" max="73" width="11.42578125" style="101"/>
    <col min="74" max="74" width="4.5703125" style="101" customWidth="1"/>
    <col min="75" max="75" width="11.42578125" style="101"/>
    <col min="76" max="76" width="4" style="101" customWidth="1"/>
    <col min="77" max="77" width="11.42578125" style="101"/>
    <col min="78" max="78" width="4.7109375" style="101" customWidth="1"/>
    <col min="79" max="79" width="11.42578125" style="101"/>
    <col min="80" max="80" width="3.85546875" style="101" customWidth="1"/>
    <col min="81" max="81" width="11.42578125" style="101"/>
    <col min="82" max="82" width="3.85546875" style="101" customWidth="1"/>
    <col min="83" max="83" width="11.42578125" style="101"/>
    <col min="84" max="84" width="3.5703125" style="101" customWidth="1"/>
    <col min="85" max="85" width="11.42578125" style="101"/>
    <col min="86" max="86" width="4.42578125" style="101" customWidth="1"/>
    <col min="87" max="87" width="11.42578125" style="101"/>
    <col min="88" max="88" width="3.7109375" style="101" customWidth="1"/>
    <col min="89" max="89" width="11.42578125" style="101"/>
    <col min="90" max="90" width="5" style="101" customWidth="1"/>
    <col min="91" max="91" width="11.42578125" style="101"/>
    <col min="92" max="92" width="3.7109375" style="101" customWidth="1"/>
    <col min="93" max="93" width="11.42578125" style="101"/>
    <col min="94" max="94" width="4" style="101" customWidth="1"/>
    <col min="95" max="95" width="11.42578125" style="101"/>
    <col min="96" max="96" width="4.85546875" style="101" customWidth="1"/>
    <col min="97" max="97" width="11.42578125" style="101"/>
    <col min="98" max="98" width="4.42578125" style="101" customWidth="1"/>
    <col min="99" max="99" width="11.42578125" style="101"/>
    <col min="100" max="100" width="3.85546875" style="101" customWidth="1"/>
    <col min="101" max="101" width="11.42578125" style="101"/>
    <col min="102" max="102" width="3.7109375" style="101" customWidth="1"/>
    <col min="103" max="103" width="11.42578125" style="101"/>
    <col min="104" max="104" width="4" style="101" customWidth="1"/>
    <col min="105" max="105" width="11.42578125" style="101"/>
    <col min="106" max="106" width="4.42578125" style="101" customWidth="1"/>
    <col min="107" max="107" width="11.42578125" style="101"/>
    <col min="108" max="108" width="4" style="101" customWidth="1"/>
    <col min="109" max="109" width="11.42578125" style="101"/>
    <col min="110" max="110" width="4.5703125" style="101" customWidth="1"/>
    <col min="111" max="111" width="11.42578125" style="101"/>
    <col min="112" max="112" width="4.140625" style="101" customWidth="1"/>
    <col min="113" max="113" width="11.42578125" style="101"/>
    <col min="114" max="114" width="3.85546875" style="101" customWidth="1"/>
    <col min="115" max="115" width="11.42578125" style="101"/>
    <col min="116" max="116" width="3.7109375" style="101" customWidth="1"/>
    <col min="117" max="117" width="11.42578125" style="101"/>
    <col min="118" max="118" width="3.85546875" style="101" customWidth="1"/>
    <col min="119" max="119" width="11.42578125" style="101"/>
    <col min="120" max="120" width="4.140625" style="101" customWidth="1"/>
    <col min="121" max="121" width="11.42578125" style="101"/>
    <col min="122" max="122" width="4.140625" style="101" customWidth="1"/>
    <col min="123" max="123" width="11.42578125" style="101"/>
    <col min="124" max="124" width="5.5703125" style="101" customWidth="1"/>
    <col min="125" max="125" width="11.42578125" style="101"/>
    <col min="126" max="126" width="4.85546875" style="101" customWidth="1"/>
    <col min="127" max="127" width="11.42578125" style="101"/>
    <col min="128" max="128" width="5.85546875" style="101" customWidth="1"/>
    <col min="129" max="129" width="11.42578125" style="101"/>
    <col min="130" max="130" width="4.7109375" style="101" customWidth="1"/>
    <col min="131" max="131" width="11.42578125" style="101"/>
    <col min="132" max="132" width="4.5703125" style="101" customWidth="1"/>
    <col min="133" max="133" width="11.42578125" style="101"/>
    <col min="134" max="134" width="5.5703125" style="101" customWidth="1"/>
    <col min="135" max="135" width="11.42578125" style="101"/>
    <col min="136" max="136" width="4.5703125" style="101" customWidth="1"/>
    <col min="137" max="137" width="11.42578125" style="101"/>
    <col min="138" max="138" width="4.7109375" style="101" customWidth="1"/>
    <col min="139" max="139" width="11.42578125" style="101"/>
    <col min="140" max="140" width="3.85546875" style="101" customWidth="1"/>
    <col min="141" max="141" width="11.42578125" style="101"/>
    <col min="142" max="142" width="4.7109375" style="101" customWidth="1"/>
    <col min="143" max="143" width="11.42578125" style="101"/>
    <col min="144" max="144" width="4.140625" style="101" customWidth="1"/>
    <col min="145" max="145" width="11.42578125" style="101"/>
    <col min="146" max="146" width="3.5703125" style="101" customWidth="1"/>
    <col min="147" max="147" width="11.42578125" style="101"/>
    <col min="148" max="148" width="3.42578125" style="101" customWidth="1"/>
    <col min="149" max="149" width="11.42578125" style="101"/>
    <col min="150" max="150" width="4.42578125" style="101" customWidth="1"/>
    <col min="151" max="151" width="11.42578125" style="101"/>
    <col min="152" max="152" width="3.7109375" style="101" customWidth="1"/>
    <col min="153" max="153" width="11.42578125" style="101"/>
    <col min="154" max="154" width="3.85546875" style="101" customWidth="1"/>
    <col min="155" max="155" width="11.42578125" style="101"/>
    <col min="156" max="156" width="4.5703125" style="101" customWidth="1"/>
    <col min="157" max="157" width="11.42578125" style="101"/>
    <col min="158" max="158" width="4.42578125" style="101" customWidth="1"/>
    <col min="159" max="159" width="11.42578125" style="101"/>
    <col min="160" max="160" width="4.7109375" style="101" customWidth="1"/>
    <col min="161" max="161" width="11.42578125" style="101"/>
    <col min="162" max="162" width="4" style="101" customWidth="1"/>
    <col min="163" max="163" width="11.42578125" style="101"/>
    <col min="164" max="164" width="3.5703125" style="101" customWidth="1"/>
    <col min="165" max="165" width="11.42578125" style="101"/>
    <col min="166" max="166" width="4" style="101" customWidth="1"/>
    <col min="167" max="167" width="11.42578125" style="101"/>
    <col min="168" max="168" width="3.42578125" style="101" customWidth="1"/>
    <col min="169" max="169" width="11.42578125" style="101"/>
    <col min="170" max="170" width="4.140625" style="101" customWidth="1"/>
    <col min="171" max="171" width="11.42578125" style="101"/>
    <col min="172" max="172" width="4.7109375" style="101" customWidth="1"/>
    <col min="173" max="173" width="11.42578125" style="101"/>
    <col min="174" max="174" width="3.85546875" style="101" customWidth="1"/>
    <col min="175" max="175" width="11.42578125" style="101"/>
    <col min="176" max="176" width="3.42578125" style="101" customWidth="1"/>
    <col min="177" max="177" width="11.42578125" style="101"/>
    <col min="178" max="178" width="4.42578125" style="101" customWidth="1"/>
    <col min="179" max="179" width="11.42578125" style="101"/>
    <col min="180" max="180" width="3.85546875" style="101" customWidth="1"/>
    <col min="181" max="181" width="11.42578125" style="101"/>
    <col min="182" max="182" width="4.42578125" style="101" customWidth="1"/>
    <col min="183" max="183" width="11.42578125" style="101"/>
    <col min="184" max="184" width="3.5703125" style="101" customWidth="1"/>
    <col min="185" max="185" width="11.42578125" style="101"/>
    <col min="186" max="186" width="4.42578125" style="101" customWidth="1"/>
    <col min="187" max="187" width="11.42578125" style="101"/>
    <col min="188" max="188" width="3.5703125" style="101" customWidth="1"/>
    <col min="189" max="189" width="11.42578125" style="101"/>
    <col min="190" max="190" width="3.5703125" style="101" customWidth="1"/>
    <col min="191" max="191" width="11.42578125" style="101"/>
    <col min="192" max="192" width="5.140625" style="101" customWidth="1"/>
    <col min="193" max="193" width="11.42578125" style="101"/>
    <col min="194" max="194" width="4.85546875" style="101" customWidth="1"/>
    <col min="195" max="195" width="11.42578125" style="101"/>
    <col min="196" max="196" width="4.85546875" style="101" customWidth="1"/>
    <col min="197" max="197" width="11.42578125" style="101"/>
    <col min="198" max="198" width="6.5703125" style="101" customWidth="1"/>
    <col min="199" max="199" width="11.42578125" style="101"/>
    <col min="200" max="200" width="5.85546875" style="101" customWidth="1"/>
    <col min="201" max="201" width="11.42578125" style="101"/>
    <col min="202" max="202" width="5.7109375" style="101" customWidth="1"/>
    <col min="203" max="203" width="11.42578125" style="101"/>
    <col min="204" max="204" width="5.140625" style="101" customWidth="1"/>
    <col min="205" max="205" width="11.42578125" style="101"/>
    <col min="206" max="206" width="4.42578125" style="101" customWidth="1"/>
    <col min="207" max="207" width="11.42578125" style="101"/>
    <col min="208" max="208" width="4.42578125" style="101" customWidth="1"/>
    <col min="209" max="209" width="11.42578125" style="101"/>
    <col min="210" max="210" width="4.85546875" style="101" customWidth="1"/>
    <col min="211" max="211" width="11.42578125" style="101"/>
    <col min="212" max="212" width="4.7109375" style="101" customWidth="1"/>
    <col min="213" max="213" width="11.42578125" style="101"/>
    <col min="214" max="214" width="4.85546875" style="101" customWidth="1"/>
    <col min="215" max="215" width="11.42578125" style="101"/>
    <col min="216" max="216" width="4.85546875" style="101" customWidth="1"/>
    <col min="217" max="217" width="11.42578125" style="101"/>
    <col min="218" max="218" width="4.85546875" style="101" customWidth="1"/>
    <col min="219" max="219" width="11.42578125" style="101"/>
    <col min="220" max="220" width="4.140625" style="101" customWidth="1"/>
    <col min="221" max="221" width="11.42578125" style="101"/>
    <col min="222" max="222" width="5.140625" style="101" customWidth="1"/>
    <col min="223" max="223" width="11.42578125" style="101"/>
    <col min="224" max="224" width="4.7109375" style="101" customWidth="1"/>
    <col min="225" max="225" width="11.42578125" style="101"/>
    <col min="226" max="226" width="5.42578125" style="101" customWidth="1"/>
    <col min="227" max="227" width="11.42578125" style="101"/>
    <col min="228" max="228" width="4.42578125" style="101" customWidth="1"/>
    <col min="229" max="229" width="11.42578125" style="101"/>
    <col min="230" max="230" width="4.140625" style="101" customWidth="1"/>
    <col min="231" max="231" width="11.42578125" style="101"/>
    <col min="232" max="232" width="4.7109375" style="101" customWidth="1"/>
    <col min="233" max="233" width="11.42578125" style="101"/>
    <col min="234" max="234" width="4.85546875" style="101" customWidth="1"/>
    <col min="235" max="235" width="11.42578125" style="101"/>
    <col min="236" max="236" width="4.7109375" style="101" customWidth="1"/>
    <col min="237" max="237" width="11.42578125" style="101"/>
    <col min="238" max="238" width="3.7109375" style="101" customWidth="1"/>
    <col min="239" max="239" width="11.42578125" style="101"/>
    <col min="240" max="240" width="4.5703125" style="101" customWidth="1"/>
    <col min="241" max="241" width="11.42578125" style="101"/>
    <col min="242" max="242" width="5" style="101" customWidth="1"/>
    <col min="243" max="243" width="11.42578125" style="101"/>
    <col min="244" max="244" width="4" style="101" customWidth="1"/>
    <col min="245" max="245" width="11.42578125" style="101"/>
    <col min="246" max="246" width="4.42578125" style="101" customWidth="1"/>
    <col min="247" max="247" width="11.42578125" style="101"/>
    <col min="248" max="248" width="5.140625" style="101" customWidth="1"/>
    <col min="249" max="249" width="11.42578125" style="101"/>
    <col min="250" max="250" width="5.140625" style="101" customWidth="1"/>
    <col min="251" max="251" width="11.42578125" style="101"/>
    <col min="252" max="252" width="5.140625" style="101" customWidth="1"/>
    <col min="253" max="253" width="11.42578125" style="101"/>
    <col min="254" max="254" width="5.140625" style="101" customWidth="1"/>
    <col min="255" max="255" width="11.42578125" style="101"/>
    <col min="256" max="256" width="5.140625" style="101" customWidth="1"/>
    <col min="257" max="257" width="11.42578125" style="101"/>
    <col min="258" max="258" width="5.140625" style="101" customWidth="1"/>
    <col min="259" max="259" width="11.42578125" style="101"/>
    <col min="260" max="260" width="5.140625" style="101" customWidth="1"/>
    <col min="261" max="261" width="11.42578125" style="101"/>
    <col min="262" max="262" width="5.140625" style="101" customWidth="1"/>
    <col min="263" max="263" width="11.42578125" style="101"/>
    <col min="264" max="264" width="5.140625" style="101" customWidth="1"/>
    <col min="265" max="265" width="11.42578125" style="101"/>
    <col min="266" max="266" width="5.140625" style="101" customWidth="1"/>
    <col min="267" max="267" width="11.42578125" style="101"/>
    <col min="268" max="268" width="4.85546875" style="101" customWidth="1"/>
    <col min="269" max="269" width="11.42578125" style="101"/>
    <col min="270" max="270" width="4.85546875" style="101" customWidth="1"/>
    <col min="271" max="271" width="11.42578125" style="101"/>
    <col min="272" max="272" width="4.85546875" style="101" customWidth="1"/>
    <col min="273" max="273" width="11.42578125" style="101"/>
    <col min="274" max="274" width="4.85546875" style="101" customWidth="1"/>
    <col min="275" max="275" width="11.42578125" style="101"/>
    <col min="276" max="276" width="4.85546875" style="101" customWidth="1"/>
    <col min="277" max="277" width="11.42578125" style="101"/>
    <col min="278" max="278" width="4.85546875" style="101" customWidth="1"/>
    <col min="279" max="279" width="11.42578125" style="101"/>
    <col min="280" max="280" width="4.85546875" style="101" customWidth="1"/>
    <col min="281" max="281" width="11.42578125" style="101"/>
    <col min="282" max="282" width="4.28515625" style="101" customWidth="1"/>
    <col min="283" max="283" width="11.42578125" style="101"/>
    <col min="284" max="284" width="4.28515625" style="101" customWidth="1"/>
    <col min="285" max="285" width="11.42578125" style="101"/>
    <col min="286" max="286" width="4.28515625" style="101" customWidth="1"/>
    <col min="287" max="287" width="11.42578125" style="101"/>
    <col min="288" max="288" width="4.28515625" style="101" customWidth="1"/>
    <col min="289" max="289" width="11.42578125" style="101"/>
    <col min="290" max="290" width="4.28515625" style="101" customWidth="1"/>
    <col min="291" max="291" width="11.42578125" style="101"/>
    <col min="292" max="292" width="4.28515625" style="101" customWidth="1"/>
    <col min="293" max="293" width="11.42578125" style="101"/>
    <col min="294" max="294" width="4.42578125" style="101" customWidth="1"/>
    <col min="295" max="295" width="11.42578125" style="101"/>
    <col min="296" max="296" width="4.85546875" style="101" customWidth="1"/>
    <col min="297" max="297" width="11.42578125" style="101"/>
    <col min="298" max="298" width="5.140625" style="101" customWidth="1"/>
    <col min="299" max="299" width="11.42578125" style="101"/>
    <col min="300" max="300" width="4.85546875" style="101" customWidth="1"/>
    <col min="301" max="16384" width="11.42578125" style="101"/>
  </cols>
  <sheetData>
    <row r="1" spans="1:26" ht="31.5" customHeight="1" thickBot="1" x14ac:dyDescent="0.3">
      <c r="A1" s="226" t="s">
        <v>478</v>
      </c>
      <c r="B1" s="225"/>
      <c r="C1" s="224"/>
      <c r="D1" s="223" t="s">
        <v>479</v>
      </c>
      <c r="E1" s="222" t="s">
        <v>475</v>
      </c>
      <c r="F1" s="221"/>
      <c r="G1" s="221"/>
      <c r="H1" s="221"/>
      <c r="I1" s="220"/>
      <c r="J1" s="221" t="s">
        <v>476</v>
      </c>
      <c r="K1" s="221"/>
      <c r="L1" s="221"/>
      <c r="M1" s="220"/>
      <c r="Z1" s="225" t="s">
        <v>683</v>
      </c>
    </row>
    <row r="2" spans="1:26" x14ac:dyDescent="0.25">
      <c r="A2" s="219" t="s">
        <v>62</v>
      </c>
      <c r="B2" s="218" t="s">
        <v>209</v>
      </c>
      <c r="C2" s="45" t="s">
        <v>210</v>
      </c>
      <c r="D2" s="217" t="s">
        <v>211</v>
      </c>
      <c r="F2" s="102">
        <v>236</v>
      </c>
      <c r="G2" s="102">
        <v>105</v>
      </c>
      <c r="H2" s="102">
        <v>7</v>
      </c>
      <c r="I2" s="144" t="str" cm="1">
        <f t="array" ref="I2">RGBCOLOR(F2,G2,H2)</f>
        <v/>
      </c>
      <c r="J2" s="102">
        <v>255</v>
      </c>
      <c r="K2" s="102">
        <v>255</v>
      </c>
      <c r="L2" s="102">
        <v>255</v>
      </c>
      <c r="M2" s="112" t="str" cm="1">
        <f t="array" ref="M2">RGBCOLOR(J2,K2,L2)</f>
        <v/>
      </c>
      <c r="Y2" s="227"/>
      <c r="Z2" s="101" t="str">
        <f t="shared" ref="Z2:Z70" si="0">CONCATENATE("#",DEC2HEX(F2,2),DEC2HEX(G2,2),DEC2HEX(H2,2))</f>
        <v>#EC6907</v>
      </c>
    </row>
    <row r="3" spans="1:26" x14ac:dyDescent="0.25">
      <c r="A3" s="88"/>
      <c r="B3" s="114"/>
      <c r="C3" s="114"/>
      <c r="D3" s="209" t="s">
        <v>212</v>
      </c>
      <c r="F3" s="102">
        <v>236</v>
      </c>
      <c r="G3" s="102">
        <v>105</v>
      </c>
      <c r="H3" s="102">
        <v>8</v>
      </c>
      <c r="I3" s="216" t="str" cm="1">
        <f t="array" ref="I3">RGBCOLOR(F3,G3,H3)</f>
        <v/>
      </c>
      <c r="J3" s="102">
        <v>255</v>
      </c>
      <c r="K3" s="102">
        <v>255</v>
      </c>
      <c r="L3" s="102">
        <v>255</v>
      </c>
      <c r="M3" s="112" t="str" cm="1">
        <f t="array" ref="M3">RGBCOLOR(J3,K3,L3)</f>
        <v/>
      </c>
      <c r="Y3" s="227"/>
      <c r="Z3" s="101" t="str">
        <f t="shared" si="0"/>
        <v>#EC6908</v>
      </c>
    </row>
    <row r="4" spans="1:26" x14ac:dyDescent="0.25">
      <c r="A4" s="88"/>
      <c r="B4" s="114"/>
      <c r="C4" s="114"/>
      <c r="D4" s="209" t="s">
        <v>213</v>
      </c>
      <c r="F4" s="102">
        <v>236</v>
      </c>
      <c r="G4" s="102">
        <v>105</v>
      </c>
      <c r="H4" s="102">
        <v>9</v>
      </c>
      <c r="I4" s="215" t="str" cm="1">
        <f t="array" ref="I4">RGBCOLOR(F4,G4,H4)</f>
        <v/>
      </c>
      <c r="J4" s="102">
        <v>255</v>
      </c>
      <c r="K4" s="102">
        <v>255</v>
      </c>
      <c r="L4" s="102">
        <v>255</v>
      </c>
      <c r="M4" s="112" t="str" cm="1">
        <f t="array" ref="M4">RGBCOLOR(J4,K4,L4)</f>
        <v/>
      </c>
      <c r="Y4" s="227"/>
      <c r="Z4" s="101" t="str">
        <f t="shared" si="0"/>
        <v>#EC6909</v>
      </c>
    </row>
    <row r="5" spans="1:26" ht="15.75" thickBot="1" x14ac:dyDescent="0.3">
      <c r="A5" s="89"/>
      <c r="B5" s="111"/>
      <c r="C5" s="111"/>
      <c r="D5" s="81" t="s">
        <v>36</v>
      </c>
      <c r="F5" s="102">
        <v>255</v>
      </c>
      <c r="G5" s="102">
        <v>215</v>
      </c>
      <c r="H5" s="102">
        <v>0</v>
      </c>
      <c r="I5" s="109" t="str" cm="1">
        <f t="array" ref="I5">RGBCOLOR(F5,G5,H5)</f>
        <v/>
      </c>
      <c r="J5" s="102">
        <v>0</v>
      </c>
      <c r="K5" s="102">
        <v>0</v>
      </c>
      <c r="L5" s="102">
        <v>0</v>
      </c>
      <c r="M5" s="108" t="str" cm="1">
        <f t="array" ref="M5">RGBCOLOR(J5,K5,L5)</f>
        <v/>
      </c>
      <c r="Y5" s="227"/>
      <c r="Z5" s="101" t="str">
        <f t="shared" si="0"/>
        <v>#FFD700</v>
      </c>
    </row>
    <row r="6" spans="1:26" x14ac:dyDescent="0.25">
      <c r="A6" s="87"/>
      <c r="B6" s="93"/>
      <c r="C6" s="93"/>
      <c r="D6" s="82" t="s">
        <v>55</v>
      </c>
      <c r="F6" s="102"/>
      <c r="G6" s="102"/>
      <c r="H6" s="102"/>
      <c r="I6" s="108" t="str" cm="1">
        <f t="array" ref="I6">RGBCOLOR(F6,G6,H6)</f>
        <v/>
      </c>
      <c r="M6" s="108" t="str" cm="1">
        <f t="array" ref="M6">RGBCOLOR(J6,K6,L6)</f>
        <v/>
      </c>
      <c r="Y6" s="227"/>
      <c r="Z6" s="101" t="str">
        <f t="shared" si="0"/>
        <v>#000000</v>
      </c>
    </row>
    <row r="7" spans="1:26" x14ac:dyDescent="0.25">
      <c r="A7" s="156" t="s">
        <v>55</v>
      </c>
      <c r="B7" s="210" t="s">
        <v>209</v>
      </c>
      <c r="C7" s="91" t="s">
        <v>214</v>
      </c>
      <c r="D7" s="207" t="s">
        <v>215</v>
      </c>
      <c r="F7" s="102">
        <v>203</v>
      </c>
      <c r="G7" s="102">
        <v>51</v>
      </c>
      <c r="H7" s="102">
        <v>59</v>
      </c>
      <c r="I7" s="166" t="str" cm="1">
        <f t="array" ref="I7">RGBCOLOR(F7,G7,H7)</f>
        <v/>
      </c>
      <c r="J7" s="102">
        <v>255</v>
      </c>
      <c r="K7" s="102">
        <v>255</v>
      </c>
      <c r="L7" s="102">
        <v>255</v>
      </c>
      <c r="M7" s="112" t="str" cm="1">
        <f t="array" ref="M7">RGBCOLOR(J7,K7,L7)</f>
        <v/>
      </c>
      <c r="V7" s="214"/>
      <c r="Y7" s="227"/>
      <c r="Z7" s="101" t="str">
        <f t="shared" si="0"/>
        <v>#CB333B</v>
      </c>
    </row>
    <row r="8" spans="1:26" x14ac:dyDescent="0.25">
      <c r="A8" s="88"/>
      <c r="B8" s="114"/>
      <c r="C8" s="114"/>
      <c r="D8" s="207" t="s">
        <v>3</v>
      </c>
      <c r="F8" s="102">
        <v>203</v>
      </c>
      <c r="G8" s="102">
        <v>51</v>
      </c>
      <c r="H8" s="102">
        <v>59</v>
      </c>
      <c r="I8" s="166" t="str" cm="1">
        <f t="array" ref="I8">RGBCOLOR(F8,G8,H8)</f>
        <v/>
      </c>
      <c r="J8" s="102">
        <v>255</v>
      </c>
      <c r="K8" s="102">
        <v>255</v>
      </c>
      <c r="L8" s="102">
        <v>255</v>
      </c>
      <c r="M8" s="112" t="str" cm="1">
        <f t="array" ref="M8">RGBCOLOR(J8,K8,L8)</f>
        <v/>
      </c>
      <c r="V8" s="214"/>
      <c r="Z8" s="101" t="str">
        <f t="shared" si="0"/>
        <v>#CB333B</v>
      </c>
    </row>
    <row r="9" spans="1:26" x14ac:dyDescent="0.25">
      <c r="A9" s="88"/>
      <c r="B9" s="114"/>
      <c r="C9" s="114"/>
      <c r="D9" s="207" t="s">
        <v>216</v>
      </c>
      <c r="F9" s="102">
        <v>203</v>
      </c>
      <c r="G9" s="102">
        <v>51</v>
      </c>
      <c r="H9" s="102">
        <v>59</v>
      </c>
      <c r="I9" s="166" t="str" cm="1">
        <f t="array" ref="I9">RGBCOLOR(F9,G9,H9)</f>
        <v/>
      </c>
      <c r="J9" s="102">
        <v>255</v>
      </c>
      <c r="K9" s="102">
        <v>255</v>
      </c>
      <c r="L9" s="102">
        <v>255</v>
      </c>
      <c r="M9" s="112" t="str" cm="1">
        <f t="array" ref="M9">RGBCOLOR(J9,K9,L9)</f>
        <v/>
      </c>
      <c r="Z9" s="101" t="str">
        <f t="shared" si="0"/>
        <v>#CB333B</v>
      </c>
    </row>
    <row r="10" spans="1:26" ht="15.75" thickBot="1" x14ac:dyDescent="0.3">
      <c r="A10" s="89"/>
      <c r="B10" s="111"/>
      <c r="C10" s="111"/>
      <c r="D10" s="81" t="s">
        <v>29</v>
      </c>
      <c r="F10" s="102">
        <v>255</v>
      </c>
      <c r="G10" s="102">
        <v>215</v>
      </c>
      <c r="H10" s="102">
        <v>0</v>
      </c>
      <c r="I10" s="109" t="str" cm="1">
        <f t="array" ref="I10">RGBCOLOR(F10,G10,H10)</f>
        <v/>
      </c>
      <c r="J10" s="102">
        <v>0</v>
      </c>
      <c r="K10" s="102">
        <v>0</v>
      </c>
      <c r="L10" s="102">
        <v>0</v>
      </c>
      <c r="M10" s="108" t="str" cm="1">
        <f t="array" ref="M10">RGBCOLOR(J10,K10,L10)</f>
        <v/>
      </c>
      <c r="Z10" s="101" t="str">
        <f t="shared" si="0"/>
        <v>#FFD700</v>
      </c>
    </row>
    <row r="11" spans="1:26" x14ac:dyDescent="0.25">
      <c r="A11" s="87"/>
      <c r="B11" s="93"/>
      <c r="C11" s="93"/>
      <c r="D11" s="82" t="s">
        <v>54</v>
      </c>
      <c r="F11" s="102"/>
      <c r="G11" s="102"/>
      <c r="H11" s="102"/>
      <c r="I11" s="108" t="str" cm="1">
        <f t="array" ref="I11">RGBCOLOR(F11,G11,H11)</f>
        <v/>
      </c>
      <c r="M11" s="108" t="str" cm="1">
        <f t="array" ref="M11">RGBCOLOR(J11,K11,L11)</f>
        <v/>
      </c>
      <c r="Z11" s="101" t="str">
        <f t="shared" si="0"/>
        <v>#000000</v>
      </c>
    </row>
    <row r="12" spans="1:26" x14ac:dyDescent="0.25">
      <c r="A12" s="156" t="s">
        <v>54</v>
      </c>
      <c r="B12" s="210" t="s">
        <v>209</v>
      </c>
      <c r="C12" s="91" t="s">
        <v>217</v>
      </c>
      <c r="D12" s="207" t="s">
        <v>218</v>
      </c>
      <c r="F12" s="102">
        <v>203</v>
      </c>
      <c r="G12" s="102">
        <v>51</v>
      </c>
      <c r="H12" s="102">
        <v>59</v>
      </c>
      <c r="I12" s="166" t="str" cm="1">
        <f t="array" ref="I12">RGBCOLOR(F12,G12,H12)</f>
        <v/>
      </c>
      <c r="J12" s="102">
        <v>255</v>
      </c>
      <c r="K12" s="102">
        <v>255</v>
      </c>
      <c r="L12" s="102">
        <v>255</v>
      </c>
      <c r="M12" s="112" t="str" cm="1">
        <f t="array" ref="M12">RGBCOLOR(J12,K12,L12)</f>
        <v/>
      </c>
      <c r="Z12" s="101" t="str">
        <f t="shared" si="0"/>
        <v>#CB333B</v>
      </c>
    </row>
    <row r="13" spans="1:26" ht="15.75" x14ac:dyDescent="0.25">
      <c r="A13" s="88"/>
      <c r="B13" s="114"/>
      <c r="C13" s="114"/>
      <c r="D13" s="207" t="s">
        <v>3</v>
      </c>
      <c r="F13" s="102">
        <v>203</v>
      </c>
      <c r="G13" s="102">
        <v>51</v>
      </c>
      <c r="H13" s="102">
        <v>59</v>
      </c>
      <c r="I13" s="166" t="str" cm="1">
        <f t="array" ref="I13">RGBCOLOR(F13,G13,H13)</f>
        <v/>
      </c>
      <c r="J13" s="102">
        <v>255</v>
      </c>
      <c r="K13" s="102">
        <v>255</v>
      </c>
      <c r="L13" s="102">
        <v>255</v>
      </c>
      <c r="M13" s="112" t="str" cm="1">
        <f t="array" ref="M13">RGBCOLOR(J13,K13,L13)</f>
        <v/>
      </c>
      <c r="T13" s="213"/>
      <c r="V13" s="212"/>
      <c r="Z13" s="101" t="str">
        <f t="shared" si="0"/>
        <v>#CB333B</v>
      </c>
    </row>
    <row r="14" spans="1:26" x14ac:dyDescent="0.25">
      <c r="A14" s="88"/>
      <c r="B14" s="114"/>
      <c r="C14" s="114"/>
      <c r="D14" s="207" t="s">
        <v>216</v>
      </c>
      <c r="F14" s="102">
        <v>203</v>
      </c>
      <c r="G14" s="102">
        <v>51</v>
      </c>
      <c r="H14" s="102">
        <v>59</v>
      </c>
      <c r="I14" s="166" t="str" cm="1">
        <f t="array" ref="I14">RGBCOLOR(F14,G14,H14)</f>
        <v/>
      </c>
      <c r="J14" s="102">
        <v>255</v>
      </c>
      <c r="K14" s="102">
        <v>255</v>
      </c>
      <c r="L14" s="102">
        <v>255</v>
      </c>
      <c r="M14" s="112" t="str" cm="1">
        <f t="array" ref="M14">RGBCOLOR(J14,K14,L14)</f>
        <v/>
      </c>
      <c r="T14" s="211"/>
      <c r="Z14" s="101" t="str">
        <f t="shared" si="0"/>
        <v>#CB333B</v>
      </c>
    </row>
    <row r="15" spans="1:26" ht="15.75" thickBot="1" x14ac:dyDescent="0.3">
      <c r="A15" s="89"/>
      <c r="B15" s="111"/>
      <c r="C15" s="111"/>
      <c r="D15" s="81" t="s">
        <v>481</v>
      </c>
      <c r="F15" s="102">
        <v>255</v>
      </c>
      <c r="G15" s="102">
        <v>215</v>
      </c>
      <c r="H15" s="102">
        <v>0</v>
      </c>
      <c r="I15" s="109" t="str" cm="1">
        <f t="array" ref="I15">RGBCOLOR(F15,G15,H15)</f>
        <v/>
      </c>
      <c r="J15" s="102">
        <v>0</v>
      </c>
      <c r="K15" s="102">
        <v>0</v>
      </c>
      <c r="L15" s="102">
        <v>0</v>
      </c>
      <c r="M15" s="108" t="str" cm="1">
        <f t="array" ref="M15">RGBCOLOR(J15,K15,L15)</f>
        <v/>
      </c>
      <c r="Z15" s="101" t="str">
        <f t="shared" si="0"/>
        <v>#FFD700</v>
      </c>
    </row>
    <row r="16" spans="1:26" x14ac:dyDescent="0.25">
      <c r="A16" s="87"/>
      <c r="B16" s="93"/>
      <c r="C16" s="93"/>
      <c r="D16" s="82" t="s">
        <v>64</v>
      </c>
      <c r="F16" s="102"/>
      <c r="G16" s="102"/>
      <c r="H16" s="102"/>
      <c r="I16" s="108" t="str" cm="1">
        <f t="array" ref="I16">RGBCOLOR(F16,G16,H16)</f>
        <v/>
      </c>
      <c r="M16" s="108" t="str" cm="1">
        <f t="array" ref="M16">RGBCOLOR(J16,K16,L16)</f>
        <v/>
      </c>
      <c r="Z16" s="101" t="str">
        <f t="shared" si="0"/>
        <v>#000000</v>
      </c>
    </row>
    <row r="17" spans="1:26" x14ac:dyDescent="0.25">
      <c r="A17" s="260" t="s">
        <v>64</v>
      </c>
      <c r="B17" s="210" t="s">
        <v>209</v>
      </c>
      <c r="C17" s="91" t="s">
        <v>219</v>
      </c>
      <c r="D17" s="209" t="s">
        <v>3</v>
      </c>
      <c r="F17" s="102">
        <v>236</v>
      </c>
      <c r="G17" s="102">
        <v>105</v>
      </c>
      <c r="H17" s="102">
        <v>7</v>
      </c>
      <c r="I17" s="144" t="str" cm="1">
        <f t="array" ref="I17">RGBCOLOR(F17,G17,H17)</f>
        <v/>
      </c>
      <c r="J17" s="102">
        <v>255</v>
      </c>
      <c r="K17" s="102">
        <v>255</v>
      </c>
      <c r="L17" s="102">
        <v>255</v>
      </c>
      <c r="M17" s="112" t="str" cm="1">
        <f t="array" ref="M17">RGBCOLOR(J17,K17,L17)</f>
        <v/>
      </c>
      <c r="Z17" s="101" t="str">
        <f t="shared" si="0"/>
        <v>#EC6907</v>
      </c>
    </row>
    <row r="18" spans="1:26" x14ac:dyDescent="0.25">
      <c r="A18" s="88"/>
      <c r="B18" s="114"/>
      <c r="C18" s="114"/>
      <c r="D18" s="209" t="s">
        <v>220</v>
      </c>
      <c r="F18" s="102">
        <v>236</v>
      </c>
      <c r="G18" s="102">
        <v>105</v>
      </c>
      <c r="H18" s="102">
        <v>7</v>
      </c>
      <c r="I18" s="144" t="str" cm="1">
        <f t="array" ref="I18">RGBCOLOR(F18,G18,H18)</f>
        <v/>
      </c>
      <c r="J18" s="102">
        <v>255</v>
      </c>
      <c r="K18" s="102">
        <v>255</v>
      </c>
      <c r="L18" s="102">
        <v>255</v>
      </c>
      <c r="M18" s="112" t="str" cm="1">
        <f t="array" ref="M18">RGBCOLOR(J18,K18,L18)</f>
        <v/>
      </c>
      <c r="Z18" s="101" t="str">
        <f t="shared" si="0"/>
        <v>#EC6907</v>
      </c>
    </row>
    <row r="19" spans="1:26" x14ac:dyDescent="0.25">
      <c r="A19" s="88"/>
      <c r="B19" s="114"/>
      <c r="C19" s="114"/>
      <c r="D19" s="209" t="s">
        <v>221</v>
      </c>
      <c r="F19" s="102">
        <v>236</v>
      </c>
      <c r="G19" s="102">
        <v>105</v>
      </c>
      <c r="H19" s="102">
        <v>7</v>
      </c>
      <c r="I19" s="144" t="str" cm="1">
        <f t="array" ref="I19">RGBCOLOR(F19,G19,H19)</f>
        <v/>
      </c>
      <c r="J19" s="102">
        <v>255</v>
      </c>
      <c r="K19" s="102">
        <v>255</v>
      </c>
      <c r="L19" s="102">
        <v>255</v>
      </c>
      <c r="M19" s="112" t="str" cm="1">
        <f t="array" ref="M19">RGBCOLOR(J19,K19,L19)</f>
        <v/>
      </c>
      <c r="Z19" s="101" t="str">
        <f t="shared" si="0"/>
        <v>#EC6907</v>
      </c>
    </row>
    <row r="20" spans="1:26" ht="15.75" thickBot="1" x14ac:dyDescent="0.3">
      <c r="A20" s="89"/>
      <c r="B20" s="111"/>
      <c r="C20" s="111"/>
      <c r="D20" s="81" t="s">
        <v>591</v>
      </c>
      <c r="F20" s="102">
        <v>255</v>
      </c>
      <c r="G20" s="102">
        <v>215</v>
      </c>
      <c r="H20" s="102">
        <v>0</v>
      </c>
      <c r="I20" s="109" t="str" cm="1">
        <f t="array" ref="I20">RGBCOLOR(F20,G20,H20)</f>
        <v/>
      </c>
      <c r="J20" s="102">
        <v>0</v>
      </c>
      <c r="K20" s="102">
        <v>0</v>
      </c>
      <c r="L20" s="102">
        <v>0</v>
      </c>
      <c r="M20" s="108" t="str" cm="1">
        <f t="array" ref="M20">RGBCOLOR(J20,K20,L20)</f>
        <v/>
      </c>
      <c r="Z20" s="101" t="str">
        <f t="shared" si="0"/>
        <v>#FFD700</v>
      </c>
    </row>
    <row r="21" spans="1:26" x14ac:dyDescent="0.25">
      <c r="A21" s="87"/>
      <c r="B21" s="93"/>
      <c r="C21" s="93"/>
      <c r="D21" s="82" t="s">
        <v>61</v>
      </c>
      <c r="F21" s="102"/>
      <c r="G21" s="102"/>
      <c r="H21" s="102"/>
      <c r="I21" s="108" t="str" cm="1">
        <f t="array" ref="I21">RGBCOLOR(F21,G21,H21)</f>
        <v/>
      </c>
      <c r="M21" s="108" t="str" cm="1">
        <f t="array" ref="M21">RGBCOLOR(J21,K21,L21)</f>
        <v/>
      </c>
      <c r="Z21" s="101" t="str">
        <f t="shared" si="0"/>
        <v>#000000</v>
      </c>
    </row>
    <row r="22" spans="1:26" x14ac:dyDescent="0.25">
      <c r="A22" s="156" t="s">
        <v>61</v>
      </c>
      <c r="B22" s="210" t="s">
        <v>209</v>
      </c>
      <c r="C22" s="91" t="s">
        <v>224</v>
      </c>
      <c r="D22" s="209" t="s">
        <v>225</v>
      </c>
      <c r="F22" s="102">
        <v>236</v>
      </c>
      <c r="G22" s="102">
        <v>105</v>
      </c>
      <c r="H22" s="102">
        <v>7</v>
      </c>
      <c r="I22" s="144" t="str" cm="1">
        <f t="array" ref="I22">RGBCOLOR(F22,G22,H22)</f>
        <v/>
      </c>
      <c r="J22" s="102">
        <v>255</v>
      </c>
      <c r="K22" s="102">
        <v>255</v>
      </c>
      <c r="L22" s="102">
        <v>255</v>
      </c>
      <c r="M22" s="112" t="str" cm="1">
        <f t="array" ref="M22">RGBCOLOR(J22,K22,L22)</f>
        <v/>
      </c>
      <c r="Z22" s="101" t="str">
        <f t="shared" si="0"/>
        <v>#EC6907</v>
      </c>
    </row>
    <row r="23" spans="1:26" x14ac:dyDescent="0.25">
      <c r="A23" s="88"/>
      <c r="B23" s="114"/>
      <c r="C23" s="114"/>
      <c r="D23" s="209" t="s">
        <v>226</v>
      </c>
      <c r="F23" s="102">
        <v>236</v>
      </c>
      <c r="G23" s="102">
        <v>105</v>
      </c>
      <c r="H23" s="102">
        <v>7</v>
      </c>
      <c r="I23" s="144" t="str" cm="1">
        <f t="array" ref="I23">RGBCOLOR(F23,G23,H23)</f>
        <v/>
      </c>
      <c r="J23" s="102">
        <v>255</v>
      </c>
      <c r="K23" s="102">
        <v>255</v>
      </c>
      <c r="L23" s="102">
        <v>255</v>
      </c>
      <c r="M23" s="112" t="str" cm="1">
        <f t="array" ref="M23">RGBCOLOR(J23,K23,L23)</f>
        <v/>
      </c>
      <c r="Z23" s="101" t="str">
        <f t="shared" si="0"/>
        <v>#EC6907</v>
      </c>
    </row>
    <row r="24" spans="1:26" x14ac:dyDescent="0.25">
      <c r="A24" s="88"/>
      <c r="B24" s="114"/>
      <c r="C24" s="114"/>
      <c r="D24" s="209" t="s">
        <v>633</v>
      </c>
      <c r="F24" s="102">
        <v>236</v>
      </c>
      <c r="G24" s="102">
        <v>105</v>
      </c>
      <c r="H24" s="102">
        <v>7</v>
      </c>
      <c r="I24" s="144" t="str" cm="1">
        <f t="array" ref="I24">RGBCOLOR(F24,G24,H24)</f>
        <v/>
      </c>
      <c r="J24" s="102">
        <v>255</v>
      </c>
      <c r="K24" s="102">
        <v>255</v>
      </c>
      <c r="L24" s="102">
        <v>255</v>
      </c>
      <c r="M24" s="112" t="str" cm="1">
        <f t="array" ref="M24">RGBCOLOR(J24,K24,L24)</f>
        <v/>
      </c>
      <c r="Z24" s="101" t="str">
        <f t="shared" si="0"/>
        <v>#EC6907</v>
      </c>
    </row>
    <row r="25" spans="1:26" ht="15.75" thickBot="1" x14ac:dyDescent="0.3">
      <c r="A25" s="89"/>
      <c r="B25" s="111"/>
      <c r="C25" s="111"/>
      <c r="D25" s="81" t="s">
        <v>591</v>
      </c>
      <c r="F25" s="102">
        <v>255</v>
      </c>
      <c r="G25" s="102">
        <v>215</v>
      </c>
      <c r="H25" s="102">
        <v>0</v>
      </c>
      <c r="I25" s="109" t="str" cm="1">
        <f t="array" ref="I25">RGBCOLOR(F25,G25,H25)</f>
        <v/>
      </c>
      <c r="J25" s="102">
        <v>0</v>
      </c>
      <c r="K25" s="102">
        <v>0</v>
      </c>
      <c r="L25" s="102">
        <v>0</v>
      </c>
      <c r="M25" s="108" t="str" cm="1">
        <f t="array" ref="M25">RGBCOLOR(J25,K25,L25)</f>
        <v/>
      </c>
      <c r="Z25" s="101" t="str">
        <f t="shared" si="0"/>
        <v>#FFD700</v>
      </c>
    </row>
    <row r="26" spans="1:26" x14ac:dyDescent="0.25">
      <c r="A26" s="87"/>
      <c r="B26" s="93"/>
      <c r="C26" s="93"/>
      <c r="D26" s="82" t="s">
        <v>63</v>
      </c>
      <c r="F26" s="102"/>
      <c r="G26" s="102"/>
      <c r="H26" s="102"/>
      <c r="I26" s="108" t="str" cm="1">
        <f t="array" ref="I26">RGBCOLOR(F26,G26,H26)</f>
        <v/>
      </c>
      <c r="M26" s="108" t="str" cm="1">
        <f t="array" ref="M26">RGBCOLOR(J26,K26,L26)</f>
        <v/>
      </c>
      <c r="Z26" s="101" t="str">
        <f t="shared" si="0"/>
        <v>#000000</v>
      </c>
    </row>
    <row r="27" spans="1:26" x14ac:dyDescent="0.25">
      <c r="A27" s="156" t="s">
        <v>63</v>
      </c>
      <c r="B27" s="210" t="s">
        <v>209</v>
      </c>
      <c r="C27" s="91" t="s">
        <v>229</v>
      </c>
      <c r="D27" s="209" t="s">
        <v>225</v>
      </c>
      <c r="F27" s="102">
        <v>236</v>
      </c>
      <c r="G27" s="102">
        <v>105</v>
      </c>
      <c r="H27" s="102">
        <v>7</v>
      </c>
      <c r="I27" s="144" t="str" cm="1">
        <f t="array" ref="I27">RGBCOLOR(F27,G27,H27)</f>
        <v/>
      </c>
      <c r="J27" s="102">
        <v>255</v>
      </c>
      <c r="K27" s="102">
        <v>255</v>
      </c>
      <c r="L27" s="102">
        <v>255</v>
      </c>
      <c r="M27" s="112" t="str" cm="1">
        <f t="array" ref="M27">RGBCOLOR(J27,K27,L27)</f>
        <v/>
      </c>
      <c r="Z27" s="101" t="str">
        <f t="shared" si="0"/>
        <v>#EC6907</v>
      </c>
    </row>
    <row r="28" spans="1:26" x14ac:dyDescent="0.25">
      <c r="A28" s="88"/>
      <c r="B28" s="114"/>
      <c r="C28" s="114"/>
      <c r="D28" s="209" t="s">
        <v>226</v>
      </c>
      <c r="F28" s="102">
        <v>236</v>
      </c>
      <c r="G28" s="102">
        <v>105</v>
      </c>
      <c r="H28" s="102">
        <v>7</v>
      </c>
      <c r="I28" s="144" t="str" cm="1">
        <f t="array" ref="I28">RGBCOLOR(F28,G28,H28)</f>
        <v/>
      </c>
      <c r="J28" s="102">
        <v>255</v>
      </c>
      <c r="K28" s="102">
        <v>255</v>
      </c>
      <c r="L28" s="102">
        <v>255</v>
      </c>
      <c r="M28" s="112" t="str" cm="1">
        <f t="array" ref="M28">RGBCOLOR(J28,K28,L28)</f>
        <v/>
      </c>
      <c r="Z28" s="101" t="str">
        <f t="shared" si="0"/>
        <v>#EC6907</v>
      </c>
    </row>
    <row r="29" spans="1:26" x14ac:dyDescent="0.25">
      <c r="A29" s="88"/>
      <c r="B29" s="114"/>
      <c r="C29" s="114"/>
      <c r="D29" s="209" t="s">
        <v>633</v>
      </c>
      <c r="F29" s="102">
        <v>236</v>
      </c>
      <c r="G29" s="102">
        <v>105</v>
      </c>
      <c r="H29" s="102">
        <v>7</v>
      </c>
      <c r="I29" s="144" t="str" cm="1">
        <f t="array" ref="I29">RGBCOLOR(F29,G29,H29)</f>
        <v/>
      </c>
      <c r="J29" s="102">
        <v>255</v>
      </c>
      <c r="K29" s="102">
        <v>255</v>
      </c>
      <c r="L29" s="102">
        <v>255</v>
      </c>
      <c r="M29" s="112" t="str" cm="1">
        <f t="array" ref="M29">RGBCOLOR(J29,K29,L29)</f>
        <v/>
      </c>
      <c r="Z29" s="101" t="str">
        <f t="shared" si="0"/>
        <v>#EC6907</v>
      </c>
    </row>
    <row r="30" spans="1:26" ht="15.75" thickBot="1" x14ac:dyDescent="0.3">
      <c r="A30" s="89"/>
      <c r="B30" s="111"/>
      <c r="C30" s="111"/>
      <c r="D30" s="81" t="s">
        <v>36</v>
      </c>
      <c r="F30" s="102">
        <v>255</v>
      </c>
      <c r="G30" s="102">
        <v>215</v>
      </c>
      <c r="H30" s="102">
        <v>0</v>
      </c>
      <c r="I30" s="109" t="str" cm="1">
        <f t="array" ref="I30">RGBCOLOR(F30,G30,H30)</f>
        <v/>
      </c>
      <c r="J30" s="102">
        <v>0</v>
      </c>
      <c r="K30" s="102">
        <v>0</v>
      </c>
      <c r="L30" s="102">
        <v>0</v>
      </c>
      <c r="M30" s="108" t="str" cm="1">
        <f t="array" ref="M30">RGBCOLOR(J30,K30,L30)</f>
        <v/>
      </c>
      <c r="Z30" s="101" t="str">
        <f t="shared" si="0"/>
        <v>#FFD700</v>
      </c>
    </row>
    <row r="31" spans="1:26" x14ac:dyDescent="0.25">
      <c r="A31" s="87"/>
      <c r="B31" s="93"/>
      <c r="C31" s="93"/>
      <c r="D31" s="82" t="s">
        <v>852</v>
      </c>
      <c r="F31" s="102"/>
      <c r="G31" s="102"/>
      <c r="H31" s="102"/>
      <c r="I31" s="108" t="str" cm="1">
        <f t="array" ref="I31">RGBCOLOR(F31,G31,H31)</f>
        <v/>
      </c>
      <c r="M31" s="108" t="str" cm="1">
        <f t="array" ref="M31">RGBCOLOR(J31,K31,L31)</f>
        <v/>
      </c>
    </row>
    <row r="32" spans="1:26" x14ac:dyDescent="0.25">
      <c r="A32" s="266" t="s">
        <v>852</v>
      </c>
      <c r="B32" s="210" t="s">
        <v>209</v>
      </c>
      <c r="C32" s="91" t="s">
        <v>228</v>
      </c>
      <c r="D32" s="209" t="s">
        <v>853</v>
      </c>
      <c r="F32" s="102">
        <v>236</v>
      </c>
      <c r="G32" s="102">
        <v>105</v>
      </c>
      <c r="H32" s="102">
        <v>7</v>
      </c>
      <c r="I32" s="144" t="str" cm="1">
        <f t="array" ref="I32">RGBCOLOR(F32,G32,H32)</f>
        <v/>
      </c>
      <c r="J32" s="102">
        <v>255</v>
      </c>
      <c r="K32" s="102">
        <v>255</v>
      </c>
      <c r="L32" s="102">
        <v>255</v>
      </c>
      <c r="M32" s="112" t="str" cm="1">
        <f t="array" ref="M32">RGBCOLOR(J32,K32,L32)</f>
        <v/>
      </c>
    </row>
    <row r="33" spans="1:26" x14ac:dyDescent="0.25">
      <c r="A33" s="88"/>
      <c r="B33" s="114"/>
      <c r="C33" s="114"/>
      <c r="D33" s="209" t="s">
        <v>854</v>
      </c>
      <c r="F33" s="102">
        <v>236</v>
      </c>
      <c r="G33" s="102">
        <v>105</v>
      </c>
      <c r="H33" s="102">
        <v>7</v>
      </c>
      <c r="I33" s="144" t="str" cm="1">
        <f t="array" ref="I33">RGBCOLOR(F33,G33,H33)</f>
        <v/>
      </c>
      <c r="J33" s="102">
        <v>255</v>
      </c>
      <c r="K33" s="102">
        <v>255</v>
      </c>
      <c r="L33" s="102">
        <v>255</v>
      </c>
      <c r="M33" s="112" t="str" cm="1">
        <f t="array" ref="M33">RGBCOLOR(J33,K33,L33)</f>
        <v/>
      </c>
    </row>
    <row r="34" spans="1:26" x14ac:dyDescent="0.25">
      <c r="A34" s="88"/>
      <c r="B34" s="114"/>
      <c r="C34" s="114"/>
      <c r="D34" s="209" t="s">
        <v>855</v>
      </c>
      <c r="F34" s="102">
        <v>236</v>
      </c>
      <c r="G34" s="102">
        <v>105</v>
      </c>
      <c r="H34" s="102">
        <v>7</v>
      </c>
      <c r="I34" s="144" t="str" cm="1">
        <f t="array" ref="I34">RGBCOLOR(F34,G34,H34)</f>
        <v/>
      </c>
      <c r="J34" s="102">
        <v>255</v>
      </c>
      <c r="K34" s="102">
        <v>255</v>
      </c>
      <c r="L34" s="102">
        <v>255</v>
      </c>
      <c r="M34" s="112" t="str" cm="1">
        <f t="array" ref="M34">RGBCOLOR(J34,K34,L34)</f>
        <v/>
      </c>
    </row>
    <row r="35" spans="1:26" ht="15.75" thickBot="1" x14ac:dyDescent="0.3">
      <c r="A35" s="89"/>
      <c r="B35" s="111"/>
      <c r="C35" s="111"/>
      <c r="D35" s="81" t="s">
        <v>591</v>
      </c>
      <c r="F35" s="102">
        <v>255</v>
      </c>
      <c r="G35" s="102">
        <v>215</v>
      </c>
      <c r="H35" s="102">
        <v>0</v>
      </c>
      <c r="I35" s="109" t="str" cm="1">
        <f t="array" ref="I35">RGBCOLOR(F35,G35,H35)</f>
        <v/>
      </c>
      <c r="J35" s="102">
        <v>0</v>
      </c>
      <c r="K35" s="102">
        <v>0</v>
      </c>
      <c r="L35" s="102">
        <v>0</v>
      </c>
      <c r="M35" s="108" t="str" cm="1">
        <f t="array" ref="M35">RGBCOLOR(J35,K35,L35)</f>
        <v/>
      </c>
    </row>
    <row r="36" spans="1:26" x14ac:dyDescent="0.25">
      <c r="A36" s="87"/>
      <c r="B36" s="93"/>
      <c r="C36" s="93"/>
      <c r="D36" s="82" t="s">
        <v>75</v>
      </c>
      <c r="F36" s="102"/>
      <c r="G36" s="102"/>
      <c r="H36" s="102"/>
      <c r="I36" s="108" t="str" cm="1">
        <f t="array" ref="I36">RGBCOLOR(F36,G36,H36)</f>
        <v/>
      </c>
      <c r="M36" s="108" t="str" cm="1">
        <f t="array" ref="M36">RGBCOLOR(J36,K36,L36)</f>
        <v/>
      </c>
      <c r="Z36" s="101" t="str">
        <f t="shared" si="0"/>
        <v>#000000</v>
      </c>
    </row>
    <row r="37" spans="1:26" x14ac:dyDescent="0.25">
      <c r="A37" s="88" t="s">
        <v>75</v>
      </c>
      <c r="B37" s="91">
        <v>10</v>
      </c>
      <c r="C37" s="46" t="s">
        <v>210</v>
      </c>
      <c r="D37" s="207" t="s">
        <v>21</v>
      </c>
      <c r="F37" s="102">
        <v>203</v>
      </c>
      <c r="G37" s="102">
        <v>51</v>
      </c>
      <c r="H37" s="102">
        <v>59</v>
      </c>
      <c r="I37" s="166" t="str" cm="1">
        <f t="array" ref="I37">RGBCOLOR(F37,G37,H37)</f>
        <v/>
      </c>
      <c r="J37" s="102">
        <v>255</v>
      </c>
      <c r="K37" s="102">
        <v>255</v>
      </c>
      <c r="L37" s="102">
        <v>255</v>
      </c>
      <c r="M37" s="112" t="str" cm="1">
        <f t="array" ref="M37">RGBCOLOR(J37,K37,L37)</f>
        <v/>
      </c>
      <c r="Z37" s="101" t="str">
        <f t="shared" si="0"/>
        <v>#CB333B</v>
      </c>
    </row>
    <row r="38" spans="1:26" x14ac:dyDescent="0.25">
      <c r="A38" s="88"/>
      <c r="B38" s="114"/>
      <c r="C38" s="114"/>
      <c r="D38" s="207" t="s">
        <v>230</v>
      </c>
      <c r="F38" s="102">
        <v>203</v>
      </c>
      <c r="G38" s="102">
        <v>51</v>
      </c>
      <c r="H38" s="102">
        <v>59</v>
      </c>
      <c r="I38" s="166" t="str" cm="1">
        <f t="array" ref="I38">RGBCOLOR(F38,G38,H38)</f>
        <v/>
      </c>
      <c r="J38" s="102">
        <v>255</v>
      </c>
      <c r="K38" s="102">
        <v>255</v>
      </c>
      <c r="L38" s="102">
        <v>255</v>
      </c>
      <c r="M38" s="112" t="str" cm="1">
        <f t="array" ref="M38">RGBCOLOR(J38,K38,L38)</f>
        <v/>
      </c>
      <c r="Z38" s="101" t="str">
        <f t="shared" si="0"/>
        <v>#CB333B</v>
      </c>
    </row>
    <row r="39" spans="1:26" x14ac:dyDescent="0.25">
      <c r="A39" s="88"/>
      <c r="B39" s="114"/>
      <c r="C39" s="114"/>
      <c r="D39" s="207" t="s">
        <v>231</v>
      </c>
      <c r="F39" s="102">
        <v>203</v>
      </c>
      <c r="G39" s="102">
        <v>51</v>
      </c>
      <c r="H39" s="102">
        <v>59</v>
      </c>
      <c r="I39" s="166" t="str" cm="1">
        <f t="array" ref="I39">RGBCOLOR(F39,G39,H39)</f>
        <v/>
      </c>
      <c r="J39" s="102">
        <v>255</v>
      </c>
      <c r="K39" s="102">
        <v>255</v>
      </c>
      <c r="L39" s="102">
        <v>255</v>
      </c>
      <c r="M39" s="112" t="str" cm="1">
        <f t="array" ref="M39">RGBCOLOR(J39,K39,L39)</f>
        <v/>
      </c>
      <c r="Z39" s="101" t="str">
        <f t="shared" si="0"/>
        <v>#CB333B</v>
      </c>
    </row>
    <row r="40" spans="1:26" ht="15.75" thickBot="1" x14ac:dyDescent="0.3">
      <c r="A40" s="89"/>
      <c r="B40" s="111"/>
      <c r="C40" s="111"/>
      <c r="D40" s="81" t="s">
        <v>482</v>
      </c>
      <c r="F40" s="102">
        <v>255</v>
      </c>
      <c r="G40" s="102">
        <v>215</v>
      </c>
      <c r="H40" s="102">
        <v>0</v>
      </c>
      <c r="I40" s="109" t="str" cm="1">
        <f t="array" ref="I40">RGBCOLOR(F40,G40,H40)</f>
        <v/>
      </c>
      <c r="J40" s="102">
        <v>0</v>
      </c>
      <c r="K40" s="102">
        <v>0</v>
      </c>
      <c r="L40" s="102">
        <v>0</v>
      </c>
      <c r="M40" s="108" t="str" cm="1">
        <f t="array" ref="M40">RGBCOLOR(J40,K40,L40)</f>
        <v/>
      </c>
      <c r="Z40" s="101" t="str">
        <f t="shared" si="0"/>
        <v>#FFD700</v>
      </c>
    </row>
    <row r="41" spans="1:26" x14ac:dyDescent="0.25">
      <c r="A41" s="87"/>
      <c r="B41" s="93"/>
      <c r="C41" s="93"/>
      <c r="D41" s="228" t="s">
        <v>56</v>
      </c>
      <c r="F41" s="102"/>
      <c r="G41" s="102"/>
      <c r="H41" s="102"/>
      <c r="I41" s="108" t="str" cm="1">
        <f t="array" ref="I41">RGBCOLOR(F41,G41,H41)</f>
        <v/>
      </c>
      <c r="M41" s="108" t="str" cm="1">
        <f t="array" ref="M41">RGBCOLOR(J41,K41,L41)</f>
        <v/>
      </c>
      <c r="Z41" s="101" t="str">
        <f t="shared" si="0"/>
        <v>#000000</v>
      </c>
    </row>
    <row r="42" spans="1:26" x14ac:dyDescent="0.25">
      <c r="A42" s="88" t="s">
        <v>56</v>
      </c>
      <c r="B42" s="91">
        <v>10</v>
      </c>
      <c r="C42" s="91" t="s">
        <v>217</v>
      </c>
      <c r="D42" s="208" t="s">
        <v>242</v>
      </c>
      <c r="F42" s="102">
        <v>203</v>
      </c>
      <c r="G42" s="102">
        <v>51</v>
      </c>
      <c r="H42" s="102">
        <v>59</v>
      </c>
      <c r="I42" s="166" t="str" cm="1">
        <f t="array" ref="I42">RGBCOLOR(F42,G42,H42)</f>
        <v/>
      </c>
      <c r="J42" s="102">
        <v>255</v>
      </c>
      <c r="K42" s="102">
        <v>255</v>
      </c>
      <c r="L42" s="102">
        <v>255</v>
      </c>
      <c r="M42" s="112" t="str" cm="1">
        <f t="array" ref="M42">RGBCOLOR(J42,K42,L42)</f>
        <v/>
      </c>
      <c r="Z42" s="101" t="str">
        <f t="shared" si="0"/>
        <v>#CB333B</v>
      </c>
    </row>
    <row r="43" spans="1:26" x14ac:dyDescent="0.25">
      <c r="A43" s="88"/>
      <c r="B43" s="114"/>
      <c r="C43" s="114"/>
      <c r="D43" s="208" t="s">
        <v>230</v>
      </c>
      <c r="F43" s="102">
        <v>203</v>
      </c>
      <c r="G43" s="102">
        <v>51</v>
      </c>
      <c r="H43" s="102">
        <v>59</v>
      </c>
      <c r="I43" s="166" t="str" cm="1">
        <f t="array" ref="I43">RGBCOLOR(F43,G43,H43)</f>
        <v/>
      </c>
      <c r="J43" s="102">
        <v>255</v>
      </c>
      <c r="K43" s="102">
        <v>255</v>
      </c>
      <c r="L43" s="102">
        <v>255</v>
      </c>
      <c r="M43" s="112" t="str" cm="1">
        <f t="array" ref="M43">RGBCOLOR(J43,K43,L43)</f>
        <v/>
      </c>
      <c r="Z43" s="101" t="str">
        <f t="shared" si="0"/>
        <v>#CB333B</v>
      </c>
    </row>
    <row r="44" spans="1:26" x14ac:dyDescent="0.25">
      <c r="A44" s="88"/>
      <c r="B44" s="114"/>
      <c r="C44" s="114"/>
      <c r="D44" s="208" t="s">
        <v>480</v>
      </c>
      <c r="F44" s="102">
        <v>203</v>
      </c>
      <c r="G44" s="102">
        <v>51</v>
      </c>
      <c r="H44" s="102">
        <v>59</v>
      </c>
      <c r="I44" s="166" t="str" cm="1">
        <f t="array" ref="I44">RGBCOLOR(F44,G44,H44)</f>
        <v/>
      </c>
      <c r="J44" s="102">
        <v>255</v>
      </c>
      <c r="K44" s="102">
        <v>255</v>
      </c>
      <c r="L44" s="102">
        <v>255</v>
      </c>
      <c r="M44" s="112" t="str" cm="1">
        <f t="array" ref="M44">RGBCOLOR(J44,K44,L44)</f>
        <v/>
      </c>
      <c r="Z44" s="101" t="str">
        <f t="shared" si="0"/>
        <v>#CB333B</v>
      </c>
    </row>
    <row r="45" spans="1:26" ht="15.75" thickBot="1" x14ac:dyDescent="0.3">
      <c r="A45" s="89"/>
      <c r="B45" s="111"/>
      <c r="C45" s="111"/>
      <c r="D45" s="180" t="s">
        <v>481</v>
      </c>
      <c r="F45" s="102">
        <v>255</v>
      </c>
      <c r="G45" s="102">
        <v>215</v>
      </c>
      <c r="H45" s="102">
        <v>0</v>
      </c>
      <c r="I45" s="109" t="str" cm="1">
        <f t="array" ref="I45">RGBCOLOR(F45,G45,H45)</f>
        <v/>
      </c>
      <c r="J45" s="102">
        <v>0</v>
      </c>
      <c r="K45" s="102">
        <v>0</v>
      </c>
      <c r="L45" s="102">
        <v>0</v>
      </c>
      <c r="M45" s="108" t="str" cm="1">
        <f t="array" ref="M45">RGBCOLOR(J45,K45,L45)</f>
        <v/>
      </c>
      <c r="Z45" s="101" t="str">
        <f t="shared" si="0"/>
        <v>#FFD700</v>
      </c>
    </row>
    <row r="46" spans="1:26" x14ac:dyDescent="0.25">
      <c r="A46" s="87"/>
      <c r="B46" s="93"/>
      <c r="C46" s="93"/>
      <c r="D46" s="82" t="s">
        <v>74</v>
      </c>
      <c r="F46" s="102"/>
      <c r="G46" s="102"/>
      <c r="H46" s="102"/>
      <c r="I46" s="108" t="str" cm="1">
        <f t="array" ref="I46">RGBCOLOR(F46,G46,H46)</f>
        <v/>
      </c>
      <c r="M46" s="108" t="str" cm="1">
        <f t="array" ref="M46">RGBCOLOR(J46,K46,L46)</f>
        <v/>
      </c>
      <c r="Z46" s="101" t="str">
        <f t="shared" si="0"/>
        <v>#000000</v>
      </c>
    </row>
    <row r="47" spans="1:26" x14ac:dyDescent="0.25">
      <c r="A47" s="88" t="s">
        <v>74</v>
      </c>
      <c r="B47" s="91">
        <v>10</v>
      </c>
      <c r="C47" s="91" t="s">
        <v>234</v>
      </c>
      <c r="D47" s="207" t="s">
        <v>161</v>
      </c>
      <c r="F47" s="102">
        <v>203</v>
      </c>
      <c r="G47" s="102">
        <v>51</v>
      </c>
      <c r="H47" s="102">
        <v>59</v>
      </c>
      <c r="I47" s="166" t="str" cm="1">
        <f t="array" ref="I47">RGBCOLOR(F47,G47,H47)</f>
        <v/>
      </c>
      <c r="J47" s="102">
        <v>255</v>
      </c>
      <c r="K47" s="102">
        <v>255</v>
      </c>
      <c r="L47" s="102">
        <v>255</v>
      </c>
      <c r="M47" s="112" t="str" cm="1">
        <f t="array" ref="M47">RGBCOLOR(J47,K47,L47)</f>
        <v/>
      </c>
      <c r="Z47" s="101" t="str">
        <f t="shared" si="0"/>
        <v>#CB333B</v>
      </c>
    </row>
    <row r="48" spans="1:26" x14ac:dyDescent="0.25">
      <c r="A48" s="88"/>
      <c r="B48" s="114"/>
      <c r="C48" s="114"/>
      <c r="D48" s="207" t="s">
        <v>232</v>
      </c>
      <c r="F48" s="102">
        <v>203</v>
      </c>
      <c r="G48" s="102">
        <v>51</v>
      </c>
      <c r="H48" s="102">
        <v>59</v>
      </c>
      <c r="I48" s="166" t="str" cm="1">
        <f t="array" ref="I48">RGBCOLOR(F48,G48,H48)</f>
        <v/>
      </c>
      <c r="J48" s="102">
        <v>255</v>
      </c>
      <c r="K48" s="102">
        <v>255</v>
      </c>
      <c r="L48" s="102">
        <v>255</v>
      </c>
      <c r="M48" s="112" t="str" cm="1">
        <f t="array" ref="M48">RGBCOLOR(J48,K48,L48)</f>
        <v/>
      </c>
      <c r="Z48" s="101" t="str">
        <f t="shared" si="0"/>
        <v>#CB333B</v>
      </c>
    </row>
    <row r="49" spans="1:26" x14ac:dyDescent="0.25">
      <c r="A49" s="88"/>
      <c r="B49" s="114"/>
      <c r="C49" s="114"/>
      <c r="D49" s="207" t="s">
        <v>233</v>
      </c>
      <c r="F49" s="102">
        <v>203</v>
      </c>
      <c r="G49" s="102">
        <v>51</v>
      </c>
      <c r="H49" s="102">
        <v>59</v>
      </c>
      <c r="I49" s="166" t="str" cm="1">
        <f t="array" ref="I49">RGBCOLOR(F49,G49,H49)</f>
        <v/>
      </c>
      <c r="J49" s="102">
        <v>255</v>
      </c>
      <c r="K49" s="102">
        <v>255</v>
      </c>
      <c r="L49" s="102">
        <v>255</v>
      </c>
      <c r="M49" s="112" t="str" cm="1">
        <f t="array" ref="M49">RGBCOLOR(J49,K49,L49)</f>
        <v/>
      </c>
      <c r="Z49" s="101" t="str">
        <f t="shared" si="0"/>
        <v>#CB333B</v>
      </c>
    </row>
    <row r="50" spans="1:26" ht="15.75" thickBot="1" x14ac:dyDescent="0.3">
      <c r="A50" s="89"/>
      <c r="B50" s="111"/>
      <c r="C50" s="111"/>
      <c r="D50" s="81" t="s">
        <v>520</v>
      </c>
      <c r="F50" s="102">
        <v>255</v>
      </c>
      <c r="G50" s="102">
        <v>215</v>
      </c>
      <c r="H50" s="102">
        <v>0</v>
      </c>
      <c r="I50" s="109" t="str" cm="1">
        <f t="array" ref="I50">RGBCOLOR(F50,G50,H50)</f>
        <v/>
      </c>
      <c r="J50" s="102">
        <v>0</v>
      </c>
      <c r="K50" s="102">
        <v>0</v>
      </c>
      <c r="L50" s="102">
        <v>0</v>
      </c>
      <c r="M50" s="108" t="str" cm="1">
        <f t="array" ref="M50">RGBCOLOR(J50,K50,L50)</f>
        <v/>
      </c>
      <c r="Z50" s="101" t="str">
        <f t="shared" si="0"/>
        <v>#FFD700</v>
      </c>
    </row>
    <row r="51" spans="1:26" x14ac:dyDescent="0.25">
      <c r="A51" s="87"/>
      <c r="B51" s="93"/>
      <c r="C51" s="93"/>
      <c r="D51" s="263" t="s">
        <v>57</v>
      </c>
      <c r="F51" s="102"/>
      <c r="G51" s="102"/>
      <c r="H51" s="102"/>
      <c r="I51" s="108" t="str" cm="1">
        <f t="array" ref="I51">RGBCOLOR(F51,G51,H51)</f>
        <v/>
      </c>
      <c r="M51" s="108" t="str" cm="1">
        <f t="array" ref="M51">RGBCOLOR(J51,K51,L51)</f>
        <v/>
      </c>
      <c r="Z51" s="101" t="str">
        <f t="shared" si="0"/>
        <v>#000000</v>
      </c>
    </row>
    <row r="52" spans="1:26" x14ac:dyDescent="0.25">
      <c r="A52" s="88" t="s">
        <v>57</v>
      </c>
      <c r="B52" s="91">
        <v>10</v>
      </c>
      <c r="C52" s="91" t="s">
        <v>224</v>
      </c>
      <c r="D52" s="207" t="s">
        <v>242</v>
      </c>
      <c r="F52" s="102">
        <v>203</v>
      </c>
      <c r="G52" s="102">
        <v>51</v>
      </c>
      <c r="H52" s="102">
        <v>59</v>
      </c>
      <c r="I52" s="166" t="str" cm="1">
        <f t="array" ref="I52">RGBCOLOR(F52,G52,H52)</f>
        <v/>
      </c>
      <c r="J52" s="102">
        <v>255</v>
      </c>
      <c r="K52" s="102">
        <v>255</v>
      </c>
      <c r="L52" s="102">
        <v>255</v>
      </c>
      <c r="M52" s="112" t="str" cm="1">
        <f t="array" ref="M52">RGBCOLOR(J52,K52,L52)</f>
        <v/>
      </c>
      <c r="Z52" s="101" t="str">
        <f t="shared" si="0"/>
        <v>#CB333B</v>
      </c>
    </row>
    <row r="53" spans="1:26" x14ac:dyDescent="0.25">
      <c r="A53" s="88"/>
      <c r="B53" s="114"/>
      <c r="C53" s="114"/>
      <c r="D53" s="207" t="s">
        <v>230</v>
      </c>
      <c r="F53" s="102">
        <v>203</v>
      </c>
      <c r="G53" s="102">
        <v>51</v>
      </c>
      <c r="H53" s="102">
        <v>59</v>
      </c>
      <c r="I53" s="166" t="str" cm="1">
        <f t="array" ref="I53">RGBCOLOR(F53,G53,H53)</f>
        <v/>
      </c>
      <c r="J53" s="102">
        <v>255</v>
      </c>
      <c r="K53" s="102">
        <v>255</v>
      </c>
      <c r="L53" s="102">
        <v>255</v>
      </c>
      <c r="M53" s="112" t="str" cm="1">
        <f t="array" ref="M53">RGBCOLOR(J53,K53,L53)</f>
        <v/>
      </c>
      <c r="Z53" s="101" t="str">
        <f t="shared" si="0"/>
        <v>#CB333B</v>
      </c>
    </row>
    <row r="54" spans="1:26" x14ac:dyDescent="0.25">
      <c r="A54" s="88"/>
      <c r="B54" s="114"/>
      <c r="C54" s="114"/>
      <c r="D54" s="207" t="s">
        <v>849</v>
      </c>
      <c r="F54" s="102">
        <v>203</v>
      </c>
      <c r="G54" s="102">
        <v>51</v>
      </c>
      <c r="H54" s="102">
        <v>59</v>
      </c>
      <c r="I54" s="166" t="str" cm="1">
        <f t="array" ref="I54">RGBCOLOR(F54,G54,H54)</f>
        <v/>
      </c>
      <c r="J54" s="102">
        <v>255</v>
      </c>
      <c r="K54" s="102">
        <v>255</v>
      </c>
      <c r="L54" s="102">
        <v>255</v>
      </c>
      <c r="M54" s="112" t="str" cm="1">
        <f t="array" ref="M54">RGBCOLOR(J54,K54,L54)</f>
        <v/>
      </c>
      <c r="Z54" s="101" t="str">
        <f t="shared" si="0"/>
        <v>#CB333B</v>
      </c>
    </row>
    <row r="55" spans="1:26" ht="15.75" thickBot="1" x14ac:dyDescent="0.3">
      <c r="A55" s="89"/>
      <c r="B55" s="111"/>
      <c r="C55" s="111"/>
      <c r="D55" s="81" t="s">
        <v>850</v>
      </c>
      <c r="F55" s="102">
        <v>255</v>
      </c>
      <c r="G55" s="102">
        <v>215</v>
      </c>
      <c r="H55" s="102">
        <v>0</v>
      </c>
      <c r="I55" s="109" t="str" cm="1">
        <f t="array" ref="I55">RGBCOLOR(F55,G55,H55)</f>
        <v/>
      </c>
      <c r="J55" s="102">
        <v>0</v>
      </c>
      <c r="K55" s="102">
        <v>0</v>
      </c>
      <c r="L55" s="102">
        <v>0</v>
      </c>
      <c r="M55" s="108" t="str" cm="1">
        <f t="array" ref="M55">RGBCOLOR(J55,K55,L55)</f>
        <v/>
      </c>
      <c r="Z55" s="101" t="str">
        <f t="shared" si="0"/>
        <v>#FFD700</v>
      </c>
    </row>
    <row r="56" spans="1:26" x14ac:dyDescent="0.25">
      <c r="A56" s="87"/>
      <c r="B56" s="93"/>
      <c r="C56" s="93"/>
      <c r="D56" s="82" t="s">
        <v>59</v>
      </c>
      <c r="F56" s="102"/>
      <c r="G56" s="102"/>
      <c r="H56" s="102"/>
      <c r="I56" s="108" t="str" cm="1">
        <f t="array" ref="I56">RGBCOLOR(F56,G56,H56)</f>
        <v/>
      </c>
      <c r="M56" s="108" t="str" cm="1">
        <f t="array" ref="M56">RGBCOLOR(J56,K56,L56)</f>
        <v/>
      </c>
      <c r="Z56" s="101" t="str">
        <f t="shared" si="0"/>
        <v>#000000</v>
      </c>
    </row>
    <row r="57" spans="1:26" x14ac:dyDescent="0.25">
      <c r="A57" s="88" t="s">
        <v>59</v>
      </c>
      <c r="B57" s="91">
        <v>10</v>
      </c>
      <c r="C57" s="91" t="s">
        <v>236</v>
      </c>
      <c r="D57" s="198" t="s">
        <v>237</v>
      </c>
      <c r="F57" s="102">
        <v>0</v>
      </c>
      <c r="G57" s="102">
        <v>119</v>
      </c>
      <c r="H57" s="102">
        <v>200</v>
      </c>
      <c r="I57" s="160" t="str" cm="1">
        <f t="array" ref="I57">RGBCOLOR(F57,G57,H57)</f>
        <v/>
      </c>
      <c r="J57" s="102">
        <v>255</v>
      </c>
      <c r="K57" s="102">
        <v>255</v>
      </c>
      <c r="L57" s="102">
        <v>255</v>
      </c>
      <c r="M57" s="112" t="str" cm="1">
        <f t="array" ref="M57">RGBCOLOR(J57,K57,L57)</f>
        <v/>
      </c>
      <c r="Z57" s="101" t="str">
        <f t="shared" si="0"/>
        <v>#0077C8</v>
      </c>
    </row>
    <row r="58" spans="1:26" x14ac:dyDescent="0.25">
      <c r="A58" s="88"/>
      <c r="B58" s="114"/>
      <c r="C58" s="114"/>
      <c r="D58" s="198" t="s">
        <v>483</v>
      </c>
      <c r="F58" s="102">
        <v>0</v>
      </c>
      <c r="G58" s="102">
        <v>119</v>
      </c>
      <c r="H58" s="102">
        <v>200</v>
      </c>
      <c r="I58" s="160" t="str" cm="1">
        <f t="array" ref="I58">RGBCOLOR(F58,G58,H58)</f>
        <v/>
      </c>
      <c r="J58" s="102">
        <v>255</v>
      </c>
      <c r="K58" s="102">
        <v>255</v>
      </c>
      <c r="L58" s="102">
        <v>255</v>
      </c>
      <c r="M58" s="112" t="str" cm="1">
        <f t="array" ref="M58">RGBCOLOR(J58,K58,L58)</f>
        <v/>
      </c>
      <c r="Z58" s="101" t="str">
        <f t="shared" si="0"/>
        <v>#0077C8</v>
      </c>
    </row>
    <row r="59" spans="1:26" x14ac:dyDescent="0.25">
      <c r="A59" s="88"/>
      <c r="B59" s="114"/>
      <c r="C59" s="114"/>
      <c r="D59" s="198" t="s">
        <v>245</v>
      </c>
      <c r="F59" s="102">
        <v>0</v>
      </c>
      <c r="G59" s="102">
        <v>119</v>
      </c>
      <c r="H59" s="102">
        <v>200</v>
      </c>
      <c r="I59" s="160" t="str" cm="1">
        <f t="array" ref="I59">RGBCOLOR(F59,G59,H59)</f>
        <v/>
      </c>
      <c r="J59" s="102">
        <v>255</v>
      </c>
      <c r="K59" s="102">
        <v>255</v>
      </c>
      <c r="L59" s="102">
        <v>255</v>
      </c>
      <c r="M59" s="112" t="str" cm="1">
        <f t="array" ref="M59">RGBCOLOR(J59,K59,L59)</f>
        <v/>
      </c>
      <c r="Z59" s="101" t="str">
        <f t="shared" si="0"/>
        <v>#0077C8</v>
      </c>
    </row>
    <row r="60" spans="1:26" ht="15.75" thickBot="1" x14ac:dyDescent="0.3">
      <c r="A60" s="89"/>
      <c r="B60" s="111"/>
      <c r="C60" s="111"/>
      <c r="D60" s="180" t="s">
        <v>240</v>
      </c>
      <c r="F60" s="102">
        <v>255</v>
      </c>
      <c r="G60" s="102">
        <v>215</v>
      </c>
      <c r="H60" s="102">
        <v>0</v>
      </c>
      <c r="I60" s="109" t="str" cm="1">
        <f t="array" ref="I60">RGBCOLOR(F60,G60,H60)</f>
        <v/>
      </c>
      <c r="J60" s="102">
        <v>0</v>
      </c>
      <c r="K60" s="102">
        <v>0</v>
      </c>
      <c r="L60" s="102">
        <v>0</v>
      </c>
      <c r="M60" s="108" t="str" cm="1">
        <f t="array" ref="M60">RGBCOLOR(J60,K60,L60)</f>
        <v/>
      </c>
      <c r="Z60" s="101" t="str">
        <f t="shared" si="0"/>
        <v>#FFD700</v>
      </c>
    </row>
    <row r="61" spans="1:26" x14ac:dyDescent="0.25">
      <c r="A61" s="47"/>
      <c r="B61" s="48"/>
      <c r="C61" s="48"/>
      <c r="D61" s="82">
        <v>0</v>
      </c>
      <c r="E61" s="50"/>
      <c r="F61" s="102"/>
      <c r="G61" s="102"/>
      <c r="H61" s="102"/>
      <c r="I61" s="108" t="str" cm="1">
        <f t="array" ref="I61">RGBCOLOR(F61,G61,H61)</f>
        <v/>
      </c>
      <c r="M61" s="108" t="str" cm="1">
        <f t="array" ref="M61">RGBCOLOR(J61,K61,L61)</f>
        <v/>
      </c>
      <c r="Z61" s="101" t="str">
        <f t="shared" si="0"/>
        <v>#000000</v>
      </c>
    </row>
    <row r="62" spans="1:26" x14ac:dyDescent="0.25">
      <c r="A62" s="88" t="s">
        <v>51</v>
      </c>
      <c r="B62" s="91">
        <v>10</v>
      </c>
      <c r="C62" s="91" t="s">
        <v>238</v>
      </c>
      <c r="D62" s="198" t="s">
        <v>634</v>
      </c>
      <c r="F62" s="102">
        <v>0</v>
      </c>
      <c r="G62" s="102">
        <v>119</v>
      </c>
      <c r="H62" s="102">
        <v>200</v>
      </c>
      <c r="I62" s="160" t="str" cm="1">
        <f t="array" ref="I62">RGBCOLOR(F62,G62,H62)</f>
        <v/>
      </c>
      <c r="J62" s="102">
        <v>255</v>
      </c>
      <c r="K62" s="102">
        <v>255</v>
      </c>
      <c r="L62" s="102">
        <v>255</v>
      </c>
      <c r="M62" s="112" t="str" cm="1">
        <f t="array" ref="M62">RGBCOLOR(J62,K62,L62)</f>
        <v/>
      </c>
      <c r="Z62" s="101" t="str">
        <f t="shared" si="0"/>
        <v>#0077C8</v>
      </c>
    </row>
    <row r="63" spans="1:26" x14ac:dyDescent="0.25">
      <c r="A63" s="88"/>
      <c r="B63" s="114"/>
      <c r="C63" s="114"/>
      <c r="D63" s="198" t="s">
        <v>237</v>
      </c>
      <c r="F63" s="102">
        <v>0</v>
      </c>
      <c r="G63" s="102">
        <v>119</v>
      </c>
      <c r="H63" s="102">
        <v>200</v>
      </c>
      <c r="I63" s="160" t="str" cm="1">
        <f t="array" ref="I63">RGBCOLOR(F63,G63,H63)</f>
        <v/>
      </c>
      <c r="J63" s="102">
        <v>255</v>
      </c>
      <c r="K63" s="102">
        <v>255</v>
      </c>
      <c r="L63" s="102">
        <v>255</v>
      </c>
      <c r="M63" s="112" t="str" cm="1">
        <f t="array" ref="M63">RGBCOLOR(J63,K63,L63)</f>
        <v/>
      </c>
      <c r="Z63" s="101" t="str">
        <f t="shared" si="0"/>
        <v>#0077C8</v>
      </c>
    </row>
    <row r="64" spans="1:26" x14ac:dyDescent="0.25">
      <c r="A64" s="88"/>
      <c r="B64" s="114"/>
      <c r="C64" s="114"/>
      <c r="D64" s="198" t="s">
        <v>635</v>
      </c>
      <c r="F64" s="102">
        <v>0</v>
      </c>
      <c r="G64" s="102">
        <v>119</v>
      </c>
      <c r="H64" s="102">
        <v>200</v>
      </c>
      <c r="I64" s="160" t="str" cm="1">
        <f t="array" ref="I64">RGBCOLOR(F64,G64,H64)</f>
        <v/>
      </c>
      <c r="J64" s="102">
        <v>255</v>
      </c>
      <c r="K64" s="102">
        <v>255</v>
      </c>
      <c r="L64" s="102">
        <v>255</v>
      </c>
      <c r="M64" s="112" t="str" cm="1">
        <f t="array" ref="M64">RGBCOLOR(J64,K64,L64)</f>
        <v/>
      </c>
      <c r="Z64" s="101" t="str">
        <f t="shared" si="0"/>
        <v>#0077C8</v>
      </c>
    </row>
    <row r="65" spans="1:26" ht="15.75" thickBot="1" x14ac:dyDescent="0.3">
      <c r="A65" s="89"/>
      <c r="B65" s="111"/>
      <c r="C65" s="111"/>
      <c r="D65" s="180" t="s">
        <v>484</v>
      </c>
      <c r="F65" s="102">
        <v>255</v>
      </c>
      <c r="G65" s="102">
        <v>215</v>
      </c>
      <c r="H65" s="102">
        <v>0</v>
      </c>
      <c r="I65" s="109" t="str" cm="1">
        <f t="array" ref="I65">RGBCOLOR(F65,G65,H65)</f>
        <v/>
      </c>
      <c r="J65" s="102">
        <v>0</v>
      </c>
      <c r="K65" s="102">
        <v>0</v>
      </c>
      <c r="L65" s="102">
        <v>0</v>
      </c>
      <c r="M65" s="108" t="str" cm="1">
        <f t="array" ref="M65">RGBCOLOR(J65,K65,L65)</f>
        <v/>
      </c>
      <c r="Z65" s="101" t="str">
        <f t="shared" si="0"/>
        <v>#FFD700</v>
      </c>
    </row>
    <row r="66" spans="1:26" x14ac:dyDescent="0.25">
      <c r="A66" s="47"/>
      <c r="B66" s="48"/>
      <c r="C66" s="48"/>
      <c r="D66" s="49">
        <v>0</v>
      </c>
      <c r="E66" s="50"/>
      <c r="F66" s="102"/>
      <c r="G66" s="102"/>
      <c r="H66" s="102"/>
      <c r="I66" s="108" t="str" cm="1">
        <f t="array" ref="I66">RGBCOLOR(F66,G66,H66)</f>
        <v/>
      </c>
      <c r="M66" s="108" t="str" cm="1">
        <f t="array" ref="M66">RGBCOLOR(J66,K66,L66)</f>
        <v/>
      </c>
      <c r="Z66" s="101" t="str">
        <f t="shared" si="0"/>
        <v>#000000</v>
      </c>
    </row>
    <row r="67" spans="1:26" x14ac:dyDescent="0.25">
      <c r="A67" s="88" t="s">
        <v>60</v>
      </c>
      <c r="B67" s="91">
        <v>10</v>
      </c>
      <c r="C67" s="91" t="s">
        <v>219</v>
      </c>
      <c r="D67" s="198" t="s">
        <v>239</v>
      </c>
      <c r="F67" s="102">
        <v>0</v>
      </c>
      <c r="G67" s="102">
        <v>119</v>
      </c>
      <c r="H67" s="102">
        <v>200</v>
      </c>
      <c r="I67" s="160" t="str" cm="1">
        <f t="array" ref="I67">RGBCOLOR(F67,G67,H67)</f>
        <v/>
      </c>
      <c r="J67" s="102">
        <v>255</v>
      </c>
      <c r="K67" s="102">
        <v>255</v>
      </c>
      <c r="L67" s="102">
        <v>255</v>
      </c>
      <c r="M67" s="112" t="str" cm="1">
        <f t="array" ref="M67">RGBCOLOR(J67,K67,L67)</f>
        <v/>
      </c>
      <c r="Z67" s="101" t="str">
        <f t="shared" si="0"/>
        <v>#0077C8</v>
      </c>
    </row>
    <row r="68" spans="1:26" x14ac:dyDescent="0.25">
      <c r="A68" s="88"/>
      <c r="B68" s="114"/>
      <c r="C68" s="114"/>
      <c r="D68" s="198" t="s">
        <v>485</v>
      </c>
      <c r="F68" s="102">
        <v>0</v>
      </c>
      <c r="G68" s="102">
        <v>119</v>
      </c>
      <c r="H68" s="102">
        <v>200</v>
      </c>
      <c r="I68" s="160" t="str" cm="1">
        <f t="array" ref="I68">RGBCOLOR(F68,G68,H68)</f>
        <v/>
      </c>
      <c r="J68" s="102">
        <v>255</v>
      </c>
      <c r="K68" s="102">
        <v>255</v>
      </c>
      <c r="L68" s="102">
        <v>255</v>
      </c>
      <c r="M68" s="112" t="str" cm="1">
        <f t="array" ref="M68">RGBCOLOR(J68,K68,L68)</f>
        <v/>
      </c>
      <c r="Z68" s="101" t="str">
        <f t="shared" si="0"/>
        <v>#0077C8</v>
      </c>
    </row>
    <row r="69" spans="1:26" x14ac:dyDescent="0.25">
      <c r="A69" s="88"/>
      <c r="B69" s="114"/>
      <c r="C69" s="114"/>
      <c r="D69" s="198" t="s">
        <v>245</v>
      </c>
      <c r="F69" s="102">
        <v>0</v>
      </c>
      <c r="G69" s="102">
        <v>119</v>
      </c>
      <c r="H69" s="102">
        <v>200</v>
      </c>
      <c r="I69" s="160" t="str" cm="1">
        <f t="array" ref="I69">RGBCOLOR(F69,G69,H69)</f>
        <v/>
      </c>
      <c r="J69" s="102">
        <v>255</v>
      </c>
      <c r="K69" s="102">
        <v>255</v>
      </c>
      <c r="L69" s="102">
        <v>255</v>
      </c>
      <c r="M69" s="112" t="str" cm="1">
        <f t="array" ref="M69">RGBCOLOR(J69,K69,L69)</f>
        <v/>
      </c>
      <c r="Z69" s="101" t="str">
        <f t="shared" si="0"/>
        <v>#0077C8</v>
      </c>
    </row>
    <row r="70" spans="1:26" ht="15.75" thickBot="1" x14ac:dyDescent="0.3">
      <c r="A70" s="89"/>
      <c r="B70" s="111"/>
      <c r="C70" s="111"/>
      <c r="D70" s="180" t="s">
        <v>240</v>
      </c>
      <c r="F70" s="102">
        <v>255</v>
      </c>
      <c r="G70" s="102">
        <v>215</v>
      </c>
      <c r="H70" s="102">
        <v>0</v>
      </c>
      <c r="I70" s="109" t="str" cm="1">
        <f t="array" ref="I70">RGBCOLOR(F70,G70,H70)</f>
        <v/>
      </c>
      <c r="J70" s="102">
        <v>0</v>
      </c>
      <c r="K70" s="102">
        <v>0</v>
      </c>
      <c r="L70" s="102">
        <v>0</v>
      </c>
      <c r="M70" s="108" t="str" cm="1">
        <f t="array" ref="M70">RGBCOLOR(J70,K70,L70)</f>
        <v/>
      </c>
      <c r="Z70" s="101" t="str">
        <f t="shared" si="0"/>
        <v>#FFD700</v>
      </c>
    </row>
    <row r="71" spans="1:26" x14ac:dyDescent="0.25">
      <c r="A71" s="87"/>
      <c r="B71" s="90"/>
      <c r="C71" s="90"/>
      <c r="D71" s="82">
        <v>0</v>
      </c>
      <c r="F71" s="102"/>
      <c r="G71" s="102"/>
      <c r="H71" s="102"/>
      <c r="I71" s="108" t="str" cm="1">
        <f t="array" ref="I71">RGBCOLOR(F71,G71,H71)</f>
        <v/>
      </c>
      <c r="M71" s="108" t="str" cm="1">
        <f t="array" ref="M71">RGBCOLOR(J71,K71,L71)</f>
        <v/>
      </c>
      <c r="Z71" s="101" t="str">
        <f t="shared" ref="Z71:Z134" si="1">CONCATENATE("#",DEC2HEX(F71,2),DEC2HEX(G71,2),DEC2HEX(H71,2))</f>
        <v>#000000</v>
      </c>
    </row>
    <row r="72" spans="1:26" x14ac:dyDescent="0.25">
      <c r="A72" s="88" t="s">
        <v>70</v>
      </c>
      <c r="B72" s="91">
        <v>10</v>
      </c>
      <c r="C72" s="91" t="s">
        <v>241</v>
      </c>
      <c r="D72" s="206" t="s">
        <v>242</v>
      </c>
      <c r="F72" s="102">
        <v>203</v>
      </c>
      <c r="G72" s="102">
        <v>51</v>
      </c>
      <c r="H72" s="102">
        <v>59</v>
      </c>
      <c r="I72" s="166" t="str" cm="1">
        <f t="array" ref="I72">RGBCOLOR(F72,G72,H72)</f>
        <v/>
      </c>
      <c r="J72" s="102">
        <v>255</v>
      </c>
      <c r="K72" s="102">
        <v>255</v>
      </c>
      <c r="L72" s="102">
        <v>255</v>
      </c>
      <c r="M72" s="112" t="str" cm="1">
        <f t="array" ref="M72">RGBCOLOR(J72,K72,L72)</f>
        <v/>
      </c>
      <c r="Z72" s="101" t="str">
        <f t="shared" si="1"/>
        <v>#CB333B</v>
      </c>
    </row>
    <row r="73" spans="1:26" x14ac:dyDescent="0.25">
      <c r="A73" s="88"/>
      <c r="B73" s="91"/>
      <c r="C73" s="91"/>
      <c r="D73" s="206" t="s">
        <v>486</v>
      </c>
      <c r="F73" s="102">
        <v>203</v>
      </c>
      <c r="G73" s="102">
        <v>51</v>
      </c>
      <c r="H73" s="102">
        <v>59</v>
      </c>
      <c r="I73" s="166" t="str" cm="1">
        <f t="array" ref="I73">RGBCOLOR(F73,G73,H73)</f>
        <v/>
      </c>
      <c r="J73" s="102">
        <v>255</v>
      </c>
      <c r="K73" s="102">
        <v>255</v>
      </c>
      <c r="L73" s="102">
        <v>255</v>
      </c>
      <c r="M73" s="112" t="str" cm="1">
        <f t="array" ref="M73">RGBCOLOR(J73,K73,L73)</f>
        <v/>
      </c>
      <c r="Z73" s="101" t="str">
        <f t="shared" si="1"/>
        <v>#CB333B</v>
      </c>
    </row>
    <row r="74" spans="1:26" x14ac:dyDescent="0.25">
      <c r="A74" s="88"/>
      <c r="B74" s="91"/>
      <c r="C74" s="91"/>
      <c r="D74" s="206" t="s">
        <v>487</v>
      </c>
      <c r="F74" s="102">
        <v>203</v>
      </c>
      <c r="G74" s="102">
        <v>51</v>
      </c>
      <c r="H74" s="102">
        <v>59</v>
      </c>
      <c r="I74" s="166" t="str" cm="1">
        <f t="array" ref="I74">RGBCOLOR(F74,G74,H74)</f>
        <v/>
      </c>
      <c r="J74" s="102">
        <v>255</v>
      </c>
      <c r="K74" s="102">
        <v>255</v>
      </c>
      <c r="L74" s="102">
        <v>255</v>
      </c>
      <c r="M74" s="112" t="str" cm="1">
        <f t="array" ref="M74">RGBCOLOR(J74,K74,L74)</f>
        <v/>
      </c>
      <c r="Z74" s="101" t="str">
        <f t="shared" si="1"/>
        <v>#CB333B</v>
      </c>
    </row>
    <row r="75" spans="1:26" ht="15.75" thickBot="1" x14ac:dyDescent="0.3">
      <c r="A75" s="89"/>
      <c r="B75" s="92"/>
      <c r="C75" s="92"/>
      <c r="D75" s="180" t="s">
        <v>481</v>
      </c>
      <c r="F75" s="102">
        <v>255</v>
      </c>
      <c r="G75" s="102">
        <v>215</v>
      </c>
      <c r="H75" s="102">
        <v>0</v>
      </c>
      <c r="I75" s="109" t="str" cm="1">
        <f t="array" ref="I75">RGBCOLOR(F75,G75,H75)</f>
        <v/>
      </c>
      <c r="J75" s="102">
        <v>0</v>
      </c>
      <c r="K75" s="102">
        <v>0</v>
      </c>
      <c r="L75" s="102">
        <v>0</v>
      </c>
      <c r="M75" s="108" t="str" cm="1">
        <f t="array" ref="M75">RGBCOLOR(J75,K75,L75)</f>
        <v/>
      </c>
      <c r="Z75" s="101" t="str">
        <f t="shared" si="1"/>
        <v>#FFD700</v>
      </c>
    </row>
    <row r="76" spans="1:26" x14ac:dyDescent="0.25">
      <c r="A76" s="87"/>
      <c r="B76" s="90"/>
      <c r="C76" s="90"/>
      <c r="D76" s="82">
        <v>0</v>
      </c>
      <c r="F76" s="102"/>
      <c r="G76" s="102"/>
      <c r="H76" s="102"/>
      <c r="I76" s="108" t="str" cm="1">
        <f t="array" ref="I76">RGBCOLOR(F76,G76,H76)</f>
        <v/>
      </c>
      <c r="M76" s="108" t="str" cm="1">
        <f t="array" ref="M76">RGBCOLOR(J76,K76,L76)</f>
        <v/>
      </c>
      <c r="Z76" s="101" t="str">
        <f t="shared" si="1"/>
        <v>#000000</v>
      </c>
    </row>
    <row r="77" spans="1:26" x14ac:dyDescent="0.25">
      <c r="A77" s="88" t="s">
        <v>66</v>
      </c>
      <c r="B77" s="91">
        <v>10</v>
      </c>
      <c r="C77" s="91" t="s">
        <v>229</v>
      </c>
      <c r="D77" s="161" t="s">
        <v>243</v>
      </c>
      <c r="F77" s="102">
        <v>0</v>
      </c>
      <c r="G77" s="102">
        <v>119</v>
      </c>
      <c r="H77" s="102">
        <v>200</v>
      </c>
      <c r="I77" s="160" t="str" cm="1">
        <f t="array" ref="I77">RGBCOLOR(F77,G77,H77)</f>
        <v/>
      </c>
      <c r="J77" s="102">
        <v>255</v>
      </c>
      <c r="K77" s="102">
        <v>255</v>
      </c>
      <c r="L77" s="102">
        <v>255</v>
      </c>
      <c r="M77" s="112" t="str" cm="1">
        <f t="array" ref="M77">RGBCOLOR(J77,K77,L77)</f>
        <v/>
      </c>
      <c r="Z77" s="101" t="str">
        <f t="shared" si="1"/>
        <v>#0077C8</v>
      </c>
    </row>
    <row r="78" spans="1:26" x14ac:dyDescent="0.25">
      <c r="A78" s="88"/>
      <c r="B78" s="91"/>
      <c r="C78" s="91"/>
      <c r="D78" s="161" t="s">
        <v>244</v>
      </c>
      <c r="F78" s="102">
        <v>0</v>
      </c>
      <c r="G78" s="102">
        <v>119</v>
      </c>
      <c r="H78" s="102">
        <v>200</v>
      </c>
      <c r="I78" s="160" t="str" cm="1">
        <f t="array" ref="I78">RGBCOLOR(F78,G78,H78)</f>
        <v/>
      </c>
      <c r="J78" s="102">
        <v>255</v>
      </c>
      <c r="K78" s="102">
        <v>255</v>
      </c>
      <c r="L78" s="102">
        <v>255</v>
      </c>
      <c r="M78" s="112" t="str" cm="1">
        <f t="array" ref="M78">RGBCOLOR(J78,K78,L78)</f>
        <v/>
      </c>
      <c r="Z78" s="101" t="str">
        <f t="shared" si="1"/>
        <v>#0077C8</v>
      </c>
    </row>
    <row r="79" spans="1:26" x14ac:dyDescent="0.25">
      <c r="A79" s="88"/>
      <c r="B79" s="91"/>
      <c r="C79" s="91"/>
      <c r="D79" s="161" t="s">
        <v>245</v>
      </c>
      <c r="F79" s="102">
        <v>0</v>
      </c>
      <c r="G79" s="102">
        <v>119</v>
      </c>
      <c r="H79" s="102">
        <v>200</v>
      </c>
      <c r="I79" s="160" t="str" cm="1">
        <f t="array" ref="I79">RGBCOLOR(F79,G79,H79)</f>
        <v/>
      </c>
      <c r="J79" s="102">
        <v>255</v>
      </c>
      <c r="K79" s="102">
        <v>255</v>
      </c>
      <c r="L79" s="102">
        <v>255</v>
      </c>
      <c r="M79" s="112" t="str" cm="1">
        <f t="array" ref="M79">RGBCOLOR(J79,K79,L79)</f>
        <v/>
      </c>
      <c r="Z79" s="101" t="str">
        <f t="shared" si="1"/>
        <v>#0077C8</v>
      </c>
    </row>
    <row r="80" spans="1:26" ht="15.75" thickBot="1" x14ac:dyDescent="0.3">
      <c r="A80" s="89"/>
      <c r="B80" s="92"/>
      <c r="C80" s="92"/>
      <c r="D80" s="81" t="s">
        <v>489</v>
      </c>
      <c r="F80" s="102">
        <v>255</v>
      </c>
      <c r="G80" s="102">
        <v>215</v>
      </c>
      <c r="H80" s="102">
        <v>0</v>
      </c>
      <c r="I80" s="109" t="str" cm="1">
        <f t="array" ref="I80">RGBCOLOR(F80,G80,H80)</f>
        <v/>
      </c>
      <c r="J80" s="102">
        <v>0</v>
      </c>
      <c r="K80" s="102">
        <v>0</v>
      </c>
      <c r="L80" s="102">
        <v>0</v>
      </c>
      <c r="M80" s="108" t="str" cm="1">
        <f t="array" ref="M80">RGBCOLOR(J80,K80,L80)</f>
        <v/>
      </c>
      <c r="Z80" s="101" t="str">
        <f t="shared" si="1"/>
        <v>#FFD700</v>
      </c>
    </row>
    <row r="81" spans="1:26" x14ac:dyDescent="0.25">
      <c r="A81" s="87"/>
      <c r="B81" s="90"/>
      <c r="C81" s="90"/>
      <c r="D81" s="82">
        <v>0</v>
      </c>
      <c r="F81" s="102"/>
      <c r="G81" s="102"/>
      <c r="H81" s="102"/>
      <c r="I81" s="108" t="str" cm="1">
        <f t="array" ref="I81">RGBCOLOR(F81,G81,H81)</f>
        <v/>
      </c>
      <c r="M81" s="108" t="str" cm="1">
        <f t="array" ref="M81">RGBCOLOR(J81,K81,L81)</f>
        <v/>
      </c>
      <c r="Z81" s="101" t="str">
        <f t="shared" si="1"/>
        <v>#000000</v>
      </c>
    </row>
    <row r="82" spans="1:26" x14ac:dyDescent="0.25">
      <c r="A82" s="88" t="s">
        <v>65</v>
      </c>
      <c r="B82" s="91">
        <v>10</v>
      </c>
      <c r="C82" s="91" t="s">
        <v>246</v>
      </c>
      <c r="D82" s="198" t="s">
        <v>237</v>
      </c>
      <c r="F82" s="102">
        <v>0</v>
      </c>
      <c r="G82" s="102">
        <v>119</v>
      </c>
      <c r="H82" s="102">
        <v>200</v>
      </c>
      <c r="I82" s="160" t="str" cm="1">
        <f t="array" ref="I82">RGBCOLOR(F82,G82,H82)</f>
        <v/>
      </c>
      <c r="J82" s="102">
        <v>255</v>
      </c>
      <c r="K82" s="102">
        <v>255</v>
      </c>
      <c r="L82" s="102">
        <v>255</v>
      </c>
      <c r="M82" s="112" t="str" cm="1">
        <f t="array" ref="M82">RGBCOLOR(J82,K82,L82)</f>
        <v/>
      </c>
      <c r="Z82" s="101" t="str">
        <f t="shared" si="1"/>
        <v>#0077C8</v>
      </c>
    </row>
    <row r="83" spans="1:26" x14ac:dyDescent="0.25">
      <c r="A83" s="88"/>
      <c r="B83" s="114"/>
      <c r="C83" s="114"/>
      <c r="D83" s="198" t="s">
        <v>488</v>
      </c>
      <c r="F83" s="102">
        <v>0</v>
      </c>
      <c r="G83" s="102">
        <v>119</v>
      </c>
      <c r="H83" s="102">
        <v>200</v>
      </c>
      <c r="I83" s="160" t="str" cm="1">
        <f t="array" ref="I83">RGBCOLOR(F83,G83,H83)</f>
        <v/>
      </c>
      <c r="J83" s="102">
        <v>255</v>
      </c>
      <c r="K83" s="102">
        <v>255</v>
      </c>
      <c r="L83" s="102">
        <v>255</v>
      </c>
      <c r="M83" s="112" t="str" cm="1">
        <f t="array" ref="M83">RGBCOLOR(J83,K83,L83)</f>
        <v/>
      </c>
      <c r="Z83" s="101" t="str">
        <f t="shared" si="1"/>
        <v>#0077C8</v>
      </c>
    </row>
    <row r="84" spans="1:26" x14ac:dyDescent="0.25">
      <c r="A84" s="88"/>
      <c r="B84" s="114"/>
      <c r="C84" s="114"/>
      <c r="D84" s="198" t="s">
        <v>245</v>
      </c>
      <c r="F84" s="102">
        <v>0</v>
      </c>
      <c r="G84" s="102">
        <v>119</v>
      </c>
      <c r="H84" s="102">
        <v>200</v>
      </c>
      <c r="I84" s="160" t="str" cm="1">
        <f t="array" ref="I84">RGBCOLOR(F84,G84,H84)</f>
        <v/>
      </c>
      <c r="J84" s="102">
        <v>255</v>
      </c>
      <c r="K84" s="102">
        <v>255</v>
      </c>
      <c r="L84" s="102">
        <v>255</v>
      </c>
      <c r="M84" s="112" t="str" cm="1">
        <f t="array" ref="M84">RGBCOLOR(J84,K84,L84)</f>
        <v/>
      </c>
      <c r="Z84" s="101" t="str">
        <f t="shared" si="1"/>
        <v>#0077C8</v>
      </c>
    </row>
    <row r="85" spans="1:26" ht="15.75" thickBot="1" x14ac:dyDescent="0.3">
      <c r="A85" s="89"/>
      <c r="B85" s="111"/>
      <c r="C85" s="111"/>
      <c r="D85" s="180" t="s">
        <v>489</v>
      </c>
      <c r="F85" s="102">
        <v>255</v>
      </c>
      <c r="G85" s="102">
        <v>215</v>
      </c>
      <c r="H85" s="102">
        <v>0</v>
      </c>
      <c r="I85" s="109" t="str" cm="1">
        <f t="array" ref="I85">RGBCOLOR(F85,G85,H85)</f>
        <v/>
      </c>
      <c r="J85" s="102">
        <v>0</v>
      </c>
      <c r="K85" s="102">
        <v>0</v>
      </c>
      <c r="L85" s="102">
        <v>0</v>
      </c>
      <c r="M85" s="108" t="str" cm="1">
        <f t="array" ref="M85">RGBCOLOR(J85,K85,L85)</f>
        <v/>
      </c>
      <c r="Z85" s="101" t="str">
        <f t="shared" si="1"/>
        <v>#FFD700</v>
      </c>
    </row>
    <row r="86" spans="1:26" x14ac:dyDescent="0.25">
      <c r="A86" s="87"/>
      <c r="B86" s="90"/>
      <c r="C86" s="90"/>
      <c r="D86" s="82">
        <v>0</v>
      </c>
      <c r="F86" s="102"/>
      <c r="G86" s="102"/>
      <c r="H86" s="102"/>
      <c r="I86" s="108" t="str" cm="1">
        <f t="array" ref="I86">RGBCOLOR(F86,G86,H86)</f>
        <v/>
      </c>
      <c r="M86" s="108" t="str" cm="1">
        <f t="array" ref="M86">RGBCOLOR(J86,K86,L86)</f>
        <v/>
      </c>
      <c r="Z86" s="101" t="str">
        <f t="shared" si="1"/>
        <v>#000000</v>
      </c>
    </row>
    <row r="87" spans="1:26" x14ac:dyDescent="0.25">
      <c r="A87" s="88" t="s">
        <v>76</v>
      </c>
      <c r="B87" s="91">
        <v>10</v>
      </c>
      <c r="C87" s="91" t="s">
        <v>247</v>
      </c>
      <c r="D87" s="206" t="s">
        <v>588</v>
      </c>
      <c r="F87" s="102">
        <v>203</v>
      </c>
      <c r="G87" s="102">
        <v>51</v>
      </c>
      <c r="H87" s="102">
        <v>59</v>
      </c>
      <c r="I87" s="166" t="str" cm="1">
        <f t="array" ref="I87">RGBCOLOR(F87,G87,H87)</f>
        <v/>
      </c>
      <c r="J87" s="102">
        <v>255</v>
      </c>
      <c r="K87" s="102">
        <v>255</v>
      </c>
      <c r="L87" s="102">
        <v>255</v>
      </c>
      <c r="M87" s="112" t="str" cm="1">
        <f t="array" ref="M87">RGBCOLOR(J87,K87,L87)</f>
        <v/>
      </c>
      <c r="Z87" s="101" t="str">
        <f t="shared" si="1"/>
        <v>#CB333B</v>
      </c>
    </row>
    <row r="88" spans="1:26" x14ac:dyDescent="0.25">
      <c r="A88" s="88"/>
      <c r="B88" s="114"/>
      <c r="C88" s="114"/>
      <c r="D88" s="206" t="s">
        <v>237</v>
      </c>
      <c r="F88" s="102">
        <v>203</v>
      </c>
      <c r="G88" s="102">
        <v>51</v>
      </c>
      <c r="H88" s="102">
        <v>59</v>
      </c>
      <c r="I88" s="166" t="str" cm="1">
        <f t="array" ref="I88">RGBCOLOR(F88,G88,H88)</f>
        <v/>
      </c>
      <c r="J88" s="102">
        <v>255</v>
      </c>
      <c r="K88" s="102">
        <v>255</v>
      </c>
      <c r="L88" s="102">
        <v>255</v>
      </c>
      <c r="M88" s="112" t="str" cm="1">
        <f t="array" ref="M88">RGBCOLOR(J88,K88,L88)</f>
        <v/>
      </c>
      <c r="Z88" s="101" t="str">
        <f t="shared" si="1"/>
        <v>#CB333B</v>
      </c>
    </row>
    <row r="89" spans="1:26" x14ac:dyDescent="0.25">
      <c r="A89" s="88"/>
      <c r="B89" s="114"/>
      <c r="C89" s="114"/>
      <c r="D89" s="206" t="s">
        <v>589</v>
      </c>
      <c r="F89" s="102">
        <v>203</v>
      </c>
      <c r="G89" s="102">
        <v>51</v>
      </c>
      <c r="H89" s="102">
        <v>59</v>
      </c>
      <c r="I89" s="166" t="str" cm="1">
        <f t="array" ref="I89">RGBCOLOR(F89,G89,H89)</f>
        <v/>
      </c>
      <c r="J89" s="102">
        <v>255</v>
      </c>
      <c r="K89" s="102">
        <v>255</v>
      </c>
      <c r="L89" s="102">
        <v>255</v>
      </c>
      <c r="M89" s="112" t="str" cm="1">
        <f t="array" ref="M89">RGBCOLOR(J89,K89,L89)</f>
        <v/>
      </c>
      <c r="Z89" s="101" t="str">
        <f t="shared" si="1"/>
        <v>#CB333B</v>
      </c>
    </row>
    <row r="90" spans="1:26" ht="15.75" thickBot="1" x14ac:dyDescent="0.3">
      <c r="A90" s="89"/>
      <c r="B90" s="111"/>
      <c r="C90" s="111"/>
      <c r="D90" s="180" t="s">
        <v>490</v>
      </c>
      <c r="F90" s="102">
        <v>255</v>
      </c>
      <c r="G90" s="102">
        <v>215</v>
      </c>
      <c r="H90" s="102">
        <v>0</v>
      </c>
      <c r="I90" s="109" t="str" cm="1">
        <f t="array" ref="I90">RGBCOLOR(F90,G90,H90)</f>
        <v/>
      </c>
      <c r="J90" s="102">
        <v>0</v>
      </c>
      <c r="K90" s="102">
        <v>0</v>
      </c>
      <c r="L90" s="102">
        <v>0</v>
      </c>
      <c r="M90" s="108" t="str" cm="1">
        <f t="array" ref="M90">RGBCOLOR(J90,K90,L90)</f>
        <v/>
      </c>
      <c r="Z90" s="101" t="str">
        <f t="shared" si="1"/>
        <v>#FFD700</v>
      </c>
    </row>
    <row r="91" spans="1:26" x14ac:dyDescent="0.25">
      <c r="A91" s="229"/>
      <c r="B91" s="153"/>
      <c r="C91" s="153"/>
      <c r="D91" s="143">
        <v>0</v>
      </c>
      <c r="F91" s="102"/>
      <c r="G91" s="102"/>
      <c r="H91" s="102"/>
      <c r="I91" s="108" t="str" cm="1">
        <f t="array" ref="I91">RGBCOLOR(F91,G91,H91)</f>
        <v/>
      </c>
      <c r="M91" s="108" t="str" cm="1">
        <f t="array" ref="M91">RGBCOLOR(J91,K91,L91)</f>
        <v/>
      </c>
      <c r="Z91" s="101" t="str">
        <f t="shared" si="1"/>
        <v>#000000</v>
      </c>
    </row>
    <row r="92" spans="1:26" x14ac:dyDescent="0.25">
      <c r="A92" s="88" t="s">
        <v>58</v>
      </c>
      <c r="B92" s="91">
        <v>10</v>
      </c>
      <c r="C92" s="91" t="s">
        <v>214</v>
      </c>
      <c r="D92" s="161" t="s">
        <v>248</v>
      </c>
      <c r="F92" s="102">
        <v>0</v>
      </c>
      <c r="G92" s="102">
        <v>119</v>
      </c>
      <c r="H92" s="102">
        <v>200</v>
      </c>
      <c r="I92" s="160" t="str" cm="1">
        <f t="array" ref="I92">RGBCOLOR(F92,G92,H92)</f>
        <v/>
      </c>
      <c r="J92" s="102">
        <v>255</v>
      </c>
      <c r="K92" s="102">
        <v>255</v>
      </c>
      <c r="L92" s="102">
        <v>255</v>
      </c>
      <c r="M92" s="112" t="str" cm="1">
        <f t="array" ref="M92">RGBCOLOR(J92,K92,L92)</f>
        <v/>
      </c>
      <c r="Z92" s="101" t="str">
        <f t="shared" si="1"/>
        <v>#0077C8</v>
      </c>
    </row>
    <row r="93" spans="1:26" x14ac:dyDescent="0.25">
      <c r="A93" s="88"/>
      <c r="B93" s="114"/>
      <c r="C93" s="114"/>
      <c r="D93" s="161" t="s">
        <v>230</v>
      </c>
      <c r="F93" s="102">
        <v>0</v>
      </c>
      <c r="G93" s="102">
        <v>119</v>
      </c>
      <c r="H93" s="102">
        <v>200</v>
      </c>
      <c r="I93" s="160" t="str" cm="1">
        <f t="array" ref="I93">RGBCOLOR(F93,G93,H93)</f>
        <v/>
      </c>
      <c r="J93" s="102">
        <v>255</v>
      </c>
      <c r="K93" s="102">
        <v>255</v>
      </c>
      <c r="L93" s="102">
        <v>255</v>
      </c>
      <c r="M93" s="112" t="str" cm="1">
        <f t="array" ref="M93">RGBCOLOR(J93,K93,L93)</f>
        <v/>
      </c>
      <c r="Z93" s="101" t="str">
        <f t="shared" si="1"/>
        <v>#0077C8</v>
      </c>
    </row>
    <row r="94" spans="1:26" x14ac:dyDescent="0.25">
      <c r="A94" s="88"/>
      <c r="B94" s="114"/>
      <c r="C94" s="114"/>
      <c r="D94" s="161" t="s">
        <v>249</v>
      </c>
      <c r="F94" s="102">
        <v>0</v>
      </c>
      <c r="G94" s="102">
        <v>119</v>
      </c>
      <c r="H94" s="102">
        <v>200</v>
      </c>
      <c r="I94" s="160" t="str" cm="1">
        <f t="array" ref="I94">RGBCOLOR(F94,G94,H94)</f>
        <v/>
      </c>
      <c r="J94" s="102">
        <v>255</v>
      </c>
      <c r="K94" s="102">
        <v>255</v>
      </c>
      <c r="L94" s="102">
        <v>255</v>
      </c>
      <c r="M94" s="112" t="str" cm="1">
        <f t="array" ref="M94">RGBCOLOR(J94,K94,L94)</f>
        <v/>
      </c>
      <c r="Z94" s="101" t="str">
        <f t="shared" si="1"/>
        <v>#0077C8</v>
      </c>
    </row>
    <row r="95" spans="1:26" ht="15.75" thickBot="1" x14ac:dyDescent="0.3">
      <c r="A95" s="89"/>
      <c r="B95" s="111"/>
      <c r="C95" s="111"/>
      <c r="D95" s="81" t="s">
        <v>240</v>
      </c>
      <c r="F95" s="102">
        <v>255</v>
      </c>
      <c r="G95" s="102">
        <v>215</v>
      </c>
      <c r="H95" s="102">
        <v>0</v>
      </c>
      <c r="I95" s="109" t="str" cm="1">
        <f t="array" ref="I95">RGBCOLOR(F95,G95,H95)</f>
        <v/>
      </c>
      <c r="J95" s="102">
        <v>0</v>
      </c>
      <c r="K95" s="102">
        <v>0</v>
      </c>
      <c r="L95" s="102">
        <v>0</v>
      </c>
      <c r="M95" s="108" t="str" cm="1">
        <f t="array" ref="M95">RGBCOLOR(J95,K95,L95)</f>
        <v/>
      </c>
      <c r="Z95" s="101" t="str">
        <f t="shared" si="1"/>
        <v>#FFD700</v>
      </c>
    </row>
    <row r="96" spans="1:26" x14ac:dyDescent="0.25">
      <c r="A96" s="47"/>
      <c r="B96" s="48"/>
      <c r="C96" s="48"/>
      <c r="D96" s="49">
        <v>0</v>
      </c>
      <c r="F96" s="102"/>
      <c r="G96" s="102"/>
      <c r="H96" s="102"/>
      <c r="I96" s="108" t="str" cm="1">
        <f t="array" ref="I96">RGBCOLOR(F96,G96,H96)</f>
        <v/>
      </c>
      <c r="M96" s="108" t="str" cm="1">
        <f t="array" ref="M96">RGBCOLOR(J96,K96,L96)</f>
        <v/>
      </c>
      <c r="Z96" s="101" t="str">
        <f t="shared" si="1"/>
        <v>#000000</v>
      </c>
    </row>
    <row r="97" spans="1:26" x14ac:dyDescent="0.25">
      <c r="A97" s="88" t="s">
        <v>78</v>
      </c>
      <c r="B97" s="91">
        <v>11</v>
      </c>
      <c r="C97" s="91" t="s">
        <v>250</v>
      </c>
      <c r="D97" s="205" t="s">
        <v>242</v>
      </c>
      <c r="F97" s="102">
        <v>16</v>
      </c>
      <c r="G97" s="102">
        <v>6</v>
      </c>
      <c r="H97" s="102">
        <v>159</v>
      </c>
      <c r="I97" s="157" t="str" cm="1">
        <f t="array" ref="I97">RGBCOLOR(F97,G97,H97)</f>
        <v/>
      </c>
      <c r="J97" s="102">
        <v>255</v>
      </c>
      <c r="K97" s="102">
        <v>255</v>
      </c>
      <c r="L97" s="102">
        <v>255</v>
      </c>
      <c r="M97" s="112" t="str" cm="1">
        <f t="array" ref="M97">RGBCOLOR(J97,K97,L97)</f>
        <v/>
      </c>
      <c r="Z97" s="101" t="str">
        <f t="shared" si="1"/>
        <v>#10069F</v>
      </c>
    </row>
    <row r="98" spans="1:26" x14ac:dyDescent="0.25">
      <c r="A98" s="88"/>
      <c r="B98" s="114"/>
      <c r="C98" s="114"/>
      <c r="D98" s="205" t="s">
        <v>237</v>
      </c>
      <c r="F98" s="102">
        <v>16</v>
      </c>
      <c r="G98" s="102">
        <v>6</v>
      </c>
      <c r="H98" s="102">
        <v>159</v>
      </c>
      <c r="I98" s="157" t="str" cm="1">
        <f t="array" ref="I98">RGBCOLOR(F98,G98,H98)</f>
        <v/>
      </c>
      <c r="J98" s="102">
        <v>255</v>
      </c>
      <c r="K98" s="102">
        <v>255</v>
      </c>
      <c r="L98" s="102">
        <v>255</v>
      </c>
      <c r="M98" s="112" t="str" cm="1">
        <f t="array" ref="M98">RGBCOLOR(J98,K98,L98)</f>
        <v/>
      </c>
      <c r="Z98" s="101" t="str">
        <f t="shared" si="1"/>
        <v>#10069F</v>
      </c>
    </row>
    <row r="99" spans="1:26" x14ac:dyDescent="0.25">
      <c r="A99" s="88"/>
      <c r="B99" s="114"/>
      <c r="C99" s="114"/>
      <c r="D99" s="205" t="s">
        <v>491</v>
      </c>
      <c r="F99" s="102">
        <v>16</v>
      </c>
      <c r="G99" s="102">
        <v>6</v>
      </c>
      <c r="H99" s="102">
        <v>159</v>
      </c>
      <c r="I99" s="157" t="str" cm="1">
        <f t="array" ref="I99">RGBCOLOR(F99,G99,H99)</f>
        <v/>
      </c>
      <c r="J99" s="102">
        <v>255</v>
      </c>
      <c r="K99" s="102">
        <v>255</v>
      </c>
      <c r="L99" s="102">
        <v>255</v>
      </c>
      <c r="M99" s="112" t="str" cm="1">
        <f t="array" ref="M99">RGBCOLOR(J99,K99,L99)</f>
        <v/>
      </c>
      <c r="Z99" s="101" t="str">
        <f t="shared" si="1"/>
        <v>#10069F</v>
      </c>
    </row>
    <row r="100" spans="1:26" ht="15.75" thickBot="1" x14ac:dyDescent="0.3">
      <c r="A100" s="89"/>
      <c r="B100" s="111"/>
      <c r="C100" s="111"/>
      <c r="D100" s="204" t="s">
        <v>41</v>
      </c>
      <c r="F100" s="102">
        <v>255</v>
      </c>
      <c r="G100" s="102">
        <v>215</v>
      </c>
      <c r="H100" s="102">
        <v>0</v>
      </c>
      <c r="I100" s="109" t="str" cm="1">
        <f t="array" ref="I100">RGBCOLOR(F100,G100,H100)</f>
        <v/>
      </c>
      <c r="J100" s="102">
        <v>0</v>
      </c>
      <c r="K100" s="102">
        <v>0</v>
      </c>
      <c r="L100" s="102">
        <v>0</v>
      </c>
      <c r="M100" s="108" t="str" cm="1">
        <f t="array" ref="M100">RGBCOLOR(J100,K100,L100)</f>
        <v/>
      </c>
      <c r="Z100" s="101" t="str">
        <f t="shared" si="1"/>
        <v>#FFD700</v>
      </c>
    </row>
    <row r="101" spans="1:26" x14ac:dyDescent="0.25">
      <c r="A101" s="87"/>
      <c r="B101" s="93"/>
      <c r="C101" s="93"/>
      <c r="D101" s="82">
        <v>0</v>
      </c>
      <c r="F101" s="102"/>
      <c r="G101" s="102"/>
      <c r="H101" s="102"/>
      <c r="I101" s="108" t="str" cm="1">
        <f t="array" ref="I101">RGBCOLOR(F101,G101,H101)</f>
        <v/>
      </c>
      <c r="M101" s="108" t="str" cm="1">
        <f t="array" ref="M101">RGBCOLOR(J101,K101,L101)</f>
        <v/>
      </c>
      <c r="Z101" s="101" t="str">
        <f t="shared" si="1"/>
        <v>#000000</v>
      </c>
    </row>
    <row r="102" spans="1:26" x14ac:dyDescent="0.25">
      <c r="A102" s="88" t="s">
        <v>109</v>
      </c>
      <c r="B102" s="91">
        <v>11</v>
      </c>
      <c r="C102" s="91" t="s">
        <v>222</v>
      </c>
      <c r="D102" s="83" t="s">
        <v>161</v>
      </c>
      <c r="F102" s="102">
        <v>16</v>
      </c>
      <c r="G102" s="102">
        <v>6</v>
      </c>
      <c r="H102" s="102">
        <v>159</v>
      </c>
      <c r="I102" s="157" t="str" cm="1">
        <f t="array" ref="I102">RGBCOLOR(F102,G102,H102)</f>
        <v/>
      </c>
      <c r="J102" s="102">
        <v>255</v>
      </c>
      <c r="K102" s="102">
        <v>255</v>
      </c>
      <c r="L102" s="102">
        <v>255</v>
      </c>
      <c r="M102" s="112" t="str" cm="1">
        <f t="array" ref="M102">RGBCOLOR(J102,K102,L102)</f>
        <v/>
      </c>
      <c r="Z102" s="101" t="str">
        <f t="shared" si="1"/>
        <v>#10069F</v>
      </c>
    </row>
    <row r="103" spans="1:26" x14ac:dyDescent="0.25">
      <c r="A103" s="88"/>
      <c r="B103" s="114"/>
      <c r="C103" s="114"/>
      <c r="D103" s="83" t="s">
        <v>235</v>
      </c>
      <c r="F103" s="102">
        <v>16</v>
      </c>
      <c r="G103" s="102">
        <v>6</v>
      </c>
      <c r="H103" s="102">
        <v>159</v>
      </c>
      <c r="I103" s="157" t="str" cm="1">
        <f t="array" ref="I103">RGBCOLOR(F103,G103,H103)</f>
        <v/>
      </c>
      <c r="J103" s="102">
        <v>255</v>
      </c>
      <c r="K103" s="102">
        <v>255</v>
      </c>
      <c r="L103" s="102">
        <v>255</v>
      </c>
      <c r="M103" s="112" t="str" cm="1">
        <f t="array" ref="M103">RGBCOLOR(J103,K103,L103)</f>
        <v/>
      </c>
      <c r="Z103" s="101" t="str">
        <f t="shared" si="1"/>
        <v>#10069F</v>
      </c>
    </row>
    <row r="104" spans="1:26" x14ac:dyDescent="0.25">
      <c r="A104" s="88"/>
      <c r="B104" s="114"/>
      <c r="C104" s="114"/>
      <c r="D104" s="83" t="s">
        <v>252</v>
      </c>
      <c r="F104" s="102">
        <v>16</v>
      </c>
      <c r="G104" s="102">
        <v>6</v>
      </c>
      <c r="H104" s="102">
        <v>159</v>
      </c>
      <c r="I104" s="157" t="str" cm="1">
        <f t="array" ref="I104">RGBCOLOR(F104,G104,H104)</f>
        <v/>
      </c>
      <c r="J104" s="102">
        <v>255</v>
      </c>
      <c r="K104" s="102">
        <v>255</v>
      </c>
      <c r="L104" s="102">
        <v>255</v>
      </c>
      <c r="M104" s="112" t="str" cm="1">
        <f t="array" ref="M104">RGBCOLOR(J104,K104,L104)</f>
        <v/>
      </c>
      <c r="Z104" s="101" t="str">
        <f t="shared" si="1"/>
        <v>#10069F</v>
      </c>
    </row>
    <row r="105" spans="1:26" ht="15.75" thickBot="1" x14ac:dyDescent="0.3">
      <c r="A105" s="89"/>
      <c r="B105" s="111"/>
      <c r="C105" s="111"/>
      <c r="D105" s="81" t="s">
        <v>41</v>
      </c>
      <c r="F105" s="102">
        <v>255</v>
      </c>
      <c r="G105" s="102">
        <v>215</v>
      </c>
      <c r="H105" s="102">
        <v>0</v>
      </c>
      <c r="I105" s="109" t="str" cm="1">
        <f t="array" ref="I105">RGBCOLOR(F105,G105,H105)</f>
        <v/>
      </c>
      <c r="J105" s="102">
        <v>0</v>
      </c>
      <c r="K105" s="102">
        <v>0</v>
      </c>
      <c r="L105" s="102">
        <v>0</v>
      </c>
      <c r="M105" s="108" t="str" cm="1">
        <f t="array" ref="M105">RGBCOLOR(J105,K105,L105)</f>
        <v/>
      </c>
      <c r="Z105" s="101" t="str">
        <f t="shared" si="1"/>
        <v>#FFD700</v>
      </c>
    </row>
    <row r="106" spans="1:26" x14ac:dyDescent="0.25">
      <c r="A106" s="87"/>
      <c r="B106" s="93"/>
      <c r="C106" s="93"/>
      <c r="D106" s="82">
        <v>0</v>
      </c>
      <c r="F106" s="102"/>
      <c r="G106" s="102"/>
      <c r="H106" s="102"/>
      <c r="I106" s="108" t="str" cm="1">
        <f t="array" ref="I106">RGBCOLOR(F106,G106,H106)</f>
        <v/>
      </c>
      <c r="M106" s="108" t="str" cm="1">
        <f t="array" ref="M106">RGBCOLOR(J106,K106,L106)</f>
        <v/>
      </c>
      <c r="Z106" s="101" t="str">
        <f t="shared" si="1"/>
        <v>#000000</v>
      </c>
    </row>
    <row r="107" spans="1:26" x14ac:dyDescent="0.25">
      <c r="A107" s="88" t="s">
        <v>96</v>
      </c>
      <c r="B107" s="91">
        <v>11</v>
      </c>
      <c r="C107" s="91" t="s">
        <v>253</v>
      </c>
      <c r="D107" s="161" t="s">
        <v>254</v>
      </c>
      <c r="F107" s="102">
        <v>0</v>
      </c>
      <c r="G107" s="102">
        <v>119</v>
      </c>
      <c r="H107" s="102">
        <v>200</v>
      </c>
      <c r="I107" s="160" t="str" cm="1">
        <f t="array" ref="I107">RGBCOLOR(F107,G107,H107)</f>
        <v/>
      </c>
      <c r="J107" s="102">
        <v>255</v>
      </c>
      <c r="K107" s="102">
        <v>255</v>
      </c>
      <c r="L107" s="102">
        <v>255</v>
      </c>
      <c r="M107" s="112" t="str" cm="1">
        <f t="array" ref="M107">RGBCOLOR(J107,K107,L107)</f>
        <v/>
      </c>
      <c r="Z107" s="101" t="str">
        <f t="shared" si="1"/>
        <v>#0077C8</v>
      </c>
    </row>
    <row r="108" spans="1:26" x14ac:dyDescent="0.25">
      <c r="A108" s="88"/>
      <c r="B108" s="114"/>
      <c r="C108" s="114"/>
      <c r="D108" s="161" t="s">
        <v>255</v>
      </c>
      <c r="F108" s="102">
        <v>0</v>
      </c>
      <c r="G108" s="102">
        <v>119</v>
      </c>
      <c r="H108" s="102">
        <v>200</v>
      </c>
      <c r="I108" s="160" t="str" cm="1">
        <f t="array" ref="I108">RGBCOLOR(F108,G108,H108)</f>
        <v/>
      </c>
      <c r="J108" s="102">
        <v>255</v>
      </c>
      <c r="K108" s="102">
        <v>255</v>
      </c>
      <c r="L108" s="102">
        <v>255</v>
      </c>
      <c r="M108" s="112" t="str" cm="1">
        <f t="array" ref="M108">RGBCOLOR(J108,K108,L108)</f>
        <v/>
      </c>
      <c r="Z108" s="101" t="str">
        <f t="shared" si="1"/>
        <v>#0077C8</v>
      </c>
    </row>
    <row r="109" spans="1:26" x14ac:dyDescent="0.25">
      <c r="A109" s="88"/>
      <c r="B109" s="114"/>
      <c r="C109" s="114"/>
      <c r="D109" s="161" t="s">
        <v>249</v>
      </c>
      <c r="F109" s="102">
        <v>0</v>
      </c>
      <c r="G109" s="102">
        <v>119</v>
      </c>
      <c r="H109" s="102">
        <v>200</v>
      </c>
      <c r="I109" s="160" t="str" cm="1">
        <f t="array" ref="I109">RGBCOLOR(F109,G109,H109)</f>
        <v/>
      </c>
      <c r="J109" s="102">
        <v>255</v>
      </c>
      <c r="K109" s="102">
        <v>255</v>
      </c>
      <c r="L109" s="102">
        <v>255</v>
      </c>
      <c r="M109" s="112" t="str" cm="1">
        <f t="array" ref="M109">RGBCOLOR(J109,K109,L109)</f>
        <v/>
      </c>
      <c r="Z109" s="101" t="str">
        <f t="shared" si="1"/>
        <v>#0077C8</v>
      </c>
    </row>
    <row r="110" spans="1:26" ht="15.75" thickBot="1" x14ac:dyDescent="0.3">
      <c r="A110" s="89"/>
      <c r="B110" s="111"/>
      <c r="C110" s="111"/>
      <c r="D110" s="81" t="s">
        <v>489</v>
      </c>
      <c r="F110" s="102">
        <v>255</v>
      </c>
      <c r="G110" s="102">
        <v>215</v>
      </c>
      <c r="H110" s="102">
        <v>0</v>
      </c>
      <c r="I110" s="109" t="str" cm="1">
        <f t="array" ref="I110">RGBCOLOR(F110,G110,H110)</f>
        <v/>
      </c>
      <c r="J110" s="102">
        <v>0</v>
      </c>
      <c r="K110" s="102">
        <v>0</v>
      </c>
      <c r="L110" s="102">
        <v>0</v>
      </c>
      <c r="M110" s="108" t="str" cm="1">
        <f t="array" ref="M110">RGBCOLOR(J110,K110,L110)</f>
        <v/>
      </c>
      <c r="Z110" s="101" t="str">
        <f t="shared" si="1"/>
        <v>#FFD700</v>
      </c>
    </row>
    <row r="111" spans="1:26" x14ac:dyDescent="0.25">
      <c r="A111" s="87"/>
      <c r="B111" s="93"/>
      <c r="C111" s="93"/>
      <c r="D111" s="82">
        <v>0</v>
      </c>
      <c r="F111" s="102"/>
      <c r="G111" s="102"/>
      <c r="H111" s="102"/>
      <c r="I111" s="108" t="str" cm="1">
        <f t="array" ref="I111">RGBCOLOR(F111,G111,H111)</f>
        <v/>
      </c>
      <c r="M111" s="108" t="str" cm="1">
        <f t="array" ref="M111">RGBCOLOR(J111,K111,L111)</f>
        <v/>
      </c>
      <c r="Z111" s="101" t="str">
        <f t="shared" si="1"/>
        <v>#000000</v>
      </c>
    </row>
    <row r="112" spans="1:26" x14ac:dyDescent="0.25">
      <c r="A112" s="88" t="s">
        <v>113</v>
      </c>
      <c r="B112" s="91">
        <v>11</v>
      </c>
      <c r="C112" s="91" t="s">
        <v>256</v>
      </c>
      <c r="D112" s="198" t="s">
        <v>492</v>
      </c>
      <c r="F112" s="102">
        <v>0</v>
      </c>
      <c r="G112" s="102">
        <v>119</v>
      </c>
      <c r="H112" s="102">
        <v>200</v>
      </c>
      <c r="I112" s="160" t="str" cm="1">
        <f t="array" ref="I112">RGBCOLOR(F112,G112,H112)</f>
        <v/>
      </c>
      <c r="J112" s="102">
        <v>255</v>
      </c>
      <c r="K112" s="102">
        <v>255</v>
      </c>
      <c r="L112" s="102">
        <v>255</v>
      </c>
      <c r="M112" s="112" t="str" cm="1">
        <f t="array" ref="M112">RGBCOLOR(J112,K112,L112)</f>
        <v/>
      </c>
      <c r="Z112" s="101" t="str">
        <f t="shared" si="1"/>
        <v>#0077C8</v>
      </c>
    </row>
    <row r="113" spans="1:26" x14ac:dyDescent="0.25">
      <c r="A113" s="88"/>
      <c r="B113" s="114"/>
      <c r="C113" s="114"/>
      <c r="D113" s="198" t="s">
        <v>239</v>
      </c>
      <c r="F113" s="102">
        <v>0</v>
      </c>
      <c r="G113" s="102">
        <v>119</v>
      </c>
      <c r="H113" s="102">
        <v>200</v>
      </c>
      <c r="I113" s="160" t="str" cm="1">
        <f t="array" ref="I113">RGBCOLOR(F113,G113,H113)</f>
        <v/>
      </c>
      <c r="J113" s="102">
        <v>255</v>
      </c>
      <c r="K113" s="102">
        <v>255</v>
      </c>
      <c r="L113" s="102">
        <v>255</v>
      </c>
      <c r="M113" s="112" t="str" cm="1">
        <f t="array" ref="M113">RGBCOLOR(J113,K113,L113)</f>
        <v/>
      </c>
      <c r="Z113" s="101" t="str">
        <f t="shared" si="1"/>
        <v>#0077C8</v>
      </c>
    </row>
    <row r="114" spans="1:26" x14ac:dyDescent="0.25">
      <c r="A114" s="88"/>
      <c r="B114" s="114"/>
      <c r="C114" s="114"/>
      <c r="D114" s="198" t="s">
        <v>493</v>
      </c>
      <c r="F114" s="102">
        <v>0</v>
      </c>
      <c r="G114" s="102">
        <v>119</v>
      </c>
      <c r="H114" s="102">
        <v>200</v>
      </c>
      <c r="I114" s="160" t="str" cm="1">
        <f t="array" ref="I114">RGBCOLOR(F114,G114,H114)</f>
        <v/>
      </c>
      <c r="J114" s="102">
        <v>255</v>
      </c>
      <c r="K114" s="102">
        <v>255</v>
      </c>
      <c r="L114" s="102">
        <v>255</v>
      </c>
      <c r="M114" s="112" t="str" cm="1">
        <f t="array" ref="M114">RGBCOLOR(J114,K114,L114)</f>
        <v/>
      </c>
      <c r="Z114" s="101" t="str">
        <f t="shared" si="1"/>
        <v>#0077C8</v>
      </c>
    </row>
    <row r="115" spans="1:26" ht="15.75" thickBot="1" x14ac:dyDescent="0.3">
      <c r="A115" s="89"/>
      <c r="B115" s="111"/>
      <c r="C115" s="111"/>
      <c r="D115" s="196" t="s">
        <v>27</v>
      </c>
      <c r="F115" s="102">
        <v>255</v>
      </c>
      <c r="G115" s="102">
        <v>215</v>
      </c>
      <c r="H115" s="102">
        <v>0</v>
      </c>
      <c r="I115" s="109" t="str" cm="1">
        <f t="array" ref="I115">RGBCOLOR(F115,G115,H115)</f>
        <v/>
      </c>
      <c r="J115" s="102">
        <v>0</v>
      </c>
      <c r="K115" s="102">
        <v>0</v>
      </c>
      <c r="L115" s="102">
        <v>0</v>
      </c>
      <c r="M115" s="108" t="str" cm="1">
        <f t="array" ref="M115">RGBCOLOR(J115,K115,L115)</f>
        <v/>
      </c>
      <c r="Z115" s="101" t="str">
        <f t="shared" si="1"/>
        <v>#FFD700</v>
      </c>
    </row>
    <row r="116" spans="1:26" ht="15.75" thickBot="1" x14ac:dyDescent="0.3">
      <c r="A116" s="87"/>
      <c r="B116" s="90"/>
      <c r="C116" s="90"/>
      <c r="D116" s="82">
        <v>0</v>
      </c>
      <c r="F116" s="102"/>
      <c r="G116" s="102"/>
      <c r="H116" s="102"/>
      <c r="I116" s="108" t="str" cm="1">
        <f t="array" ref="I116">RGBCOLOR(F116,G116,H116)</f>
        <v/>
      </c>
      <c r="M116" s="108" t="str" cm="1">
        <f t="array" ref="M116">RGBCOLOR(J116,K116,L116)</f>
        <v/>
      </c>
      <c r="Z116" s="101" t="str">
        <f t="shared" si="1"/>
        <v>#000000</v>
      </c>
    </row>
    <row r="117" spans="1:26" x14ac:dyDescent="0.25">
      <c r="A117" s="203" t="s">
        <v>77</v>
      </c>
      <c r="B117" s="91">
        <v>11</v>
      </c>
      <c r="C117" s="91" t="s">
        <v>224</v>
      </c>
      <c r="D117" s="202" t="s">
        <v>242</v>
      </c>
      <c r="F117" s="102">
        <v>16</v>
      </c>
      <c r="G117" s="102">
        <v>6</v>
      </c>
      <c r="H117" s="102">
        <v>159</v>
      </c>
      <c r="I117" s="157" t="str" cm="1">
        <f t="array" ref="I117">RGBCOLOR(F117,G117,H117)</f>
        <v/>
      </c>
      <c r="J117" s="102">
        <v>255</v>
      </c>
      <c r="K117" s="102">
        <v>255</v>
      </c>
      <c r="L117" s="102">
        <v>255</v>
      </c>
      <c r="M117" s="112" t="str" cm="1">
        <f t="array" ref="M117">RGBCOLOR(J117,K117,L117)</f>
        <v/>
      </c>
      <c r="Z117" s="101" t="str">
        <f t="shared" si="1"/>
        <v>#10069F</v>
      </c>
    </row>
    <row r="118" spans="1:26" x14ac:dyDescent="0.25">
      <c r="A118" s="88"/>
      <c r="B118" s="199"/>
      <c r="C118" s="199"/>
      <c r="D118" s="201" t="s">
        <v>237</v>
      </c>
      <c r="F118" s="102">
        <v>16</v>
      </c>
      <c r="G118" s="102">
        <v>6</v>
      </c>
      <c r="H118" s="102">
        <v>159</v>
      </c>
      <c r="I118" s="157" t="str" cm="1">
        <f t="array" ref="I118">RGBCOLOR(F118,G118,H118)</f>
        <v/>
      </c>
      <c r="J118" s="102">
        <v>255</v>
      </c>
      <c r="K118" s="102">
        <v>255</v>
      </c>
      <c r="L118" s="102">
        <v>255</v>
      </c>
      <c r="M118" s="112" t="str" cm="1">
        <f t="array" ref="M118">RGBCOLOR(J118,K118,L118)</f>
        <v/>
      </c>
      <c r="Z118" s="101" t="str">
        <f t="shared" si="1"/>
        <v>#10069F</v>
      </c>
    </row>
    <row r="119" spans="1:26" x14ac:dyDescent="0.25">
      <c r="A119" s="88"/>
      <c r="B119" s="199"/>
      <c r="C119" s="199"/>
      <c r="D119" s="201" t="s">
        <v>851</v>
      </c>
      <c r="F119" s="102">
        <v>16</v>
      </c>
      <c r="G119" s="102">
        <v>6</v>
      </c>
      <c r="H119" s="102">
        <v>159</v>
      </c>
      <c r="I119" s="157" t="str" cm="1">
        <f t="array" ref="I119">RGBCOLOR(F119,G119,H119)</f>
        <v/>
      </c>
      <c r="J119" s="102">
        <v>255</v>
      </c>
      <c r="K119" s="102">
        <v>255</v>
      </c>
      <c r="L119" s="102">
        <v>255</v>
      </c>
      <c r="M119" s="112" t="str" cm="1">
        <f t="array" ref="M119">RGBCOLOR(J119,K119,L119)</f>
        <v/>
      </c>
      <c r="Z119" s="101" t="str">
        <f t="shared" si="1"/>
        <v>#10069F</v>
      </c>
    </row>
    <row r="120" spans="1:26" ht="15.75" thickBot="1" x14ac:dyDescent="0.3">
      <c r="A120" s="89"/>
      <c r="B120" s="197"/>
      <c r="C120" s="197"/>
      <c r="D120" s="196" t="s">
        <v>41</v>
      </c>
      <c r="F120" s="102">
        <v>255</v>
      </c>
      <c r="G120" s="102">
        <v>215</v>
      </c>
      <c r="H120" s="102">
        <v>0</v>
      </c>
      <c r="I120" s="109" t="str" cm="1">
        <f t="array" ref="I120">RGBCOLOR(F120,G120,H120)</f>
        <v/>
      </c>
      <c r="J120" s="102">
        <v>0</v>
      </c>
      <c r="K120" s="102">
        <v>0</v>
      </c>
      <c r="L120" s="102">
        <v>0</v>
      </c>
      <c r="M120" s="108" t="str" cm="1">
        <f t="array" ref="M120">RGBCOLOR(J120,K120,L120)</f>
        <v/>
      </c>
      <c r="Z120" s="101" t="str">
        <f t="shared" si="1"/>
        <v>#FFD700</v>
      </c>
    </row>
    <row r="121" spans="1:26" x14ac:dyDescent="0.25">
      <c r="A121" s="87"/>
      <c r="B121" s="200"/>
      <c r="C121" s="200"/>
      <c r="D121" s="82">
        <v>0</v>
      </c>
      <c r="F121" s="102"/>
      <c r="G121" s="102"/>
      <c r="H121" s="102"/>
      <c r="I121" s="108" t="str" cm="1">
        <f t="array" ref="I121">RGBCOLOR(F121,G121,H121)</f>
        <v/>
      </c>
      <c r="M121" s="108" t="str" cm="1">
        <f t="array" ref="M121">RGBCOLOR(J121,K121,L121)</f>
        <v/>
      </c>
      <c r="Z121" s="101" t="str">
        <f t="shared" si="1"/>
        <v>#000000</v>
      </c>
    </row>
    <row r="122" spans="1:26" x14ac:dyDescent="0.25">
      <c r="A122" s="88" t="s">
        <v>95</v>
      </c>
      <c r="B122" s="91">
        <v>11</v>
      </c>
      <c r="C122" s="91" t="s">
        <v>236</v>
      </c>
      <c r="D122" s="198" t="s">
        <v>494</v>
      </c>
      <c r="F122" s="102">
        <v>0</v>
      </c>
      <c r="G122" s="102">
        <v>119</v>
      </c>
      <c r="H122" s="102">
        <v>200</v>
      </c>
      <c r="I122" s="160" t="str" cm="1">
        <f t="array" ref="I122">RGBCOLOR(F122,G122,H122)</f>
        <v/>
      </c>
      <c r="J122" s="102">
        <v>255</v>
      </c>
      <c r="K122" s="102">
        <v>255</v>
      </c>
      <c r="L122" s="102">
        <v>255</v>
      </c>
      <c r="M122" s="112" t="str" cm="1">
        <f t="array" ref="M122">RGBCOLOR(J122,K122,L122)</f>
        <v/>
      </c>
      <c r="Z122" s="101" t="str">
        <f t="shared" si="1"/>
        <v>#0077C8</v>
      </c>
    </row>
    <row r="123" spans="1:26" x14ac:dyDescent="0.25">
      <c r="A123" s="88"/>
      <c r="B123" s="199"/>
      <c r="C123" s="199"/>
      <c r="D123" s="198" t="s">
        <v>257</v>
      </c>
      <c r="F123" s="102">
        <v>0</v>
      </c>
      <c r="G123" s="102">
        <v>119</v>
      </c>
      <c r="H123" s="102">
        <v>200</v>
      </c>
      <c r="I123" s="160" t="str" cm="1">
        <f t="array" ref="I123">RGBCOLOR(F123,G123,H123)</f>
        <v/>
      </c>
      <c r="J123" s="102">
        <v>255</v>
      </c>
      <c r="K123" s="102">
        <v>255</v>
      </c>
      <c r="L123" s="102">
        <v>255</v>
      </c>
      <c r="M123" s="112" t="str" cm="1">
        <f t="array" ref="M123">RGBCOLOR(J123,K123,L123)</f>
        <v/>
      </c>
      <c r="Z123" s="101" t="str">
        <f t="shared" si="1"/>
        <v>#0077C8</v>
      </c>
    </row>
    <row r="124" spans="1:26" x14ac:dyDescent="0.25">
      <c r="A124" s="88"/>
      <c r="B124" s="199"/>
      <c r="C124" s="199"/>
      <c r="D124" s="198" t="s">
        <v>249</v>
      </c>
      <c r="F124" s="102">
        <v>0</v>
      </c>
      <c r="G124" s="102">
        <v>119</v>
      </c>
      <c r="H124" s="102">
        <v>200</v>
      </c>
      <c r="I124" s="160" t="str" cm="1">
        <f t="array" ref="I124">RGBCOLOR(F124,G124,H124)</f>
        <v/>
      </c>
      <c r="J124" s="102">
        <v>255</v>
      </c>
      <c r="K124" s="102">
        <v>255</v>
      </c>
      <c r="L124" s="102">
        <v>255</v>
      </c>
      <c r="M124" s="112" t="str" cm="1">
        <f t="array" ref="M124">RGBCOLOR(J124,K124,L124)</f>
        <v/>
      </c>
      <c r="Z124" s="101" t="str">
        <f t="shared" si="1"/>
        <v>#0077C8</v>
      </c>
    </row>
    <row r="125" spans="1:26" ht="15.75" thickBot="1" x14ac:dyDescent="0.3">
      <c r="A125" s="89"/>
      <c r="B125" s="197"/>
      <c r="C125" s="197"/>
      <c r="D125" s="196" t="s">
        <v>489</v>
      </c>
      <c r="F125" s="102">
        <v>255</v>
      </c>
      <c r="G125" s="102">
        <v>215</v>
      </c>
      <c r="H125" s="102">
        <v>0</v>
      </c>
      <c r="I125" s="109" t="str" cm="1">
        <f t="array" ref="I125">RGBCOLOR(F125,G125,H125)</f>
        <v/>
      </c>
      <c r="J125" s="102">
        <v>0</v>
      </c>
      <c r="K125" s="102">
        <v>0</v>
      </c>
      <c r="L125" s="102">
        <v>0</v>
      </c>
      <c r="M125" s="108" t="str" cm="1">
        <f t="array" ref="M125">RGBCOLOR(J125,K125,L125)</f>
        <v/>
      </c>
      <c r="Z125" s="101" t="str">
        <f t="shared" si="1"/>
        <v>#FFD700</v>
      </c>
    </row>
    <row r="126" spans="1:26" x14ac:dyDescent="0.25">
      <c r="A126" s="87"/>
      <c r="B126" s="93"/>
      <c r="C126" s="93"/>
      <c r="D126" s="82">
        <v>0</v>
      </c>
      <c r="F126" s="102"/>
      <c r="G126" s="102"/>
      <c r="H126" s="102"/>
      <c r="I126" s="108" t="str" cm="1">
        <f t="array" ref="I126">RGBCOLOR(F126,G126,H126)</f>
        <v/>
      </c>
      <c r="M126" s="108" t="str" cm="1">
        <f t="array" ref="M126">RGBCOLOR(J126,K126,L126)</f>
        <v/>
      </c>
      <c r="Z126" s="101" t="str">
        <f t="shared" si="1"/>
        <v>#000000</v>
      </c>
    </row>
    <row r="127" spans="1:26" x14ac:dyDescent="0.25">
      <c r="A127" s="156" t="s">
        <v>110</v>
      </c>
      <c r="B127" s="91">
        <v>12</v>
      </c>
      <c r="C127" s="91" t="s">
        <v>253</v>
      </c>
      <c r="D127" s="83" t="s">
        <v>258</v>
      </c>
      <c r="F127" s="102">
        <v>16</v>
      </c>
      <c r="G127" s="102">
        <v>6</v>
      </c>
      <c r="H127" s="102">
        <v>159</v>
      </c>
      <c r="I127" s="157" t="str" cm="1">
        <f t="array" ref="I127">RGBCOLOR(F127,G127,H127)</f>
        <v/>
      </c>
      <c r="J127" s="102">
        <v>255</v>
      </c>
      <c r="K127" s="102">
        <v>255</v>
      </c>
      <c r="L127" s="102">
        <v>255</v>
      </c>
      <c r="M127" s="112" t="str" cm="1">
        <f t="array" ref="M127">RGBCOLOR(J127,K127,L127)</f>
        <v/>
      </c>
      <c r="Z127" s="101" t="str">
        <f t="shared" si="1"/>
        <v>#10069F</v>
      </c>
    </row>
    <row r="128" spans="1:26" x14ac:dyDescent="0.25">
      <c r="A128" s="88"/>
      <c r="B128" s="114"/>
      <c r="C128" s="114"/>
      <c r="D128" s="83" t="s">
        <v>153</v>
      </c>
      <c r="F128" s="102">
        <v>16</v>
      </c>
      <c r="G128" s="102">
        <v>6</v>
      </c>
      <c r="H128" s="102">
        <v>159</v>
      </c>
      <c r="I128" s="157" t="str" cm="1">
        <f t="array" ref="I128">RGBCOLOR(F128,G128,H128)</f>
        <v/>
      </c>
      <c r="J128" s="102">
        <v>255</v>
      </c>
      <c r="K128" s="102">
        <v>255</v>
      </c>
      <c r="L128" s="102">
        <v>255</v>
      </c>
      <c r="M128" s="112" t="str" cm="1">
        <f t="array" ref="M128">RGBCOLOR(J128,K128,L128)</f>
        <v/>
      </c>
      <c r="Z128" s="101" t="str">
        <f t="shared" si="1"/>
        <v>#10069F</v>
      </c>
    </row>
    <row r="129" spans="1:26" x14ac:dyDescent="0.25">
      <c r="A129" s="88"/>
      <c r="B129" s="114"/>
      <c r="C129" s="114"/>
      <c r="D129" s="83" t="s">
        <v>259</v>
      </c>
      <c r="F129" s="102">
        <v>16</v>
      </c>
      <c r="G129" s="102">
        <v>6</v>
      </c>
      <c r="H129" s="102">
        <v>159</v>
      </c>
      <c r="I129" s="157" t="str" cm="1">
        <f t="array" ref="I129">RGBCOLOR(F129,G129,H129)</f>
        <v/>
      </c>
      <c r="J129" s="102">
        <v>255</v>
      </c>
      <c r="K129" s="102">
        <v>255</v>
      </c>
      <c r="L129" s="102">
        <v>255</v>
      </c>
      <c r="M129" s="112" t="str" cm="1">
        <f t="array" ref="M129">RGBCOLOR(J129,K129,L129)</f>
        <v/>
      </c>
      <c r="Z129" s="101" t="str">
        <f t="shared" si="1"/>
        <v>#10069F</v>
      </c>
    </row>
    <row r="130" spans="1:26" ht="15.75" thickBot="1" x14ac:dyDescent="0.3">
      <c r="A130" s="89"/>
      <c r="B130" s="111"/>
      <c r="C130" s="111"/>
      <c r="D130" s="81" t="s">
        <v>592</v>
      </c>
      <c r="F130" s="102">
        <v>255</v>
      </c>
      <c r="G130" s="102">
        <v>215</v>
      </c>
      <c r="H130" s="102">
        <v>0</v>
      </c>
      <c r="I130" s="109" t="str" cm="1">
        <f t="array" ref="I130">RGBCOLOR(F130,G130,H130)</f>
        <v/>
      </c>
      <c r="J130" s="102">
        <v>0</v>
      </c>
      <c r="K130" s="102">
        <v>0</v>
      </c>
      <c r="L130" s="102">
        <v>0</v>
      </c>
      <c r="M130" s="108" t="str" cm="1">
        <f t="array" ref="M130">RGBCOLOR(J130,K130,L130)</f>
        <v/>
      </c>
      <c r="Z130" s="101" t="str">
        <f t="shared" si="1"/>
        <v>#FFD700</v>
      </c>
    </row>
    <row r="131" spans="1:26" x14ac:dyDescent="0.25">
      <c r="A131" s="87"/>
      <c r="B131" s="93"/>
      <c r="C131" s="93"/>
      <c r="D131" s="82">
        <v>0</v>
      </c>
      <c r="F131" s="102"/>
      <c r="G131" s="102"/>
      <c r="H131" s="102"/>
      <c r="I131" s="108" t="str" cm="1">
        <f t="array" ref="I131">RGBCOLOR(F131,G131,H131)</f>
        <v/>
      </c>
      <c r="M131" s="108" t="str" cm="1">
        <f t="array" ref="M131">RGBCOLOR(J131,K131,L131)</f>
        <v/>
      </c>
      <c r="Z131" s="101" t="str">
        <f t="shared" si="1"/>
        <v>#000000</v>
      </c>
    </row>
    <row r="132" spans="1:26" x14ac:dyDescent="0.25">
      <c r="A132" s="156" t="s">
        <v>111</v>
      </c>
      <c r="B132" s="91">
        <v>12</v>
      </c>
      <c r="C132" s="91" t="s">
        <v>256</v>
      </c>
      <c r="D132" s="83" t="s">
        <v>258</v>
      </c>
      <c r="F132" s="102">
        <v>16</v>
      </c>
      <c r="G132" s="102">
        <v>6</v>
      </c>
      <c r="H132" s="102">
        <v>159</v>
      </c>
      <c r="I132" s="157" t="str" cm="1">
        <f t="array" ref="I132">RGBCOLOR(F132,G132,H132)</f>
        <v/>
      </c>
      <c r="J132" s="102">
        <v>255</v>
      </c>
      <c r="K132" s="102">
        <v>255</v>
      </c>
      <c r="L132" s="102">
        <v>255</v>
      </c>
      <c r="M132" s="112" t="str" cm="1">
        <f t="array" ref="M132">RGBCOLOR(J132,K132,L132)</f>
        <v/>
      </c>
      <c r="Z132" s="101" t="str">
        <f t="shared" si="1"/>
        <v>#10069F</v>
      </c>
    </row>
    <row r="133" spans="1:26" x14ac:dyDescent="0.25">
      <c r="A133" s="88"/>
      <c r="B133" s="114"/>
      <c r="C133" s="114"/>
      <c r="D133" s="83" t="s">
        <v>260</v>
      </c>
      <c r="F133" s="102">
        <v>16</v>
      </c>
      <c r="G133" s="102">
        <v>6</v>
      </c>
      <c r="H133" s="102">
        <v>159</v>
      </c>
      <c r="I133" s="157" t="str" cm="1">
        <f t="array" ref="I133">RGBCOLOR(F133,G133,H133)</f>
        <v/>
      </c>
      <c r="J133" s="102">
        <v>255</v>
      </c>
      <c r="K133" s="102">
        <v>255</v>
      </c>
      <c r="L133" s="102">
        <v>255</v>
      </c>
      <c r="M133" s="112" t="str" cm="1">
        <f t="array" ref="M133">RGBCOLOR(J133,K133,L133)</f>
        <v/>
      </c>
      <c r="Z133" s="101" t="str">
        <f t="shared" si="1"/>
        <v>#10069F</v>
      </c>
    </row>
    <row r="134" spans="1:26" x14ac:dyDescent="0.25">
      <c r="A134" s="88"/>
      <c r="B134" s="114"/>
      <c r="C134" s="114"/>
      <c r="D134" s="83" t="s">
        <v>259</v>
      </c>
      <c r="F134" s="102">
        <v>16</v>
      </c>
      <c r="G134" s="102">
        <v>6</v>
      </c>
      <c r="H134" s="102">
        <v>159</v>
      </c>
      <c r="I134" s="157" t="str" cm="1">
        <f t="array" ref="I134">RGBCOLOR(F134,G134,H134)</f>
        <v/>
      </c>
      <c r="J134" s="102">
        <v>255</v>
      </c>
      <c r="K134" s="102">
        <v>255</v>
      </c>
      <c r="L134" s="102">
        <v>255</v>
      </c>
      <c r="M134" s="112" t="str" cm="1">
        <f t="array" ref="M134">RGBCOLOR(J134,K134,L134)</f>
        <v/>
      </c>
      <c r="Z134" s="101" t="str">
        <f t="shared" si="1"/>
        <v>#10069F</v>
      </c>
    </row>
    <row r="135" spans="1:26" ht="15.75" thickBot="1" x14ac:dyDescent="0.3">
      <c r="A135" s="89"/>
      <c r="B135" s="111"/>
      <c r="C135" s="111"/>
      <c r="D135" s="81" t="s">
        <v>592</v>
      </c>
      <c r="F135" s="102">
        <v>255</v>
      </c>
      <c r="G135" s="102">
        <v>215</v>
      </c>
      <c r="H135" s="102">
        <v>0</v>
      </c>
      <c r="I135" s="109" t="str" cm="1">
        <f t="array" ref="I135">RGBCOLOR(F135,G135,H135)</f>
        <v/>
      </c>
      <c r="J135" s="102">
        <v>0</v>
      </c>
      <c r="K135" s="102">
        <v>0</v>
      </c>
      <c r="L135" s="102">
        <v>0</v>
      </c>
      <c r="M135" s="108" t="str" cm="1">
        <f t="array" ref="M135">RGBCOLOR(J135,K135,L135)</f>
        <v/>
      </c>
      <c r="Z135" s="101" t="str">
        <f t="shared" ref="Z135:Z198" si="2">CONCATENATE("#",DEC2HEX(F135,2),DEC2HEX(G135,2),DEC2HEX(H135,2))</f>
        <v>#FFD700</v>
      </c>
    </row>
    <row r="136" spans="1:26" x14ac:dyDescent="0.25">
      <c r="A136" s="87"/>
      <c r="B136" s="93"/>
      <c r="C136" s="93"/>
      <c r="D136" s="82">
        <v>0</v>
      </c>
      <c r="F136" s="102"/>
      <c r="G136" s="102"/>
      <c r="H136" s="102"/>
      <c r="I136" s="108" t="str" cm="1">
        <f t="array" ref="I136">RGBCOLOR(F136,G136,H136)</f>
        <v/>
      </c>
      <c r="M136" s="108" t="str" cm="1">
        <f t="array" ref="M136">RGBCOLOR(J136,K136,L136)</f>
        <v/>
      </c>
      <c r="Z136" s="101" t="str">
        <f t="shared" si="2"/>
        <v>#000000</v>
      </c>
    </row>
    <row r="137" spans="1:26" x14ac:dyDescent="0.25">
      <c r="A137" s="156" t="s">
        <v>114</v>
      </c>
      <c r="B137" s="91">
        <v>12</v>
      </c>
      <c r="C137" s="91" t="s">
        <v>217</v>
      </c>
      <c r="D137" s="161" t="s">
        <v>153</v>
      </c>
      <c r="F137" s="102">
        <v>0</v>
      </c>
      <c r="G137" s="102">
        <v>119</v>
      </c>
      <c r="H137" s="102">
        <v>200</v>
      </c>
      <c r="I137" s="160" t="str" cm="1">
        <f t="array" ref="I137">RGBCOLOR(F137,G137,H137)</f>
        <v/>
      </c>
      <c r="J137" s="102">
        <v>255</v>
      </c>
      <c r="K137" s="102">
        <v>255</v>
      </c>
      <c r="L137" s="102">
        <v>255</v>
      </c>
      <c r="M137" s="112" t="str" cm="1">
        <f t="array" ref="M137">RGBCOLOR(J137,K137,L137)</f>
        <v/>
      </c>
      <c r="Z137" s="101" t="str">
        <f t="shared" si="2"/>
        <v>#0077C8</v>
      </c>
    </row>
    <row r="138" spans="1:26" x14ac:dyDescent="0.25">
      <c r="A138" s="88"/>
      <c r="B138" s="114"/>
      <c r="C138" s="114"/>
      <c r="D138" s="161" t="s">
        <v>261</v>
      </c>
      <c r="F138" s="102">
        <v>0</v>
      </c>
      <c r="G138" s="102">
        <v>119</v>
      </c>
      <c r="H138" s="102">
        <v>200</v>
      </c>
      <c r="I138" s="160" t="str" cm="1">
        <f t="array" ref="I138">RGBCOLOR(F138,G138,H138)</f>
        <v/>
      </c>
      <c r="J138" s="102">
        <v>255</v>
      </c>
      <c r="K138" s="102">
        <v>255</v>
      </c>
      <c r="L138" s="102">
        <v>255</v>
      </c>
      <c r="M138" s="112" t="str" cm="1">
        <f t="array" ref="M138">RGBCOLOR(J138,K138,L138)</f>
        <v/>
      </c>
      <c r="Z138" s="101" t="str">
        <f t="shared" si="2"/>
        <v>#0077C8</v>
      </c>
    </row>
    <row r="139" spans="1:26" x14ac:dyDescent="0.25">
      <c r="A139" s="88"/>
      <c r="B139" s="114"/>
      <c r="C139" s="114"/>
      <c r="D139" s="161" t="s">
        <v>14</v>
      </c>
      <c r="F139" s="102">
        <v>0</v>
      </c>
      <c r="G139" s="102">
        <v>119</v>
      </c>
      <c r="H139" s="102">
        <v>200</v>
      </c>
      <c r="I139" s="160" t="str" cm="1">
        <f t="array" ref="I139">RGBCOLOR(F139,G139,H139)</f>
        <v/>
      </c>
      <c r="J139" s="102">
        <v>255</v>
      </c>
      <c r="K139" s="102">
        <v>255</v>
      </c>
      <c r="L139" s="102">
        <v>255</v>
      </c>
      <c r="M139" s="112" t="str" cm="1">
        <f t="array" ref="M139">RGBCOLOR(J139,K139,L139)</f>
        <v/>
      </c>
      <c r="Z139" s="101" t="str">
        <f t="shared" si="2"/>
        <v>#0077C8</v>
      </c>
    </row>
    <row r="140" spans="1:26" ht="15.75" thickBot="1" x14ac:dyDescent="0.3">
      <c r="A140" s="89"/>
      <c r="B140" s="111"/>
      <c r="C140" s="111"/>
      <c r="D140" s="81" t="s">
        <v>240</v>
      </c>
      <c r="F140" s="102">
        <v>255</v>
      </c>
      <c r="G140" s="102">
        <v>215</v>
      </c>
      <c r="H140" s="102">
        <v>0</v>
      </c>
      <c r="I140" s="109" t="str" cm="1">
        <f t="array" ref="I140">RGBCOLOR(F140,G140,H140)</f>
        <v/>
      </c>
      <c r="J140" s="102">
        <v>0</v>
      </c>
      <c r="K140" s="102">
        <v>0</v>
      </c>
      <c r="L140" s="102">
        <v>0</v>
      </c>
      <c r="M140" s="108" t="str" cm="1">
        <f t="array" ref="M140">RGBCOLOR(J140,K140,L140)</f>
        <v/>
      </c>
      <c r="Z140" s="101" t="str">
        <f t="shared" si="2"/>
        <v>#FFD700</v>
      </c>
    </row>
    <row r="141" spans="1:26" x14ac:dyDescent="0.25">
      <c r="A141" s="87"/>
      <c r="B141" s="93"/>
      <c r="C141" s="93"/>
      <c r="D141" s="82">
        <v>0</v>
      </c>
      <c r="F141" s="102"/>
      <c r="G141" s="102"/>
      <c r="H141" s="102"/>
      <c r="I141" s="108" t="str" cm="1">
        <f t="array" ref="I141">RGBCOLOR(F141,G141,H141)</f>
        <v/>
      </c>
      <c r="M141" s="108" t="str" cm="1">
        <f t="array" ref="M141">RGBCOLOR(J141,K141,L141)</f>
        <v/>
      </c>
      <c r="Z141" s="101" t="str">
        <f t="shared" si="2"/>
        <v>#000000</v>
      </c>
    </row>
    <row r="142" spans="1:26" x14ac:dyDescent="0.25">
      <c r="A142" s="156" t="s">
        <v>115</v>
      </c>
      <c r="B142" s="91">
        <v>12</v>
      </c>
      <c r="C142" s="91" t="s">
        <v>234</v>
      </c>
      <c r="D142" s="161" t="s">
        <v>262</v>
      </c>
      <c r="F142" s="102">
        <v>0</v>
      </c>
      <c r="G142" s="102">
        <v>119</v>
      </c>
      <c r="H142" s="102">
        <v>200</v>
      </c>
      <c r="I142" s="160" t="str" cm="1">
        <f t="array" ref="I142">RGBCOLOR(F142,G142,H142)</f>
        <v/>
      </c>
      <c r="J142" s="102">
        <v>255</v>
      </c>
      <c r="K142" s="102">
        <v>255</v>
      </c>
      <c r="L142" s="102">
        <v>255</v>
      </c>
      <c r="M142" s="112" t="str" cm="1">
        <f t="array" ref="M142">RGBCOLOR(J142,K142,L142)</f>
        <v/>
      </c>
      <c r="Z142" s="101" t="str">
        <f t="shared" si="2"/>
        <v>#0077C8</v>
      </c>
    </row>
    <row r="143" spans="1:26" x14ac:dyDescent="0.25">
      <c r="A143" s="88"/>
      <c r="B143" s="114"/>
      <c r="C143" s="114"/>
      <c r="D143" s="161" t="s">
        <v>261</v>
      </c>
      <c r="F143" s="102">
        <v>0</v>
      </c>
      <c r="G143" s="102">
        <v>119</v>
      </c>
      <c r="H143" s="102">
        <v>200</v>
      </c>
      <c r="I143" s="160" t="str" cm="1">
        <f t="array" ref="I143">RGBCOLOR(F143,G143,H143)</f>
        <v/>
      </c>
      <c r="J143" s="102">
        <v>255</v>
      </c>
      <c r="K143" s="102">
        <v>255</v>
      </c>
      <c r="L143" s="102">
        <v>255</v>
      </c>
      <c r="M143" s="112" t="str" cm="1">
        <f t="array" ref="M143">RGBCOLOR(J143,K143,L143)</f>
        <v/>
      </c>
      <c r="Z143" s="101" t="str">
        <f t="shared" si="2"/>
        <v>#0077C8</v>
      </c>
    </row>
    <row r="144" spans="1:26" x14ac:dyDescent="0.25">
      <c r="A144" s="88"/>
      <c r="B144" s="114"/>
      <c r="C144" s="114"/>
      <c r="D144" s="161" t="s">
        <v>14</v>
      </c>
      <c r="F144" s="102">
        <v>0</v>
      </c>
      <c r="G144" s="102">
        <v>119</v>
      </c>
      <c r="H144" s="102">
        <v>200</v>
      </c>
      <c r="I144" s="160" t="str" cm="1">
        <f t="array" ref="I144">RGBCOLOR(F144,G144,H144)</f>
        <v/>
      </c>
      <c r="J144" s="102">
        <v>255</v>
      </c>
      <c r="K144" s="102">
        <v>255</v>
      </c>
      <c r="L144" s="102">
        <v>255</v>
      </c>
      <c r="M144" s="112" t="str" cm="1">
        <f t="array" ref="M144">RGBCOLOR(J144,K144,L144)</f>
        <v/>
      </c>
      <c r="Z144" s="101" t="str">
        <f t="shared" si="2"/>
        <v>#0077C8</v>
      </c>
    </row>
    <row r="145" spans="1:26" ht="15.75" thickBot="1" x14ac:dyDescent="0.3">
      <c r="A145" s="89"/>
      <c r="B145" s="111"/>
      <c r="C145" s="111"/>
      <c r="D145" s="81" t="s">
        <v>240</v>
      </c>
      <c r="F145" s="102">
        <v>255</v>
      </c>
      <c r="G145" s="102">
        <v>215</v>
      </c>
      <c r="H145" s="102">
        <v>0</v>
      </c>
      <c r="I145" s="109" t="str" cm="1">
        <f t="array" ref="I145">RGBCOLOR(F145,G145,H145)</f>
        <v/>
      </c>
      <c r="J145" s="102">
        <v>0</v>
      </c>
      <c r="K145" s="102">
        <v>0</v>
      </c>
      <c r="L145" s="102">
        <v>0</v>
      </c>
      <c r="M145" s="108" t="str" cm="1">
        <f t="array" ref="M145">RGBCOLOR(J145,K145,L145)</f>
        <v/>
      </c>
      <c r="Z145" s="101" t="str">
        <f t="shared" si="2"/>
        <v>#FFD700</v>
      </c>
    </row>
    <row r="146" spans="1:26" x14ac:dyDescent="0.25">
      <c r="A146" s="87"/>
      <c r="B146" s="93"/>
      <c r="C146" s="93"/>
      <c r="D146" s="82">
        <v>0</v>
      </c>
      <c r="F146" s="102"/>
      <c r="G146" s="102"/>
      <c r="H146" s="102"/>
      <c r="I146" s="108" t="str" cm="1">
        <f t="array" ref="I146">RGBCOLOR(F146,G146,H146)</f>
        <v/>
      </c>
      <c r="M146" s="108" t="str" cm="1">
        <f t="array" ref="M146">RGBCOLOR(J146,K146,L146)</f>
        <v/>
      </c>
      <c r="Z146" s="101" t="str">
        <f t="shared" si="2"/>
        <v>#000000</v>
      </c>
    </row>
    <row r="147" spans="1:26" x14ac:dyDescent="0.25">
      <c r="A147" s="195" t="s">
        <v>79</v>
      </c>
      <c r="B147" s="91">
        <v>13</v>
      </c>
      <c r="C147" s="91" t="s">
        <v>263</v>
      </c>
      <c r="D147" s="83" t="s">
        <v>264</v>
      </c>
      <c r="F147" s="102">
        <v>16</v>
      </c>
      <c r="G147" s="102">
        <v>6</v>
      </c>
      <c r="H147" s="102">
        <v>159</v>
      </c>
      <c r="I147" s="157" t="str" cm="1">
        <f t="array" ref="I147">RGBCOLOR(F147,G147,H147)</f>
        <v/>
      </c>
      <c r="J147" s="102">
        <v>255</v>
      </c>
      <c r="K147" s="102">
        <v>255</v>
      </c>
      <c r="L147" s="102">
        <v>255</v>
      </c>
      <c r="M147" s="112" t="str" cm="1">
        <f t="array" ref="M147">RGBCOLOR(J147,K147,L147)</f>
        <v/>
      </c>
      <c r="Z147" s="101" t="str">
        <f t="shared" si="2"/>
        <v>#10069F</v>
      </c>
    </row>
    <row r="148" spans="1:26" x14ac:dyDescent="0.25">
      <c r="A148" s="88"/>
      <c r="B148" s="114"/>
      <c r="C148" s="114"/>
      <c r="D148" s="83" t="s">
        <v>495</v>
      </c>
      <c r="F148" s="102">
        <v>16</v>
      </c>
      <c r="G148" s="102">
        <v>6</v>
      </c>
      <c r="H148" s="102">
        <v>159</v>
      </c>
      <c r="I148" s="157" t="str" cm="1">
        <f t="array" ref="I148">RGBCOLOR(F148,G148,H148)</f>
        <v/>
      </c>
      <c r="J148" s="102">
        <v>255</v>
      </c>
      <c r="K148" s="102">
        <v>255</v>
      </c>
      <c r="L148" s="102">
        <v>255</v>
      </c>
      <c r="M148" s="112" t="str" cm="1">
        <f t="array" ref="M148">RGBCOLOR(J148,K148,L148)</f>
        <v/>
      </c>
      <c r="Z148" s="101" t="str">
        <f t="shared" si="2"/>
        <v>#10069F</v>
      </c>
    </row>
    <row r="149" spans="1:26" x14ac:dyDescent="0.25">
      <c r="A149" s="88"/>
      <c r="B149" s="114"/>
      <c r="C149" s="114"/>
      <c r="D149" s="83" t="s">
        <v>265</v>
      </c>
      <c r="F149" s="102">
        <v>16</v>
      </c>
      <c r="G149" s="102">
        <v>6</v>
      </c>
      <c r="H149" s="102">
        <v>159</v>
      </c>
      <c r="I149" s="157" t="str" cm="1">
        <f t="array" ref="I149">RGBCOLOR(F149,G149,H149)</f>
        <v/>
      </c>
      <c r="J149" s="102">
        <v>255</v>
      </c>
      <c r="K149" s="102">
        <v>255</v>
      </c>
      <c r="L149" s="102">
        <v>255</v>
      </c>
      <c r="M149" s="112" t="str" cm="1">
        <f t="array" ref="M149">RGBCOLOR(J149,K149,L149)</f>
        <v/>
      </c>
      <c r="Z149" s="101" t="str">
        <f t="shared" si="2"/>
        <v>#10069F</v>
      </c>
    </row>
    <row r="150" spans="1:26" ht="15.75" thickBot="1" x14ac:dyDescent="0.3">
      <c r="A150" s="89"/>
      <c r="B150" s="111"/>
      <c r="C150" s="111"/>
      <c r="D150" s="81" t="s">
        <v>266</v>
      </c>
      <c r="F150" s="102">
        <v>255</v>
      </c>
      <c r="G150" s="102">
        <v>215</v>
      </c>
      <c r="H150" s="102">
        <v>0</v>
      </c>
      <c r="I150" s="109" t="str" cm="1">
        <f t="array" ref="I150">RGBCOLOR(F150,G150,H150)</f>
        <v/>
      </c>
      <c r="J150" s="102">
        <v>0</v>
      </c>
      <c r="K150" s="102">
        <v>0</v>
      </c>
      <c r="L150" s="102">
        <v>0</v>
      </c>
      <c r="M150" s="108" t="str" cm="1">
        <f t="array" ref="M150">RGBCOLOR(J150,K150,L150)</f>
        <v/>
      </c>
      <c r="Z150" s="101" t="str">
        <f t="shared" si="2"/>
        <v>#FFD700</v>
      </c>
    </row>
    <row r="151" spans="1:26" x14ac:dyDescent="0.25">
      <c r="A151" s="87"/>
      <c r="B151" s="93"/>
      <c r="C151" s="93"/>
      <c r="D151" s="143">
        <v>0</v>
      </c>
      <c r="F151" s="102"/>
      <c r="G151" s="102"/>
      <c r="H151" s="102"/>
      <c r="I151" s="108" t="str" cm="1">
        <f t="array" ref="I151">RGBCOLOR(F151,G151,H151)</f>
        <v/>
      </c>
      <c r="M151" s="108" t="str" cm="1">
        <f t="array" ref="M151">RGBCOLOR(J151,K151,L151)</f>
        <v/>
      </c>
      <c r="Z151" s="101" t="str">
        <f t="shared" si="2"/>
        <v>#000000</v>
      </c>
    </row>
    <row r="152" spans="1:26" x14ac:dyDescent="0.25">
      <c r="A152" s="156" t="s">
        <v>97</v>
      </c>
      <c r="B152" s="91">
        <v>13</v>
      </c>
      <c r="C152" s="91" t="s">
        <v>267</v>
      </c>
      <c r="D152" s="161" t="s">
        <v>237</v>
      </c>
      <c r="F152" s="102">
        <v>0</v>
      </c>
      <c r="G152" s="102">
        <v>119</v>
      </c>
      <c r="H152" s="102">
        <v>200</v>
      </c>
      <c r="I152" s="160" t="str" cm="1">
        <f t="array" ref="I152">RGBCOLOR(F152,G152,H152)</f>
        <v/>
      </c>
      <c r="J152" s="102">
        <v>255</v>
      </c>
      <c r="K152" s="102">
        <v>255</v>
      </c>
      <c r="L152" s="102">
        <v>255</v>
      </c>
      <c r="M152" s="112" t="str" cm="1">
        <f t="array" ref="M152">RGBCOLOR(J152,K152,L152)</f>
        <v/>
      </c>
      <c r="Z152" s="101" t="str">
        <f t="shared" si="2"/>
        <v>#0077C8</v>
      </c>
    </row>
    <row r="153" spans="1:26" x14ac:dyDescent="0.25">
      <c r="A153" s="88"/>
      <c r="B153" s="114"/>
      <c r="C153" s="114"/>
      <c r="D153" s="161" t="s">
        <v>268</v>
      </c>
      <c r="F153" s="102">
        <v>0</v>
      </c>
      <c r="G153" s="102">
        <v>119</v>
      </c>
      <c r="H153" s="102">
        <v>200</v>
      </c>
      <c r="I153" s="160" t="str" cm="1">
        <f t="array" ref="I153">RGBCOLOR(F153,G153,H153)</f>
        <v/>
      </c>
      <c r="J153" s="102">
        <v>255</v>
      </c>
      <c r="K153" s="102">
        <v>255</v>
      </c>
      <c r="L153" s="102">
        <v>255</v>
      </c>
      <c r="M153" s="112" t="str" cm="1">
        <f t="array" ref="M153">RGBCOLOR(J153,K153,L153)</f>
        <v/>
      </c>
      <c r="Z153" s="101" t="str">
        <f t="shared" si="2"/>
        <v>#0077C8</v>
      </c>
    </row>
    <row r="154" spans="1:26" x14ac:dyDescent="0.25">
      <c r="A154" s="88"/>
      <c r="B154" s="114"/>
      <c r="C154" s="114"/>
      <c r="D154" s="161" t="s">
        <v>269</v>
      </c>
      <c r="F154" s="102">
        <v>0</v>
      </c>
      <c r="G154" s="102">
        <v>119</v>
      </c>
      <c r="H154" s="102">
        <v>200</v>
      </c>
      <c r="I154" s="160" t="str" cm="1">
        <f t="array" ref="I154">RGBCOLOR(F154,G154,H154)</f>
        <v/>
      </c>
      <c r="J154" s="102">
        <v>255</v>
      </c>
      <c r="K154" s="102">
        <v>255</v>
      </c>
      <c r="L154" s="102">
        <v>255</v>
      </c>
      <c r="M154" s="112" t="str" cm="1">
        <f t="array" ref="M154">RGBCOLOR(J154,K154,L154)</f>
        <v/>
      </c>
      <c r="Z154" s="101" t="str">
        <f t="shared" si="2"/>
        <v>#0077C8</v>
      </c>
    </row>
    <row r="155" spans="1:26" ht="15.75" thickBot="1" x14ac:dyDescent="0.3">
      <c r="A155" s="89"/>
      <c r="B155" s="111"/>
      <c r="C155" s="111"/>
      <c r="D155" s="186" t="s">
        <v>240</v>
      </c>
      <c r="F155" s="102">
        <v>255</v>
      </c>
      <c r="G155" s="102">
        <v>215</v>
      </c>
      <c r="H155" s="102">
        <v>0</v>
      </c>
      <c r="I155" s="109" t="str" cm="1">
        <f t="array" ref="I155">RGBCOLOR(F155,G155,H155)</f>
        <v/>
      </c>
      <c r="J155" s="102">
        <v>0</v>
      </c>
      <c r="K155" s="102">
        <v>0</v>
      </c>
      <c r="L155" s="102">
        <v>0</v>
      </c>
      <c r="M155" s="108" t="str" cm="1">
        <f t="array" ref="M155">RGBCOLOR(J155,K155,L155)</f>
        <v/>
      </c>
      <c r="Z155" s="101" t="str">
        <f t="shared" si="2"/>
        <v>#FFD700</v>
      </c>
    </row>
    <row r="156" spans="1:26" x14ac:dyDescent="0.25">
      <c r="A156" s="87"/>
      <c r="B156" s="93"/>
      <c r="C156" s="93"/>
      <c r="D156" s="143">
        <v>0</v>
      </c>
      <c r="F156" s="102"/>
      <c r="G156" s="102"/>
      <c r="H156" s="102"/>
      <c r="I156" s="108" t="str" cm="1">
        <f t="array" ref="I156">RGBCOLOR(F156,G156,H156)</f>
        <v/>
      </c>
      <c r="M156" s="108" t="str" cm="1">
        <f t="array" ref="M156">RGBCOLOR(J156,K156,L156)</f>
        <v/>
      </c>
      <c r="Z156" s="101" t="str">
        <f t="shared" si="2"/>
        <v>#000000</v>
      </c>
    </row>
    <row r="157" spans="1:26" x14ac:dyDescent="0.25">
      <c r="A157" s="156" t="s">
        <v>80</v>
      </c>
      <c r="B157" s="91">
        <v>14</v>
      </c>
      <c r="C157" s="91" t="s">
        <v>228</v>
      </c>
      <c r="D157" s="83" t="s">
        <v>161</v>
      </c>
      <c r="F157" s="102">
        <v>16</v>
      </c>
      <c r="G157" s="102">
        <v>6</v>
      </c>
      <c r="H157" s="102">
        <v>159</v>
      </c>
      <c r="I157" s="157" t="str" cm="1">
        <f t="array" ref="I157">RGBCOLOR(F157,G157,H157)</f>
        <v/>
      </c>
      <c r="J157" s="102">
        <v>255</v>
      </c>
      <c r="K157" s="102">
        <v>255</v>
      </c>
      <c r="L157" s="102">
        <v>255</v>
      </c>
      <c r="M157" s="112" t="str" cm="1">
        <f t="array" ref="M157">RGBCOLOR(J157,K157,L157)</f>
        <v/>
      </c>
      <c r="Z157" s="101" t="str">
        <f t="shared" si="2"/>
        <v>#10069F</v>
      </c>
    </row>
    <row r="158" spans="1:26" x14ac:dyDescent="0.25">
      <c r="A158" s="88"/>
      <c r="B158" s="114"/>
      <c r="C158" s="114"/>
      <c r="D158" s="83" t="s">
        <v>232</v>
      </c>
      <c r="F158" s="102">
        <v>16</v>
      </c>
      <c r="G158" s="102">
        <v>6</v>
      </c>
      <c r="H158" s="102">
        <v>159</v>
      </c>
      <c r="I158" s="157" t="str" cm="1">
        <f t="array" ref="I158">RGBCOLOR(F158,G158,H158)</f>
        <v/>
      </c>
      <c r="J158" s="102">
        <v>255</v>
      </c>
      <c r="K158" s="102">
        <v>255</v>
      </c>
      <c r="L158" s="102">
        <v>255</v>
      </c>
      <c r="M158" s="112" t="str" cm="1">
        <f t="array" ref="M158">RGBCOLOR(J158,K158,L158)</f>
        <v/>
      </c>
      <c r="Z158" s="101" t="str">
        <f t="shared" si="2"/>
        <v>#10069F</v>
      </c>
    </row>
    <row r="159" spans="1:26" x14ac:dyDescent="0.25">
      <c r="A159" s="88"/>
      <c r="B159" s="114"/>
      <c r="C159" s="114"/>
      <c r="D159" s="83" t="s">
        <v>270</v>
      </c>
      <c r="F159" s="102">
        <v>16</v>
      </c>
      <c r="G159" s="102">
        <v>6</v>
      </c>
      <c r="H159" s="102">
        <v>159</v>
      </c>
      <c r="I159" s="157" t="str" cm="1">
        <f t="array" ref="I159">RGBCOLOR(F159,G159,H159)</f>
        <v/>
      </c>
      <c r="J159" s="102">
        <v>255</v>
      </c>
      <c r="K159" s="102">
        <v>255</v>
      </c>
      <c r="L159" s="102">
        <v>255</v>
      </c>
      <c r="M159" s="112" t="str" cm="1">
        <f t="array" ref="M159">RGBCOLOR(J159,K159,L159)</f>
        <v/>
      </c>
      <c r="Z159" s="101" t="str">
        <f t="shared" si="2"/>
        <v>#10069F</v>
      </c>
    </row>
    <row r="160" spans="1:26" ht="15.75" thickBot="1" x14ac:dyDescent="0.3">
      <c r="A160" s="89"/>
      <c r="B160" s="111"/>
      <c r="C160" s="111"/>
      <c r="D160" s="186" t="s">
        <v>31</v>
      </c>
      <c r="F160" s="102">
        <v>255</v>
      </c>
      <c r="G160" s="102">
        <v>215</v>
      </c>
      <c r="H160" s="102">
        <v>0</v>
      </c>
      <c r="I160" s="109" t="str" cm="1">
        <f t="array" ref="I160">RGBCOLOR(F160,G160,H160)</f>
        <v/>
      </c>
      <c r="J160" s="102">
        <v>0</v>
      </c>
      <c r="K160" s="102">
        <v>0</v>
      </c>
      <c r="L160" s="102">
        <v>0</v>
      </c>
      <c r="M160" s="108" t="str" cm="1">
        <f t="array" ref="M160">RGBCOLOR(J160,K160,L160)</f>
        <v/>
      </c>
      <c r="Z160" s="101" t="str">
        <f t="shared" si="2"/>
        <v>#FFD700</v>
      </c>
    </row>
    <row r="161" spans="1:26" x14ac:dyDescent="0.25">
      <c r="A161" s="87"/>
      <c r="B161" s="93"/>
      <c r="C161" s="93"/>
      <c r="D161" s="143">
        <v>0</v>
      </c>
      <c r="F161" s="102"/>
      <c r="G161" s="102"/>
      <c r="H161" s="102"/>
      <c r="I161" s="108" t="str" cm="1">
        <f t="array" ref="I161">RGBCOLOR(F161,G161,H161)</f>
        <v/>
      </c>
      <c r="M161" s="108" t="str" cm="1">
        <f t="array" ref="M161">RGBCOLOR(J161,K161,L161)</f>
        <v/>
      </c>
      <c r="Z161" s="101" t="str">
        <f t="shared" si="2"/>
        <v>#000000</v>
      </c>
    </row>
    <row r="162" spans="1:26" x14ac:dyDescent="0.25">
      <c r="A162" s="156" t="s">
        <v>155</v>
      </c>
      <c r="B162" s="91">
        <v>14</v>
      </c>
      <c r="C162" s="91" t="s">
        <v>271</v>
      </c>
      <c r="D162" s="84" t="s">
        <v>272</v>
      </c>
      <c r="F162" s="102">
        <v>152</v>
      </c>
      <c r="G162" s="102">
        <v>29</v>
      </c>
      <c r="H162" s="102">
        <v>151</v>
      </c>
      <c r="I162" s="116" t="str" cm="1">
        <f t="array" ref="I162">RGBCOLOR(F162,G162,H162)</f>
        <v/>
      </c>
      <c r="J162" s="102">
        <v>255</v>
      </c>
      <c r="K162" s="102">
        <v>255</v>
      </c>
      <c r="L162" s="102">
        <v>255</v>
      </c>
      <c r="M162" s="112" t="str" cm="1">
        <f t="array" ref="M162">RGBCOLOR(J162,K162,L162)</f>
        <v/>
      </c>
      <c r="Z162" s="101" t="str">
        <f t="shared" si="2"/>
        <v>#981D97</v>
      </c>
    </row>
    <row r="163" spans="1:26" x14ac:dyDescent="0.25">
      <c r="A163" s="88"/>
      <c r="B163" s="114"/>
      <c r="C163" s="114"/>
      <c r="D163" s="84" t="s">
        <v>196</v>
      </c>
      <c r="F163" s="102">
        <v>152</v>
      </c>
      <c r="G163" s="102">
        <v>29</v>
      </c>
      <c r="H163" s="102">
        <v>151</v>
      </c>
      <c r="I163" s="116" t="str" cm="1">
        <f t="array" ref="I163">RGBCOLOR(F163,G163,H163)</f>
        <v/>
      </c>
      <c r="J163" s="102">
        <v>255</v>
      </c>
      <c r="K163" s="102">
        <v>255</v>
      </c>
      <c r="L163" s="102">
        <v>255</v>
      </c>
      <c r="M163" s="112" t="str" cm="1">
        <f t="array" ref="M163">RGBCOLOR(J163,K163,L163)</f>
        <v/>
      </c>
      <c r="Z163" s="101" t="str">
        <f t="shared" si="2"/>
        <v>#981D97</v>
      </c>
    </row>
    <row r="164" spans="1:26" x14ac:dyDescent="0.25">
      <c r="A164" s="88"/>
      <c r="B164" s="114"/>
      <c r="C164" s="114"/>
      <c r="D164" s="84" t="s">
        <v>273</v>
      </c>
      <c r="F164" s="102">
        <v>152</v>
      </c>
      <c r="G164" s="102">
        <v>29</v>
      </c>
      <c r="H164" s="102">
        <v>151</v>
      </c>
      <c r="I164" s="116" t="str" cm="1">
        <f t="array" ref="I164">RGBCOLOR(F164,G164,H164)</f>
        <v/>
      </c>
      <c r="J164" s="102">
        <v>255</v>
      </c>
      <c r="K164" s="102">
        <v>255</v>
      </c>
      <c r="L164" s="102">
        <v>255</v>
      </c>
      <c r="M164" s="112" t="str" cm="1">
        <f t="array" ref="M164">RGBCOLOR(J164,K164,L164)</f>
        <v/>
      </c>
      <c r="Z164" s="101" t="str">
        <f t="shared" si="2"/>
        <v>#981D97</v>
      </c>
    </row>
    <row r="165" spans="1:26" ht="15.75" thickBot="1" x14ac:dyDescent="0.3">
      <c r="A165" s="89"/>
      <c r="B165" s="111"/>
      <c r="C165" s="111"/>
      <c r="D165" s="186" t="s">
        <v>593</v>
      </c>
      <c r="F165" s="102">
        <v>255</v>
      </c>
      <c r="G165" s="102">
        <v>215</v>
      </c>
      <c r="H165" s="102">
        <v>0</v>
      </c>
      <c r="I165" s="109" t="str" cm="1">
        <f t="array" ref="I165">RGBCOLOR(F165,G165,H165)</f>
        <v/>
      </c>
      <c r="J165" s="102">
        <v>0</v>
      </c>
      <c r="K165" s="102">
        <v>0</v>
      </c>
      <c r="L165" s="102">
        <v>0</v>
      </c>
      <c r="M165" s="108" t="str" cm="1">
        <f t="array" ref="M165">RGBCOLOR(J165,K165,L165)</f>
        <v/>
      </c>
      <c r="Z165" s="101" t="str">
        <f t="shared" si="2"/>
        <v>#FFD700</v>
      </c>
    </row>
    <row r="166" spans="1:26" x14ac:dyDescent="0.25">
      <c r="A166" s="87"/>
      <c r="B166" s="93"/>
      <c r="C166" s="93"/>
      <c r="D166" s="143">
        <v>0</v>
      </c>
      <c r="F166" s="102"/>
      <c r="G166" s="102"/>
      <c r="H166" s="102"/>
      <c r="I166" s="108" t="str" cm="1">
        <f t="array" ref="I166">RGBCOLOR(F166,G166,H166)</f>
        <v/>
      </c>
      <c r="M166" s="108" t="str" cm="1">
        <f t="array" ref="M166">RGBCOLOR(J166,K166,L166)</f>
        <v/>
      </c>
      <c r="Z166" s="101" t="str">
        <f t="shared" si="2"/>
        <v>#000000</v>
      </c>
    </row>
    <row r="167" spans="1:26" x14ac:dyDescent="0.25">
      <c r="A167" s="165" t="s">
        <v>98</v>
      </c>
      <c r="B167" s="91">
        <v>14</v>
      </c>
      <c r="C167" s="91" t="s">
        <v>247</v>
      </c>
      <c r="D167" s="161" t="s">
        <v>239</v>
      </c>
      <c r="F167" s="102">
        <v>0</v>
      </c>
      <c r="G167" s="102">
        <v>119</v>
      </c>
      <c r="H167" s="102">
        <v>200</v>
      </c>
      <c r="I167" s="160" t="str" cm="1">
        <f t="array" ref="I167">RGBCOLOR(F167,G167,H167)</f>
        <v/>
      </c>
      <c r="J167" s="102">
        <v>255</v>
      </c>
      <c r="K167" s="102">
        <v>255</v>
      </c>
      <c r="L167" s="102">
        <v>255</v>
      </c>
      <c r="M167" s="112" t="str" cm="1">
        <f t="array" ref="M167">RGBCOLOR(J167,K167,L167)</f>
        <v/>
      </c>
      <c r="Z167" s="101" t="str">
        <f t="shared" si="2"/>
        <v>#0077C8</v>
      </c>
    </row>
    <row r="168" spans="1:26" x14ac:dyDescent="0.25">
      <c r="A168" s="88"/>
      <c r="B168" s="114"/>
      <c r="C168" s="114"/>
      <c r="D168" s="161" t="s">
        <v>496</v>
      </c>
      <c r="F168" s="102">
        <v>0</v>
      </c>
      <c r="G168" s="102">
        <v>119</v>
      </c>
      <c r="H168" s="102">
        <v>200</v>
      </c>
      <c r="I168" s="160" t="str" cm="1">
        <f t="array" ref="I168">RGBCOLOR(F168,G168,H168)</f>
        <v/>
      </c>
      <c r="J168" s="102">
        <v>255</v>
      </c>
      <c r="K168" s="102">
        <v>255</v>
      </c>
      <c r="L168" s="102">
        <v>255</v>
      </c>
      <c r="M168" s="112" t="str" cm="1">
        <f t="array" ref="M168">RGBCOLOR(J168,K168,L168)</f>
        <v/>
      </c>
      <c r="Z168" s="101" t="str">
        <f t="shared" si="2"/>
        <v>#0077C8</v>
      </c>
    </row>
    <row r="169" spans="1:26" x14ac:dyDescent="0.25">
      <c r="A169" s="88"/>
      <c r="B169" s="114"/>
      <c r="C169" s="114"/>
      <c r="D169" s="161" t="s">
        <v>636</v>
      </c>
      <c r="F169" s="102">
        <v>0</v>
      </c>
      <c r="G169" s="102">
        <v>119</v>
      </c>
      <c r="H169" s="102">
        <v>200</v>
      </c>
      <c r="I169" s="160" t="str" cm="1">
        <f t="array" ref="I169">RGBCOLOR(F169,G169,H169)</f>
        <v/>
      </c>
      <c r="J169" s="102">
        <v>255</v>
      </c>
      <c r="K169" s="102">
        <v>255</v>
      </c>
      <c r="L169" s="102">
        <v>255</v>
      </c>
      <c r="M169" s="112" t="str" cm="1">
        <f t="array" ref="M169">RGBCOLOR(J169,K169,L169)</f>
        <v/>
      </c>
      <c r="Z169" s="101" t="str">
        <f t="shared" si="2"/>
        <v>#0077C8</v>
      </c>
    </row>
    <row r="170" spans="1:26" ht="15.75" thickBot="1" x14ac:dyDescent="0.3">
      <c r="A170" s="89"/>
      <c r="B170" s="111"/>
      <c r="C170" s="111"/>
      <c r="D170" s="81" t="s">
        <v>26</v>
      </c>
      <c r="F170" s="102">
        <v>255</v>
      </c>
      <c r="G170" s="102">
        <v>215</v>
      </c>
      <c r="H170" s="102">
        <v>0</v>
      </c>
      <c r="I170" s="109" t="str" cm="1">
        <f t="array" ref="I170">RGBCOLOR(F170,G170,H170)</f>
        <v/>
      </c>
      <c r="J170" s="102">
        <v>0</v>
      </c>
      <c r="K170" s="102">
        <v>0</v>
      </c>
      <c r="L170" s="102">
        <v>0</v>
      </c>
      <c r="M170" s="108" t="str" cm="1">
        <f t="array" ref="M170">RGBCOLOR(J170,K170,L170)</f>
        <v/>
      </c>
      <c r="Z170" s="101" t="str">
        <f t="shared" si="2"/>
        <v>#FFD700</v>
      </c>
    </row>
    <row r="171" spans="1:26" x14ac:dyDescent="0.25">
      <c r="A171" s="87"/>
      <c r="B171" s="93"/>
      <c r="C171" s="93"/>
      <c r="D171" s="143">
        <v>0</v>
      </c>
      <c r="F171" s="102"/>
      <c r="G171" s="102"/>
      <c r="H171" s="102"/>
      <c r="I171" s="108" t="str" cm="1">
        <f t="array" ref="I171">RGBCOLOR(F171,G171,H171)</f>
        <v/>
      </c>
      <c r="M171" s="108" t="str" cm="1">
        <f t="array" ref="M171">RGBCOLOR(J171,K171,L171)</f>
        <v/>
      </c>
      <c r="Z171" s="101" t="str">
        <f t="shared" si="2"/>
        <v>#000000</v>
      </c>
    </row>
    <row r="172" spans="1:26" x14ac:dyDescent="0.25">
      <c r="A172" s="165" t="s">
        <v>172</v>
      </c>
      <c r="B172" s="91">
        <v>14</v>
      </c>
      <c r="C172" s="91" t="s">
        <v>274</v>
      </c>
      <c r="D172" s="161" t="s">
        <v>275</v>
      </c>
      <c r="F172" s="102">
        <v>0</v>
      </c>
      <c r="G172" s="102">
        <v>119</v>
      </c>
      <c r="H172" s="102">
        <v>200</v>
      </c>
      <c r="I172" s="160" t="str" cm="1">
        <f t="array" ref="I172">RGBCOLOR(F172,G172,H172)</f>
        <v/>
      </c>
      <c r="J172" s="102">
        <v>255</v>
      </c>
      <c r="K172" s="102">
        <v>255</v>
      </c>
      <c r="L172" s="102">
        <v>255</v>
      </c>
      <c r="M172" s="112" t="str" cm="1">
        <f t="array" ref="M172">RGBCOLOR(J172,K172,L172)</f>
        <v/>
      </c>
      <c r="Z172" s="101" t="str">
        <f t="shared" si="2"/>
        <v>#0077C8</v>
      </c>
    </row>
    <row r="173" spans="1:26" x14ac:dyDescent="0.25">
      <c r="A173" s="88"/>
      <c r="B173" s="114"/>
      <c r="C173" s="114"/>
      <c r="D173" s="161" t="s">
        <v>497</v>
      </c>
      <c r="F173" s="102">
        <v>0</v>
      </c>
      <c r="G173" s="102">
        <v>119</v>
      </c>
      <c r="H173" s="102">
        <v>200</v>
      </c>
      <c r="I173" s="160" t="str" cm="1">
        <f t="array" ref="I173">RGBCOLOR(F173,G173,H173)</f>
        <v/>
      </c>
      <c r="J173" s="102">
        <v>255</v>
      </c>
      <c r="K173" s="102">
        <v>255</v>
      </c>
      <c r="L173" s="102">
        <v>255</v>
      </c>
      <c r="M173" s="112" t="str" cm="1">
        <f t="array" ref="M173">RGBCOLOR(J173,K173,L173)</f>
        <v/>
      </c>
      <c r="Z173" s="101" t="str">
        <f t="shared" si="2"/>
        <v>#0077C8</v>
      </c>
    </row>
    <row r="174" spans="1:26" x14ac:dyDescent="0.25">
      <c r="A174" s="88"/>
      <c r="B174" s="114"/>
      <c r="C174" s="114"/>
      <c r="D174" s="161" t="s">
        <v>498</v>
      </c>
      <c r="F174" s="102">
        <v>0</v>
      </c>
      <c r="G174" s="102">
        <v>119</v>
      </c>
      <c r="H174" s="102">
        <v>200</v>
      </c>
      <c r="I174" s="160" t="str" cm="1">
        <f t="array" ref="I174">RGBCOLOR(F174,G174,H174)</f>
        <v/>
      </c>
      <c r="J174" s="102">
        <v>255</v>
      </c>
      <c r="K174" s="102">
        <v>255</v>
      </c>
      <c r="L174" s="102">
        <v>255</v>
      </c>
      <c r="M174" s="112" t="str" cm="1">
        <f t="array" ref="M174">RGBCOLOR(J174,K174,L174)</f>
        <v/>
      </c>
      <c r="Z174" s="101" t="str">
        <f t="shared" si="2"/>
        <v>#0077C8</v>
      </c>
    </row>
    <row r="175" spans="1:26" ht="15.75" thickBot="1" x14ac:dyDescent="0.3">
      <c r="A175" s="89"/>
      <c r="B175" s="111"/>
      <c r="C175" s="111"/>
      <c r="D175" s="81" t="s">
        <v>594</v>
      </c>
      <c r="F175" s="102">
        <v>255</v>
      </c>
      <c r="G175" s="102">
        <v>215</v>
      </c>
      <c r="H175" s="102">
        <v>0</v>
      </c>
      <c r="I175" s="109" t="str" cm="1">
        <f t="array" ref="I175">RGBCOLOR(F175,G175,H175)</f>
        <v/>
      </c>
      <c r="J175" s="102">
        <v>0</v>
      </c>
      <c r="K175" s="102">
        <v>0</v>
      </c>
      <c r="L175" s="102">
        <v>0</v>
      </c>
      <c r="M175" s="108" t="str" cm="1">
        <f t="array" ref="M175">RGBCOLOR(J175,K175,L175)</f>
        <v/>
      </c>
      <c r="Z175" s="101" t="str">
        <f t="shared" si="2"/>
        <v>#FFD700</v>
      </c>
    </row>
    <row r="176" spans="1:26" x14ac:dyDescent="0.25">
      <c r="A176" s="87"/>
      <c r="B176" s="93"/>
      <c r="C176" s="93"/>
      <c r="D176" s="143">
        <v>0</v>
      </c>
      <c r="F176" s="102"/>
      <c r="G176" s="102"/>
      <c r="H176" s="102"/>
      <c r="I176" s="108" t="str" cm="1">
        <f t="array" ref="I176">RGBCOLOR(F176,G176,H176)</f>
        <v/>
      </c>
      <c r="M176" s="108" t="str" cm="1">
        <f t="array" ref="M176">RGBCOLOR(J176,K176,L176)</f>
        <v/>
      </c>
      <c r="Z176" s="101" t="str">
        <f t="shared" si="2"/>
        <v>#000000</v>
      </c>
    </row>
    <row r="177" spans="1:26" x14ac:dyDescent="0.25">
      <c r="A177" s="165" t="s">
        <v>82</v>
      </c>
      <c r="B177" s="91">
        <v>16</v>
      </c>
      <c r="C177" s="91" t="s">
        <v>278</v>
      </c>
      <c r="D177" s="83" t="s">
        <v>242</v>
      </c>
      <c r="F177" s="102">
        <v>16</v>
      </c>
      <c r="G177" s="102">
        <v>6</v>
      </c>
      <c r="H177" s="102">
        <v>159</v>
      </c>
      <c r="I177" s="157" t="str" cm="1">
        <f t="array" ref="I177">RGBCOLOR(F177,G177,H177)</f>
        <v/>
      </c>
      <c r="J177" s="102">
        <v>255</v>
      </c>
      <c r="K177" s="102">
        <v>255</v>
      </c>
      <c r="L177" s="102">
        <v>255</v>
      </c>
      <c r="M177" s="112" t="str" cm="1">
        <f t="array" ref="M177">RGBCOLOR(J177,K177,L177)</f>
        <v/>
      </c>
      <c r="Z177" s="101" t="str">
        <f t="shared" si="2"/>
        <v>#10069F</v>
      </c>
    </row>
    <row r="178" spans="1:26" x14ac:dyDescent="0.25">
      <c r="A178" s="88"/>
      <c r="B178" s="114"/>
      <c r="C178" s="114"/>
      <c r="D178" s="83" t="s">
        <v>232</v>
      </c>
      <c r="F178" s="102">
        <v>16</v>
      </c>
      <c r="G178" s="102">
        <v>6</v>
      </c>
      <c r="H178" s="102">
        <v>159</v>
      </c>
      <c r="I178" s="157" t="str" cm="1">
        <f t="array" ref="I178">RGBCOLOR(F178,G178,H178)</f>
        <v/>
      </c>
      <c r="J178" s="102">
        <v>255</v>
      </c>
      <c r="K178" s="102">
        <v>255</v>
      </c>
      <c r="L178" s="102">
        <v>255</v>
      </c>
      <c r="M178" s="112" t="str" cm="1">
        <f t="array" ref="M178">RGBCOLOR(J178,K178,L178)</f>
        <v/>
      </c>
      <c r="Z178" s="101" t="str">
        <f t="shared" si="2"/>
        <v>#10069F</v>
      </c>
    </row>
    <row r="179" spans="1:26" x14ac:dyDescent="0.25">
      <c r="A179" s="88"/>
      <c r="B179" s="114"/>
      <c r="C179" s="114"/>
      <c r="D179" s="83" t="s">
        <v>499</v>
      </c>
      <c r="F179" s="102">
        <v>16</v>
      </c>
      <c r="G179" s="102">
        <v>6</v>
      </c>
      <c r="H179" s="102">
        <v>159</v>
      </c>
      <c r="I179" s="157" t="str" cm="1">
        <f t="array" ref="I179">RGBCOLOR(F179,G179,H179)</f>
        <v/>
      </c>
      <c r="J179" s="102">
        <v>255</v>
      </c>
      <c r="K179" s="102">
        <v>255</v>
      </c>
      <c r="L179" s="102">
        <v>255</v>
      </c>
      <c r="M179" s="112" t="str" cm="1">
        <f t="array" ref="M179">RGBCOLOR(J179,K179,L179)</f>
        <v/>
      </c>
      <c r="Z179" s="101" t="str">
        <f t="shared" si="2"/>
        <v>#10069F</v>
      </c>
    </row>
    <row r="180" spans="1:26" ht="15.75" thickBot="1" x14ac:dyDescent="0.3">
      <c r="A180" s="89"/>
      <c r="B180" s="111"/>
      <c r="C180" s="111"/>
      <c r="D180" s="81" t="s">
        <v>31</v>
      </c>
      <c r="F180" s="102">
        <v>255</v>
      </c>
      <c r="G180" s="102">
        <v>215</v>
      </c>
      <c r="H180" s="102">
        <v>0</v>
      </c>
      <c r="I180" s="109" t="str" cm="1">
        <f t="array" ref="I180">RGBCOLOR(F180,G180,H180)</f>
        <v/>
      </c>
      <c r="J180" s="102">
        <v>0</v>
      </c>
      <c r="K180" s="102">
        <v>0</v>
      </c>
      <c r="L180" s="102">
        <v>0</v>
      </c>
      <c r="M180" s="108" t="str" cm="1">
        <f t="array" ref="M180">RGBCOLOR(J180,K180,L180)</f>
        <v/>
      </c>
      <c r="Z180" s="101" t="str">
        <f t="shared" si="2"/>
        <v>#FFD700</v>
      </c>
    </row>
    <row r="181" spans="1:26" x14ac:dyDescent="0.25">
      <c r="A181" s="87"/>
      <c r="B181" s="93"/>
      <c r="C181" s="93"/>
      <c r="D181" s="143">
        <v>0</v>
      </c>
      <c r="F181" s="102"/>
      <c r="G181" s="102"/>
      <c r="H181" s="102"/>
      <c r="I181" s="108" t="str" cm="1">
        <f t="array" ref="I181">RGBCOLOR(F181,G181,H181)</f>
        <v/>
      </c>
      <c r="M181" s="108" t="str" cm="1">
        <f t="array" ref="M181">RGBCOLOR(J181,K181,L181)</f>
        <v/>
      </c>
      <c r="Z181" s="101" t="str">
        <f t="shared" si="2"/>
        <v>#000000</v>
      </c>
    </row>
    <row r="182" spans="1:26" x14ac:dyDescent="0.25">
      <c r="A182" s="165" t="s">
        <v>100</v>
      </c>
      <c r="B182" s="91">
        <v>16</v>
      </c>
      <c r="C182" s="91" t="s">
        <v>279</v>
      </c>
      <c r="D182" s="161" t="s">
        <v>499</v>
      </c>
      <c r="F182" s="102">
        <v>0</v>
      </c>
      <c r="G182" s="102">
        <v>119</v>
      </c>
      <c r="H182" s="102">
        <v>200</v>
      </c>
      <c r="I182" s="160" t="str" cm="1">
        <f t="array" ref="I182">RGBCOLOR(F182,G182,H182)</f>
        <v/>
      </c>
      <c r="J182" s="102">
        <v>255</v>
      </c>
      <c r="K182" s="102">
        <v>255</v>
      </c>
      <c r="L182" s="102">
        <v>255</v>
      </c>
      <c r="M182" s="112" t="str" cm="1">
        <f t="array" ref="M182">RGBCOLOR(J182,K182,L182)</f>
        <v/>
      </c>
      <c r="Z182" s="101" t="str">
        <f t="shared" si="2"/>
        <v>#0077C8</v>
      </c>
    </row>
    <row r="183" spans="1:26" x14ac:dyDescent="0.25">
      <c r="A183" s="88"/>
      <c r="B183" s="114"/>
      <c r="C183" s="114"/>
      <c r="D183" s="161" t="s">
        <v>257</v>
      </c>
      <c r="F183" s="102">
        <v>0</v>
      </c>
      <c r="G183" s="102">
        <v>119</v>
      </c>
      <c r="H183" s="102">
        <v>200</v>
      </c>
      <c r="I183" s="160" t="str" cm="1">
        <f t="array" ref="I183">RGBCOLOR(F183,G183,H183)</f>
        <v/>
      </c>
      <c r="J183" s="102">
        <v>255</v>
      </c>
      <c r="K183" s="102">
        <v>255</v>
      </c>
      <c r="L183" s="102">
        <v>255</v>
      </c>
      <c r="M183" s="112" t="str" cm="1">
        <f t="array" ref="M183">RGBCOLOR(J183,K183,L183)</f>
        <v/>
      </c>
      <c r="Z183" s="101" t="str">
        <f t="shared" si="2"/>
        <v>#0077C8</v>
      </c>
    </row>
    <row r="184" spans="1:26" x14ac:dyDescent="0.25">
      <c r="A184" s="88"/>
      <c r="B184" s="114"/>
      <c r="C184" s="114"/>
      <c r="D184" s="161" t="s">
        <v>280</v>
      </c>
      <c r="F184" s="102">
        <v>0</v>
      </c>
      <c r="G184" s="102">
        <v>119</v>
      </c>
      <c r="H184" s="102">
        <v>200</v>
      </c>
      <c r="I184" s="160" t="str" cm="1">
        <f t="array" ref="I184">RGBCOLOR(F184,G184,H184)</f>
        <v/>
      </c>
      <c r="J184" s="102">
        <v>255</v>
      </c>
      <c r="K184" s="102">
        <v>255</v>
      </c>
      <c r="L184" s="102">
        <v>255</v>
      </c>
      <c r="M184" s="112" t="str" cm="1">
        <f t="array" ref="M184">RGBCOLOR(J184,K184,L184)</f>
        <v/>
      </c>
      <c r="Z184" s="101" t="str">
        <f t="shared" si="2"/>
        <v>#0077C8</v>
      </c>
    </row>
    <row r="185" spans="1:26" ht="15.75" thickBot="1" x14ac:dyDescent="0.3">
      <c r="A185" s="89"/>
      <c r="B185" s="92"/>
      <c r="C185" s="92"/>
      <c r="D185" s="81" t="s">
        <v>240</v>
      </c>
      <c r="F185" s="102">
        <v>255</v>
      </c>
      <c r="G185" s="102">
        <v>215</v>
      </c>
      <c r="H185" s="102">
        <v>0</v>
      </c>
      <c r="I185" s="109" t="str" cm="1">
        <f t="array" ref="I185">RGBCOLOR(F185,G185,H185)</f>
        <v/>
      </c>
      <c r="J185" s="102">
        <v>0</v>
      </c>
      <c r="K185" s="102">
        <v>0</v>
      </c>
      <c r="L185" s="102">
        <v>0</v>
      </c>
      <c r="M185" s="108" t="str" cm="1">
        <f t="array" ref="M185">RGBCOLOR(J185,K185,L185)</f>
        <v/>
      </c>
      <c r="Z185" s="101" t="str">
        <f t="shared" si="2"/>
        <v>#FFD700</v>
      </c>
    </row>
    <row r="186" spans="1:26" x14ac:dyDescent="0.25">
      <c r="A186" s="87"/>
      <c r="B186" s="90"/>
      <c r="C186" s="90"/>
      <c r="D186" s="143">
        <v>0</v>
      </c>
      <c r="F186" s="102"/>
      <c r="G186" s="102"/>
      <c r="H186" s="102"/>
      <c r="I186" s="108" t="str" cm="1">
        <f t="array" ref="I186">RGBCOLOR(F186,G186,H186)</f>
        <v/>
      </c>
      <c r="M186" s="108" t="str" cm="1">
        <f t="array" ref="M186">RGBCOLOR(J186,K186,L186)</f>
        <v/>
      </c>
      <c r="Z186" s="101" t="str">
        <f t="shared" si="2"/>
        <v>#000000</v>
      </c>
    </row>
    <row r="187" spans="1:26" x14ac:dyDescent="0.25">
      <c r="A187" s="165" t="s">
        <v>81</v>
      </c>
      <c r="B187" s="91">
        <v>16</v>
      </c>
      <c r="C187" s="91" t="s">
        <v>228</v>
      </c>
      <c r="D187" s="83" t="s">
        <v>242</v>
      </c>
      <c r="F187" s="102">
        <v>16</v>
      </c>
      <c r="G187" s="102">
        <v>6</v>
      </c>
      <c r="H187" s="102">
        <v>159</v>
      </c>
      <c r="I187" s="157" t="str" cm="1">
        <f t="array" ref="I187">RGBCOLOR(F187,G187,H187)</f>
        <v/>
      </c>
      <c r="J187" s="102">
        <v>255</v>
      </c>
      <c r="K187" s="102">
        <v>255</v>
      </c>
      <c r="L187" s="102">
        <v>255</v>
      </c>
      <c r="M187" s="112" t="str" cm="1">
        <f t="array" ref="M187">RGBCOLOR(J187,K187,L187)</f>
        <v/>
      </c>
      <c r="Z187" s="101" t="str">
        <f t="shared" si="2"/>
        <v>#10069F</v>
      </c>
    </row>
    <row r="188" spans="1:26" x14ac:dyDescent="0.25">
      <c r="A188" s="88"/>
      <c r="B188" s="91"/>
      <c r="C188" s="91"/>
      <c r="D188" s="83" t="s">
        <v>232</v>
      </c>
      <c r="F188" s="102">
        <v>16</v>
      </c>
      <c r="G188" s="102">
        <v>6</v>
      </c>
      <c r="H188" s="102">
        <v>159</v>
      </c>
      <c r="I188" s="157" t="str" cm="1">
        <f t="array" ref="I188">RGBCOLOR(F188,G188,H188)</f>
        <v/>
      </c>
      <c r="J188" s="102">
        <v>255</v>
      </c>
      <c r="K188" s="102">
        <v>255</v>
      </c>
      <c r="L188" s="102">
        <v>255</v>
      </c>
      <c r="M188" s="112" t="str" cm="1">
        <f t="array" ref="M188">RGBCOLOR(J188,K188,L188)</f>
        <v/>
      </c>
      <c r="Z188" s="101" t="str">
        <f t="shared" si="2"/>
        <v>#10069F</v>
      </c>
    </row>
    <row r="189" spans="1:26" x14ac:dyDescent="0.25">
      <c r="A189" s="88"/>
      <c r="B189" s="91"/>
      <c r="C189" s="91"/>
      <c r="D189" s="83" t="s">
        <v>500</v>
      </c>
      <c r="F189" s="102">
        <v>16</v>
      </c>
      <c r="G189" s="102">
        <v>6</v>
      </c>
      <c r="H189" s="102">
        <v>159</v>
      </c>
      <c r="I189" s="157" t="str" cm="1">
        <f t="array" ref="I189">RGBCOLOR(F189,G189,H189)</f>
        <v/>
      </c>
      <c r="J189" s="102">
        <v>255</v>
      </c>
      <c r="K189" s="102">
        <v>255</v>
      </c>
      <c r="L189" s="102">
        <v>255</v>
      </c>
      <c r="M189" s="112" t="str" cm="1">
        <f t="array" ref="M189">RGBCOLOR(J189,K189,L189)</f>
        <v/>
      </c>
      <c r="Z189" s="101" t="str">
        <f t="shared" si="2"/>
        <v>#10069F</v>
      </c>
    </row>
    <row r="190" spans="1:26" ht="15.75" thickBot="1" x14ac:dyDescent="0.3">
      <c r="A190" s="89"/>
      <c r="B190" s="92"/>
      <c r="C190" s="92"/>
      <c r="D190" s="81" t="s">
        <v>31</v>
      </c>
      <c r="F190" s="102">
        <v>255</v>
      </c>
      <c r="G190" s="102">
        <v>215</v>
      </c>
      <c r="H190" s="102">
        <v>0</v>
      </c>
      <c r="I190" s="109" t="str" cm="1">
        <f t="array" ref="I190">RGBCOLOR(F190,G190,H190)</f>
        <v/>
      </c>
      <c r="J190" s="102">
        <v>0</v>
      </c>
      <c r="K190" s="102">
        <v>0</v>
      </c>
      <c r="L190" s="102">
        <v>0</v>
      </c>
      <c r="M190" s="108" t="str" cm="1">
        <f t="array" ref="M190">RGBCOLOR(J190,K190,L190)</f>
        <v/>
      </c>
      <c r="Z190" s="101" t="str">
        <f t="shared" si="2"/>
        <v>#FFD700</v>
      </c>
    </row>
    <row r="191" spans="1:26" x14ac:dyDescent="0.25">
      <c r="A191" s="87"/>
      <c r="B191" s="90"/>
      <c r="C191" s="90"/>
      <c r="D191" s="143">
        <v>0</v>
      </c>
      <c r="F191" s="102"/>
      <c r="G191" s="102"/>
      <c r="H191" s="102"/>
      <c r="I191" s="108" t="str" cm="1">
        <f t="array" ref="I191">RGBCOLOR(F191,G191,H191)</f>
        <v/>
      </c>
      <c r="M191" s="108" t="str" cm="1">
        <f t="array" ref="M191">RGBCOLOR(J191,K191,L191)</f>
        <v/>
      </c>
      <c r="Z191" s="101" t="str">
        <f t="shared" si="2"/>
        <v>#000000</v>
      </c>
    </row>
    <row r="192" spans="1:26" x14ac:dyDescent="0.25">
      <c r="A192" s="165" t="s">
        <v>99</v>
      </c>
      <c r="B192" s="91">
        <v>16</v>
      </c>
      <c r="C192" s="91" t="s">
        <v>214</v>
      </c>
      <c r="D192" s="161" t="s">
        <v>501</v>
      </c>
      <c r="F192" s="102">
        <v>0</v>
      </c>
      <c r="G192" s="102">
        <v>119</v>
      </c>
      <c r="H192" s="102">
        <v>200</v>
      </c>
      <c r="I192" s="160" t="str" cm="1">
        <f t="array" ref="I192">RGBCOLOR(F192,G192,H192)</f>
        <v/>
      </c>
      <c r="J192" s="102">
        <v>255</v>
      </c>
      <c r="K192" s="102">
        <v>255</v>
      </c>
      <c r="L192" s="102">
        <v>255</v>
      </c>
      <c r="M192" s="112" t="str" cm="1">
        <f t="array" ref="M192">RGBCOLOR(J192,K192,L192)</f>
        <v/>
      </c>
      <c r="Z192" s="101" t="str">
        <f t="shared" si="2"/>
        <v>#0077C8</v>
      </c>
    </row>
    <row r="193" spans="1:26" x14ac:dyDescent="0.25">
      <c r="A193" s="88"/>
      <c r="B193" s="91"/>
      <c r="C193" s="91"/>
      <c r="D193" s="161" t="s">
        <v>637</v>
      </c>
      <c r="F193" s="102">
        <v>0</v>
      </c>
      <c r="G193" s="102">
        <v>119</v>
      </c>
      <c r="H193" s="102">
        <v>200</v>
      </c>
      <c r="I193" s="160" t="str" cm="1">
        <f t="array" ref="I193">RGBCOLOR(F193,G193,H193)</f>
        <v/>
      </c>
      <c r="J193" s="102">
        <v>255</v>
      </c>
      <c r="K193" s="102">
        <v>255</v>
      </c>
      <c r="L193" s="102">
        <v>255</v>
      </c>
      <c r="M193" s="112" t="str" cm="1">
        <f t="array" ref="M193">RGBCOLOR(J193,K193,L193)</f>
        <v/>
      </c>
      <c r="Z193" s="101" t="str">
        <f t="shared" si="2"/>
        <v>#0077C8</v>
      </c>
    </row>
    <row r="194" spans="1:26" x14ac:dyDescent="0.25">
      <c r="A194" s="88"/>
      <c r="B194" s="91"/>
      <c r="C194" s="91"/>
      <c r="D194" s="161" t="s">
        <v>502</v>
      </c>
      <c r="F194" s="102">
        <v>0</v>
      </c>
      <c r="G194" s="102">
        <v>119</v>
      </c>
      <c r="H194" s="102">
        <v>200</v>
      </c>
      <c r="I194" s="160" t="str" cm="1">
        <f t="array" ref="I194">RGBCOLOR(F194,G194,H194)</f>
        <v/>
      </c>
      <c r="J194" s="102">
        <v>255</v>
      </c>
      <c r="K194" s="102">
        <v>255</v>
      </c>
      <c r="L194" s="102">
        <v>255</v>
      </c>
      <c r="M194" s="112" t="str" cm="1">
        <f t="array" ref="M194">RGBCOLOR(J194,K194,L194)</f>
        <v/>
      </c>
      <c r="Z194" s="101" t="str">
        <f t="shared" si="2"/>
        <v>#0077C8</v>
      </c>
    </row>
    <row r="195" spans="1:26" ht="15.75" thickBot="1" x14ac:dyDescent="0.3">
      <c r="A195" s="89"/>
      <c r="B195" s="92"/>
      <c r="C195" s="92"/>
      <c r="D195" s="81" t="s">
        <v>240</v>
      </c>
      <c r="F195" s="102">
        <v>255</v>
      </c>
      <c r="G195" s="102">
        <v>215</v>
      </c>
      <c r="H195" s="102">
        <v>0</v>
      </c>
      <c r="I195" s="109" t="str" cm="1">
        <f t="array" ref="I195">RGBCOLOR(F195,G195,H195)</f>
        <v/>
      </c>
      <c r="J195" s="102">
        <v>0</v>
      </c>
      <c r="K195" s="102">
        <v>0</v>
      </c>
      <c r="L195" s="102">
        <v>0</v>
      </c>
      <c r="M195" s="108" t="str" cm="1">
        <f t="array" ref="M195">RGBCOLOR(J195,K195,L195)</f>
        <v/>
      </c>
      <c r="Z195" s="101" t="str">
        <f t="shared" si="2"/>
        <v>#FFD700</v>
      </c>
    </row>
    <row r="196" spans="1:26" x14ac:dyDescent="0.25">
      <c r="A196" s="87"/>
      <c r="B196" s="90"/>
      <c r="C196" s="90"/>
      <c r="D196" s="82">
        <v>0</v>
      </c>
      <c r="F196" s="102"/>
      <c r="G196" s="102"/>
      <c r="H196" s="102"/>
      <c r="I196" s="108" t="str" cm="1">
        <f t="array" ref="I196">RGBCOLOR(F196,G196,H196)</f>
        <v/>
      </c>
      <c r="M196" s="108" t="str" cm="1">
        <f t="array" ref="M196">RGBCOLOR(J196,K196,L196)</f>
        <v/>
      </c>
      <c r="Z196" s="101" t="str">
        <f t="shared" si="2"/>
        <v>#000000</v>
      </c>
    </row>
    <row r="197" spans="1:26" x14ac:dyDescent="0.25">
      <c r="A197" s="195" t="s">
        <v>117</v>
      </c>
      <c r="B197" s="91">
        <v>17</v>
      </c>
      <c r="C197" s="91" t="s">
        <v>217</v>
      </c>
      <c r="D197" s="85" t="s">
        <v>667</v>
      </c>
      <c r="F197" s="102">
        <v>0</v>
      </c>
      <c r="G197" s="102">
        <v>140</v>
      </c>
      <c r="H197" s="102">
        <v>149</v>
      </c>
      <c r="I197" s="185" t="str" cm="1">
        <f t="array" ref="I197">RGBCOLOR(F197,G197,H197)</f>
        <v/>
      </c>
      <c r="J197" s="102">
        <v>255</v>
      </c>
      <c r="K197" s="102">
        <v>255</v>
      </c>
      <c r="L197" s="102">
        <v>255</v>
      </c>
      <c r="M197" s="112" t="str" cm="1">
        <f t="array" ref="M197">RGBCOLOR(J197,K197,L197)</f>
        <v/>
      </c>
      <c r="Z197" s="101" t="str">
        <f t="shared" si="2"/>
        <v>#008C95</v>
      </c>
    </row>
    <row r="198" spans="1:26" x14ac:dyDescent="0.25">
      <c r="A198" s="88"/>
      <c r="B198" s="114"/>
      <c r="C198" s="114"/>
      <c r="D198" s="85" t="s">
        <v>281</v>
      </c>
      <c r="F198" s="102">
        <v>0</v>
      </c>
      <c r="G198" s="102">
        <v>140</v>
      </c>
      <c r="H198" s="102">
        <v>149</v>
      </c>
      <c r="I198" s="185" t="str" cm="1">
        <f t="array" ref="I198">RGBCOLOR(F198,G198,H198)</f>
        <v/>
      </c>
      <c r="J198" s="102">
        <v>255</v>
      </c>
      <c r="K198" s="102">
        <v>255</v>
      </c>
      <c r="L198" s="102">
        <v>255</v>
      </c>
      <c r="M198" s="112" t="str" cm="1">
        <f t="array" ref="M198">RGBCOLOR(J198,K198,L198)</f>
        <v/>
      </c>
      <c r="Z198" s="101" t="str">
        <f t="shared" si="2"/>
        <v>#008C95</v>
      </c>
    </row>
    <row r="199" spans="1:26" x14ac:dyDescent="0.25">
      <c r="A199" s="88"/>
      <c r="B199" s="114"/>
      <c r="C199" s="114"/>
      <c r="D199" s="85" t="s">
        <v>668</v>
      </c>
      <c r="F199" s="102">
        <v>0</v>
      </c>
      <c r="G199" s="102">
        <v>140</v>
      </c>
      <c r="H199" s="102">
        <v>149</v>
      </c>
      <c r="I199" s="185" t="str" cm="1">
        <f t="array" ref="I199">RGBCOLOR(F199,G199,H199)</f>
        <v/>
      </c>
      <c r="J199" s="102">
        <v>255</v>
      </c>
      <c r="K199" s="102">
        <v>255</v>
      </c>
      <c r="L199" s="102">
        <v>255</v>
      </c>
      <c r="M199" s="112" t="str" cm="1">
        <f t="array" ref="M199">RGBCOLOR(J199,K199,L199)</f>
        <v/>
      </c>
      <c r="Z199" s="101" t="str">
        <f t="shared" ref="Z199:Z262" si="3">CONCATENATE("#",DEC2HEX(F199,2),DEC2HEX(G199,2),DEC2HEX(H199,2))</f>
        <v>#008C95</v>
      </c>
    </row>
    <row r="200" spans="1:26" ht="15.75" thickBot="1" x14ac:dyDescent="0.3">
      <c r="A200" s="89"/>
      <c r="B200" s="111"/>
      <c r="C200" s="111"/>
      <c r="D200" s="81" t="s">
        <v>629</v>
      </c>
      <c r="F200" s="102">
        <v>255</v>
      </c>
      <c r="G200" s="102">
        <v>215</v>
      </c>
      <c r="H200" s="102">
        <v>0</v>
      </c>
      <c r="I200" s="109" t="str" cm="1">
        <f t="array" ref="I200">RGBCOLOR(F200,G200,H200)</f>
        <v/>
      </c>
      <c r="J200" s="102">
        <v>0</v>
      </c>
      <c r="K200" s="102">
        <v>0</v>
      </c>
      <c r="L200" s="102">
        <v>0</v>
      </c>
      <c r="M200" s="108" t="str" cm="1">
        <f t="array" ref="M200">RGBCOLOR(J200,K200,L200)</f>
        <v/>
      </c>
      <c r="Z200" s="101" t="str">
        <f t="shared" si="3"/>
        <v>#FFD700</v>
      </c>
    </row>
    <row r="201" spans="1:26" x14ac:dyDescent="0.25">
      <c r="A201" s="87"/>
      <c r="B201" s="93"/>
      <c r="C201" s="93"/>
      <c r="D201" s="82">
        <v>0</v>
      </c>
      <c r="F201" s="102"/>
      <c r="G201" s="102"/>
      <c r="H201" s="102"/>
      <c r="I201" s="108" t="str" cm="1">
        <f t="array" ref="I201">RGBCOLOR(F201,G201,H201)</f>
        <v/>
      </c>
      <c r="M201" s="108" t="str" cm="1">
        <f t="array" ref="M201">RGBCOLOR(J201,K201,L201)</f>
        <v/>
      </c>
      <c r="Z201" s="101" t="str">
        <f t="shared" si="3"/>
        <v>#000000</v>
      </c>
    </row>
    <row r="202" spans="1:26" x14ac:dyDescent="0.25">
      <c r="A202" s="165" t="s">
        <v>156</v>
      </c>
      <c r="B202" s="91">
        <v>17</v>
      </c>
      <c r="C202" s="91" t="s">
        <v>238</v>
      </c>
      <c r="D202" s="84" t="s">
        <v>161</v>
      </c>
      <c r="F202" s="102">
        <v>152</v>
      </c>
      <c r="G202" s="102">
        <v>29</v>
      </c>
      <c r="H202" s="102">
        <v>151</v>
      </c>
      <c r="I202" s="116" t="str" cm="1">
        <f t="array" ref="I202">RGBCOLOR(F202,G202,H202)</f>
        <v/>
      </c>
      <c r="J202" s="102">
        <v>255</v>
      </c>
      <c r="K202" s="102">
        <v>255</v>
      </c>
      <c r="L202" s="102">
        <v>255</v>
      </c>
      <c r="M202" s="112" t="str" cm="1">
        <f t="array" ref="M202">RGBCOLOR(J202,K202,L202)</f>
        <v/>
      </c>
      <c r="Z202" s="101" t="str">
        <f t="shared" si="3"/>
        <v>#981D97</v>
      </c>
    </row>
    <row r="203" spans="1:26" x14ac:dyDescent="0.25">
      <c r="A203" s="88"/>
      <c r="B203" s="114"/>
      <c r="C203" s="114"/>
      <c r="D203" s="84" t="s">
        <v>223</v>
      </c>
      <c r="F203" s="102">
        <v>152</v>
      </c>
      <c r="G203" s="102">
        <v>29</v>
      </c>
      <c r="H203" s="102">
        <v>151</v>
      </c>
      <c r="I203" s="116" t="str" cm="1">
        <f t="array" ref="I203">RGBCOLOR(F203,G203,H203)</f>
        <v/>
      </c>
      <c r="J203" s="102">
        <v>255</v>
      </c>
      <c r="K203" s="102">
        <v>255</v>
      </c>
      <c r="L203" s="102">
        <v>255</v>
      </c>
      <c r="M203" s="112" t="str" cm="1">
        <f t="array" ref="M203">RGBCOLOR(J203,K203,L203)</f>
        <v/>
      </c>
      <c r="Z203" s="101" t="str">
        <f t="shared" si="3"/>
        <v>#981D97</v>
      </c>
    </row>
    <row r="204" spans="1:26" x14ac:dyDescent="0.25">
      <c r="A204" s="88"/>
      <c r="B204" s="114"/>
      <c r="C204" s="114"/>
      <c r="D204" s="84" t="s">
        <v>671</v>
      </c>
      <c r="F204" s="102">
        <v>152</v>
      </c>
      <c r="G204" s="102">
        <v>29</v>
      </c>
      <c r="H204" s="102">
        <v>151</v>
      </c>
      <c r="I204" s="116" t="str" cm="1">
        <f t="array" ref="I204">RGBCOLOR(F204,G204,H204)</f>
        <v/>
      </c>
      <c r="J204" s="102">
        <v>255</v>
      </c>
      <c r="K204" s="102">
        <v>255</v>
      </c>
      <c r="L204" s="102">
        <v>255</v>
      </c>
      <c r="M204" s="112" t="str" cm="1">
        <f t="array" ref="M204">RGBCOLOR(J204,K204,L204)</f>
        <v/>
      </c>
      <c r="Z204" s="101" t="str">
        <f t="shared" si="3"/>
        <v>#981D97</v>
      </c>
    </row>
    <row r="205" spans="1:26" ht="15.75" thickBot="1" x14ac:dyDescent="0.3">
      <c r="A205" s="89"/>
      <c r="B205" s="111"/>
      <c r="C205" s="111"/>
      <c r="D205" s="81" t="s">
        <v>503</v>
      </c>
      <c r="F205" s="102">
        <v>255</v>
      </c>
      <c r="G205" s="102">
        <v>215</v>
      </c>
      <c r="H205" s="102">
        <v>0</v>
      </c>
      <c r="I205" s="109" t="str" cm="1">
        <f t="array" ref="I205">RGBCOLOR(F205,G205,H205)</f>
        <v/>
      </c>
      <c r="J205" s="102">
        <v>0</v>
      </c>
      <c r="K205" s="102">
        <v>0</v>
      </c>
      <c r="L205" s="102">
        <v>0</v>
      </c>
      <c r="M205" s="108" t="str" cm="1">
        <f t="array" ref="M205">RGBCOLOR(J205,K205,L205)</f>
        <v/>
      </c>
      <c r="Z205" s="101" t="str">
        <f t="shared" si="3"/>
        <v>#FFD700</v>
      </c>
    </row>
    <row r="206" spans="1:26" x14ac:dyDescent="0.25">
      <c r="A206" s="87"/>
      <c r="B206" s="93"/>
      <c r="C206" s="93"/>
      <c r="D206" s="82">
        <v>0</v>
      </c>
      <c r="F206" s="102"/>
      <c r="G206" s="102"/>
      <c r="H206" s="102"/>
      <c r="I206" s="108"/>
      <c r="M206" s="108" t="str" cm="1">
        <f t="array" ref="M206">RGBCOLOR(J206,K206,L206)</f>
        <v/>
      </c>
      <c r="Z206" s="101" t="str">
        <f t="shared" si="3"/>
        <v>#000000</v>
      </c>
    </row>
    <row r="207" spans="1:26" x14ac:dyDescent="0.25">
      <c r="A207" s="195" t="s">
        <v>504</v>
      </c>
      <c r="B207" s="91">
        <v>17</v>
      </c>
      <c r="C207" s="91" t="s">
        <v>236</v>
      </c>
      <c r="D207" s="85" t="s">
        <v>660</v>
      </c>
      <c r="F207" s="102">
        <v>0</v>
      </c>
      <c r="G207" s="102">
        <v>140</v>
      </c>
      <c r="H207" s="102">
        <v>149</v>
      </c>
      <c r="I207" s="185" t="str" cm="1">
        <f t="array" ref="I207">RGBCOLOR(F207,G207,H207)</f>
        <v/>
      </c>
      <c r="J207" s="102">
        <v>255</v>
      </c>
      <c r="K207" s="102">
        <v>255</v>
      </c>
      <c r="L207" s="102">
        <v>255</v>
      </c>
      <c r="M207" s="112" t="str" cm="1">
        <f t="array" ref="M207">RGBCOLOR(J207,K207,L207)</f>
        <v/>
      </c>
      <c r="Z207" s="101" t="str">
        <f t="shared" si="3"/>
        <v>#008C95</v>
      </c>
    </row>
    <row r="208" spans="1:26" x14ac:dyDescent="0.25">
      <c r="A208" s="88"/>
      <c r="B208" s="114"/>
      <c r="C208" s="114"/>
      <c r="D208" s="85" t="s">
        <v>661</v>
      </c>
      <c r="F208" s="102">
        <v>0</v>
      </c>
      <c r="G208" s="102">
        <v>140</v>
      </c>
      <c r="H208" s="102">
        <v>149</v>
      </c>
      <c r="I208" s="185" t="str" cm="1">
        <f t="array" ref="I208">RGBCOLOR(F208,G208,H208)</f>
        <v/>
      </c>
      <c r="J208" s="102">
        <v>255</v>
      </c>
      <c r="K208" s="102">
        <v>255</v>
      </c>
      <c r="L208" s="102">
        <v>255</v>
      </c>
      <c r="M208" s="112" t="str" cm="1">
        <f t="array" ref="M208">RGBCOLOR(J208,K208,L208)</f>
        <v/>
      </c>
      <c r="Z208" s="101" t="str">
        <f t="shared" si="3"/>
        <v>#008C95</v>
      </c>
    </row>
    <row r="209" spans="1:26" x14ac:dyDescent="0.25">
      <c r="A209" s="88"/>
      <c r="B209" s="114"/>
      <c r="C209" s="114"/>
      <c r="D209" s="85" t="s">
        <v>662</v>
      </c>
      <c r="F209" s="102">
        <v>0</v>
      </c>
      <c r="G209" s="102">
        <v>140</v>
      </c>
      <c r="H209" s="102">
        <v>149</v>
      </c>
      <c r="I209" s="185" t="str" cm="1">
        <f t="array" ref="I209">RGBCOLOR(F209,G209,H209)</f>
        <v/>
      </c>
      <c r="J209" s="102">
        <v>255</v>
      </c>
      <c r="K209" s="102">
        <v>255</v>
      </c>
      <c r="L209" s="102">
        <v>255</v>
      </c>
      <c r="M209" s="112" t="str" cm="1">
        <f t="array" ref="M209">RGBCOLOR(J209,K209,L209)</f>
        <v/>
      </c>
      <c r="Z209" s="101" t="str">
        <f t="shared" si="3"/>
        <v>#008C95</v>
      </c>
    </row>
    <row r="210" spans="1:26" ht="15.75" thickBot="1" x14ac:dyDescent="0.3">
      <c r="A210" s="89"/>
      <c r="B210" s="111"/>
      <c r="C210" s="111"/>
      <c r="D210" s="81" t="s">
        <v>629</v>
      </c>
      <c r="F210" s="102">
        <v>255</v>
      </c>
      <c r="G210" s="102">
        <v>215</v>
      </c>
      <c r="H210" s="102">
        <v>0</v>
      </c>
      <c r="I210" s="109" t="str" cm="1">
        <f t="array" ref="I210">RGBCOLOR(F210,G210,H210)</f>
        <v/>
      </c>
      <c r="J210" s="102">
        <v>0</v>
      </c>
      <c r="K210" s="102">
        <v>0</v>
      </c>
      <c r="L210" s="102">
        <v>0</v>
      </c>
      <c r="M210" s="108" t="str" cm="1">
        <f t="array" ref="M210">RGBCOLOR(J210,K210,L210)</f>
        <v/>
      </c>
      <c r="Z210" s="101" t="str">
        <f t="shared" si="3"/>
        <v>#FFD700</v>
      </c>
    </row>
    <row r="211" spans="1:26" x14ac:dyDescent="0.25">
      <c r="A211" s="87"/>
      <c r="B211" s="93"/>
      <c r="C211" s="93"/>
      <c r="D211" s="143">
        <v>0</v>
      </c>
      <c r="F211" s="102"/>
      <c r="G211" s="102"/>
      <c r="H211" s="102"/>
      <c r="I211" s="108" t="str" cm="1">
        <f t="array" ref="I211">RGBCOLOR(F211,G211,H211)</f>
        <v/>
      </c>
      <c r="M211" s="108" t="str" cm="1">
        <f t="array" ref="M211">RGBCOLOR(J211,K211,L211)</f>
        <v/>
      </c>
      <c r="Z211" s="101" t="str">
        <f t="shared" si="3"/>
        <v>#000000</v>
      </c>
    </row>
    <row r="212" spans="1:26" x14ac:dyDescent="0.25">
      <c r="A212" s="165" t="s">
        <v>173</v>
      </c>
      <c r="B212" s="91">
        <v>17</v>
      </c>
      <c r="C212" s="91" t="s">
        <v>283</v>
      </c>
      <c r="D212" s="161" t="s">
        <v>669</v>
      </c>
      <c r="F212" s="102">
        <v>0</v>
      </c>
      <c r="G212" s="102">
        <v>119</v>
      </c>
      <c r="H212" s="102">
        <v>200</v>
      </c>
      <c r="I212" s="160" t="str" cm="1">
        <f t="array" ref="I212">RGBCOLOR(F212,G212,H212)</f>
        <v/>
      </c>
      <c r="J212" s="102">
        <v>255</v>
      </c>
      <c r="K212" s="102">
        <v>255</v>
      </c>
      <c r="L212" s="102">
        <v>255</v>
      </c>
      <c r="M212" s="112" t="str" cm="1">
        <f t="array" ref="M212">RGBCOLOR(J212,K212,L212)</f>
        <v/>
      </c>
      <c r="Z212" s="101" t="str">
        <f t="shared" si="3"/>
        <v>#0077C8</v>
      </c>
    </row>
    <row r="213" spans="1:26" x14ac:dyDescent="0.25">
      <c r="A213" s="88"/>
      <c r="B213" s="114"/>
      <c r="C213" s="114"/>
      <c r="D213" s="161" t="s">
        <v>670</v>
      </c>
      <c r="F213" s="102">
        <v>0</v>
      </c>
      <c r="G213" s="102">
        <v>119</v>
      </c>
      <c r="H213" s="102">
        <v>200</v>
      </c>
      <c r="I213" s="160" t="str" cm="1">
        <f t="array" ref="I213">RGBCOLOR(F213,G213,H213)</f>
        <v/>
      </c>
      <c r="J213" s="102">
        <v>255</v>
      </c>
      <c r="K213" s="102">
        <v>255</v>
      </c>
      <c r="L213" s="102">
        <v>255</v>
      </c>
      <c r="M213" s="112" t="str" cm="1">
        <f t="array" ref="M213">RGBCOLOR(J213,K213,L213)</f>
        <v/>
      </c>
      <c r="Z213" s="101" t="str">
        <f t="shared" si="3"/>
        <v>#0077C8</v>
      </c>
    </row>
    <row r="214" spans="1:26" x14ac:dyDescent="0.25">
      <c r="A214" s="88"/>
      <c r="B214" s="114"/>
      <c r="C214" s="114"/>
      <c r="D214" s="161" t="s">
        <v>14</v>
      </c>
      <c r="F214" s="102">
        <v>0</v>
      </c>
      <c r="G214" s="102">
        <v>119</v>
      </c>
      <c r="H214" s="102">
        <v>200</v>
      </c>
      <c r="I214" s="160" t="str" cm="1">
        <f t="array" ref="I214">RGBCOLOR(F214,G214,H214)</f>
        <v/>
      </c>
      <c r="J214" s="102">
        <v>255</v>
      </c>
      <c r="K214" s="102">
        <v>255</v>
      </c>
      <c r="L214" s="102">
        <v>255</v>
      </c>
      <c r="M214" s="112" t="str" cm="1">
        <f t="array" ref="M214">RGBCOLOR(J214,K214,L214)</f>
        <v/>
      </c>
      <c r="Z214" s="101" t="str">
        <f t="shared" si="3"/>
        <v>#0077C8</v>
      </c>
    </row>
    <row r="215" spans="1:26" ht="15.75" thickBot="1" x14ac:dyDescent="0.3">
      <c r="A215" s="89"/>
      <c r="B215" s="111"/>
      <c r="C215" s="111"/>
      <c r="D215" s="81" t="s">
        <v>484</v>
      </c>
      <c r="F215" s="102">
        <v>255</v>
      </c>
      <c r="G215" s="102">
        <v>215</v>
      </c>
      <c r="H215" s="102">
        <v>0</v>
      </c>
      <c r="I215" s="109" t="str" cm="1">
        <f t="array" ref="I215">RGBCOLOR(F215,G215,H215)</f>
        <v/>
      </c>
      <c r="J215" s="102">
        <v>0</v>
      </c>
      <c r="K215" s="102">
        <v>0</v>
      </c>
      <c r="L215" s="102">
        <v>0</v>
      </c>
      <c r="M215" s="108" t="str" cm="1">
        <f t="array" ref="M215">RGBCOLOR(J215,K215,L215)</f>
        <v/>
      </c>
      <c r="Z215" s="101" t="str">
        <f t="shared" si="3"/>
        <v>#FFD700</v>
      </c>
    </row>
    <row r="216" spans="1:26" x14ac:dyDescent="0.25">
      <c r="A216" s="87"/>
      <c r="B216" s="93"/>
      <c r="C216" s="93"/>
      <c r="D216" s="143">
        <v>0</v>
      </c>
      <c r="F216" s="102"/>
      <c r="G216" s="102"/>
      <c r="H216" s="102"/>
      <c r="I216" s="108" t="str" cm="1">
        <f t="array" ref="I216">RGBCOLOR(F216,G216,H216)</f>
        <v/>
      </c>
      <c r="M216" s="108" t="str" cm="1">
        <f t="array" ref="M216">RGBCOLOR(J216,K216,L216)</f>
        <v/>
      </c>
      <c r="Z216" s="101" t="str">
        <f t="shared" si="3"/>
        <v>#000000</v>
      </c>
    </row>
    <row r="217" spans="1:26" x14ac:dyDescent="0.25">
      <c r="A217" s="165" t="s">
        <v>174</v>
      </c>
      <c r="B217" s="91">
        <v>17</v>
      </c>
      <c r="C217" s="91" t="s">
        <v>285</v>
      </c>
      <c r="D217" s="161" t="s">
        <v>275</v>
      </c>
      <c r="F217" s="102">
        <v>0</v>
      </c>
      <c r="G217" s="102">
        <v>119</v>
      </c>
      <c r="H217" s="102">
        <v>200</v>
      </c>
      <c r="I217" s="160" t="str" cm="1">
        <f t="array" ref="I217">RGBCOLOR(F217,G217,H217)</f>
        <v/>
      </c>
      <c r="J217" s="102">
        <v>255</v>
      </c>
      <c r="K217" s="102">
        <v>255</v>
      </c>
      <c r="L217" s="102">
        <v>255</v>
      </c>
      <c r="M217" s="112" t="str" cm="1">
        <f t="array" ref="M217">RGBCOLOR(J217,K217,L217)</f>
        <v/>
      </c>
      <c r="Z217" s="101" t="str">
        <f t="shared" si="3"/>
        <v>#0077C8</v>
      </c>
    </row>
    <row r="218" spans="1:26" x14ac:dyDescent="0.25">
      <c r="A218" s="88"/>
      <c r="B218" s="114"/>
      <c r="C218" s="114"/>
      <c r="D218" s="161" t="s">
        <v>665</v>
      </c>
      <c r="F218" s="102">
        <v>0</v>
      </c>
      <c r="G218" s="102">
        <v>119</v>
      </c>
      <c r="H218" s="102">
        <v>200</v>
      </c>
      <c r="I218" s="160" t="str" cm="1">
        <f t="array" ref="I218">RGBCOLOR(F218,G218,H218)</f>
        <v/>
      </c>
      <c r="J218" s="102">
        <v>255</v>
      </c>
      <c r="K218" s="102">
        <v>255</v>
      </c>
      <c r="L218" s="102">
        <v>255</v>
      </c>
      <c r="M218" s="112" t="str" cm="1">
        <f t="array" ref="M218">RGBCOLOR(J218,K218,L218)</f>
        <v/>
      </c>
      <c r="Z218" s="101" t="str">
        <f t="shared" si="3"/>
        <v>#0077C8</v>
      </c>
    </row>
    <row r="219" spans="1:26" x14ac:dyDescent="0.25">
      <c r="A219" s="88"/>
      <c r="B219" s="114"/>
      <c r="C219" s="114"/>
      <c r="D219" s="161" t="s">
        <v>666</v>
      </c>
      <c r="F219" s="102">
        <v>0</v>
      </c>
      <c r="G219" s="102">
        <v>119</v>
      </c>
      <c r="H219" s="102">
        <v>200</v>
      </c>
      <c r="I219" s="160" t="str" cm="1">
        <f t="array" ref="I219">RGBCOLOR(F219,G219,H219)</f>
        <v/>
      </c>
      <c r="J219" s="102">
        <v>255</v>
      </c>
      <c r="K219" s="102">
        <v>255</v>
      </c>
      <c r="L219" s="102">
        <v>255</v>
      </c>
      <c r="M219" s="112" t="str" cm="1">
        <f t="array" ref="M219">RGBCOLOR(J219,K219,L219)</f>
        <v/>
      </c>
      <c r="Z219" s="101" t="str">
        <f t="shared" si="3"/>
        <v>#0077C8</v>
      </c>
    </row>
    <row r="220" spans="1:26" ht="15.75" thickBot="1" x14ac:dyDescent="0.3">
      <c r="A220" s="89"/>
      <c r="B220" s="111"/>
      <c r="C220" s="111"/>
      <c r="D220" s="81" t="s">
        <v>240</v>
      </c>
      <c r="F220" s="102">
        <v>255</v>
      </c>
      <c r="G220" s="102">
        <v>215</v>
      </c>
      <c r="H220" s="102">
        <v>0</v>
      </c>
      <c r="I220" s="109" t="str" cm="1">
        <f t="array" ref="I220">RGBCOLOR(F220,G220,H220)</f>
        <v/>
      </c>
      <c r="J220" s="102">
        <v>0</v>
      </c>
      <c r="K220" s="102">
        <v>0</v>
      </c>
      <c r="L220" s="102">
        <v>0</v>
      </c>
      <c r="M220" s="108" t="str" cm="1">
        <f t="array" ref="M220">RGBCOLOR(J220,K220,L220)</f>
        <v/>
      </c>
      <c r="Z220" s="101" t="str">
        <f t="shared" si="3"/>
        <v>#FFD700</v>
      </c>
    </row>
    <row r="221" spans="1:26" x14ac:dyDescent="0.25">
      <c r="A221" s="87"/>
      <c r="B221" s="93"/>
      <c r="C221" s="93"/>
      <c r="D221" s="143">
        <v>0</v>
      </c>
      <c r="F221" s="102"/>
      <c r="G221" s="102"/>
      <c r="H221" s="102"/>
      <c r="I221" s="108"/>
      <c r="M221" s="108" t="str" cm="1">
        <f t="array" ref="M221">RGBCOLOR(J221,K221,L221)</f>
        <v/>
      </c>
      <c r="Z221" s="101" t="str">
        <f t="shared" si="3"/>
        <v>#000000</v>
      </c>
    </row>
    <row r="222" spans="1:26" x14ac:dyDescent="0.25">
      <c r="A222" s="195" t="s">
        <v>505</v>
      </c>
      <c r="B222" s="91">
        <v>17</v>
      </c>
      <c r="C222" s="91" t="s">
        <v>224</v>
      </c>
      <c r="D222" s="161" t="s">
        <v>663</v>
      </c>
      <c r="F222" s="102">
        <v>0</v>
      </c>
      <c r="G222" s="102">
        <v>119</v>
      </c>
      <c r="H222" s="102">
        <v>200</v>
      </c>
      <c r="I222" s="160" t="str" cm="1">
        <f t="array" ref="I222">RGBCOLOR(F222,G222,H222)</f>
        <v/>
      </c>
      <c r="J222" s="102">
        <v>255</v>
      </c>
      <c r="K222" s="102">
        <v>255</v>
      </c>
      <c r="L222" s="102">
        <v>255</v>
      </c>
      <c r="M222" s="112" t="str" cm="1">
        <f t="array" ref="M222">RGBCOLOR(J222,K222,L222)</f>
        <v/>
      </c>
      <c r="Z222" s="101" t="str">
        <f t="shared" si="3"/>
        <v>#0077C8</v>
      </c>
    </row>
    <row r="223" spans="1:26" x14ac:dyDescent="0.25">
      <c r="A223" s="88"/>
      <c r="B223" s="114"/>
      <c r="C223" s="114"/>
      <c r="D223" s="161" t="s">
        <v>664</v>
      </c>
      <c r="F223" s="102">
        <v>0</v>
      </c>
      <c r="G223" s="102">
        <v>119</v>
      </c>
      <c r="H223" s="102">
        <v>200</v>
      </c>
      <c r="I223" s="160" t="str" cm="1">
        <f t="array" ref="I223">RGBCOLOR(F223,G223,H223)</f>
        <v/>
      </c>
      <c r="J223" s="102">
        <v>255</v>
      </c>
      <c r="K223" s="102">
        <v>255</v>
      </c>
      <c r="L223" s="102">
        <v>255</v>
      </c>
      <c r="M223" s="112" t="str" cm="1">
        <f t="array" ref="M223">RGBCOLOR(J223,K223,L223)</f>
        <v/>
      </c>
      <c r="Z223" s="101" t="str">
        <f t="shared" si="3"/>
        <v>#0077C8</v>
      </c>
    </row>
    <row r="224" spans="1:26" x14ac:dyDescent="0.25">
      <c r="A224" s="88"/>
      <c r="B224" s="114"/>
      <c r="C224" s="114"/>
      <c r="D224" s="161" t="s">
        <v>506</v>
      </c>
      <c r="F224" s="102">
        <v>0</v>
      </c>
      <c r="G224" s="102">
        <v>119</v>
      </c>
      <c r="H224" s="102">
        <v>200</v>
      </c>
      <c r="I224" s="160" t="str" cm="1">
        <f t="array" ref="I224">RGBCOLOR(F224,G224,H224)</f>
        <v/>
      </c>
      <c r="J224" s="102">
        <v>255</v>
      </c>
      <c r="K224" s="102">
        <v>255</v>
      </c>
      <c r="L224" s="102">
        <v>255</v>
      </c>
      <c r="M224" s="112" t="str" cm="1">
        <f t="array" ref="M224">RGBCOLOR(J224,K224,L224)</f>
        <v/>
      </c>
      <c r="Z224" s="101" t="str">
        <f t="shared" si="3"/>
        <v>#0077C8</v>
      </c>
    </row>
    <row r="225" spans="1:26" ht="15.75" thickBot="1" x14ac:dyDescent="0.3">
      <c r="A225" s="89"/>
      <c r="B225" s="111"/>
      <c r="C225" s="111"/>
      <c r="D225" s="81" t="s">
        <v>240</v>
      </c>
      <c r="F225" s="102">
        <v>255</v>
      </c>
      <c r="G225" s="102">
        <v>215</v>
      </c>
      <c r="H225" s="102">
        <v>0</v>
      </c>
      <c r="I225" s="109" t="str" cm="1">
        <f t="array" ref="I225">RGBCOLOR(F225,G225,H225)</f>
        <v/>
      </c>
      <c r="J225" s="102">
        <v>0</v>
      </c>
      <c r="K225" s="102">
        <v>0</v>
      </c>
      <c r="L225" s="102">
        <v>0</v>
      </c>
      <c r="M225" s="108" t="str" cm="1">
        <f t="array" ref="M225">RGBCOLOR(J225,K225,L225)</f>
        <v/>
      </c>
      <c r="Z225" s="101" t="str">
        <f t="shared" si="3"/>
        <v>#FFD700</v>
      </c>
    </row>
    <row r="226" spans="1:26" x14ac:dyDescent="0.25">
      <c r="A226" s="87"/>
      <c r="B226" s="93"/>
      <c r="C226" s="93"/>
      <c r="D226" s="82">
        <v>0</v>
      </c>
      <c r="F226" s="102"/>
      <c r="G226" s="102"/>
      <c r="H226" s="102"/>
      <c r="I226" s="108" t="str" cm="1">
        <f t="array" ref="I226">RGBCOLOR(F226,G226,H226)</f>
        <v/>
      </c>
      <c r="M226" s="108" t="str" cm="1">
        <f t="array" ref="M226">RGBCOLOR(J226,K226,L226)</f>
        <v/>
      </c>
      <c r="Z226" s="101" t="str">
        <f t="shared" si="3"/>
        <v>#000000</v>
      </c>
    </row>
    <row r="227" spans="1:26" x14ac:dyDescent="0.25">
      <c r="A227" s="88" t="s">
        <v>157</v>
      </c>
      <c r="B227" s="91">
        <v>18</v>
      </c>
      <c r="C227" s="91" t="s">
        <v>219</v>
      </c>
      <c r="D227" s="84" t="s">
        <v>161</v>
      </c>
      <c r="F227" s="102">
        <v>152</v>
      </c>
      <c r="G227" s="102">
        <v>29</v>
      </c>
      <c r="H227" s="102">
        <v>151</v>
      </c>
      <c r="I227" s="116" t="str" cm="1">
        <f t="array" ref="I227">RGBCOLOR(F227,G227,H227)</f>
        <v/>
      </c>
      <c r="J227" s="102">
        <v>255</v>
      </c>
      <c r="K227" s="102">
        <v>255</v>
      </c>
      <c r="L227" s="102">
        <v>255</v>
      </c>
      <c r="M227" s="112" t="str" cm="1">
        <f t="array" ref="M227">RGBCOLOR(J227,K227,L227)</f>
        <v/>
      </c>
      <c r="Z227" s="101" t="str">
        <f t="shared" si="3"/>
        <v>#981D97</v>
      </c>
    </row>
    <row r="228" spans="1:26" x14ac:dyDescent="0.25">
      <c r="A228" s="88"/>
      <c r="B228" s="114"/>
      <c r="C228" s="114"/>
      <c r="D228" s="84" t="s">
        <v>223</v>
      </c>
      <c r="F228" s="102">
        <v>152</v>
      </c>
      <c r="G228" s="102">
        <v>29</v>
      </c>
      <c r="H228" s="102">
        <v>151</v>
      </c>
      <c r="I228" s="116" t="str" cm="1">
        <f t="array" ref="I228">RGBCOLOR(F228,G228,H228)</f>
        <v/>
      </c>
      <c r="J228" s="102">
        <v>255</v>
      </c>
      <c r="K228" s="102">
        <v>255</v>
      </c>
      <c r="L228" s="102">
        <v>255</v>
      </c>
      <c r="M228" s="112" t="str" cm="1">
        <f t="array" ref="M228">RGBCOLOR(J228,K228,L228)</f>
        <v/>
      </c>
      <c r="Z228" s="101" t="str">
        <f t="shared" si="3"/>
        <v>#981D97</v>
      </c>
    </row>
    <row r="229" spans="1:26" x14ac:dyDescent="0.25">
      <c r="A229" s="88"/>
      <c r="B229" s="114"/>
      <c r="C229" s="114"/>
      <c r="D229" s="84" t="s">
        <v>282</v>
      </c>
      <c r="F229" s="102">
        <v>152</v>
      </c>
      <c r="G229" s="102">
        <v>29</v>
      </c>
      <c r="H229" s="102">
        <v>151</v>
      </c>
      <c r="I229" s="116" t="str" cm="1">
        <f t="array" ref="I229">RGBCOLOR(F229,G229,H229)</f>
        <v/>
      </c>
      <c r="J229" s="102">
        <v>255</v>
      </c>
      <c r="K229" s="102">
        <v>255</v>
      </c>
      <c r="L229" s="102">
        <v>255</v>
      </c>
      <c r="M229" s="112" t="str" cm="1">
        <f t="array" ref="M229">RGBCOLOR(J229,K229,L229)</f>
        <v/>
      </c>
      <c r="Z229" s="101" t="str">
        <f t="shared" si="3"/>
        <v>#981D97</v>
      </c>
    </row>
    <row r="230" spans="1:26" ht="15.75" thickBot="1" x14ac:dyDescent="0.3">
      <c r="A230" s="89"/>
      <c r="B230" s="111"/>
      <c r="C230" s="111"/>
      <c r="D230" s="81" t="s">
        <v>30</v>
      </c>
      <c r="F230" s="102">
        <v>255</v>
      </c>
      <c r="G230" s="102">
        <v>215</v>
      </c>
      <c r="H230" s="102">
        <v>0</v>
      </c>
      <c r="I230" s="109" t="str" cm="1">
        <f t="array" ref="I230">RGBCOLOR(F230,G230,H230)</f>
        <v/>
      </c>
      <c r="J230" s="102">
        <v>0</v>
      </c>
      <c r="K230" s="102">
        <v>0</v>
      </c>
      <c r="L230" s="102">
        <v>0</v>
      </c>
      <c r="M230" s="108" t="str" cm="1">
        <f t="array" ref="M230">RGBCOLOR(J230,K230,L230)</f>
        <v/>
      </c>
      <c r="Z230" s="101" t="str">
        <f t="shared" si="3"/>
        <v>#FFD700</v>
      </c>
    </row>
    <row r="231" spans="1:26" x14ac:dyDescent="0.25">
      <c r="A231" s="87"/>
      <c r="B231" s="93"/>
      <c r="C231" s="93"/>
      <c r="D231" s="82">
        <v>0</v>
      </c>
      <c r="F231" s="102"/>
      <c r="G231" s="102"/>
      <c r="H231" s="102"/>
      <c r="I231" s="108" t="str" cm="1">
        <f t="array" ref="I231">RGBCOLOR(F231,G231,H231)</f>
        <v/>
      </c>
      <c r="M231" s="108" t="str" cm="1">
        <f t="array" ref="M231">RGBCOLOR(J231,K231,L231)</f>
        <v/>
      </c>
      <c r="Z231" s="101" t="str">
        <f t="shared" si="3"/>
        <v>#000000</v>
      </c>
    </row>
    <row r="232" spans="1:26" x14ac:dyDescent="0.25">
      <c r="A232" s="88" t="s">
        <v>175</v>
      </c>
      <c r="B232" s="91">
        <v>18</v>
      </c>
      <c r="C232" s="91" t="s">
        <v>286</v>
      </c>
      <c r="D232" s="159" t="s">
        <v>287</v>
      </c>
      <c r="F232" s="102">
        <v>204</v>
      </c>
      <c r="G232" s="102">
        <v>138</v>
      </c>
      <c r="H232" s="102">
        <v>0</v>
      </c>
      <c r="I232" s="158" t="str" cm="1">
        <f t="array" ref="I232">RGBCOLOR(F232,G232,H232)</f>
        <v/>
      </c>
      <c r="J232" s="102">
        <v>255</v>
      </c>
      <c r="K232" s="102">
        <v>255</v>
      </c>
      <c r="L232" s="102">
        <v>255</v>
      </c>
      <c r="M232" s="112" t="str" cm="1">
        <f t="array" ref="M232">RGBCOLOR(J232,K232,L232)</f>
        <v/>
      </c>
      <c r="Z232" s="101" t="str">
        <f t="shared" si="3"/>
        <v>#CC8A00</v>
      </c>
    </row>
    <row r="233" spans="1:26" x14ac:dyDescent="0.25">
      <c r="A233" s="88"/>
      <c r="B233" s="114"/>
      <c r="C233" s="114"/>
      <c r="D233" s="159" t="s">
        <v>288</v>
      </c>
      <c r="F233" s="102">
        <v>204</v>
      </c>
      <c r="G233" s="102">
        <v>138</v>
      </c>
      <c r="H233" s="102">
        <v>1</v>
      </c>
      <c r="I233" s="194" t="str" cm="1">
        <f t="array" ref="I233">RGBCOLOR(F233,G233,H233)</f>
        <v/>
      </c>
      <c r="J233" s="102">
        <v>255</v>
      </c>
      <c r="K233" s="102">
        <v>255</v>
      </c>
      <c r="L233" s="102">
        <v>255</v>
      </c>
      <c r="M233" s="112" t="str" cm="1">
        <f t="array" ref="M233">RGBCOLOR(J233,K233,L233)</f>
        <v/>
      </c>
      <c r="Z233" s="101" t="str">
        <f t="shared" si="3"/>
        <v>#CC8A01</v>
      </c>
    </row>
    <row r="234" spans="1:26" x14ac:dyDescent="0.25">
      <c r="A234" s="88"/>
      <c r="B234" s="114"/>
      <c r="C234" s="114"/>
      <c r="D234" s="159" t="s">
        <v>14</v>
      </c>
      <c r="F234" s="102">
        <v>204</v>
      </c>
      <c r="G234" s="102">
        <v>138</v>
      </c>
      <c r="H234" s="102">
        <v>2</v>
      </c>
      <c r="I234" s="193" t="str" cm="1">
        <f t="array" ref="I234">RGBCOLOR(F234,G234,H234)</f>
        <v/>
      </c>
      <c r="J234" s="102">
        <v>255</v>
      </c>
      <c r="K234" s="102">
        <v>255</v>
      </c>
      <c r="L234" s="102">
        <v>255</v>
      </c>
      <c r="M234" s="112" t="str" cm="1">
        <f t="array" ref="M234">RGBCOLOR(J234,K234,L234)</f>
        <v/>
      </c>
      <c r="Z234" s="101" t="str">
        <f t="shared" si="3"/>
        <v>#CC8A02</v>
      </c>
    </row>
    <row r="235" spans="1:26" ht="15.75" thickBot="1" x14ac:dyDescent="0.3">
      <c r="A235" s="89"/>
      <c r="B235" s="111"/>
      <c r="C235" s="111"/>
      <c r="D235" s="81" t="s">
        <v>37</v>
      </c>
      <c r="F235" s="102">
        <v>255</v>
      </c>
      <c r="G235" s="102">
        <v>215</v>
      </c>
      <c r="H235" s="102">
        <v>0</v>
      </c>
      <c r="I235" s="109" t="str" cm="1">
        <f t="array" ref="I235">RGBCOLOR(F235,G235,H235)</f>
        <v/>
      </c>
      <c r="J235" s="102">
        <v>0</v>
      </c>
      <c r="K235" s="102">
        <v>0</v>
      </c>
      <c r="L235" s="102">
        <v>0</v>
      </c>
      <c r="M235" s="108" t="str" cm="1">
        <f t="array" ref="M235">RGBCOLOR(J235,K235,L235)</f>
        <v/>
      </c>
      <c r="Z235" s="101" t="str">
        <f t="shared" si="3"/>
        <v>#FFD700</v>
      </c>
    </row>
    <row r="236" spans="1:26" x14ac:dyDescent="0.25">
      <c r="A236" s="87"/>
      <c r="B236" s="93"/>
      <c r="C236" s="93"/>
      <c r="D236" s="82">
        <v>0</v>
      </c>
      <c r="F236" s="102"/>
      <c r="G236" s="102"/>
      <c r="H236" s="102"/>
      <c r="I236" s="108" t="str" cm="1">
        <f t="array" ref="I236">RGBCOLOR(F236,G236,H236)</f>
        <v/>
      </c>
      <c r="M236" s="108" t="str" cm="1">
        <f t="array" ref="M236">RGBCOLOR(J236,K236,L236)</f>
        <v/>
      </c>
      <c r="Z236" s="101" t="str">
        <f t="shared" si="3"/>
        <v>#000000</v>
      </c>
    </row>
    <row r="237" spans="1:26" x14ac:dyDescent="0.25">
      <c r="A237" s="156" t="s">
        <v>85</v>
      </c>
      <c r="B237" s="91">
        <v>20</v>
      </c>
      <c r="C237" s="91" t="s">
        <v>279</v>
      </c>
      <c r="D237" s="83" t="s">
        <v>289</v>
      </c>
      <c r="F237" s="102">
        <v>16</v>
      </c>
      <c r="G237" s="102">
        <v>6</v>
      </c>
      <c r="H237" s="102">
        <v>159</v>
      </c>
      <c r="I237" s="157" t="str" cm="1">
        <f t="array" ref="I237">RGBCOLOR(F237,G237,H237)</f>
        <v/>
      </c>
      <c r="J237" s="102">
        <v>255</v>
      </c>
      <c r="K237" s="102">
        <v>255</v>
      </c>
      <c r="L237" s="102">
        <v>255</v>
      </c>
      <c r="M237" s="112" t="str" cm="1">
        <f t="array" ref="M237">RGBCOLOR(J237,K237,L237)</f>
        <v/>
      </c>
      <c r="Z237" s="101" t="str">
        <f t="shared" si="3"/>
        <v>#10069F</v>
      </c>
    </row>
    <row r="238" spans="1:26" x14ac:dyDescent="0.25">
      <c r="A238" s="88"/>
      <c r="B238" s="114"/>
      <c r="C238" s="114"/>
      <c r="D238" s="83" t="s">
        <v>290</v>
      </c>
      <c r="F238" s="102">
        <v>16</v>
      </c>
      <c r="G238" s="102">
        <v>6</v>
      </c>
      <c r="H238" s="102">
        <v>159</v>
      </c>
      <c r="I238" s="157" t="str" cm="1">
        <f t="array" ref="I238">RGBCOLOR(F238,G238,H238)</f>
        <v/>
      </c>
      <c r="J238" s="102">
        <v>255</v>
      </c>
      <c r="K238" s="102">
        <v>255</v>
      </c>
      <c r="L238" s="102">
        <v>255</v>
      </c>
      <c r="M238" s="112" t="str" cm="1">
        <f t="array" ref="M238">RGBCOLOR(J238,K238,L238)</f>
        <v/>
      </c>
      <c r="Z238" s="101" t="str">
        <f t="shared" si="3"/>
        <v>#10069F</v>
      </c>
    </row>
    <row r="239" spans="1:26" x14ac:dyDescent="0.25">
      <c r="A239" s="88"/>
      <c r="B239" s="114"/>
      <c r="C239" s="114"/>
      <c r="D239" s="83" t="s">
        <v>291</v>
      </c>
      <c r="F239" s="102">
        <v>16</v>
      </c>
      <c r="G239" s="102">
        <v>6</v>
      </c>
      <c r="H239" s="102">
        <v>159</v>
      </c>
      <c r="I239" s="157" t="str" cm="1">
        <f t="array" ref="I239">RGBCOLOR(F239,G239,H239)</f>
        <v/>
      </c>
      <c r="J239" s="102">
        <v>255</v>
      </c>
      <c r="K239" s="102">
        <v>255</v>
      </c>
      <c r="L239" s="102">
        <v>255</v>
      </c>
      <c r="M239" s="112" t="str" cm="1">
        <f t="array" ref="M239">RGBCOLOR(J239,K239,L239)</f>
        <v/>
      </c>
      <c r="Z239" s="101" t="str">
        <f t="shared" si="3"/>
        <v>#10069F</v>
      </c>
    </row>
    <row r="240" spans="1:26" ht="15.75" thickBot="1" x14ac:dyDescent="0.3">
      <c r="A240" s="89"/>
      <c r="B240" s="111"/>
      <c r="C240" s="111"/>
      <c r="D240" s="81" t="s">
        <v>595</v>
      </c>
      <c r="F240" s="102">
        <v>255</v>
      </c>
      <c r="G240" s="102">
        <v>215</v>
      </c>
      <c r="H240" s="102">
        <v>0</v>
      </c>
      <c r="I240" s="109" t="str" cm="1">
        <f t="array" ref="I240">RGBCOLOR(F240,G240,H240)</f>
        <v/>
      </c>
      <c r="J240" s="102">
        <v>0</v>
      </c>
      <c r="K240" s="102">
        <v>0</v>
      </c>
      <c r="L240" s="102">
        <v>0</v>
      </c>
      <c r="M240" s="108" t="str" cm="1">
        <f t="array" ref="M240">RGBCOLOR(J240,K240,L240)</f>
        <v/>
      </c>
      <c r="Z240" s="101" t="str">
        <f t="shared" si="3"/>
        <v>#FFD700</v>
      </c>
    </row>
    <row r="241" spans="1:26" x14ac:dyDescent="0.25">
      <c r="A241" s="87"/>
      <c r="B241" s="93"/>
      <c r="C241" s="93"/>
      <c r="D241" s="82">
        <v>0</v>
      </c>
      <c r="F241" s="102"/>
      <c r="G241" s="102"/>
      <c r="H241" s="102"/>
      <c r="I241" s="108" t="str" cm="1">
        <f t="array" ref="I241">RGBCOLOR(F241,G241,H241)</f>
        <v/>
      </c>
      <c r="M241" s="108" t="str" cm="1">
        <f t="array" ref="M241">RGBCOLOR(J241,K241,L241)</f>
        <v/>
      </c>
      <c r="Z241" s="101" t="str">
        <f t="shared" si="3"/>
        <v>#000000</v>
      </c>
    </row>
    <row r="242" spans="1:26" x14ac:dyDescent="0.25">
      <c r="A242" s="156" t="s">
        <v>83</v>
      </c>
      <c r="B242" s="91">
        <v>20</v>
      </c>
      <c r="C242" s="91" t="s">
        <v>241</v>
      </c>
      <c r="D242" s="83" t="s">
        <v>289</v>
      </c>
      <c r="F242" s="102">
        <v>16</v>
      </c>
      <c r="G242" s="102">
        <v>6</v>
      </c>
      <c r="H242" s="102">
        <v>159</v>
      </c>
      <c r="I242" s="157" t="str" cm="1">
        <f t="array" ref="I242">RGBCOLOR(F242,G242,H242)</f>
        <v/>
      </c>
      <c r="J242" s="102">
        <v>255</v>
      </c>
      <c r="K242" s="102">
        <v>255</v>
      </c>
      <c r="L242" s="102">
        <v>255</v>
      </c>
      <c r="M242" s="112" t="str" cm="1">
        <f t="array" ref="M242">RGBCOLOR(J242,K242,L242)</f>
        <v/>
      </c>
      <c r="Z242" s="101" t="str">
        <f t="shared" si="3"/>
        <v>#10069F</v>
      </c>
    </row>
    <row r="243" spans="1:26" x14ac:dyDescent="0.25">
      <c r="A243" s="88"/>
      <c r="B243" s="114"/>
      <c r="C243" s="114"/>
      <c r="D243" s="83" t="s">
        <v>161</v>
      </c>
      <c r="F243" s="102">
        <v>16</v>
      </c>
      <c r="G243" s="102">
        <v>6</v>
      </c>
      <c r="H243" s="102">
        <v>159</v>
      </c>
      <c r="I243" s="157" t="str" cm="1">
        <f t="array" ref="I243">RGBCOLOR(F243,G243,H243)</f>
        <v/>
      </c>
      <c r="J243" s="102">
        <v>255</v>
      </c>
      <c r="K243" s="102">
        <v>255</v>
      </c>
      <c r="L243" s="102">
        <v>255</v>
      </c>
      <c r="M243" s="112" t="str" cm="1">
        <f t="array" ref="M243">RGBCOLOR(J243,K243,L243)</f>
        <v/>
      </c>
      <c r="Z243" s="101" t="str">
        <f t="shared" si="3"/>
        <v>#10069F</v>
      </c>
    </row>
    <row r="244" spans="1:26" x14ac:dyDescent="0.25">
      <c r="A244" s="88"/>
      <c r="B244" s="114"/>
      <c r="C244" s="114"/>
      <c r="D244" s="83" t="s">
        <v>230</v>
      </c>
      <c r="F244" s="102">
        <v>16</v>
      </c>
      <c r="G244" s="102">
        <v>6</v>
      </c>
      <c r="H244" s="102">
        <v>159</v>
      </c>
      <c r="I244" s="157" t="str" cm="1">
        <f t="array" ref="I244">RGBCOLOR(F244,G244,H244)</f>
        <v/>
      </c>
      <c r="J244" s="102">
        <v>255</v>
      </c>
      <c r="K244" s="102">
        <v>255</v>
      </c>
      <c r="L244" s="102">
        <v>255</v>
      </c>
      <c r="M244" s="112" t="str" cm="1">
        <f t="array" ref="M244">RGBCOLOR(J244,K244,L244)</f>
        <v/>
      </c>
      <c r="Z244" s="101" t="str">
        <f t="shared" si="3"/>
        <v>#10069F</v>
      </c>
    </row>
    <row r="245" spans="1:26" ht="15.75" thickBot="1" x14ac:dyDescent="0.3">
      <c r="A245" s="89"/>
      <c r="B245" s="111"/>
      <c r="C245" s="111"/>
      <c r="D245" s="81" t="s">
        <v>595</v>
      </c>
      <c r="F245" s="102">
        <v>255</v>
      </c>
      <c r="G245" s="102">
        <v>215</v>
      </c>
      <c r="H245" s="102">
        <v>0</v>
      </c>
      <c r="I245" s="109" t="str" cm="1">
        <f t="array" ref="I245">RGBCOLOR(F245,G245,H245)</f>
        <v/>
      </c>
      <c r="J245" s="102">
        <v>0</v>
      </c>
      <c r="K245" s="102">
        <v>0</v>
      </c>
      <c r="L245" s="102">
        <v>0</v>
      </c>
      <c r="M245" s="108" t="str" cm="1">
        <f t="array" ref="M245">RGBCOLOR(J245,K245,L245)</f>
        <v/>
      </c>
      <c r="Z245" s="101" t="str">
        <f t="shared" si="3"/>
        <v>#FFD700</v>
      </c>
    </row>
    <row r="246" spans="1:26" x14ac:dyDescent="0.25">
      <c r="A246" s="87"/>
      <c r="B246" s="93"/>
      <c r="C246" s="93"/>
      <c r="D246" s="82">
        <v>0</v>
      </c>
      <c r="F246" s="102"/>
      <c r="G246" s="102"/>
      <c r="H246" s="102"/>
      <c r="I246" s="108" t="str" cm="1">
        <f t="array" ref="I246">RGBCOLOR(F246,G246,H246)</f>
        <v/>
      </c>
      <c r="M246" s="108" t="str" cm="1">
        <f t="array" ref="M246">RGBCOLOR(J246,K246,L246)</f>
        <v/>
      </c>
      <c r="Z246" s="101" t="str">
        <f t="shared" si="3"/>
        <v>#000000</v>
      </c>
    </row>
    <row r="247" spans="1:26" x14ac:dyDescent="0.25">
      <c r="A247" s="156" t="s">
        <v>101</v>
      </c>
      <c r="B247" s="91">
        <v>20</v>
      </c>
      <c r="C247" s="91" t="s">
        <v>217</v>
      </c>
      <c r="D247" s="86" t="s">
        <v>239</v>
      </c>
      <c r="F247" s="102">
        <v>0</v>
      </c>
      <c r="G247" s="102">
        <v>119</v>
      </c>
      <c r="H247" s="102">
        <v>73</v>
      </c>
      <c r="I247" s="183" t="str" cm="1">
        <f t="array" ref="I247">RGBCOLOR(F247,G247,H247)</f>
        <v/>
      </c>
      <c r="J247" s="102">
        <v>255</v>
      </c>
      <c r="K247" s="102">
        <v>255</v>
      </c>
      <c r="L247" s="102">
        <v>255</v>
      </c>
      <c r="M247" s="112" t="str" cm="1">
        <f t="array" ref="M247">RGBCOLOR(J247,K247,L247)</f>
        <v/>
      </c>
      <c r="Z247" s="101" t="str">
        <f t="shared" si="3"/>
        <v>#007749</v>
      </c>
    </row>
    <row r="248" spans="1:26" x14ac:dyDescent="0.25">
      <c r="A248" s="88"/>
      <c r="B248" s="114"/>
      <c r="C248" s="114"/>
      <c r="D248" s="86" t="s">
        <v>275</v>
      </c>
      <c r="F248" s="102">
        <v>0</v>
      </c>
      <c r="G248" s="102">
        <v>119</v>
      </c>
      <c r="H248" s="102">
        <v>73</v>
      </c>
      <c r="I248" s="183" t="str" cm="1">
        <f t="array" ref="I248">RGBCOLOR(F248,G248,H248)</f>
        <v/>
      </c>
      <c r="J248" s="102">
        <v>255</v>
      </c>
      <c r="K248" s="102">
        <v>255</v>
      </c>
      <c r="L248" s="102">
        <v>255</v>
      </c>
      <c r="M248" s="112" t="str" cm="1">
        <f t="array" ref="M248">RGBCOLOR(J248,K248,L248)</f>
        <v/>
      </c>
      <c r="Z248" s="101" t="str">
        <f t="shared" si="3"/>
        <v>#007749</v>
      </c>
    </row>
    <row r="249" spans="1:26" x14ac:dyDescent="0.25">
      <c r="A249" s="88"/>
      <c r="B249" s="114"/>
      <c r="C249" s="114"/>
      <c r="D249" s="86" t="s">
        <v>289</v>
      </c>
      <c r="F249" s="102">
        <v>0</v>
      </c>
      <c r="G249" s="102">
        <v>119</v>
      </c>
      <c r="H249" s="102">
        <v>73</v>
      </c>
      <c r="I249" s="183" t="str" cm="1">
        <f t="array" ref="I249">RGBCOLOR(F249,G249,H249)</f>
        <v/>
      </c>
      <c r="J249" s="102">
        <v>255</v>
      </c>
      <c r="K249" s="102">
        <v>255</v>
      </c>
      <c r="L249" s="102">
        <v>255</v>
      </c>
      <c r="M249" s="112" t="str" cm="1">
        <f t="array" ref="M249">RGBCOLOR(J249,K249,L249)</f>
        <v/>
      </c>
      <c r="Z249" s="101" t="str">
        <f t="shared" si="3"/>
        <v>#007749</v>
      </c>
    </row>
    <row r="250" spans="1:26" ht="15.75" thickBot="1" x14ac:dyDescent="0.3">
      <c r="A250" s="89"/>
      <c r="B250" s="111"/>
      <c r="C250" s="111"/>
      <c r="D250" s="81" t="s">
        <v>45</v>
      </c>
      <c r="F250" s="102">
        <v>255</v>
      </c>
      <c r="G250" s="102">
        <v>215</v>
      </c>
      <c r="H250" s="102">
        <v>0</v>
      </c>
      <c r="I250" s="109" t="str" cm="1">
        <f t="array" ref="I250">RGBCOLOR(F250,G250,H250)</f>
        <v/>
      </c>
      <c r="J250" s="102">
        <v>0</v>
      </c>
      <c r="K250" s="102">
        <v>0</v>
      </c>
      <c r="L250" s="102">
        <v>0</v>
      </c>
      <c r="M250" s="108" t="str" cm="1">
        <f t="array" ref="M250">RGBCOLOR(J250,K250,L250)</f>
        <v/>
      </c>
      <c r="Z250" s="101" t="str">
        <f t="shared" si="3"/>
        <v>#FFD700</v>
      </c>
    </row>
    <row r="251" spans="1:26" x14ac:dyDescent="0.25">
      <c r="A251" s="87"/>
      <c r="B251" s="93"/>
      <c r="C251" s="93"/>
      <c r="D251" s="82">
        <v>0</v>
      </c>
      <c r="F251" s="102"/>
      <c r="G251" s="102"/>
      <c r="H251" s="102"/>
      <c r="I251" s="108" t="str" cm="1">
        <f t="array" ref="I251">RGBCOLOR(F251,G251,H251)</f>
        <v/>
      </c>
      <c r="M251" s="108" t="str" cm="1">
        <f t="array" ref="M251">RGBCOLOR(J251,K251,L251)</f>
        <v/>
      </c>
      <c r="Z251" s="101" t="str">
        <f t="shared" si="3"/>
        <v>#000000</v>
      </c>
    </row>
    <row r="252" spans="1:26" x14ac:dyDescent="0.25">
      <c r="A252" s="156" t="s">
        <v>102</v>
      </c>
      <c r="B252" s="91">
        <v>20</v>
      </c>
      <c r="C252" s="91" t="s">
        <v>229</v>
      </c>
      <c r="D252" s="86" t="s">
        <v>239</v>
      </c>
      <c r="F252" s="102">
        <v>0</v>
      </c>
      <c r="G252" s="102">
        <v>119</v>
      </c>
      <c r="H252" s="102">
        <v>73</v>
      </c>
      <c r="I252" s="183" t="str" cm="1">
        <f t="array" ref="I252">RGBCOLOR(F252,G252,H252)</f>
        <v/>
      </c>
      <c r="J252" s="102">
        <v>255</v>
      </c>
      <c r="K252" s="102">
        <v>255</v>
      </c>
      <c r="L252" s="102">
        <v>255</v>
      </c>
      <c r="M252" s="112" t="str" cm="1">
        <f t="array" ref="M252">RGBCOLOR(J252,K252,L252)</f>
        <v/>
      </c>
      <c r="Z252" s="101" t="str">
        <f t="shared" si="3"/>
        <v>#007749</v>
      </c>
    </row>
    <row r="253" spans="1:26" x14ac:dyDescent="0.25">
      <c r="A253" s="88"/>
      <c r="B253" s="114"/>
      <c r="C253" s="114"/>
      <c r="D253" s="86" t="s">
        <v>2</v>
      </c>
      <c r="F253" s="102">
        <v>0</v>
      </c>
      <c r="G253" s="102">
        <v>119</v>
      </c>
      <c r="H253" s="102">
        <v>73</v>
      </c>
      <c r="I253" s="183" t="str" cm="1">
        <f t="array" ref="I253">RGBCOLOR(F253,G253,H253)</f>
        <v/>
      </c>
      <c r="J253" s="102">
        <v>255</v>
      </c>
      <c r="K253" s="102">
        <v>255</v>
      </c>
      <c r="L253" s="102">
        <v>255</v>
      </c>
      <c r="M253" s="112" t="str" cm="1">
        <f t="array" ref="M253">RGBCOLOR(J253,K253,L253)</f>
        <v/>
      </c>
      <c r="Z253" s="101" t="str">
        <f t="shared" si="3"/>
        <v>#007749</v>
      </c>
    </row>
    <row r="254" spans="1:26" x14ac:dyDescent="0.25">
      <c r="A254" s="88"/>
      <c r="B254" s="91"/>
      <c r="C254" s="91"/>
      <c r="D254" s="86" t="s">
        <v>289</v>
      </c>
      <c r="F254" s="102">
        <v>0</v>
      </c>
      <c r="G254" s="102">
        <v>119</v>
      </c>
      <c r="H254" s="102">
        <v>73</v>
      </c>
      <c r="I254" s="183" t="str" cm="1">
        <f t="array" ref="I254">RGBCOLOR(F254,G254,H254)</f>
        <v/>
      </c>
      <c r="J254" s="102">
        <v>255</v>
      </c>
      <c r="K254" s="102">
        <v>255</v>
      </c>
      <c r="L254" s="102">
        <v>255</v>
      </c>
      <c r="M254" s="112" t="str" cm="1">
        <f t="array" ref="M254">RGBCOLOR(J254,K254,L254)</f>
        <v/>
      </c>
      <c r="Z254" s="101" t="str">
        <f t="shared" si="3"/>
        <v>#007749</v>
      </c>
    </row>
    <row r="255" spans="1:26" ht="15.75" thickBot="1" x14ac:dyDescent="0.3">
      <c r="A255" s="89"/>
      <c r="B255" s="92"/>
      <c r="C255" s="92"/>
      <c r="D255" s="81" t="s">
        <v>45</v>
      </c>
      <c r="F255" s="102">
        <v>255</v>
      </c>
      <c r="G255" s="102">
        <v>215</v>
      </c>
      <c r="H255" s="102">
        <v>0</v>
      </c>
      <c r="I255" s="109" t="str" cm="1">
        <f t="array" ref="I255">RGBCOLOR(F255,G255,H255)</f>
        <v/>
      </c>
      <c r="J255" s="102">
        <v>0</v>
      </c>
      <c r="K255" s="102">
        <v>0</v>
      </c>
      <c r="L255" s="102">
        <v>0</v>
      </c>
      <c r="M255" s="108" t="str" cm="1">
        <f t="array" ref="M255">RGBCOLOR(J255,K255,L255)</f>
        <v/>
      </c>
      <c r="Z255" s="101" t="str">
        <f t="shared" si="3"/>
        <v>#FFD700</v>
      </c>
    </row>
    <row r="256" spans="1:26" x14ac:dyDescent="0.25">
      <c r="A256" s="87"/>
      <c r="B256" s="90"/>
      <c r="C256" s="90"/>
      <c r="D256" s="82">
        <v>0</v>
      </c>
      <c r="F256" s="102"/>
      <c r="G256" s="102"/>
      <c r="H256" s="102"/>
      <c r="I256" s="108" t="str" cm="1">
        <f t="array" ref="I256">RGBCOLOR(F256,G256,H256)</f>
        <v/>
      </c>
      <c r="M256" s="108" t="str" cm="1">
        <f t="array" ref="M256">RGBCOLOR(J256,K256,L256)</f>
        <v/>
      </c>
      <c r="Z256" s="101" t="str">
        <f t="shared" si="3"/>
        <v>#000000</v>
      </c>
    </row>
    <row r="257" spans="1:26" x14ac:dyDescent="0.25">
      <c r="A257" s="156" t="s">
        <v>86</v>
      </c>
      <c r="B257" s="91">
        <v>20</v>
      </c>
      <c r="C257" s="91" t="s">
        <v>271</v>
      </c>
      <c r="D257" s="83" t="s">
        <v>292</v>
      </c>
      <c r="F257" s="102">
        <v>16</v>
      </c>
      <c r="G257" s="102">
        <v>6</v>
      </c>
      <c r="H257" s="102">
        <v>159</v>
      </c>
      <c r="I257" s="157" t="str" cm="1">
        <f t="array" ref="I257">RGBCOLOR(F257,G257,H257)</f>
        <v/>
      </c>
      <c r="J257" s="102">
        <v>255</v>
      </c>
      <c r="K257" s="102">
        <v>255</v>
      </c>
      <c r="L257" s="102">
        <v>255</v>
      </c>
      <c r="M257" s="112" t="str" cm="1">
        <f t="array" ref="M257">RGBCOLOR(J257,K257,L257)</f>
        <v/>
      </c>
      <c r="Z257" s="101" t="str">
        <f t="shared" si="3"/>
        <v>#10069F</v>
      </c>
    </row>
    <row r="258" spans="1:26" x14ac:dyDescent="0.25">
      <c r="A258" s="88"/>
      <c r="B258" s="91"/>
      <c r="C258" s="91"/>
      <c r="D258" s="83" t="s">
        <v>19</v>
      </c>
      <c r="F258" s="102">
        <v>16</v>
      </c>
      <c r="G258" s="102">
        <v>6</v>
      </c>
      <c r="H258" s="102">
        <v>159</v>
      </c>
      <c r="I258" s="157" t="str" cm="1">
        <f t="array" ref="I258">RGBCOLOR(F258,G258,H258)</f>
        <v/>
      </c>
      <c r="J258" s="102">
        <v>255</v>
      </c>
      <c r="K258" s="102">
        <v>255</v>
      </c>
      <c r="L258" s="102">
        <v>255</v>
      </c>
      <c r="M258" s="112" t="str" cm="1">
        <f t="array" ref="M258">RGBCOLOR(J258,K258,L258)</f>
        <v/>
      </c>
      <c r="Z258" s="101" t="str">
        <f t="shared" si="3"/>
        <v>#10069F</v>
      </c>
    </row>
    <row r="259" spans="1:26" x14ac:dyDescent="0.25">
      <c r="A259" s="88"/>
      <c r="B259" s="91"/>
      <c r="C259" s="91"/>
      <c r="D259" s="83" t="s">
        <v>235</v>
      </c>
      <c r="F259" s="102">
        <v>16</v>
      </c>
      <c r="G259" s="102">
        <v>6</v>
      </c>
      <c r="H259" s="102">
        <v>159</v>
      </c>
      <c r="I259" s="157" t="str" cm="1">
        <f t="array" ref="I259">RGBCOLOR(F259,G259,H259)</f>
        <v/>
      </c>
      <c r="J259" s="102">
        <v>255</v>
      </c>
      <c r="K259" s="102">
        <v>255</v>
      </c>
      <c r="L259" s="102">
        <v>255</v>
      </c>
      <c r="M259" s="112" t="str" cm="1">
        <f t="array" ref="M259">RGBCOLOR(J259,K259,L259)</f>
        <v/>
      </c>
      <c r="Z259" s="101" t="str">
        <f t="shared" si="3"/>
        <v>#10069F</v>
      </c>
    </row>
    <row r="260" spans="1:26" ht="15.75" thickBot="1" x14ac:dyDescent="0.3">
      <c r="A260" s="89"/>
      <c r="B260" s="92"/>
      <c r="C260" s="92"/>
      <c r="D260" s="81" t="s">
        <v>595</v>
      </c>
      <c r="F260" s="102">
        <v>255</v>
      </c>
      <c r="G260" s="102">
        <v>215</v>
      </c>
      <c r="H260" s="102">
        <v>0</v>
      </c>
      <c r="I260" s="109" t="str" cm="1">
        <f t="array" ref="I260">RGBCOLOR(F260,G260,H260)</f>
        <v/>
      </c>
      <c r="J260" s="102">
        <v>0</v>
      </c>
      <c r="K260" s="102">
        <v>0</v>
      </c>
      <c r="L260" s="102">
        <v>0</v>
      </c>
      <c r="M260" s="108" t="str" cm="1">
        <f t="array" ref="M260">RGBCOLOR(J260,K260,L260)</f>
        <v/>
      </c>
      <c r="Z260" s="101" t="str">
        <f t="shared" si="3"/>
        <v>#FFD700</v>
      </c>
    </row>
    <row r="261" spans="1:26" x14ac:dyDescent="0.25">
      <c r="A261" s="87"/>
      <c r="B261" s="90"/>
      <c r="C261" s="90"/>
      <c r="D261" s="82">
        <v>0</v>
      </c>
      <c r="F261" s="102"/>
      <c r="G261" s="102"/>
      <c r="H261" s="102"/>
      <c r="I261" s="108" t="str" cm="1">
        <f t="array" ref="I261">RGBCOLOR(F261,G261,H261)</f>
        <v/>
      </c>
      <c r="M261" s="108" t="str" cm="1">
        <f t="array" ref="M261">RGBCOLOR(J261,K261,L261)</f>
        <v/>
      </c>
      <c r="Z261" s="101" t="str">
        <f t="shared" si="3"/>
        <v>#000000</v>
      </c>
    </row>
    <row r="262" spans="1:26" x14ac:dyDescent="0.25">
      <c r="A262" s="156" t="s">
        <v>104</v>
      </c>
      <c r="B262" s="91">
        <v>20</v>
      </c>
      <c r="C262" s="91" t="s">
        <v>283</v>
      </c>
      <c r="D262" s="86" t="s">
        <v>237</v>
      </c>
      <c r="F262" s="102">
        <v>0</v>
      </c>
      <c r="G262" s="102">
        <v>119</v>
      </c>
      <c r="H262" s="102">
        <v>73</v>
      </c>
      <c r="I262" s="183" t="str" cm="1">
        <f t="array" ref="I262">RGBCOLOR(F262,G262,H262)</f>
        <v/>
      </c>
      <c r="J262" s="102">
        <v>255</v>
      </c>
      <c r="K262" s="102">
        <v>255</v>
      </c>
      <c r="L262" s="102">
        <v>255</v>
      </c>
      <c r="M262" s="112" t="str" cm="1">
        <f t="array" ref="M262">RGBCOLOR(J262,K262,L262)</f>
        <v/>
      </c>
      <c r="Z262" s="101" t="str">
        <f t="shared" si="3"/>
        <v>#007749</v>
      </c>
    </row>
    <row r="263" spans="1:26" x14ac:dyDescent="0.25">
      <c r="A263" s="88"/>
      <c r="B263" s="91"/>
      <c r="C263" s="91"/>
      <c r="D263" s="86" t="s">
        <v>23</v>
      </c>
      <c r="F263" s="102">
        <v>0</v>
      </c>
      <c r="G263" s="102">
        <v>119</v>
      </c>
      <c r="H263" s="102">
        <v>73</v>
      </c>
      <c r="I263" s="183" t="str" cm="1">
        <f t="array" ref="I263">RGBCOLOR(F263,G263,H263)</f>
        <v/>
      </c>
      <c r="J263" s="102">
        <v>255</v>
      </c>
      <c r="K263" s="102">
        <v>255</v>
      </c>
      <c r="L263" s="102">
        <v>255</v>
      </c>
      <c r="M263" s="112" t="str" cm="1">
        <f t="array" ref="M263">RGBCOLOR(J263,K263,L263)</f>
        <v/>
      </c>
      <c r="Z263" s="101" t="str">
        <f t="shared" ref="Z263:Z285" si="4">CONCATENATE("#",DEC2HEX(F263,2),DEC2HEX(G263,2),DEC2HEX(H263,2))</f>
        <v>#007749</v>
      </c>
    </row>
    <row r="264" spans="1:26" x14ac:dyDescent="0.25">
      <c r="A264" s="88"/>
      <c r="B264" s="91"/>
      <c r="C264" s="91"/>
      <c r="D264" s="86" t="s">
        <v>293</v>
      </c>
      <c r="F264" s="102">
        <v>0</v>
      </c>
      <c r="G264" s="102">
        <v>119</v>
      </c>
      <c r="H264" s="102">
        <v>73</v>
      </c>
      <c r="I264" s="183" t="str" cm="1">
        <f t="array" ref="I264">RGBCOLOR(F264,G264,H264)</f>
        <v/>
      </c>
      <c r="J264" s="102">
        <v>255</v>
      </c>
      <c r="K264" s="102">
        <v>255</v>
      </c>
      <c r="L264" s="102">
        <v>255</v>
      </c>
      <c r="M264" s="112" t="str" cm="1">
        <f t="array" ref="M264">RGBCOLOR(J264,K264,L264)</f>
        <v/>
      </c>
      <c r="Z264" s="101" t="str">
        <f t="shared" si="4"/>
        <v>#007749</v>
      </c>
    </row>
    <row r="265" spans="1:26" ht="15.75" thickBot="1" x14ac:dyDescent="0.3">
      <c r="A265" s="89"/>
      <c r="B265" s="92"/>
      <c r="C265" s="92"/>
      <c r="D265" s="81" t="s">
        <v>596</v>
      </c>
      <c r="F265" s="102">
        <v>255</v>
      </c>
      <c r="G265" s="102">
        <v>215</v>
      </c>
      <c r="H265" s="102">
        <v>0</v>
      </c>
      <c r="I265" s="109" t="str" cm="1">
        <f t="array" ref="I265">RGBCOLOR(F265,G265,H265)</f>
        <v/>
      </c>
      <c r="J265" s="102">
        <v>0</v>
      </c>
      <c r="K265" s="102">
        <v>0</v>
      </c>
      <c r="L265" s="102">
        <v>0</v>
      </c>
      <c r="M265" s="108" t="str" cm="1">
        <f t="array" ref="M265">RGBCOLOR(J265,K265,L265)</f>
        <v/>
      </c>
      <c r="Z265" s="101" t="str">
        <f t="shared" si="4"/>
        <v>#FFD700</v>
      </c>
    </row>
    <row r="266" spans="1:26" x14ac:dyDescent="0.25">
      <c r="A266" s="87"/>
      <c r="B266" s="90"/>
      <c r="C266" s="90"/>
      <c r="D266" s="82">
        <v>0</v>
      </c>
      <c r="F266" s="102"/>
      <c r="G266" s="102"/>
      <c r="H266" s="102"/>
      <c r="I266" s="108" t="str" cm="1">
        <f t="array" ref="I266">RGBCOLOR(F266,G266,H266)</f>
        <v/>
      </c>
      <c r="M266" s="108" t="str" cm="1">
        <f t="array" ref="M266">RGBCOLOR(J266,K266,L266)</f>
        <v/>
      </c>
      <c r="Z266" s="101" t="str">
        <f t="shared" si="4"/>
        <v>#000000</v>
      </c>
    </row>
    <row r="267" spans="1:26" x14ac:dyDescent="0.25">
      <c r="A267" s="156" t="s">
        <v>84</v>
      </c>
      <c r="B267" s="91">
        <v>20</v>
      </c>
      <c r="C267" s="91" t="s">
        <v>247</v>
      </c>
      <c r="D267" s="83" t="s">
        <v>294</v>
      </c>
      <c r="F267" s="102">
        <v>16</v>
      </c>
      <c r="G267" s="102">
        <v>6</v>
      </c>
      <c r="H267" s="102">
        <v>159</v>
      </c>
      <c r="I267" s="157" t="str" cm="1">
        <f t="array" ref="I267">RGBCOLOR(F267,G267,H267)</f>
        <v/>
      </c>
      <c r="J267" s="102">
        <v>255</v>
      </c>
      <c r="K267" s="102">
        <v>255</v>
      </c>
      <c r="L267" s="102">
        <v>255</v>
      </c>
      <c r="M267" s="112" t="str" cm="1">
        <f t="array" ref="M267">RGBCOLOR(J267,K267,L267)</f>
        <v/>
      </c>
      <c r="Z267" s="101" t="str">
        <f t="shared" si="4"/>
        <v>#10069F</v>
      </c>
    </row>
    <row r="268" spans="1:26" x14ac:dyDescent="0.25">
      <c r="A268" s="88"/>
      <c r="B268" s="91"/>
      <c r="C268" s="91"/>
      <c r="D268" s="83" t="s">
        <v>295</v>
      </c>
      <c r="F268" s="102">
        <v>16</v>
      </c>
      <c r="G268" s="102">
        <v>6</v>
      </c>
      <c r="H268" s="102">
        <v>159</v>
      </c>
      <c r="I268" s="157" t="str" cm="1">
        <f t="array" ref="I268">RGBCOLOR(F268,G268,H268)</f>
        <v/>
      </c>
      <c r="J268" s="102">
        <v>255</v>
      </c>
      <c r="K268" s="102">
        <v>255</v>
      </c>
      <c r="L268" s="102">
        <v>255</v>
      </c>
      <c r="M268" s="112" t="str" cm="1">
        <f t="array" ref="M268">RGBCOLOR(J268,K268,L268)</f>
        <v/>
      </c>
      <c r="Z268" s="101" t="str">
        <f t="shared" si="4"/>
        <v>#10069F</v>
      </c>
    </row>
    <row r="269" spans="1:26" x14ac:dyDescent="0.25">
      <c r="A269" s="88"/>
      <c r="B269" s="91"/>
      <c r="C269" s="91"/>
      <c r="D269" s="83" t="s">
        <v>230</v>
      </c>
      <c r="F269" s="102">
        <v>16</v>
      </c>
      <c r="G269" s="102">
        <v>6</v>
      </c>
      <c r="H269" s="102">
        <v>159</v>
      </c>
      <c r="I269" s="157" t="str" cm="1">
        <f t="array" ref="I269">RGBCOLOR(F269,G269,H269)</f>
        <v/>
      </c>
      <c r="J269" s="102">
        <v>255</v>
      </c>
      <c r="K269" s="102">
        <v>255</v>
      </c>
      <c r="L269" s="102">
        <v>255</v>
      </c>
      <c r="M269" s="112" t="str" cm="1">
        <f t="array" ref="M269">RGBCOLOR(J269,K269,L269)</f>
        <v/>
      </c>
      <c r="Z269" s="101" t="str">
        <f t="shared" si="4"/>
        <v>#10069F</v>
      </c>
    </row>
    <row r="270" spans="1:26" ht="15.75" thickBot="1" x14ac:dyDescent="0.3">
      <c r="A270" s="89"/>
      <c r="B270" s="92"/>
      <c r="C270" s="92"/>
      <c r="D270" s="81" t="s">
        <v>595</v>
      </c>
      <c r="F270" s="102">
        <v>255</v>
      </c>
      <c r="G270" s="102">
        <v>215</v>
      </c>
      <c r="H270" s="102">
        <v>0</v>
      </c>
      <c r="I270" s="109" t="str" cm="1">
        <f t="array" ref="I270">RGBCOLOR(F270,G270,H270)</f>
        <v/>
      </c>
      <c r="J270" s="102">
        <v>0</v>
      </c>
      <c r="K270" s="102">
        <v>0</v>
      </c>
      <c r="L270" s="102">
        <v>0</v>
      </c>
      <c r="M270" s="108" t="str" cm="1">
        <f t="array" ref="M270">RGBCOLOR(J270,K270,L270)</f>
        <v/>
      </c>
      <c r="Z270" s="101" t="str">
        <f t="shared" si="4"/>
        <v>#FFD700</v>
      </c>
    </row>
    <row r="271" spans="1:26" x14ac:dyDescent="0.25">
      <c r="A271" s="87"/>
      <c r="B271" s="90"/>
      <c r="C271" s="90"/>
      <c r="D271" s="82">
        <v>0</v>
      </c>
      <c r="F271" s="102"/>
      <c r="G271" s="102"/>
      <c r="H271" s="102"/>
      <c r="I271" s="108" t="str" cm="1">
        <f t="array" ref="I271">RGBCOLOR(F271,G271,H271)</f>
        <v/>
      </c>
      <c r="M271" s="108" t="str" cm="1">
        <f t="array" ref="M271">RGBCOLOR(J271,K271,L271)</f>
        <v/>
      </c>
      <c r="Z271" s="101" t="str">
        <f t="shared" si="4"/>
        <v>#000000</v>
      </c>
    </row>
    <row r="272" spans="1:26" x14ac:dyDescent="0.25">
      <c r="A272" s="156" t="s">
        <v>103</v>
      </c>
      <c r="B272" s="91">
        <v>20</v>
      </c>
      <c r="C272" s="91" t="s">
        <v>236</v>
      </c>
      <c r="D272" s="86" t="s">
        <v>237</v>
      </c>
      <c r="F272" s="102">
        <v>0</v>
      </c>
      <c r="G272" s="102">
        <v>119</v>
      </c>
      <c r="H272" s="102">
        <v>73</v>
      </c>
      <c r="I272" s="183" t="str" cm="1">
        <f t="array" ref="I272">RGBCOLOR(F272,G272,H272)</f>
        <v/>
      </c>
      <c r="J272" s="102">
        <v>255</v>
      </c>
      <c r="K272" s="102">
        <v>255</v>
      </c>
      <c r="L272" s="102">
        <v>255</v>
      </c>
      <c r="M272" s="112" t="str" cm="1">
        <f t="array" ref="M272">RGBCOLOR(J272,K272,L272)</f>
        <v/>
      </c>
      <c r="Z272" s="101" t="str">
        <f t="shared" si="4"/>
        <v>#007749</v>
      </c>
    </row>
    <row r="273" spans="1:26" x14ac:dyDescent="0.25">
      <c r="A273" s="88"/>
      <c r="B273" s="91"/>
      <c r="C273" s="91"/>
      <c r="D273" s="86" t="s">
        <v>296</v>
      </c>
      <c r="F273" s="102">
        <v>0</v>
      </c>
      <c r="G273" s="102">
        <v>119</v>
      </c>
      <c r="H273" s="102">
        <v>73</v>
      </c>
      <c r="I273" s="183" t="str" cm="1">
        <f t="array" ref="I273">RGBCOLOR(F273,G273,H273)</f>
        <v/>
      </c>
      <c r="J273" s="102">
        <v>255</v>
      </c>
      <c r="K273" s="102">
        <v>255</v>
      </c>
      <c r="L273" s="102">
        <v>255</v>
      </c>
      <c r="M273" s="112" t="str" cm="1">
        <f t="array" ref="M273">RGBCOLOR(J273,K273,L273)</f>
        <v/>
      </c>
      <c r="Z273" s="101" t="str">
        <f t="shared" si="4"/>
        <v>#007749</v>
      </c>
    </row>
    <row r="274" spans="1:26" x14ac:dyDescent="0.25">
      <c r="A274" s="88"/>
      <c r="B274" s="91"/>
      <c r="C274" s="91"/>
      <c r="D274" s="86" t="s">
        <v>638</v>
      </c>
      <c r="F274" s="102">
        <v>0</v>
      </c>
      <c r="G274" s="102">
        <v>119</v>
      </c>
      <c r="H274" s="102">
        <v>73</v>
      </c>
      <c r="I274" s="183" t="str" cm="1">
        <f t="array" ref="I274">RGBCOLOR(F274,G274,H274)</f>
        <v/>
      </c>
      <c r="J274" s="102">
        <v>255</v>
      </c>
      <c r="K274" s="102">
        <v>255</v>
      </c>
      <c r="L274" s="102">
        <v>255</v>
      </c>
      <c r="M274" s="112" t="str" cm="1">
        <f t="array" ref="M274">RGBCOLOR(J274,K274,L274)</f>
        <v/>
      </c>
      <c r="Z274" s="101" t="str">
        <f t="shared" si="4"/>
        <v>#007749</v>
      </c>
    </row>
    <row r="275" spans="1:26" ht="15.75" thickBot="1" x14ac:dyDescent="0.3">
      <c r="A275" s="89"/>
      <c r="B275" s="92"/>
      <c r="C275" s="92"/>
      <c r="D275" s="81" t="s">
        <v>596</v>
      </c>
      <c r="F275" s="102">
        <v>255</v>
      </c>
      <c r="G275" s="102">
        <v>215</v>
      </c>
      <c r="H275" s="102">
        <v>0</v>
      </c>
      <c r="I275" s="109" t="str" cm="1">
        <f t="array" ref="I275">RGBCOLOR(F275,G275,H275)</f>
        <v/>
      </c>
      <c r="J275" s="102">
        <v>0</v>
      </c>
      <c r="K275" s="102">
        <v>0</v>
      </c>
      <c r="L275" s="102">
        <v>0</v>
      </c>
      <c r="M275" s="108" t="str" cm="1">
        <f t="array" ref="M275">RGBCOLOR(J275,K275,L275)</f>
        <v/>
      </c>
      <c r="Z275" s="101" t="str">
        <f t="shared" si="4"/>
        <v>#FFD700</v>
      </c>
    </row>
    <row r="276" spans="1:26" x14ac:dyDescent="0.25">
      <c r="A276" s="87"/>
      <c r="B276" s="90"/>
      <c r="C276" s="90"/>
      <c r="D276" s="82">
        <v>0</v>
      </c>
      <c r="F276" s="102"/>
      <c r="G276" s="102"/>
      <c r="H276" s="102"/>
      <c r="I276" s="109"/>
      <c r="M276" s="108"/>
      <c r="Z276" s="101" t="str">
        <f t="shared" si="4"/>
        <v>#000000</v>
      </c>
    </row>
    <row r="277" spans="1:26" x14ac:dyDescent="0.25">
      <c r="A277" s="156" t="s">
        <v>687</v>
      </c>
      <c r="B277" s="91">
        <v>20</v>
      </c>
      <c r="C277" s="91" t="s">
        <v>246</v>
      </c>
      <c r="D277" s="83" t="s">
        <v>289</v>
      </c>
      <c r="F277" s="102">
        <v>16</v>
      </c>
      <c r="G277" s="102">
        <v>6</v>
      </c>
      <c r="H277" s="102">
        <v>159</v>
      </c>
      <c r="I277" s="157" t="str" cm="1">
        <f t="array" ref="I277">RGBCOLOR(F277,G277,H277)</f>
        <v/>
      </c>
      <c r="J277" s="102">
        <v>255</v>
      </c>
      <c r="K277" s="102">
        <v>255</v>
      </c>
      <c r="L277" s="102">
        <v>255</v>
      </c>
      <c r="M277" s="112" t="str" cm="1">
        <f t="array" ref="M277">RGBCOLOR(J277,K277,L277)</f>
        <v/>
      </c>
      <c r="Z277" s="101" t="str">
        <f t="shared" si="4"/>
        <v>#10069F</v>
      </c>
    </row>
    <row r="278" spans="1:26" x14ac:dyDescent="0.25">
      <c r="A278" s="88"/>
      <c r="B278" s="91"/>
      <c r="C278" s="91"/>
      <c r="D278" s="83" t="s">
        <v>290</v>
      </c>
      <c r="F278" s="102">
        <v>16</v>
      </c>
      <c r="G278" s="102">
        <v>6</v>
      </c>
      <c r="H278" s="102">
        <v>159</v>
      </c>
      <c r="I278" s="157" t="str" cm="1">
        <f t="array" ref="I278">RGBCOLOR(F278,G278,H278)</f>
        <v/>
      </c>
      <c r="J278" s="102">
        <v>255</v>
      </c>
      <c r="K278" s="102">
        <v>255</v>
      </c>
      <c r="L278" s="102">
        <v>255</v>
      </c>
      <c r="M278" s="112" t="str" cm="1">
        <f t="array" ref="M278">RGBCOLOR(J278,K278,L278)</f>
        <v/>
      </c>
      <c r="Z278" s="101" t="str">
        <f t="shared" si="4"/>
        <v>#10069F</v>
      </c>
    </row>
    <row r="279" spans="1:26" x14ac:dyDescent="0.25">
      <c r="A279" s="88"/>
      <c r="B279" s="91"/>
      <c r="C279" s="91"/>
      <c r="D279" s="83" t="s">
        <v>417</v>
      </c>
      <c r="F279" s="102">
        <v>16</v>
      </c>
      <c r="G279" s="102">
        <v>6</v>
      </c>
      <c r="H279" s="102">
        <v>159</v>
      </c>
      <c r="I279" s="157" t="str" cm="1">
        <f t="array" ref="I279">RGBCOLOR(F279,G279,H279)</f>
        <v/>
      </c>
      <c r="J279" s="102">
        <v>255</v>
      </c>
      <c r="K279" s="102">
        <v>255</v>
      </c>
      <c r="L279" s="102">
        <v>255</v>
      </c>
      <c r="M279" s="112" t="str" cm="1">
        <f t="array" ref="M279">RGBCOLOR(J279,K279,L279)</f>
        <v/>
      </c>
      <c r="Z279" s="101" t="str">
        <f t="shared" si="4"/>
        <v>#10069F</v>
      </c>
    </row>
    <row r="280" spans="1:26" ht="15.75" thickBot="1" x14ac:dyDescent="0.3">
      <c r="A280" s="89"/>
      <c r="B280" s="92"/>
      <c r="C280" s="92"/>
      <c r="D280" s="81" t="s">
        <v>688</v>
      </c>
      <c r="F280" s="102">
        <v>255</v>
      </c>
      <c r="G280" s="102">
        <v>215</v>
      </c>
      <c r="H280" s="102">
        <v>0</v>
      </c>
      <c r="I280" s="109" t="str" cm="1">
        <f t="array" ref="I280">RGBCOLOR(F280,G280,H280)</f>
        <v/>
      </c>
      <c r="J280" s="102">
        <v>0</v>
      </c>
      <c r="K280" s="102">
        <v>0</v>
      </c>
      <c r="L280" s="102">
        <v>0</v>
      </c>
      <c r="M280" s="108" t="str" cm="1">
        <f t="array" ref="M280">RGBCOLOR(J280,K280,L280)</f>
        <v/>
      </c>
      <c r="Z280" s="101" t="str">
        <f t="shared" si="4"/>
        <v>#FFD700</v>
      </c>
    </row>
    <row r="281" spans="1:26" x14ac:dyDescent="0.25">
      <c r="A281" s="87"/>
      <c r="B281" s="90"/>
      <c r="C281" s="90"/>
      <c r="D281" s="82">
        <v>0</v>
      </c>
      <c r="F281" s="102"/>
      <c r="G281" s="102"/>
      <c r="H281" s="102"/>
      <c r="I281" s="109"/>
      <c r="M281" s="108"/>
      <c r="Z281" s="101" t="str">
        <f t="shared" si="4"/>
        <v>#000000</v>
      </c>
    </row>
    <row r="282" spans="1:26" x14ac:dyDescent="0.25">
      <c r="A282" s="156" t="s">
        <v>689</v>
      </c>
      <c r="B282" s="91">
        <v>20</v>
      </c>
      <c r="C282" s="91" t="s">
        <v>222</v>
      </c>
      <c r="D282" s="86" t="s">
        <v>237</v>
      </c>
      <c r="F282" s="102">
        <v>0</v>
      </c>
      <c r="G282" s="102">
        <v>119</v>
      </c>
      <c r="H282" s="102">
        <v>73</v>
      </c>
      <c r="I282" s="183" t="str" cm="1">
        <f t="array" ref="I282">RGBCOLOR(F282,G282,H282)</f>
        <v/>
      </c>
      <c r="J282" s="102">
        <v>255</v>
      </c>
      <c r="K282" s="102">
        <v>255</v>
      </c>
      <c r="L282" s="102">
        <v>255</v>
      </c>
      <c r="M282" s="112" t="str" cm="1">
        <f t="array" ref="M282">RGBCOLOR(J282,K282,L282)</f>
        <v/>
      </c>
      <c r="Z282" s="101" t="str">
        <f t="shared" si="4"/>
        <v>#007749</v>
      </c>
    </row>
    <row r="283" spans="1:26" x14ac:dyDescent="0.25">
      <c r="A283" s="88"/>
      <c r="B283" s="91"/>
      <c r="C283" s="91"/>
      <c r="D283" s="86" t="s">
        <v>690</v>
      </c>
      <c r="F283" s="102">
        <v>0</v>
      </c>
      <c r="G283" s="102">
        <v>119</v>
      </c>
      <c r="H283" s="102">
        <v>73</v>
      </c>
      <c r="I283" s="183" t="str" cm="1">
        <f t="array" ref="I283">RGBCOLOR(F283,G283,H283)</f>
        <v/>
      </c>
      <c r="J283" s="102">
        <v>255</v>
      </c>
      <c r="K283" s="102">
        <v>255</v>
      </c>
      <c r="L283" s="102">
        <v>255</v>
      </c>
      <c r="M283" s="112" t="str" cm="1">
        <f t="array" ref="M283">RGBCOLOR(J283,K283,L283)</f>
        <v/>
      </c>
      <c r="Z283" s="101" t="str">
        <f t="shared" si="4"/>
        <v>#007749</v>
      </c>
    </row>
    <row r="284" spans="1:26" x14ac:dyDescent="0.25">
      <c r="A284" s="88"/>
      <c r="B284" s="91"/>
      <c r="C284" s="91"/>
      <c r="D284" s="86" t="s">
        <v>691</v>
      </c>
      <c r="F284" s="102">
        <v>0</v>
      </c>
      <c r="G284" s="102">
        <v>119</v>
      </c>
      <c r="H284" s="102">
        <v>73</v>
      </c>
      <c r="I284" s="183" t="str" cm="1">
        <f t="array" ref="I284">RGBCOLOR(F284,G284,H284)</f>
        <v/>
      </c>
      <c r="J284" s="102">
        <v>255</v>
      </c>
      <c r="K284" s="102">
        <v>255</v>
      </c>
      <c r="L284" s="102">
        <v>255</v>
      </c>
      <c r="M284" s="112" t="str" cm="1">
        <f t="array" ref="M284">RGBCOLOR(J284,K284,L284)</f>
        <v/>
      </c>
      <c r="Z284" s="101" t="str">
        <f t="shared" si="4"/>
        <v>#007749</v>
      </c>
    </row>
    <row r="285" spans="1:26" ht="15.75" thickBot="1" x14ac:dyDescent="0.3">
      <c r="A285" s="89"/>
      <c r="B285" s="92"/>
      <c r="C285" s="92"/>
      <c r="D285" s="81" t="s">
        <v>692</v>
      </c>
      <c r="F285" s="102">
        <v>255</v>
      </c>
      <c r="G285" s="102">
        <v>215</v>
      </c>
      <c r="H285" s="102">
        <v>0</v>
      </c>
      <c r="I285" s="109" t="str" cm="1">
        <f t="array" ref="I285">RGBCOLOR(F285,G285,H285)</f>
        <v/>
      </c>
      <c r="J285" s="102">
        <v>0</v>
      </c>
      <c r="K285" s="102">
        <v>0</v>
      </c>
      <c r="L285" s="102">
        <v>0</v>
      </c>
      <c r="M285" s="108" t="str" cm="1">
        <f t="array" ref="M285">RGBCOLOR(J285,K285,L285)</f>
        <v/>
      </c>
      <c r="Z285" s="101" t="str">
        <f t="shared" si="4"/>
        <v>#FFD700</v>
      </c>
    </row>
    <row r="286" spans="1:26" x14ac:dyDescent="0.25">
      <c r="A286" s="87"/>
      <c r="B286" s="90"/>
      <c r="C286" s="90"/>
      <c r="D286" s="82">
        <v>0</v>
      </c>
      <c r="F286" s="102"/>
      <c r="G286" s="102"/>
      <c r="H286" s="102"/>
      <c r="I286" s="108" t="str" cm="1">
        <f t="array" ref="I286">RGBCOLOR(F286,G286,H286)</f>
        <v/>
      </c>
      <c r="M286" s="108" t="str" cm="1">
        <f t="array" ref="M286">RGBCOLOR(J286,K286,L286)</f>
        <v/>
      </c>
      <c r="Z286" s="101" t="str">
        <f t="shared" ref="Z286:Z349" si="5">CONCATENATE("#",DEC2HEX(F286,2),DEC2HEX(G286,2),DEC2HEX(H286,2))</f>
        <v>#000000</v>
      </c>
    </row>
    <row r="287" spans="1:26" x14ac:dyDescent="0.25">
      <c r="A287" s="156" t="s">
        <v>197</v>
      </c>
      <c r="B287" s="91">
        <v>21</v>
      </c>
      <c r="C287" s="91" t="s">
        <v>253</v>
      </c>
      <c r="D287" s="84" t="s">
        <v>289</v>
      </c>
      <c r="F287" s="102">
        <v>152</v>
      </c>
      <c r="G287" s="102">
        <v>29</v>
      </c>
      <c r="H287" s="102">
        <v>151</v>
      </c>
      <c r="I287" s="116" t="str" cm="1">
        <f t="array" ref="I287">RGBCOLOR(F287,G287,H287)</f>
        <v/>
      </c>
      <c r="J287" s="102">
        <v>255</v>
      </c>
      <c r="K287" s="102">
        <v>255</v>
      </c>
      <c r="L287" s="102">
        <v>255</v>
      </c>
      <c r="M287" s="112" t="str" cm="1">
        <f t="array" ref="M287">RGBCOLOR(J287,K287,L287)</f>
        <v/>
      </c>
      <c r="Z287" s="101" t="str">
        <f t="shared" si="5"/>
        <v>#981D97</v>
      </c>
    </row>
    <row r="288" spans="1:26" x14ac:dyDescent="0.25">
      <c r="A288" s="88"/>
      <c r="B288" s="91"/>
      <c r="C288" s="91"/>
      <c r="D288" s="84" t="s">
        <v>161</v>
      </c>
      <c r="F288" s="102">
        <v>152</v>
      </c>
      <c r="G288" s="102">
        <v>29</v>
      </c>
      <c r="H288" s="102">
        <v>151</v>
      </c>
      <c r="I288" s="116" t="str" cm="1">
        <f t="array" ref="I288">RGBCOLOR(F288,G288,H288)</f>
        <v/>
      </c>
      <c r="J288" s="102">
        <v>255</v>
      </c>
      <c r="K288" s="102">
        <v>255</v>
      </c>
      <c r="L288" s="102">
        <v>255</v>
      </c>
      <c r="M288" s="112" t="str" cm="1">
        <f t="array" ref="M288">RGBCOLOR(J288,K288,L288)</f>
        <v/>
      </c>
      <c r="Z288" s="101" t="str">
        <f t="shared" si="5"/>
        <v>#981D97</v>
      </c>
    </row>
    <row r="289" spans="1:26" x14ac:dyDescent="0.25">
      <c r="A289" s="88"/>
      <c r="B289" s="114"/>
      <c r="C289" s="114"/>
      <c r="D289" s="84" t="s">
        <v>297</v>
      </c>
      <c r="F289" s="102">
        <v>152</v>
      </c>
      <c r="G289" s="102">
        <v>29</v>
      </c>
      <c r="H289" s="102">
        <v>151</v>
      </c>
      <c r="I289" s="116" t="str" cm="1">
        <f t="array" ref="I289">RGBCOLOR(F289,G289,H289)</f>
        <v/>
      </c>
      <c r="J289" s="102">
        <v>255</v>
      </c>
      <c r="K289" s="102">
        <v>255</v>
      </c>
      <c r="L289" s="102">
        <v>255</v>
      </c>
      <c r="M289" s="112" t="str" cm="1">
        <f t="array" ref="M289">RGBCOLOR(J289,K289,L289)</f>
        <v/>
      </c>
      <c r="Z289" s="101" t="str">
        <f t="shared" si="5"/>
        <v>#981D97</v>
      </c>
    </row>
    <row r="290" spans="1:26" ht="15.75" thickBot="1" x14ac:dyDescent="0.3">
      <c r="A290" s="89"/>
      <c r="B290" s="111"/>
      <c r="C290" s="111"/>
      <c r="D290" s="81" t="s">
        <v>597</v>
      </c>
      <c r="F290" s="102">
        <v>255</v>
      </c>
      <c r="G290" s="102">
        <v>215</v>
      </c>
      <c r="H290" s="102">
        <v>0</v>
      </c>
      <c r="I290" s="109" t="str" cm="1">
        <f t="array" ref="I290">RGBCOLOR(F290,G290,H290)</f>
        <v/>
      </c>
      <c r="J290" s="102">
        <v>0</v>
      </c>
      <c r="K290" s="102">
        <v>0</v>
      </c>
      <c r="L290" s="102">
        <v>0</v>
      </c>
      <c r="M290" s="108" t="str" cm="1">
        <f t="array" ref="M290">RGBCOLOR(J290,K290,L290)</f>
        <v/>
      </c>
      <c r="Z290" s="101" t="str">
        <f t="shared" si="5"/>
        <v>#FFD700</v>
      </c>
    </row>
    <row r="291" spans="1:26" x14ac:dyDescent="0.25">
      <c r="A291" s="87"/>
      <c r="B291" s="93"/>
      <c r="C291" s="93"/>
      <c r="D291" s="82">
        <v>0</v>
      </c>
      <c r="F291" s="102"/>
      <c r="G291" s="102"/>
      <c r="H291" s="102"/>
      <c r="I291" s="108" t="str" cm="1">
        <f t="array" ref="I291">RGBCOLOR(F291,G291,H291)</f>
        <v/>
      </c>
      <c r="M291" s="108" t="str" cm="1">
        <f t="array" ref="M291">RGBCOLOR(J291,K291,L291)</f>
        <v/>
      </c>
      <c r="Z291" s="101" t="str">
        <f t="shared" si="5"/>
        <v>#000000</v>
      </c>
    </row>
    <row r="292" spans="1:26" x14ac:dyDescent="0.25">
      <c r="A292" s="156" t="s">
        <v>162</v>
      </c>
      <c r="B292" s="91">
        <v>21</v>
      </c>
      <c r="C292" s="91" t="s">
        <v>234</v>
      </c>
      <c r="D292" s="86" t="s">
        <v>298</v>
      </c>
      <c r="F292" s="102">
        <v>0</v>
      </c>
      <c r="G292" s="102">
        <v>119</v>
      </c>
      <c r="H292" s="102">
        <v>73</v>
      </c>
      <c r="I292" s="183" t="str" cm="1">
        <f t="array" ref="I292">RGBCOLOR(F292,G292,H292)</f>
        <v/>
      </c>
      <c r="J292" s="102">
        <v>255</v>
      </c>
      <c r="K292" s="102">
        <v>255</v>
      </c>
      <c r="L292" s="102">
        <v>255</v>
      </c>
      <c r="M292" s="112" t="str" cm="1">
        <f t="array" ref="M292">RGBCOLOR(J292,K292,L292)</f>
        <v/>
      </c>
      <c r="Z292" s="101" t="str">
        <f t="shared" si="5"/>
        <v>#007749</v>
      </c>
    </row>
    <row r="293" spans="1:26" x14ac:dyDescent="0.25">
      <c r="A293" s="88"/>
      <c r="B293" s="114"/>
      <c r="C293" s="114"/>
      <c r="D293" s="86" t="s">
        <v>289</v>
      </c>
      <c r="F293" s="102">
        <v>0</v>
      </c>
      <c r="G293" s="102">
        <v>119</v>
      </c>
      <c r="H293" s="102">
        <v>73</v>
      </c>
      <c r="I293" s="183" t="str" cm="1">
        <f t="array" ref="I293">RGBCOLOR(F293,G293,H293)</f>
        <v/>
      </c>
      <c r="J293" s="102">
        <v>255</v>
      </c>
      <c r="K293" s="102">
        <v>255</v>
      </c>
      <c r="L293" s="102">
        <v>255</v>
      </c>
      <c r="M293" s="112" t="str" cm="1">
        <f t="array" ref="M293">RGBCOLOR(J293,K293,L293)</f>
        <v/>
      </c>
      <c r="Z293" s="101" t="str">
        <f t="shared" si="5"/>
        <v>#007749</v>
      </c>
    </row>
    <row r="294" spans="1:26" x14ac:dyDescent="0.25">
      <c r="A294" s="88"/>
      <c r="B294" s="114"/>
      <c r="C294" s="114"/>
      <c r="D294" s="86" t="s">
        <v>299</v>
      </c>
      <c r="F294" s="102">
        <v>0</v>
      </c>
      <c r="G294" s="102">
        <v>119</v>
      </c>
      <c r="H294" s="102">
        <v>73</v>
      </c>
      <c r="I294" s="183" t="str" cm="1">
        <f t="array" ref="I294">RGBCOLOR(F294,G294,H294)</f>
        <v/>
      </c>
      <c r="J294" s="102">
        <v>255</v>
      </c>
      <c r="K294" s="102">
        <v>255</v>
      </c>
      <c r="L294" s="102">
        <v>255</v>
      </c>
      <c r="M294" s="112" t="str" cm="1">
        <f t="array" ref="M294">RGBCOLOR(J294,K294,L294)</f>
        <v/>
      </c>
      <c r="Z294" s="101" t="str">
        <f t="shared" si="5"/>
        <v>#007749</v>
      </c>
    </row>
    <row r="295" spans="1:26" ht="15.75" thickBot="1" x14ac:dyDescent="0.3">
      <c r="A295" s="89"/>
      <c r="B295" s="111"/>
      <c r="C295" s="111"/>
      <c r="D295" s="81" t="s">
        <v>42</v>
      </c>
      <c r="F295" s="102">
        <v>255</v>
      </c>
      <c r="G295" s="102">
        <v>215</v>
      </c>
      <c r="H295" s="102">
        <v>0</v>
      </c>
      <c r="I295" s="109" t="str" cm="1">
        <f t="array" ref="I295">RGBCOLOR(F295,G295,H295)</f>
        <v/>
      </c>
      <c r="J295" s="102">
        <v>0</v>
      </c>
      <c r="K295" s="102">
        <v>0</v>
      </c>
      <c r="L295" s="102">
        <v>0</v>
      </c>
      <c r="M295" s="108" t="str" cm="1">
        <f t="array" ref="M295">RGBCOLOR(J295,K295,L295)</f>
        <v/>
      </c>
      <c r="Z295" s="101" t="str">
        <f t="shared" si="5"/>
        <v>#FFD700</v>
      </c>
    </row>
    <row r="296" spans="1:26" x14ac:dyDescent="0.25">
      <c r="A296" s="87"/>
      <c r="B296" s="93"/>
      <c r="C296" s="93"/>
      <c r="D296" s="82">
        <v>0</v>
      </c>
      <c r="F296" s="102"/>
      <c r="G296" s="102"/>
      <c r="H296" s="102"/>
      <c r="I296" s="108" t="str" cm="1">
        <f t="array" ref="I296">RGBCOLOR(F296,G296,H296)</f>
        <v/>
      </c>
      <c r="M296" s="108" t="str" cm="1">
        <f t="array" ref="M296">RGBCOLOR(J296,K296,L296)</f>
        <v/>
      </c>
      <c r="Z296" s="101" t="str">
        <f t="shared" si="5"/>
        <v>#000000</v>
      </c>
    </row>
    <row r="297" spans="1:26" x14ac:dyDescent="0.25">
      <c r="A297" s="156" t="s">
        <v>190</v>
      </c>
      <c r="B297" s="91">
        <v>22</v>
      </c>
      <c r="C297" s="91" t="s">
        <v>210</v>
      </c>
      <c r="D297" s="86" t="s">
        <v>275</v>
      </c>
      <c r="F297" s="102">
        <v>0</v>
      </c>
      <c r="G297" s="102">
        <v>119</v>
      </c>
      <c r="H297" s="102">
        <v>73</v>
      </c>
      <c r="I297" s="183" t="str" cm="1">
        <f t="array" ref="I297">RGBCOLOR(F297,G297,H297)</f>
        <v/>
      </c>
      <c r="J297" s="102">
        <v>255</v>
      </c>
      <c r="K297" s="102">
        <v>255</v>
      </c>
      <c r="L297" s="102">
        <v>255</v>
      </c>
      <c r="M297" s="112" t="str" cm="1">
        <f t="array" ref="M297">RGBCOLOR(J297,K297,L297)</f>
        <v/>
      </c>
      <c r="Z297" s="101" t="str">
        <f t="shared" si="5"/>
        <v>#007749</v>
      </c>
    </row>
    <row r="298" spans="1:26" x14ac:dyDescent="0.25">
      <c r="A298" s="88"/>
      <c r="B298" s="114"/>
      <c r="C298" s="114"/>
      <c r="D298" s="86" t="s">
        <v>289</v>
      </c>
      <c r="F298" s="102">
        <v>0</v>
      </c>
      <c r="G298" s="102">
        <v>119</v>
      </c>
      <c r="H298" s="102">
        <v>73</v>
      </c>
      <c r="I298" s="183" t="str" cm="1">
        <f t="array" ref="I298">RGBCOLOR(F298,G298,H298)</f>
        <v/>
      </c>
      <c r="J298" s="102">
        <v>255</v>
      </c>
      <c r="K298" s="102">
        <v>255</v>
      </c>
      <c r="L298" s="102">
        <v>255</v>
      </c>
      <c r="M298" s="112" t="str" cm="1">
        <f t="array" ref="M298">RGBCOLOR(J298,K298,L298)</f>
        <v/>
      </c>
      <c r="Z298" s="101" t="str">
        <f t="shared" si="5"/>
        <v>#007749</v>
      </c>
    </row>
    <row r="299" spans="1:26" x14ac:dyDescent="0.25">
      <c r="A299" s="88"/>
      <c r="B299" s="114"/>
      <c r="C299" s="114"/>
      <c r="D299" s="86" t="s">
        <v>6</v>
      </c>
      <c r="F299" s="102">
        <v>0</v>
      </c>
      <c r="G299" s="102">
        <v>119</v>
      </c>
      <c r="H299" s="102">
        <v>73</v>
      </c>
      <c r="I299" s="183" t="str" cm="1">
        <f t="array" ref="I299">RGBCOLOR(F299,G299,H299)</f>
        <v/>
      </c>
      <c r="J299" s="102">
        <v>255</v>
      </c>
      <c r="K299" s="102">
        <v>255</v>
      </c>
      <c r="L299" s="102">
        <v>255</v>
      </c>
      <c r="M299" s="112" t="str" cm="1">
        <f t="array" ref="M299">RGBCOLOR(J299,K299,L299)</f>
        <v/>
      </c>
      <c r="Z299" s="101" t="str">
        <f t="shared" si="5"/>
        <v>#007749</v>
      </c>
    </row>
    <row r="300" spans="1:26" ht="15.75" thickBot="1" x14ac:dyDescent="0.3">
      <c r="A300" s="89"/>
      <c r="B300" s="111"/>
      <c r="C300" s="111"/>
      <c r="D300" s="81" t="s">
        <v>39</v>
      </c>
      <c r="F300" s="102">
        <v>255</v>
      </c>
      <c r="G300" s="102">
        <v>215</v>
      </c>
      <c r="H300" s="102">
        <v>0</v>
      </c>
      <c r="I300" s="109" t="str" cm="1">
        <f t="array" ref="I300">RGBCOLOR(F300,G300,H300)</f>
        <v/>
      </c>
      <c r="J300" s="102">
        <v>0</v>
      </c>
      <c r="K300" s="102">
        <v>0</v>
      </c>
      <c r="L300" s="102">
        <v>0</v>
      </c>
      <c r="M300" s="108" t="str" cm="1">
        <f t="array" ref="M300">RGBCOLOR(J300,K300,L300)</f>
        <v/>
      </c>
      <c r="Z300" s="101" t="str">
        <f t="shared" si="5"/>
        <v>#FFD700</v>
      </c>
    </row>
    <row r="301" spans="1:26" x14ac:dyDescent="0.25">
      <c r="A301" s="87"/>
      <c r="B301" s="93"/>
      <c r="C301" s="93"/>
      <c r="D301" s="82">
        <v>0</v>
      </c>
      <c r="F301" s="102"/>
      <c r="G301" s="102"/>
      <c r="H301" s="102"/>
      <c r="I301" s="108" t="str" cm="1">
        <f t="array" ref="I301">RGBCOLOR(F301,G301,H301)</f>
        <v/>
      </c>
      <c r="M301" s="108" t="str" cm="1">
        <f t="array" ref="M301">RGBCOLOR(J301,K301,L301)</f>
        <v/>
      </c>
      <c r="Z301" s="101" t="str">
        <f t="shared" si="5"/>
        <v>#000000</v>
      </c>
    </row>
    <row r="302" spans="1:26" x14ac:dyDescent="0.25">
      <c r="A302" s="156" t="s">
        <v>179</v>
      </c>
      <c r="B302" s="91">
        <v>22</v>
      </c>
      <c r="C302" s="91" t="s">
        <v>214</v>
      </c>
      <c r="D302" s="84" t="s">
        <v>289</v>
      </c>
      <c r="F302" s="102">
        <v>152</v>
      </c>
      <c r="G302" s="102">
        <v>29</v>
      </c>
      <c r="H302" s="102">
        <v>151</v>
      </c>
      <c r="I302" s="116" t="str" cm="1">
        <f t="array" ref="I302">RGBCOLOR(F302,G302,H302)</f>
        <v/>
      </c>
      <c r="J302" s="102">
        <v>255</v>
      </c>
      <c r="K302" s="102">
        <v>255</v>
      </c>
      <c r="L302" s="102">
        <v>255</v>
      </c>
      <c r="M302" s="112" t="str" cm="1">
        <f t="array" ref="M302">RGBCOLOR(J302,K302,L302)</f>
        <v/>
      </c>
      <c r="Z302" s="101" t="str">
        <f t="shared" si="5"/>
        <v>#981D97</v>
      </c>
    </row>
    <row r="303" spans="1:26" x14ac:dyDescent="0.25">
      <c r="A303" s="88"/>
      <c r="B303" s="114"/>
      <c r="C303" s="114"/>
      <c r="D303" s="84" t="s">
        <v>300</v>
      </c>
      <c r="F303" s="102">
        <v>152</v>
      </c>
      <c r="G303" s="102">
        <v>29</v>
      </c>
      <c r="H303" s="102">
        <v>151</v>
      </c>
      <c r="I303" s="116" t="str" cm="1">
        <f t="array" ref="I303">RGBCOLOR(F303,G303,H303)</f>
        <v/>
      </c>
      <c r="J303" s="102">
        <v>255</v>
      </c>
      <c r="K303" s="102">
        <v>255</v>
      </c>
      <c r="L303" s="102">
        <v>255</v>
      </c>
      <c r="M303" s="112" t="str" cm="1">
        <f t="array" ref="M303">RGBCOLOR(J303,K303,L303)</f>
        <v/>
      </c>
      <c r="Z303" s="101" t="str">
        <f t="shared" si="5"/>
        <v>#981D97</v>
      </c>
    </row>
    <row r="304" spans="1:26" x14ac:dyDescent="0.25">
      <c r="A304" s="88"/>
      <c r="B304" s="114"/>
      <c r="C304" s="114"/>
      <c r="D304" s="84" t="s">
        <v>301</v>
      </c>
      <c r="F304" s="102">
        <v>152</v>
      </c>
      <c r="G304" s="102">
        <v>29</v>
      </c>
      <c r="H304" s="102">
        <v>151</v>
      </c>
      <c r="I304" s="116" t="str" cm="1">
        <f t="array" ref="I304">RGBCOLOR(F304,G304,H304)</f>
        <v/>
      </c>
      <c r="J304" s="102">
        <v>255</v>
      </c>
      <c r="K304" s="102">
        <v>255</v>
      </c>
      <c r="L304" s="102">
        <v>255</v>
      </c>
      <c r="M304" s="112" t="str" cm="1">
        <f t="array" ref="M304">RGBCOLOR(J304,K304,L304)</f>
        <v/>
      </c>
      <c r="Z304" s="101" t="str">
        <f t="shared" si="5"/>
        <v>#981D97</v>
      </c>
    </row>
    <row r="305" spans="1:26" ht="15.75" thickBot="1" x14ac:dyDescent="0.3">
      <c r="A305" s="89"/>
      <c r="B305" s="111"/>
      <c r="C305" s="111"/>
      <c r="D305" s="81" t="s">
        <v>32</v>
      </c>
      <c r="F305" s="102">
        <v>255</v>
      </c>
      <c r="G305" s="102">
        <v>215</v>
      </c>
      <c r="H305" s="102">
        <v>0</v>
      </c>
      <c r="I305" s="109" t="str" cm="1">
        <f t="array" ref="I305">RGBCOLOR(F305,G305,H305)</f>
        <v/>
      </c>
      <c r="J305" s="102">
        <v>0</v>
      </c>
      <c r="K305" s="102">
        <v>0</v>
      </c>
      <c r="L305" s="102">
        <v>0</v>
      </c>
      <c r="M305" s="108" t="str" cm="1">
        <f t="array" ref="M305">RGBCOLOR(J305,K305,L305)</f>
        <v/>
      </c>
      <c r="Z305" s="101" t="str">
        <f t="shared" si="5"/>
        <v>#FFD700</v>
      </c>
    </row>
    <row r="306" spans="1:26" x14ac:dyDescent="0.25">
      <c r="A306" s="87"/>
      <c r="B306" s="93"/>
      <c r="C306" s="93"/>
      <c r="D306" s="82">
        <v>0</v>
      </c>
      <c r="F306" s="102"/>
      <c r="G306" s="102"/>
      <c r="H306" s="102"/>
      <c r="I306" s="108" t="str" cm="1">
        <f t="array" ref="I306">RGBCOLOR(F306,G306,H306)</f>
        <v/>
      </c>
      <c r="M306" s="108" t="str" cm="1">
        <f t="array" ref="M306">RGBCOLOR(J306,K306,L306)</f>
        <v/>
      </c>
      <c r="Z306" s="101" t="str">
        <f t="shared" si="5"/>
        <v>#000000</v>
      </c>
    </row>
    <row r="307" spans="1:26" x14ac:dyDescent="0.25">
      <c r="A307" s="156" t="s">
        <v>200</v>
      </c>
      <c r="B307" s="91">
        <v>22</v>
      </c>
      <c r="C307" s="91" t="s">
        <v>256</v>
      </c>
      <c r="D307" s="84" t="s">
        <v>289</v>
      </c>
      <c r="F307" s="102">
        <v>152</v>
      </c>
      <c r="G307" s="102">
        <v>29</v>
      </c>
      <c r="H307" s="102">
        <v>151</v>
      </c>
      <c r="I307" s="116" t="str" cm="1">
        <f t="array" ref="I307">RGBCOLOR(F307,G307,H307)</f>
        <v/>
      </c>
      <c r="J307" s="102">
        <v>255</v>
      </c>
      <c r="K307" s="102">
        <v>255</v>
      </c>
      <c r="L307" s="102">
        <v>255</v>
      </c>
      <c r="M307" s="112" t="str" cm="1">
        <f t="array" ref="M307">RGBCOLOR(J307,K307,L307)</f>
        <v/>
      </c>
      <c r="Z307" s="101" t="str">
        <f t="shared" si="5"/>
        <v>#981D97</v>
      </c>
    </row>
    <row r="308" spans="1:26" x14ac:dyDescent="0.25">
      <c r="A308" s="88"/>
      <c r="B308" s="114"/>
      <c r="C308" s="114"/>
      <c r="D308" s="84" t="s">
        <v>161</v>
      </c>
      <c r="F308" s="102">
        <v>152</v>
      </c>
      <c r="G308" s="102">
        <v>29</v>
      </c>
      <c r="H308" s="102">
        <v>151</v>
      </c>
      <c r="I308" s="116" t="str" cm="1">
        <f t="array" ref="I308">RGBCOLOR(F308,G308,H308)</f>
        <v/>
      </c>
      <c r="J308" s="102">
        <v>255</v>
      </c>
      <c r="K308" s="102">
        <v>255</v>
      </c>
      <c r="L308" s="102">
        <v>255</v>
      </c>
      <c r="M308" s="112" t="str" cm="1">
        <f t="array" ref="M308">RGBCOLOR(J308,K308,L308)</f>
        <v/>
      </c>
      <c r="Z308" s="101" t="str">
        <f t="shared" si="5"/>
        <v>#981D97</v>
      </c>
    </row>
    <row r="309" spans="1:26" x14ac:dyDescent="0.25">
      <c r="A309" s="88"/>
      <c r="B309" s="114"/>
      <c r="C309" s="114"/>
      <c r="D309" s="84" t="s">
        <v>302</v>
      </c>
      <c r="F309" s="102">
        <v>152</v>
      </c>
      <c r="G309" s="102">
        <v>29</v>
      </c>
      <c r="H309" s="102">
        <v>151</v>
      </c>
      <c r="I309" s="116" t="str" cm="1">
        <f t="array" ref="I309">RGBCOLOR(F309,G309,H309)</f>
        <v/>
      </c>
      <c r="J309" s="102">
        <v>255</v>
      </c>
      <c r="K309" s="102">
        <v>255</v>
      </c>
      <c r="L309" s="102">
        <v>255</v>
      </c>
      <c r="M309" s="112" t="str" cm="1">
        <f t="array" ref="M309">RGBCOLOR(J309,K309,L309)</f>
        <v/>
      </c>
      <c r="Z309" s="101" t="str">
        <f t="shared" si="5"/>
        <v>#981D97</v>
      </c>
    </row>
    <row r="310" spans="1:26" ht="15.75" thickBot="1" x14ac:dyDescent="0.3">
      <c r="A310" s="89"/>
      <c r="B310" s="111"/>
      <c r="C310" s="111"/>
      <c r="D310" s="81" t="s">
        <v>598</v>
      </c>
      <c r="F310" s="102">
        <v>255</v>
      </c>
      <c r="G310" s="102">
        <v>215</v>
      </c>
      <c r="H310" s="102">
        <v>0</v>
      </c>
      <c r="I310" s="109" t="str" cm="1">
        <f t="array" ref="I310">RGBCOLOR(F310,G310,H310)</f>
        <v/>
      </c>
      <c r="J310" s="102">
        <v>0</v>
      </c>
      <c r="K310" s="102">
        <v>0</v>
      </c>
      <c r="L310" s="102">
        <v>0</v>
      </c>
      <c r="M310" s="108" t="str" cm="1">
        <f t="array" ref="M310">RGBCOLOR(J310,K310,L310)</f>
        <v/>
      </c>
      <c r="Z310" s="101" t="str">
        <f t="shared" si="5"/>
        <v>#FFD700</v>
      </c>
    </row>
    <row r="311" spans="1:26" x14ac:dyDescent="0.25">
      <c r="A311" s="87"/>
      <c r="B311" s="93"/>
      <c r="C311" s="93"/>
      <c r="D311" s="82">
        <v>0</v>
      </c>
      <c r="F311" s="102"/>
      <c r="G311" s="102"/>
      <c r="H311" s="102"/>
      <c r="I311" s="108" t="str" cm="1">
        <f t="array" ref="I311">RGBCOLOR(F311,G311,H311)</f>
        <v/>
      </c>
      <c r="M311" s="108" t="str" cm="1">
        <f t="array" ref="M311">RGBCOLOR(J311,K311,L311)</f>
        <v/>
      </c>
      <c r="Z311" s="101" t="str">
        <f t="shared" si="5"/>
        <v>#000000</v>
      </c>
    </row>
    <row r="312" spans="1:26" x14ac:dyDescent="0.25">
      <c r="A312" s="156" t="s">
        <v>201</v>
      </c>
      <c r="B312" s="91">
        <v>22</v>
      </c>
      <c r="C312" s="91" t="s">
        <v>267</v>
      </c>
      <c r="D312" s="84" t="s">
        <v>289</v>
      </c>
      <c r="F312" s="102">
        <v>152</v>
      </c>
      <c r="G312" s="102">
        <v>29</v>
      </c>
      <c r="H312" s="102">
        <v>151</v>
      </c>
      <c r="I312" s="116" t="str" cm="1">
        <f t="array" ref="I312">RGBCOLOR(F312,G312,H312)</f>
        <v/>
      </c>
      <c r="J312" s="102">
        <v>255</v>
      </c>
      <c r="K312" s="102">
        <v>255</v>
      </c>
      <c r="L312" s="102">
        <v>255</v>
      </c>
      <c r="M312" s="112" t="str" cm="1">
        <f t="array" ref="M312">RGBCOLOR(J312,K312,L312)</f>
        <v/>
      </c>
      <c r="Z312" s="101" t="str">
        <f t="shared" si="5"/>
        <v>#981D97</v>
      </c>
    </row>
    <row r="313" spans="1:26" x14ac:dyDescent="0.25">
      <c r="A313" s="88"/>
      <c r="B313" s="114"/>
      <c r="C313" s="114"/>
      <c r="D313" s="84" t="s">
        <v>303</v>
      </c>
      <c r="F313" s="102">
        <v>152</v>
      </c>
      <c r="G313" s="102">
        <v>29</v>
      </c>
      <c r="H313" s="102">
        <v>151</v>
      </c>
      <c r="I313" s="116" t="str" cm="1">
        <f t="array" ref="I313">RGBCOLOR(F313,G313,H313)</f>
        <v/>
      </c>
      <c r="J313" s="102">
        <v>255</v>
      </c>
      <c r="K313" s="102">
        <v>255</v>
      </c>
      <c r="L313" s="102">
        <v>255</v>
      </c>
      <c r="M313" s="112" t="str" cm="1">
        <f t="array" ref="M313">RGBCOLOR(J313,K313,L313)</f>
        <v/>
      </c>
      <c r="Z313" s="101" t="str">
        <f t="shared" si="5"/>
        <v>#981D97</v>
      </c>
    </row>
    <row r="314" spans="1:26" x14ac:dyDescent="0.25">
      <c r="A314" s="88"/>
      <c r="B314" s="114"/>
      <c r="C314" s="114"/>
      <c r="D314" s="84" t="s">
        <v>304</v>
      </c>
      <c r="F314" s="102">
        <v>152</v>
      </c>
      <c r="G314" s="102">
        <v>29</v>
      </c>
      <c r="H314" s="102">
        <v>151</v>
      </c>
      <c r="I314" s="116" t="str" cm="1">
        <f t="array" ref="I314">RGBCOLOR(F314,G314,H314)</f>
        <v/>
      </c>
      <c r="J314" s="102">
        <v>255</v>
      </c>
      <c r="K314" s="102">
        <v>255</v>
      </c>
      <c r="L314" s="102">
        <v>255</v>
      </c>
      <c r="M314" s="112" t="str" cm="1">
        <f t="array" ref="M314">RGBCOLOR(J314,K314,L314)</f>
        <v/>
      </c>
      <c r="Z314" s="101" t="str">
        <f t="shared" si="5"/>
        <v>#981D97</v>
      </c>
    </row>
    <row r="315" spans="1:26" ht="15.75" thickBot="1" x14ac:dyDescent="0.3">
      <c r="A315" s="89"/>
      <c r="B315" s="111"/>
      <c r="C315" s="111"/>
      <c r="D315" s="81" t="s">
        <v>32</v>
      </c>
      <c r="F315" s="102">
        <v>255</v>
      </c>
      <c r="G315" s="102">
        <v>215</v>
      </c>
      <c r="H315" s="102">
        <v>0</v>
      </c>
      <c r="I315" s="109" t="str" cm="1">
        <f t="array" ref="I315">RGBCOLOR(F315,G315,H315)</f>
        <v/>
      </c>
      <c r="J315" s="102">
        <v>0</v>
      </c>
      <c r="K315" s="102">
        <v>0</v>
      </c>
      <c r="L315" s="102">
        <v>0</v>
      </c>
      <c r="M315" s="108" t="str" cm="1">
        <f t="array" ref="M315">RGBCOLOR(J315,K315,L315)</f>
        <v/>
      </c>
      <c r="Z315" s="101" t="str">
        <f t="shared" si="5"/>
        <v>#FFD700</v>
      </c>
    </row>
    <row r="316" spans="1:26" x14ac:dyDescent="0.25">
      <c r="A316" s="87"/>
      <c r="B316" s="93"/>
      <c r="C316" s="93"/>
      <c r="D316" s="82">
        <v>0</v>
      </c>
      <c r="F316" s="102"/>
      <c r="G316" s="102"/>
      <c r="H316" s="102"/>
      <c r="I316" s="108" t="str" cm="1">
        <f t="array" ref="I316">RGBCOLOR(F316,G316,H316)</f>
        <v/>
      </c>
      <c r="M316" s="108" t="str" cm="1">
        <f t="array" ref="M316">RGBCOLOR(J316,K316,L316)</f>
        <v/>
      </c>
      <c r="Z316" s="101" t="str">
        <f t="shared" si="5"/>
        <v>#000000</v>
      </c>
    </row>
    <row r="317" spans="1:26" x14ac:dyDescent="0.25">
      <c r="A317" s="156" t="s">
        <v>203</v>
      </c>
      <c r="B317" s="91">
        <v>22</v>
      </c>
      <c r="C317" s="91" t="s">
        <v>285</v>
      </c>
      <c r="D317" s="187" t="s">
        <v>289</v>
      </c>
      <c r="F317" s="102">
        <v>198</v>
      </c>
      <c r="G317" s="102">
        <v>0</v>
      </c>
      <c r="H317" s="102">
        <v>126</v>
      </c>
      <c r="I317" s="124" t="str" cm="1">
        <f t="array" ref="I317">RGBCOLOR(F317,G317,H317)</f>
        <v/>
      </c>
      <c r="J317" s="102">
        <v>255</v>
      </c>
      <c r="K317" s="102">
        <v>255</v>
      </c>
      <c r="L317" s="102">
        <v>255</v>
      </c>
      <c r="M317" s="112" t="str" cm="1">
        <f t="array" ref="M317">RGBCOLOR(J317,K317,L317)</f>
        <v/>
      </c>
      <c r="Z317" s="101" t="str">
        <f t="shared" si="5"/>
        <v>#C6007E</v>
      </c>
    </row>
    <row r="318" spans="1:26" x14ac:dyDescent="0.25">
      <c r="A318" s="88"/>
      <c r="B318" s="114"/>
      <c r="C318" s="114"/>
      <c r="D318" s="187" t="s">
        <v>161</v>
      </c>
      <c r="F318" s="102">
        <v>198</v>
      </c>
      <c r="G318" s="102">
        <v>0</v>
      </c>
      <c r="H318" s="102">
        <v>126</v>
      </c>
      <c r="I318" s="124" t="str" cm="1">
        <f t="array" ref="I318">RGBCOLOR(F318,G318,H318)</f>
        <v/>
      </c>
      <c r="J318" s="102">
        <v>255</v>
      </c>
      <c r="K318" s="102">
        <v>255</v>
      </c>
      <c r="L318" s="102">
        <v>255</v>
      </c>
      <c r="M318" s="112" t="str" cm="1">
        <f t="array" ref="M318">RGBCOLOR(J318,K318,L318)</f>
        <v/>
      </c>
      <c r="Z318" s="101" t="str">
        <f t="shared" si="5"/>
        <v>#C6007E</v>
      </c>
    </row>
    <row r="319" spans="1:26" x14ac:dyDescent="0.25">
      <c r="A319" s="88"/>
      <c r="B319" s="114"/>
      <c r="C319" s="114"/>
      <c r="D319" s="187" t="s">
        <v>223</v>
      </c>
      <c r="F319" s="102">
        <v>198</v>
      </c>
      <c r="G319" s="102">
        <v>0</v>
      </c>
      <c r="H319" s="102">
        <v>126</v>
      </c>
      <c r="I319" s="124" t="str" cm="1">
        <f t="array" ref="I319">RGBCOLOR(F319,G319,H319)</f>
        <v/>
      </c>
      <c r="J319" s="102">
        <v>255</v>
      </c>
      <c r="K319" s="102">
        <v>255</v>
      </c>
      <c r="L319" s="102">
        <v>255</v>
      </c>
      <c r="M319" s="112" t="str" cm="1">
        <f t="array" ref="M319">RGBCOLOR(J319,K319,L319)</f>
        <v/>
      </c>
      <c r="Z319" s="101" t="str">
        <f t="shared" si="5"/>
        <v>#C6007E</v>
      </c>
    </row>
    <row r="320" spans="1:26" ht="15.75" thickBot="1" x14ac:dyDescent="0.3">
      <c r="A320" s="89"/>
      <c r="B320" s="111"/>
      <c r="C320" s="111"/>
      <c r="D320" s="81" t="s">
        <v>28</v>
      </c>
      <c r="F320" s="102">
        <v>255</v>
      </c>
      <c r="G320" s="102">
        <v>215</v>
      </c>
      <c r="H320" s="102">
        <v>0</v>
      </c>
      <c r="I320" s="109" t="str" cm="1">
        <f t="array" ref="I320">RGBCOLOR(F320,G320,H320)</f>
        <v/>
      </c>
      <c r="J320" s="102">
        <v>0</v>
      </c>
      <c r="K320" s="102">
        <v>0</v>
      </c>
      <c r="L320" s="102">
        <v>0</v>
      </c>
      <c r="M320" s="108" t="str" cm="1">
        <f t="array" ref="M320">RGBCOLOR(J320,K320,L320)</f>
        <v/>
      </c>
      <c r="Z320" s="101" t="str">
        <f t="shared" si="5"/>
        <v>#FFD700</v>
      </c>
    </row>
    <row r="321" spans="1:26" x14ac:dyDescent="0.25">
      <c r="A321" s="87"/>
      <c r="B321" s="93"/>
      <c r="C321" s="93"/>
      <c r="D321" s="82">
        <v>0</v>
      </c>
      <c r="F321" s="102"/>
      <c r="G321" s="102"/>
      <c r="H321" s="102"/>
      <c r="I321" s="108" t="str" cm="1">
        <f t="array" ref="I321">RGBCOLOR(F321,G321,H321)</f>
        <v/>
      </c>
      <c r="M321" s="108" t="str" cm="1">
        <f t="array" ref="M321">RGBCOLOR(J321,K321,L321)</f>
        <v/>
      </c>
      <c r="Z321" s="101" t="str">
        <f t="shared" si="5"/>
        <v>#000000</v>
      </c>
    </row>
    <row r="322" spans="1:26" x14ac:dyDescent="0.25">
      <c r="A322" s="156" t="s">
        <v>199</v>
      </c>
      <c r="B322" s="91">
        <v>22</v>
      </c>
      <c r="C322" s="91" t="s">
        <v>241</v>
      </c>
      <c r="D322" s="84" t="s">
        <v>305</v>
      </c>
      <c r="F322" s="102">
        <v>152</v>
      </c>
      <c r="G322" s="102">
        <v>29</v>
      </c>
      <c r="H322" s="102">
        <v>151</v>
      </c>
      <c r="I322" s="116" t="str" cm="1">
        <f t="array" ref="I322">RGBCOLOR(F322,G322,H322)</f>
        <v/>
      </c>
      <c r="J322" s="102">
        <v>255</v>
      </c>
      <c r="K322" s="102">
        <v>255</v>
      </c>
      <c r="L322" s="102">
        <v>255</v>
      </c>
      <c r="M322" s="112" t="str" cm="1">
        <f t="array" ref="M322">RGBCOLOR(J322,K322,L322)</f>
        <v/>
      </c>
      <c r="Z322" s="101" t="str">
        <f t="shared" si="5"/>
        <v>#981D97</v>
      </c>
    </row>
    <row r="323" spans="1:26" x14ac:dyDescent="0.25">
      <c r="A323" s="88"/>
      <c r="B323" s="114"/>
      <c r="C323" s="114"/>
      <c r="D323" s="84" t="s">
        <v>161</v>
      </c>
      <c r="F323" s="102">
        <v>152</v>
      </c>
      <c r="G323" s="102">
        <v>29</v>
      </c>
      <c r="H323" s="102">
        <v>151</v>
      </c>
      <c r="I323" s="116" t="str" cm="1">
        <f t="array" ref="I323">RGBCOLOR(F323,G323,H323)</f>
        <v/>
      </c>
      <c r="J323" s="102">
        <v>255</v>
      </c>
      <c r="K323" s="102">
        <v>255</v>
      </c>
      <c r="L323" s="102">
        <v>255</v>
      </c>
      <c r="M323" s="112" t="str" cm="1">
        <f t="array" ref="M323">RGBCOLOR(J323,K323,L323)</f>
        <v/>
      </c>
      <c r="Z323" s="101" t="str">
        <f t="shared" si="5"/>
        <v>#981D97</v>
      </c>
    </row>
    <row r="324" spans="1:26" x14ac:dyDescent="0.25">
      <c r="A324" s="88"/>
      <c r="B324" s="114"/>
      <c r="C324" s="114"/>
      <c r="D324" s="84" t="s">
        <v>306</v>
      </c>
      <c r="F324" s="102">
        <v>152</v>
      </c>
      <c r="G324" s="102">
        <v>29</v>
      </c>
      <c r="H324" s="102">
        <v>151</v>
      </c>
      <c r="I324" s="116" t="str" cm="1">
        <f t="array" ref="I324">RGBCOLOR(F324,G324,H324)</f>
        <v/>
      </c>
      <c r="J324" s="102">
        <v>255</v>
      </c>
      <c r="K324" s="102">
        <v>255</v>
      </c>
      <c r="L324" s="102">
        <v>255</v>
      </c>
      <c r="M324" s="112" t="str" cm="1">
        <f t="array" ref="M324">RGBCOLOR(J324,K324,L324)</f>
        <v/>
      </c>
      <c r="Z324" s="101" t="str">
        <f t="shared" si="5"/>
        <v>#981D97</v>
      </c>
    </row>
    <row r="325" spans="1:26" ht="15.75" thickBot="1" x14ac:dyDescent="0.3">
      <c r="A325" s="89"/>
      <c r="B325" s="111"/>
      <c r="C325" s="111"/>
      <c r="D325" s="81" t="s">
        <v>599</v>
      </c>
      <c r="F325" s="102">
        <v>255</v>
      </c>
      <c r="G325" s="102">
        <v>215</v>
      </c>
      <c r="H325" s="102">
        <v>0</v>
      </c>
      <c r="I325" s="109" t="str" cm="1">
        <f t="array" ref="I325">RGBCOLOR(F325,G325,H325)</f>
        <v/>
      </c>
      <c r="J325" s="102">
        <v>0</v>
      </c>
      <c r="K325" s="102">
        <v>0</v>
      </c>
      <c r="L325" s="102">
        <v>0</v>
      </c>
      <c r="M325" s="108" t="str" cm="1">
        <f t="array" ref="M325">RGBCOLOR(J325,K325,L325)</f>
        <v/>
      </c>
      <c r="Z325" s="101" t="str">
        <f t="shared" si="5"/>
        <v>#FFD700</v>
      </c>
    </row>
    <row r="326" spans="1:26" x14ac:dyDescent="0.25">
      <c r="A326" s="87"/>
      <c r="B326" s="93"/>
      <c r="C326" s="93"/>
      <c r="D326" s="82">
        <v>0</v>
      </c>
      <c r="F326" s="102"/>
      <c r="G326" s="102"/>
      <c r="H326" s="102"/>
      <c r="I326" s="108" t="str" cm="1">
        <f t="array" ref="I326">RGBCOLOR(F326,G326,H326)</f>
        <v/>
      </c>
      <c r="M326" s="108" t="str" cm="1">
        <f t="array" ref="M326">RGBCOLOR(J326,K326,L326)</f>
        <v/>
      </c>
      <c r="Z326" s="101" t="str">
        <f t="shared" si="5"/>
        <v>#000000</v>
      </c>
    </row>
    <row r="327" spans="1:26" x14ac:dyDescent="0.25">
      <c r="A327" s="156" t="s">
        <v>189</v>
      </c>
      <c r="B327" s="91">
        <v>22</v>
      </c>
      <c r="C327" s="91" t="s">
        <v>224</v>
      </c>
      <c r="D327" s="86" t="s">
        <v>275</v>
      </c>
      <c r="F327" s="102">
        <v>0</v>
      </c>
      <c r="G327" s="102">
        <v>119</v>
      </c>
      <c r="H327" s="102">
        <v>73</v>
      </c>
      <c r="I327" s="183" t="str" cm="1">
        <f t="array" ref="I327">RGBCOLOR(F327,G327,H327)</f>
        <v/>
      </c>
      <c r="J327" s="102">
        <v>255</v>
      </c>
      <c r="K327" s="102">
        <v>255</v>
      </c>
      <c r="L327" s="102">
        <v>255</v>
      </c>
      <c r="M327" s="112" t="str" cm="1">
        <f t="array" ref="M327">RGBCOLOR(J327,K327,L327)</f>
        <v/>
      </c>
      <c r="Z327" s="101" t="str">
        <f t="shared" si="5"/>
        <v>#007749</v>
      </c>
    </row>
    <row r="328" spans="1:26" x14ac:dyDescent="0.25">
      <c r="A328" s="88"/>
      <c r="B328" s="114"/>
      <c r="C328" s="114"/>
      <c r="D328" s="86" t="s">
        <v>289</v>
      </c>
      <c r="F328" s="102">
        <v>0</v>
      </c>
      <c r="G328" s="102">
        <v>119</v>
      </c>
      <c r="H328" s="102">
        <v>73</v>
      </c>
      <c r="I328" s="183" t="str" cm="1">
        <f t="array" ref="I328">RGBCOLOR(F328,G328,H328)</f>
        <v/>
      </c>
      <c r="J328" s="102">
        <v>255</v>
      </c>
      <c r="K328" s="102">
        <v>255</v>
      </c>
      <c r="L328" s="102">
        <v>255</v>
      </c>
      <c r="M328" s="112" t="str" cm="1">
        <f t="array" ref="M328">RGBCOLOR(J328,K328,L328)</f>
        <v/>
      </c>
      <c r="Z328" s="101" t="str">
        <f t="shared" si="5"/>
        <v>#007749</v>
      </c>
    </row>
    <row r="329" spans="1:26" x14ac:dyDescent="0.25">
      <c r="A329" s="88"/>
      <c r="B329" s="114"/>
      <c r="C329" s="114"/>
      <c r="D329" s="86" t="s">
        <v>307</v>
      </c>
      <c r="F329" s="102">
        <v>0</v>
      </c>
      <c r="G329" s="102">
        <v>119</v>
      </c>
      <c r="H329" s="102">
        <v>73</v>
      </c>
      <c r="I329" s="183" t="str" cm="1">
        <f t="array" ref="I329">RGBCOLOR(F329,G329,H329)</f>
        <v/>
      </c>
      <c r="J329" s="102">
        <v>255</v>
      </c>
      <c r="K329" s="102">
        <v>255</v>
      </c>
      <c r="L329" s="102">
        <v>255</v>
      </c>
      <c r="M329" s="112" t="str" cm="1">
        <f t="array" ref="M329">RGBCOLOR(J329,K329,L329)</f>
        <v/>
      </c>
      <c r="Z329" s="101" t="str">
        <f t="shared" si="5"/>
        <v>#007749</v>
      </c>
    </row>
    <row r="330" spans="1:26" ht="15.75" thickBot="1" x14ac:dyDescent="0.3">
      <c r="A330" s="89"/>
      <c r="B330" s="111"/>
      <c r="C330" s="111"/>
      <c r="D330" s="81" t="s">
        <v>600</v>
      </c>
      <c r="F330" s="102">
        <v>255</v>
      </c>
      <c r="G330" s="102">
        <v>215</v>
      </c>
      <c r="H330" s="102">
        <v>0</v>
      </c>
      <c r="I330" s="109" t="str" cm="1">
        <f t="array" ref="I330">RGBCOLOR(F330,G330,H330)</f>
        <v/>
      </c>
      <c r="J330" s="102">
        <v>0</v>
      </c>
      <c r="K330" s="102">
        <v>0</v>
      </c>
      <c r="L330" s="102">
        <v>0</v>
      </c>
      <c r="M330" s="108" t="str" cm="1">
        <f t="array" ref="M330">RGBCOLOR(J330,K330,L330)</f>
        <v/>
      </c>
      <c r="Z330" s="101" t="str">
        <f t="shared" si="5"/>
        <v>#FFD700</v>
      </c>
    </row>
    <row r="331" spans="1:26" x14ac:dyDescent="0.25">
      <c r="A331" s="87"/>
      <c r="B331" s="93"/>
      <c r="C331" s="93"/>
      <c r="D331" s="82">
        <v>0</v>
      </c>
      <c r="F331" s="102"/>
      <c r="G331" s="102"/>
      <c r="H331" s="102"/>
      <c r="I331" s="108" t="str" cm="1">
        <f t="array" ref="I331">RGBCOLOR(F331,G331,H331)</f>
        <v/>
      </c>
      <c r="M331" s="108" t="str" cm="1">
        <f t="array" ref="M331">RGBCOLOR(J331,K331,L331)</f>
        <v/>
      </c>
      <c r="Z331" s="101" t="str">
        <f t="shared" si="5"/>
        <v>#000000</v>
      </c>
    </row>
    <row r="332" spans="1:26" x14ac:dyDescent="0.25">
      <c r="A332" s="156" t="s">
        <v>182</v>
      </c>
      <c r="B332" s="91">
        <v>22</v>
      </c>
      <c r="C332" s="91" t="s">
        <v>246</v>
      </c>
      <c r="D332" s="86" t="s">
        <v>2</v>
      </c>
      <c r="F332" s="102">
        <v>0</v>
      </c>
      <c r="G332" s="102">
        <v>119</v>
      </c>
      <c r="H332" s="102">
        <v>73</v>
      </c>
      <c r="I332" s="183" t="str" cm="1">
        <f t="array" ref="I332">RGBCOLOR(F332,G332,H332)</f>
        <v/>
      </c>
      <c r="J332" s="102">
        <v>255</v>
      </c>
      <c r="K332" s="102">
        <v>255</v>
      </c>
      <c r="L332" s="102">
        <v>255</v>
      </c>
      <c r="M332" s="112" t="str" cm="1">
        <f t="array" ref="M332">RGBCOLOR(J332,K332,L332)</f>
        <v/>
      </c>
      <c r="Z332" s="101" t="str">
        <f t="shared" si="5"/>
        <v>#007749</v>
      </c>
    </row>
    <row r="333" spans="1:26" x14ac:dyDescent="0.25">
      <c r="A333" s="88"/>
      <c r="B333" s="114"/>
      <c r="C333" s="114"/>
      <c r="D333" s="86" t="s">
        <v>289</v>
      </c>
      <c r="F333" s="102">
        <v>0</v>
      </c>
      <c r="G333" s="102">
        <v>119</v>
      </c>
      <c r="H333" s="102">
        <v>73</v>
      </c>
      <c r="I333" s="183" t="str" cm="1">
        <f t="array" ref="I333">RGBCOLOR(F333,G333,H333)</f>
        <v/>
      </c>
      <c r="J333" s="102">
        <v>255</v>
      </c>
      <c r="K333" s="102">
        <v>255</v>
      </c>
      <c r="L333" s="102">
        <v>255</v>
      </c>
      <c r="M333" s="112" t="str" cm="1">
        <f t="array" ref="M333">RGBCOLOR(J333,K333,L333)</f>
        <v/>
      </c>
      <c r="Z333" s="101" t="str">
        <f t="shared" si="5"/>
        <v>#007749</v>
      </c>
    </row>
    <row r="334" spans="1:26" x14ac:dyDescent="0.25">
      <c r="A334" s="88"/>
      <c r="B334" s="114"/>
      <c r="C334" s="114"/>
      <c r="D334" s="86" t="s">
        <v>6</v>
      </c>
      <c r="F334" s="102">
        <v>0</v>
      </c>
      <c r="G334" s="102">
        <v>119</v>
      </c>
      <c r="H334" s="102">
        <v>73</v>
      </c>
      <c r="I334" s="183" t="str" cm="1">
        <f t="array" ref="I334">RGBCOLOR(F334,G334,H334)</f>
        <v/>
      </c>
      <c r="J334" s="102">
        <v>255</v>
      </c>
      <c r="K334" s="102">
        <v>255</v>
      </c>
      <c r="L334" s="102">
        <v>255</v>
      </c>
      <c r="M334" s="112" t="str" cm="1">
        <f t="array" ref="M334">RGBCOLOR(J334,K334,L334)</f>
        <v/>
      </c>
      <c r="Z334" s="101" t="str">
        <f t="shared" si="5"/>
        <v>#007749</v>
      </c>
    </row>
    <row r="335" spans="1:26" ht="15.75" thickBot="1" x14ac:dyDescent="0.3">
      <c r="A335" s="89"/>
      <c r="B335" s="111"/>
      <c r="C335" s="111"/>
      <c r="D335" s="81" t="s">
        <v>39</v>
      </c>
      <c r="F335" s="102">
        <v>255</v>
      </c>
      <c r="G335" s="102">
        <v>215</v>
      </c>
      <c r="H335" s="102">
        <v>0</v>
      </c>
      <c r="I335" s="109" t="str" cm="1">
        <f t="array" ref="I335">RGBCOLOR(F335,G335,H335)</f>
        <v/>
      </c>
      <c r="J335" s="102">
        <v>0</v>
      </c>
      <c r="K335" s="102">
        <v>0</v>
      </c>
      <c r="L335" s="102">
        <v>0</v>
      </c>
      <c r="M335" s="108" t="str" cm="1">
        <f t="array" ref="M335">RGBCOLOR(J335,K335,L335)</f>
        <v/>
      </c>
      <c r="Z335" s="101" t="str">
        <f t="shared" si="5"/>
        <v>#FFD700</v>
      </c>
    </row>
    <row r="336" spans="1:26" x14ac:dyDescent="0.25">
      <c r="A336" s="87"/>
      <c r="B336" s="93"/>
      <c r="C336" s="93"/>
      <c r="D336" s="82">
        <v>0</v>
      </c>
      <c r="F336" s="102"/>
      <c r="G336" s="102"/>
      <c r="H336" s="102"/>
      <c r="I336" s="108" t="str" cm="1">
        <f t="array" ref="I336">RGBCOLOR(F336,G336,H336)</f>
        <v/>
      </c>
      <c r="M336" s="108" t="str" cm="1">
        <f t="array" ref="M336">RGBCOLOR(J336,K336,L336)</f>
        <v/>
      </c>
      <c r="Z336" s="101" t="str">
        <f t="shared" si="5"/>
        <v>#000000</v>
      </c>
    </row>
    <row r="337" spans="1:26" x14ac:dyDescent="0.25">
      <c r="A337" s="156" t="s">
        <v>191</v>
      </c>
      <c r="B337" s="91">
        <v>22</v>
      </c>
      <c r="C337" s="91" t="s">
        <v>250</v>
      </c>
      <c r="D337" s="86" t="s">
        <v>275</v>
      </c>
      <c r="F337" s="102">
        <v>0</v>
      </c>
      <c r="G337" s="102">
        <v>119</v>
      </c>
      <c r="H337" s="102">
        <v>73</v>
      </c>
      <c r="I337" s="183" t="str" cm="1">
        <f t="array" ref="I337">RGBCOLOR(F337,G337,H337)</f>
        <v/>
      </c>
      <c r="J337" s="102">
        <v>255</v>
      </c>
      <c r="K337" s="102">
        <v>255</v>
      </c>
      <c r="L337" s="102">
        <v>255</v>
      </c>
      <c r="M337" s="112" t="str" cm="1">
        <f t="array" ref="M337">RGBCOLOR(J337,K337,L337)</f>
        <v/>
      </c>
      <c r="Z337" s="101" t="str">
        <f t="shared" si="5"/>
        <v>#007749</v>
      </c>
    </row>
    <row r="338" spans="1:26" x14ac:dyDescent="0.25">
      <c r="A338" s="88"/>
      <c r="B338" s="114"/>
      <c r="C338" s="114"/>
      <c r="D338" s="86" t="s">
        <v>289</v>
      </c>
      <c r="F338" s="102">
        <v>0</v>
      </c>
      <c r="G338" s="102">
        <v>119</v>
      </c>
      <c r="H338" s="102">
        <v>73</v>
      </c>
      <c r="I338" s="183" t="str" cm="1">
        <f t="array" ref="I338">RGBCOLOR(F338,G338,H338)</f>
        <v/>
      </c>
      <c r="J338" s="102">
        <v>255</v>
      </c>
      <c r="K338" s="102">
        <v>255</v>
      </c>
      <c r="L338" s="102">
        <v>255</v>
      </c>
      <c r="M338" s="112" t="str" cm="1">
        <f t="array" ref="M338">RGBCOLOR(J338,K338,L338)</f>
        <v/>
      </c>
      <c r="Z338" s="101" t="str">
        <f t="shared" si="5"/>
        <v>#007749</v>
      </c>
    </row>
    <row r="339" spans="1:26" x14ac:dyDescent="0.25">
      <c r="A339" s="88"/>
      <c r="B339" s="114"/>
      <c r="C339" s="114"/>
      <c r="D339" s="86" t="s">
        <v>308</v>
      </c>
      <c r="F339" s="102">
        <v>0</v>
      </c>
      <c r="G339" s="102">
        <v>119</v>
      </c>
      <c r="H339" s="102">
        <v>73</v>
      </c>
      <c r="I339" s="183" t="str" cm="1">
        <f t="array" ref="I339">RGBCOLOR(F339,G339,H339)</f>
        <v/>
      </c>
      <c r="J339" s="102">
        <v>255</v>
      </c>
      <c r="K339" s="102">
        <v>255</v>
      </c>
      <c r="L339" s="102">
        <v>255</v>
      </c>
      <c r="M339" s="112" t="str" cm="1">
        <f t="array" ref="M339">RGBCOLOR(J339,K339,L339)</f>
        <v/>
      </c>
      <c r="Z339" s="101" t="str">
        <f t="shared" si="5"/>
        <v>#007749</v>
      </c>
    </row>
    <row r="340" spans="1:26" ht="15.75" thickBot="1" x14ac:dyDescent="0.3">
      <c r="A340" s="89"/>
      <c r="B340" s="111"/>
      <c r="C340" s="111"/>
      <c r="D340" s="81" t="s">
        <v>42</v>
      </c>
      <c r="F340" s="102">
        <v>255</v>
      </c>
      <c r="G340" s="102">
        <v>215</v>
      </c>
      <c r="H340" s="102">
        <v>0</v>
      </c>
      <c r="I340" s="109" t="str" cm="1">
        <f t="array" ref="I340">RGBCOLOR(F340,G340,H340)</f>
        <v/>
      </c>
      <c r="J340" s="102">
        <v>0</v>
      </c>
      <c r="K340" s="102">
        <v>0</v>
      </c>
      <c r="L340" s="102">
        <v>0</v>
      </c>
      <c r="M340" s="108" t="str" cm="1">
        <f t="array" ref="M340">RGBCOLOR(J340,K340,L340)</f>
        <v/>
      </c>
      <c r="Z340" s="101" t="str">
        <f t="shared" si="5"/>
        <v>#FFD700</v>
      </c>
    </row>
    <row r="341" spans="1:26" x14ac:dyDescent="0.25">
      <c r="A341" s="87"/>
      <c r="B341" s="93"/>
      <c r="C341" s="93"/>
      <c r="D341" s="82">
        <v>0</v>
      </c>
      <c r="F341" s="102"/>
      <c r="G341" s="102"/>
      <c r="H341" s="102"/>
      <c r="I341" s="108" t="str" cm="1">
        <f t="array" ref="I341">RGBCOLOR(F341,G341,H341)</f>
        <v/>
      </c>
      <c r="M341" s="108" t="str" cm="1">
        <f t="array" ref="M341">RGBCOLOR(J341,K341,L341)</f>
        <v/>
      </c>
      <c r="Z341" s="101" t="str">
        <f t="shared" si="5"/>
        <v>#000000</v>
      </c>
    </row>
    <row r="342" spans="1:26" x14ac:dyDescent="0.25">
      <c r="A342" s="156" t="s">
        <v>183</v>
      </c>
      <c r="B342" s="91">
        <v>22</v>
      </c>
      <c r="C342" s="91" t="s">
        <v>238</v>
      </c>
      <c r="D342" s="86" t="s">
        <v>2</v>
      </c>
      <c r="F342" s="102">
        <v>0</v>
      </c>
      <c r="G342" s="102">
        <v>119</v>
      </c>
      <c r="H342" s="102">
        <v>73</v>
      </c>
      <c r="I342" s="183" t="str" cm="1">
        <f t="array" ref="I342">RGBCOLOR(F342,G342,H342)</f>
        <v/>
      </c>
      <c r="J342" s="102">
        <v>255</v>
      </c>
      <c r="K342" s="102">
        <v>255</v>
      </c>
      <c r="L342" s="102">
        <v>255</v>
      </c>
      <c r="M342" s="112" t="str" cm="1">
        <f t="array" ref="M342">RGBCOLOR(J342,K342,L342)</f>
        <v/>
      </c>
      <c r="Z342" s="101" t="str">
        <f t="shared" si="5"/>
        <v>#007749</v>
      </c>
    </row>
    <row r="343" spans="1:26" x14ac:dyDescent="0.25">
      <c r="A343" s="88"/>
      <c r="B343" s="114"/>
      <c r="C343" s="114"/>
      <c r="D343" s="86" t="s">
        <v>309</v>
      </c>
      <c r="F343" s="102">
        <v>0</v>
      </c>
      <c r="G343" s="102">
        <v>119</v>
      </c>
      <c r="H343" s="102">
        <v>73</v>
      </c>
      <c r="I343" s="183" t="str" cm="1">
        <f t="array" ref="I343">RGBCOLOR(F343,G343,H343)</f>
        <v/>
      </c>
      <c r="J343" s="102">
        <v>255</v>
      </c>
      <c r="K343" s="102">
        <v>255</v>
      </c>
      <c r="L343" s="102">
        <v>255</v>
      </c>
      <c r="M343" s="112" t="str" cm="1">
        <f t="array" ref="M343">RGBCOLOR(J343,K343,L343)</f>
        <v/>
      </c>
      <c r="Z343" s="101" t="str">
        <f t="shared" si="5"/>
        <v>#007749</v>
      </c>
    </row>
    <row r="344" spans="1:26" x14ac:dyDescent="0.25">
      <c r="A344" s="88"/>
      <c r="B344" s="114"/>
      <c r="C344" s="114"/>
      <c r="D344" s="86" t="s">
        <v>310</v>
      </c>
      <c r="F344" s="102">
        <v>0</v>
      </c>
      <c r="G344" s="102">
        <v>119</v>
      </c>
      <c r="H344" s="102">
        <v>73</v>
      </c>
      <c r="I344" s="183" t="str" cm="1">
        <f t="array" ref="I344">RGBCOLOR(F344,G344,H344)</f>
        <v/>
      </c>
      <c r="J344" s="102">
        <v>255</v>
      </c>
      <c r="K344" s="102">
        <v>255</v>
      </c>
      <c r="L344" s="102">
        <v>255</v>
      </c>
      <c r="M344" s="112" t="str" cm="1">
        <f t="array" ref="M344">RGBCOLOR(J344,K344,L344)</f>
        <v/>
      </c>
      <c r="Z344" s="101" t="str">
        <f t="shared" si="5"/>
        <v>#007749</v>
      </c>
    </row>
    <row r="345" spans="1:26" ht="15.75" thickBot="1" x14ac:dyDescent="0.3">
      <c r="A345" s="89"/>
      <c r="B345" s="111"/>
      <c r="C345" s="111"/>
      <c r="D345" s="81" t="s">
        <v>596</v>
      </c>
      <c r="F345" s="102">
        <v>255</v>
      </c>
      <c r="G345" s="102">
        <v>215</v>
      </c>
      <c r="H345" s="102">
        <v>0</v>
      </c>
      <c r="I345" s="109" t="str" cm="1">
        <f t="array" ref="I345">RGBCOLOR(F345,G345,H345)</f>
        <v/>
      </c>
      <c r="J345" s="102">
        <v>0</v>
      </c>
      <c r="K345" s="102">
        <v>0</v>
      </c>
      <c r="L345" s="102">
        <v>0</v>
      </c>
      <c r="M345" s="108" t="str" cm="1">
        <f t="array" ref="M345">RGBCOLOR(J345,K345,L345)</f>
        <v/>
      </c>
      <c r="Z345" s="101" t="str">
        <f t="shared" si="5"/>
        <v>#FFD700</v>
      </c>
    </row>
    <row r="346" spans="1:26" x14ac:dyDescent="0.25">
      <c r="A346" s="87"/>
      <c r="B346" s="93"/>
      <c r="C346" s="93"/>
      <c r="D346" s="82">
        <v>0</v>
      </c>
      <c r="F346" s="102"/>
      <c r="G346" s="102"/>
      <c r="H346" s="102"/>
      <c r="I346" s="108" t="str" cm="1">
        <f t="array" ref="I346">RGBCOLOR(F346,G346,H346)</f>
        <v/>
      </c>
      <c r="M346" s="108" t="str" cm="1">
        <f t="array" ref="M346">RGBCOLOR(J346,K346,L346)</f>
        <v/>
      </c>
      <c r="Z346" s="101" t="str">
        <f t="shared" si="5"/>
        <v>#000000</v>
      </c>
    </row>
    <row r="347" spans="1:26" x14ac:dyDescent="0.25">
      <c r="A347" s="88" t="s">
        <v>180</v>
      </c>
      <c r="B347" s="91">
        <v>23</v>
      </c>
      <c r="C347" s="91" t="s">
        <v>229</v>
      </c>
      <c r="D347" s="84" t="s">
        <v>289</v>
      </c>
      <c r="F347" s="102">
        <v>152</v>
      </c>
      <c r="G347" s="102">
        <v>29</v>
      </c>
      <c r="H347" s="102">
        <v>151</v>
      </c>
      <c r="I347" s="116" t="str" cm="1">
        <f t="array" ref="I347">RGBCOLOR(F347,G347,H347)</f>
        <v/>
      </c>
      <c r="J347" s="102">
        <v>255</v>
      </c>
      <c r="K347" s="102">
        <v>255</v>
      </c>
      <c r="L347" s="102">
        <v>255</v>
      </c>
      <c r="M347" s="112" t="str" cm="1">
        <f t="array" ref="M347">RGBCOLOR(J347,K347,L347)</f>
        <v/>
      </c>
      <c r="Z347" s="101" t="str">
        <f t="shared" si="5"/>
        <v>#981D97</v>
      </c>
    </row>
    <row r="348" spans="1:26" x14ac:dyDescent="0.25">
      <c r="A348" s="88"/>
      <c r="B348" s="114"/>
      <c r="C348" s="114"/>
      <c r="D348" s="84" t="s">
        <v>2</v>
      </c>
      <c r="F348" s="102">
        <v>152</v>
      </c>
      <c r="G348" s="102">
        <v>29</v>
      </c>
      <c r="H348" s="102">
        <v>151</v>
      </c>
      <c r="I348" s="116" t="str" cm="1">
        <f t="array" ref="I348">RGBCOLOR(F348,G348,H348)</f>
        <v/>
      </c>
      <c r="J348" s="102">
        <v>255</v>
      </c>
      <c r="K348" s="102">
        <v>255</v>
      </c>
      <c r="L348" s="102">
        <v>255</v>
      </c>
      <c r="M348" s="112" t="str" cm="1">
        <f t="array" ref="M348">RGBCOLOR(J348,K348,L348)</f>
        <v/>
      </c>
      <c r="Z348" s="101" t="str">
        <f t="shared" si="5"/>
        <v>#981D97</v>
      </c>
    </row>
    <row r="349" spans="1:26" x14ac:dyDescent="0.25">
      <c r="A349" s="88"/>
      <c r="B349" s="114"/>
      <c r="C349" s="114"/>
      <c r="D349" s="84" t="s">
        <v>282</v>
      </c>
      <c r="F349" s="102">
        <v>152</v>
      </c>
      <c r="G349" s="102">
        <v>29</v>
      </c>
      <c r="H349" s="102">
        <v>151</v>
      </c>
      <c r="I349" s="116" t="str" cm="1">
        <f t="array" ref="I349">RGBCOLOR(F349,G349,H349)</f>
        <v/>
      </c>
      <c r="J349" s="102">
        <v>255</v>
      </c>
      <c r="K349" s="102">
        <v>255</v>
      </c>
      <c r="L349" s="102">
        <v>255</v>
      </c>
      <c r="M349" s="112" t="str" cm="1">
        <f t="array" ref="M349">RGBCOLOR(J349,K349,L349)</f>
        <v/>
      </c>
      <c r="Z349" s="101" t="str">
        <f t="shared" si="5"/>
        <v>#981D97</v>
      </c>
    </row>
    <row r="350" spans="1:26" ht="15.75" thickBot="1" x14ac:dyDescent="0.3">
      <c r="A350" s="89"/>
      <c r="B350" s="111"/>
      <c r="C350" s="111"/>
      <c r="D350" s="81" t="s">
        <v>503</v>
      </c>
      <c r="F350" s="102">
        <v>255</v>
      </c>
      <c r="G350" s="102">
        <v>215</v>
      </c>
      <c r="H350" s="102">
        <v>0</v>
      </c>
      <c r="I350" s="109" t="str" cm="1">
        <f t="array" ref="I350">RGBCOLOR(F350,G350,H350)</f>
        <v/>
      </c>
      <c r="J350" s="102">
        <v>0</v>
      </c>
      <c r="K350" s="102">
        <v>0</v>
      </c>
      <c r="L350" s="102">
        <v>0</v>
      </c>
      <c r="M350" s="108" t="str" cm="1">
        <f t="array" ref="M350">RGBCOLOR(J350,K350,L350)</f>
        <v/>
      </c>
      <c r="Z350" s="101" t="str">
        <f t="shared" ref="Z350:Z413" si="6">CONCATENATE("#",DEC2HEX(F350,2),DEC2HEX(G350,2),DEC2HEX(H350,2))</f>
        <v>#FFD700</v>
      </c>
    </row>
    <row r="351" spans="1:26" x14ac:dyDescent="0.25">
      <c r="A351" s="87"/>
      <c r="B351" s="93"/>
      <c r="C351" s="93"/>
      <c r="D351" s="82">
        <v>0</v>
      </c>
      <c r="F351" s="102"/>
      <c r="G351" s="102"/>
      <c r="H351" s="102"/>
      <c r="I351" s="108" t="str" cm="1">
        <f t="array" ref="I351">RGBCOLOR(F351,G351,H351)</f>
        <v/>
      </c>
      <c r="M351" s="108" t="str" cm="1">
        <f t="array" ref="M351">RGBCOLOR(J351,K351,L351)</f>
        <v/>
      </c>
      <c r="Z351" s="101" t="str">
        <f t="shared" si="6"/>
        <v>#000000</v>
      </c>
    </row>
    <row r="352" spans="1:26" x14ac:dyDescent="0.25">
      <c r="A352" s="88" t="s">
        <v>311</v>
      </c>
      <c r="B352" s="91">
        <v>23</v>
      </c>
      <c r="C352" s="91" t="s">
        <v>250</v>
      </c>
      <c r="D352" s="84" t="s">
        <v>289</v>
      </c>
      <c r="F352" s="102">
        <v>152</v>
      </c>
      <c r="G352" s="102">
        <v>29</v>
      </c>
      <c r="H352" s="102">
        <v>151</v>
      </c>
      <c r="I352" s="116" t="str" cm="1">
        <f t="array" ref="I352">RGBCOLOR(F352,G352,H352)</f>
        <v/>
      </c>
      <c r="J352" s="102">
        <v>255</v>
      </c>
      <c r="K352" s="102">
        <v>255</v>
      </c>
      <c r="L352" s="102">
        <v>255</v>
      </c>
      <c r="M352" s="112" t="str" cm="1">
        <f t="array" ref="M352">RGBCOLOR(J352,K352,L352)</f>
        <v/>
      </c>
      <c r="Z352" s="101" t="str">
        <f t="shared" si="6"/>
        <v>#981D97</v>
      </c>
    </row>
    <row r="353" spans="1:26" x14ac:dyDescent="0.25">
      <c r="A353" s="88"/>
      <c r="B353" s="114"/>
      <c r="C353" s="114"/>
      <c r="D353" s="84" t="s">
        <v>2</v>
      </c>
      <c r="F353" s="102">
        <v>152</v>
      </c>
      <c r="G353" s="102">
        <v>29</v>
      </c>
      <c r="H353" s="102">
        <v>151</v>
      </c>
      <c r="I353" s="116" t="str" cm="1">
        <f t="array" ref="I353">RGBCOLOR(F353,G353,H353)</f>
        <v/>
      </c>
      <c r="J353" s="102">
        <v>255</v>
      </c>
      <c r="K353" s="102">
        <v>255</v>
      </c>
      <c r="L353" s="102">
        <v>255</v>
      </c>
      <c r="M353" s="112" t="str" cm="1">
        <f t="array" ref="M353">RGBCOLOR(J353,K353,L353)</f>
        <v/>
      </c>
      <c r="Z353" s="101" t="str">
        <f t="shared" si="6"/>
        <v>#981D97</v>
      </c>
    </row>
    <row r="354" spans="1:26" x14ac:dyDescent="0.25">
      <c r="A354" s="88"/>
      <c r="B354" s="114"/>
      <c r="C354" s="114"/>
      <c r="D354" s="84" t="s">
        <v>639</v>
      </c>
      <c r="F354" s="102">
        <v>152</v>
      </c>
      <c r="G354" s="102">
        <v>29</v>
      </c>
      <c r="H354" s="102">
        <v>151</v>
      </c>
      <c r="I354" s="116" t="str" cm="1">
        <f t="array" ref="I354">RGBCOLOR(F354,G354,H354)</f>
        <v/>
      </c>
      <c r="J354" s="102">
        <v>255</v>
      </c>
      <c r="K354" s="102">
        <v>255</v>
      </c>
      <c r="L354" s="102">
        <v>255</v>
      </c>
      <c r="M354" s="112" t="str" cm="1">
        <f t="array" ref="M354">RGBCOLOR(J354,K354,L354)</f>
        <v/>
      </c>
      <c r="Z354" s="101" t="str">
        <f t="shared" si="6"/>
        <v>#981D97</v>
      </c>
    </row>
    <row r="355" spans="1:26" ht="15.75" thickBot="1" x14ac:dyDescent="0.3">
      <c r="A355" s="89"/>
      <c r="B355" s="111"/>
      <c r="C355" s="111"/>
      <c r="D355" s="81" t="s">
        <v>503</v>
      </c>
      <c r="F355" s="102">
        <v>255</v>
      </c>
      <c r="G355" s="102">
        <v>215</v>
      </c>
      <c r="H355" s="102">
        <v>0</v>
      </c>
      <c r="I355" s="109" t="str" cm="1">
        <f t="array" ref="I355">RGBCOLOR(F355,G355,H355)</f>
        <v/>
      </c>
      <c r="J355" s="102">
        <v>0</v>
      </c>
      <c r="K355" s="102">
        <v>0</v>
      </c>
      <c r="L355" s="102">
        <v>0</v>
      </c>
      <c r="M355" s="108" t="str" cm="1">
        <f t="array" ref="M355">RGBCOLOR(J355,K355,L355)</f>
        <v/>
      </c>
      <c r="Z355" s="101" t="str">
        <f t="shared" si="6"/>
        <v>#FFD700</v>
      </c>
    </row>
    <row r="356" spans="1:26" x14ac:dyDescent="0.25">
      <c r="A356" s="87"/>
      <c r="B356" s="93"/>
      <c r="C356" s="93"/>
      <c r="D356" s="82">
        <v>0</v>
      </c>
      <c r="F356" s="102"/>
      <c r="G356" s="102"/>
      <c r="H356" s="102"/>
      <c r="I356" s="108" t="str" cm="1">
        <f t="array" ref="I356">RGBCOLOR(F356,G356,H356)</f>
        <v/>
      </c>
      <c r="M356" s="108" t="str" cm="1">
        <f t="array" ref="M356">RGBCOLOR(J356,K356,L356)</f>
        <v/>
      </c>
      <c r="Z356" s="101" t="str">
        <f t="shared" si="6"/>
        <v>#000000</v>
      </c>
    </row>
    <row r="357" spans="1:26" x14ac:dyDescent="0.25">
      <c r="A357" s="156" t="s">
        <v>207</v>
      </c>
      <c r="B357" s="91">
        <v>23</v>
      </c>
      <c r="C357" s="91" t="s">
        <v>279</v>
      </c>
      <c r="D357" s="86" t="s">
        <v>2</v>
      </c>
      <c r="F357" s="102">
        <v>0</v>
      </c>
      <c r="G357" s="102">
        <v>119</v>
      </c>
      <c r="H357" s="102">
        <v>73</v>
      </c>
      <c r="I357" s="183" t="str" cm="1">
        <f t="array" ref="I357">RGBCOLOR(F357,G357,H357)</f>
        <v/>
      </c>
      <c r="J357" s="102">
        <v>255</v>
      </c>
      <c r="K357" s="102">
        <v>255</v>
      </c>
      <c r="L357" s="102">
        <v>255</v>
      </c>
      <c r="M357" s="112" t="str" cm="1">
        <f t="array" ref="M357">RGBCOLOR(J357,K357,L357)</f>
        <v/>
      </c>
      <c r="Z357" s="101" t="str">
        <f t="shared" si="6"/>
        <v>#007749</v>
      </c>
    </row>
    <row r="358" spans="1:26" x14ac:dyDescent="0.25">
      <c r="A358" s="88"/>
      <c r="B358" s="114"/>
      <c r="C358" s="114"/>
      <c r="D358" s="86" t="s">
        <v>640</v>
      </c>
      <c r="F358" s="102">
        <v>0</v>
      </c>
      <c r="G358" s="102">
        <v>119</v>
      </c>
      <c r="H358" s="102">
        <v>73</v>
      </c>
      <c r="I358" s="183" t="str" cm="1">
        <f t="array" ref="I358">RGBCOLOR(F358,G358,H358)</f>
        <v/>
      </c>
      <c r="J358" s="102">
        <v>255</v>
      </c>
      <c r="K358" s="102">
        <v>255</v>
      </c>
      <c r="L358" s="102">
        <v>255</v>
      </c>
      <c r="M358" s="112" t="str" cm="1">
        <f t="array" ref="M358">RGBCOLOR(J358,K358,L358)</f>
        <v/>
      </c>
      <c r="Z358" s="101" t="str">
        <f t="shared" si="6"/>
        <v>#007749</v>
      </c>
    </row>
    <row r="359" spans="1:26" x14ac:dyDescent="0.25">
      <c r="A359" s="88"/>
      <c r="B359" s="114"/>
      <c r="C359" s="114"/>
      <c r="D359" s="86" t="s">
        <v>641</v>
      </c>
      <c r="F359" s="102">
        <v>0</v>
      </c>
      <c r="G359" s="102">
        <v>119</v>
      </c>
      <c r="H359" s="102">
        <v>73</v>
      </c>
      <c r="I359" s="183" t="str" cm="1">
        <f t="array" ref="I359">RGBCOLOR(F359,G359,H359)</f>
        <v/>
      </c>
      <c r="J359" s="102">
        <v>255</v>
      </c>
      <c r="K359" s="102">
        <v>255</v>
      </c>
      <c r="L359" s="102">
        <v>255</v>
      </c>
      <c r="M359" s="112" t="str" cm="1">
        <f t="array" ref="M359">RGBCOLOR(J359,K359,L359)</f>
        <v/>
      </c>
      <c r="Z359" s="101" t="str">
        <f t="shared" si="6"/>
        <v>#007749</v>
      </c>
    </row>
    <row r="360" spans="1:26" ht="15.75" thickBot="1" x14ac:dyDescent="0.3">
      <c r="A360" s="89"/>
      <c r="B360" s="111"/>
      <c r="C360" s="111"/>
      <c r="D360" s="81" t="s">
        <v>39</v>
      </c>
      <c r="F360" s="102">
        <v>255</v>
      </c>
      <c r="G360" s="102">
        <v>215</v>
      </c>
      <c r="H360" s="102">
        <v>0</v>
      </c>
      <c r="I360" s="109" t="str" cm="1">
        <f t="array" ref="I360">RGBCOLOR(F360,G360,H360)</f>
        <v/>
      </c>
      <c r="J360" s="102">
        <v>0</v>
      </c>
      <c r="K360" s="102">
        <v>0</v>
      </c>
      <c r="L360" s="102">
        <v>0</v>
      </c>
      <c r="M360" s="108" t="str" cm="1">
        <f t="array" ref="M360">RGBCOLOR(J360,K360,L360)</f>
        <v/>
      </c>
      <c r="Z360" s="101" t="str">
        <f t="shared" si="6"/>
        <v>#FFD700</v>
      </c>
    </row>
    <row r="361" spans="1:26" x14ac:dyDescent="0.25">
      <c r="A361" s="87"/>
      <c r="B361" s="93"/>
      <c r="C361" s="93"/>
      <c r="D361" s="82">
        <v>0</v>
      </c>
      <c r="F361" s="102"/>
      <c r="G361" s="102"/>
      <c r="H361" s="102"/>
      <c r="I361" s="108" t="str" cm="1">
        <f t="array" ref="I361">RGBCOLOR(F361,G361,H361)</f>
        <v/>
      </c>
      <c r="M361" s="108" t="str" cm="1">
        <f t="array" ref="M361">RGBCOLOR(J361,K361,L361)</f>
        <v/>
      </c>
      <c r="Z361" s="101" t="str">
        <f t="shared" si="6"/>
        <v>#000000</v>
      </c>
    </row>
    <row r="362" spans="1:26" x14ac:dyDescent="0.25">
      <c r="A362" s="88" t="s">
        <v>192</v>
      </c>
      <c r="B362" s="91">
        <v>23</v>
      </c>
      <c r="C362" s="91" t="s">
        <v>217</v>
      </c>
      <c r="D362" s="84" t="s">
        <v>313</v>
      </c>
      <c r="F362" s="102">
        <v>152</v>
      </c>
      <c r="G362" s="102">
        <v>29</v>
      </c>
      <c r="H362" s="102">
        <v>151</v>
      </c>
      <c r="I362" s="116" t="str" cm="1">
        <f t="array" ref="I362">RGBCOLOR(F362,G362,H362)</f>
        <v/>
      </c>
      <c r="J362" s="102">
        <v>255</v>
      </c>
      <c r="K362" s="102">
        <v>255</v>
      </c>
      <c r="L362" s="102">
        <v>255</v>
      </c>
      <c r="M362" s="112" t="str" cm="1">
        <f t="array" ref="M362">RGBCOLOR(J362,K362,L362)</f>
        <v/>
      </c>
      <c r="Z362" s="101" t="str">
        <f t="shared" si="6"/>
        <v>#981D97</v>
      </c>
    </row>
    <row r="363" spans="1:26" x14ac:dyDescent="0.25">
      <c r="A363" s="88"/>
      <c r="B363" s="114"/>
      <c r="C363" s="114"/>
      <c r="D363" s="84" t="s">
        <v>314</v>
      </c>
      <c r="F363" s="102">
        <v>152</v>
      </c>
      <c r="G363" s="102">
        <v>29</v>
      </c>
      <c r="H363" s="102">
        <v>151</v>
      </c>
      <c r="I363" s="116" t="str" cm="1">
        <f t="array" ref="I363">RGBCOLOR(F363,G363,H363)</f>
        <v/>
      </c>
      <c r="J363" s="102">
        <v>255</v>
      </c>
      <c r="K363" s="102">
        <v>255</v>
      </c>
      <c r="L363" s="102">
        <v>255</v>
      </c>
      <c r="M363" s="112" t="str" cm="1">
        <f t="array" ref="M363">RGBCOLOR(J363,K363,L363)</f>
        <v/>
      </c>
      <c r="Z363" s="101" t="str">
        <f t="shared" si="6"/>
        <v>#981D97</v>
      </c>
    </row>
    <row r="364" spans="1:26" x14ac:dyDescent="0.25">
      <c r="A364" s="88"/>
      <c r="B364" s="114"/>
      <c r="C364" s="114"/>
      <c r="D364" s="84" t="s">
        <v>315</v>
      </c>
      <c r="F364" s="102">
        <v>152</v>
      </c>
      <c r="G364" s="102">
        <v>29</v>
      </c>
      <c r="H364" s="102">
        <v>151</v>
      </c>
      <c r="I364" s="116" t="str" cm="1">
        <f t="array" ref="I364">RGBCOLOR(F364,G364,H364)</f>
        <v/>
      </c>
      <c r="J364" s="102">
        <v>255</v>
      </c>
      <c r="K364" s="102">
        <v>255</v>
      </c>
      <c r="L364" s="102">
        <v>255</v>
      </c>
      <c r="M364" s="112" t="str" cm="1">
        <f t="array" ref="M364">RGBCOLOR(J364,K364,L364)</f>
        <v/>
      </c>
      <c r="Z364" s="101" t="str">
        <f t="shared" si="6"/>
        <v>#981D97</v>
      </c>
    </row>
    <row r="365" spans="1:26" ht="15.75" thickBot="1" x14ac:dyDescent="0.3">
      <c r="A365" s="89"/>
      <c r="B365" s="111"/>
      <c r="C365" s="111"/>
      <c r="D365" s="81" t="s">
        <v>597</v>
      </c>
      <c r="F365" s="102">
        <v>255</v>
      </c>
      <c r="G365" s="102">
        <v>215</v>
      </c>
      <c r="H365" s="102">
        <v>0</v>
      </c>
      <c r="I365" s="109" t="str" cm="1">
        <f t="array" ref="I365">RGBCOLOR(F365,G365,H365)</f>
        <v/>
      </c>
      <c r="J365" s="102">
        <v>0</v>
      </c>
      <c r="K365" s="102">
        <v>0</v>
      </c>
      <c r="L365" s="102">
        <v>0</v>
      </c>
      <c r="M365" s="108" t="str" cm="1">
        <f t="array" ref="M365">RGBCOLOR(J365,K365,L365)</f>
        <v/>
      </c>
      <c r="Z365" s="101" t="str">
        <f t="shared" si="6"/>
        <v>#FFD700</v>
      </c>
    </row>
    <row r="366" spans="1:26" x14ac:dyDescent="0.25">
      <c r="A366" s="87"/>
      <c r="B366" s="93"/>
      <c r="C366" s="93"/>
      <c r="D366" s="82">
        <v>0</v>
      </c>
      <c r="F366" s="102"/>
      <c r="G366" s="102"/>
      <c r="H366" s="102"/>
      <c r="I366" s="108" t="str" cm="1">
        <f t="array" ref="I366">RGBCOLOR(F366,G366,H366)</f>
        <v/>
      </c>
      <c r="M366" s="108" t="str" cm="1">
        <f t="array" ref="M366">RGBCOLOR(J366,K366,L366)</f>
        <v/>
      </c>
      <c r="Z366" s="101" t="str">
        <f t="shared" si="6"/>
        <v>#000000</v>
      </c>
    </row>
    <row r="367" spans="1:26" x14ac:dyDescent="0.25">
      <c r="A367" s="88" t="s">
        <v>184</v>
      </c>
      <c r="B367" s="91">
        <v>23</v>
      </c>
      <c r="C367" s="91" t="s">
        <v>219</v>
      </c>
      <c r="D367" s="86" t="s">
        <v>2</v>
      </c>
      <c r="F367" s="102">
        <v>0</v>
      </c>
      <c r="G367" s="102">
        <v>119</v>
      </c>
      <c r="H367" s="102">
        <v>73</v>
      </c>
      <c r="I367" s="183" t="str" cm="1">
        <f t="array" ref="I367">RGBCOLOR(F367,G367,H367)</f>
        <v/>
      </c>
      <c r="J367" s="102">
        <v>255</v>
      </c>
      <c r="K367" s="102">
        <v>255</v>
      </c>
      <c r="L367" s="102">
        <v>255</v>
      </c>
      <c r="M367" s="112" t="str" cm="1">
        <f t="array" ref="M367">RGBCOLOR(J367,K367,L367)</f>
        <v/>
      </c>
      <c r="Z367" s="101" t="str">
        <f t="shared" si="6"/>
        <v>#007749</v>
      </c>
    </row>
    <row r="368" spans="1:26" x14ac:dyDescent="0.25">
      <c r="A368" s="88"/>
      <c r="B368" s="114"/>
      <c r="C368" s="114"/>
      <c r="D368" s="86" t="s">
        <v>289</v>
      </c>
      <c r="F368" s="102">
        <v>0</v>
      </c>
      <c r="G368" s="102">
        <v>119</v>
      </c>
      <c r="H368" s="102">
        <v>73</v>
      </c>
      <c r="I368" s="183" t="str" cm="1">
        <f t="array" ref="I368">RGBCOLOR(F368,G368,H368)</f>
        <v/>
      </c>
      <c r="J368" s="102">
        <v>255</v>
      </c>
      <c r="K368" s="102">
        <v>255</v>
      </c>
      <c r="L368" s="102">
        <v>255</v>
      </c>
      <c r="M368" s="112" t="str" cm="1">
        <f t="array" ref="M368">RGBCOLOR(J368,K368,L368)</f>
        <v/>
      </c>
      <c r="Z368" s="101" t="str">
        <f t="shared" si="6"/>
        <v>#007749</v>
      </c>
    </row>
    <row r="369" spans="1:26" x14ac:dyDescent="0.25">
      <c r="A369" s="88"/>
      <c r="B369" s="114"/>
      <c r="C369" s="114"/>
      <c r="D369" s="86" t="s">
        <v>6</v>
      </c>
      <c r="F369" s="102">
        <v>0</v>
      </c>
      <c r="G369" s="102">
        <v>119</v>
      </c>
      <c r="H369" s="102">
        <v>73</v>
      </c>
      <c r="I369" s="183" t="str" cm="1">
        <f t="array" ref="I369">RGBCOLOR(F369,G369,H369)</f>
        <v/>
      </c>
      <c r="J369" s="102">
        <v>255</v>
      </c>
      <c r="K369" s="102">
        <v>255</v>
      </c>
      <c r="L369" s="102">
        <v>255</v>
      </c>
      <c r="M369" s="112" t="str" cm="1">
        <f t="array" ref="M369">RGBCOLOR(J369,K369,L369)</f>
        <v/>
      </c>
      <c r="Z369" s="101" t="str">
        <f t="shared" si="6"/>
        <v>#007749</v>
      </c>
    </row>
    <row r="370" spans="1:26" ht="15.75" thickBot="1" x14ac:dyDescent="0.3">
      <c r="A370" s="89"/>
      <c r="B370" s="111"/>
      <c r="C370" s="111"/>
      <c r="D370" s="81" t="s">
        <v>39</v>
      </c>
      <c r="F370" s="102">
        <v>255</v>
      </c>
      <c r="G370" s="102">
        <v>215</v>
      </c>
      <c r="H370" s="102">
        <v>0</v>
      </c>
      <c r="I370" s="109" t="str" cm="1">
        <f t="array" ref="I370">RGBCOLOR(F370,G370,H370)</f>
        <v/>
      </c>
      <c r="J370" s="102">
        <v>0</v>
      </c>
      <c r="K370" s="102">
        <v>0</v>
      </c>
      <c r="L370" s="102">
        <v>0</v>
      </c>
      <c r="M370" s="108" t="str" cm="1">
        <f t="array" ref="M370">RGBCOLOR(J370,K370,L370)</f>
        <v/>
      </c>
      <c r="Z370" s="101" t="str">
        <f t="shared" si="6"/>
        <v>#FFD700</v>
      </c>
    </row>
    <row r="371" spans="1:26" x14ac:dyDescent="0.25">
      <c r="A371" s="87"/>
      <c r="B371" s="93"/>
      <c r="C371" s="93"/>
      <c r="D371" s="82">
        <v>0</v>
      </c>
      <c r="F371" s="102"/>
      <c r="G371" s="102"/>
      <c r="H371" s="102"/>
      <c r="I371" s="108" t="str" cm="1">
        <f t="array" ref="I371">RGBCOLOR(F371,G371,H371)</f>
        <v/>
      </c>
      <c r="M371" s="108" t="str" cm="1">
        <f t="array" ref="M371">RGBCOLOR(J371,K371,L371)</f>
        <v/>
      </c>
      <c r="Z371" s="101" t="str">
        <f t="shared" si="6"/>
        <v>#000000</v>
      </c>
    </row>
    <row r="372" spans="1:26" x14ac:dyDescent="0.25">
      <c r="A372" s="88" t="s">
        <v>168</v>
      </c>
      <c r="B372" s="91">
        <v>23</v>
      </c>
      <c r="C372" s="91" t="s">
        <v>253</v>
      </c>
      <c r="D372" s="86" t="s">
        <v>316</v>
      </c>
      <c r="F372" s="102">
        <v>0</v>
      </c>
      <c r="G372" s="102">
        <v>119</v>
      </c>
      <c r="H372" s="102">
        <v>73</v>
      </c>
      <c r="I372" s="183" t="str" cm="1">
        <f t="array" ref="I372">RGBCOLOR(F372,G372,H372)</f>
        <v/>
      </c>
      <c r="J372" s="102">
        <v>255</v>
      </c>
      <c r="K372" s="102">
        <v>255</v>
      </c>
      <c r="L372" s="102">
        <v>255</v>
      </c>
      <c r="M372" s="112" t="str" cm="1">
        <f t="array" ref="M372">RGBCOLOR(J372,K372,L372)</f>
        <v/>
      </c>
      <c r="Z372" s="101" t="str">
        <f t="shared" si="6"/>
        <v>#007749</v>
      </c>
    </row>
    <row r="373" spans="1:26" x14ac:dyDescent="0.25">
      <c r="A373" s="88"/>
      <c r="B373" s="114"/>
      <c r="C373" s="114"/>
      <c r="D373" s="86" t="s">
        <v>5</v>
      </c>
      <c r="F373" s="102">
        <v>0</v>
      </c>
      <c r="G373" s="102">
        <v>119</v>
      </c>
      <c r="H373" s="102">
        <v>73</v>
      </c>
      <c r="I373" s="183" t="str" cm="1">
        <f t="array" ref="I373">RGBCOLOR(F373,G373,H373)</f>
        <v/>
      </c>
      <c r="J373" s="102">
        <v>255</v>
      </c>
      <c r="K373" s="102">
        <v>255</v>
      </c>
      <c r="L373" s="102">
        <v>255</v>
      </c>
      <c r="M373" s="112" t="str" cm="1">
        <f t="array" ref="M373">RGBCOLOR(J373,K373,L373)</f>
        <v/>
      </c>
      <c r="Z373" s="101" t="str">
        <f t="shared" si="6"/>
        <v>#007749</v>
      </c>
    </row>
    <row r="374" spans="1:26" x14ac:dyDescent="0.25">
      <c r="A374" s="88"/>
      <c r="B374" s="114"/>
      <c r="C374" s="114"/>
      <c r="D374" s="86" t="s">
        <v>6</v>
      </c>
      <c r="F374" s="102">
        <v>0</v>
      </c>
      <c r="G374" s="102">
        <v>119</v>
      </c>
      <c r="H374" s="102">
        <v>73</v>
      </c>
      <c r="I374" s="183" t="str" cm="1">
        <f t="array" ref="I374">RGBCOLOR(F374,G374,H374)</f>
        <v/>
      </c>
      <c r="J374" s="102">
        <v>255</v>
      </c>
      <c r="K374" s="102">
        <v>255</v>
      </c>
      <c r="L374" s="102">
        <v>255</v>
      </c>
      <c r="M374" s="112" t="str" cm="1">
        <f t="array" ref="M374">RGBCOLOR(J374,K374,L374)</f>
        <v/>
      </c>
      <c r="Z374" s="101" t="str">
        <f t="shared" si="6"/>
        <v>#007749</v>
      </c>
    </row>
    <row r="375" spans="1:26" ht="15.75" thickBot="1" x14ac:dyDescent="0.3">
      <c r="A375" s="89"/>
      <c r="B375" s="111"/>
      <c r="C375" s="111"/>
      <c r="D375" s="81" t="s">
        <v>39</v>
      </c>
      <c r="F375" s="102">
        <v>255</v>
      </c>
      <c r="G375" s="102">
        <v>215</v>
      </c>
      <c r="H375" s="102">
        <v>0</v>
      </c>
      <c r="I375" s="109" t="str" cm="1">
        <f t="array" ref="I375">RGBCOLOR(F375,G375,H375)</f>
        <v/>
      </c>
      <c r="J375" s="102">
        <v>0</v>
      </c>
      <c r="K375" s="102">
        <v>0</v>
      </c>
      <c r="L375" s="102">
        <v>0</v>
      </c>
      <c r="M375" s="108" t="str" cm="1">
        <f t="array" ref="M375">RGBCOLOR(J375,K375,L375)</f>
        <v/>
      </c>
      <c r="Z375" s="101" t="str">
        <f t="shared" si="6"/>
        <v>#FFD700</v>
      </c>
    </row>
    <row r="376" spans="1:26" x14ac:dyDescent="0.25">
      <c r="A376" s="87"/>
      <c r="B376" s="93"/>
      <c r="C376" s="93"/>
      <c r="D376" s="82">
        <v>0</v>
      </c>
      <c r="F376" s="102"/>
      <c r="G376" s="102"/>
      <c r="H376" s="102"/>
      <c r="I376" s="108" t="str" cm="1">
        <f t="array" ref="I376">RGBCOLOR(F376,G376,H376)</f>
        <v/>
      </c>
      <c r="M376" s="108" t="str" cm="1">
        <f t="array" ref="M376">RGBCOLOR(J376,K376,L376)</f>
        <v/>
      </c>
      <c r="Z376" s="101" t="str">
        <f t="shared" si="6"/>
        <v>#000000</v>
      </c>
    </row>
    <row r="377" spans="1:26" x14ac:dyDescent="0.25">
      <c r="A377" s="88" t="s">
        <v>198</v>
      </c>
      <c r="B377" s="91">
        <v>23</v>
      </c>
      <c r="C377" s="91" t="s">
        <v>246</v>
      </c>
      <c r="D377" s="84" t="s">
        <v>310</v>
      </c>
      <c r="F377" s="102">
        <v>152</v>
      </c>
      <c r="G377" s="102">
        <v>29</v>
      </c>
      <c r="H377" s="102">
        <v>151</v>
      </c>
      <c r="I377" s="116" t="str" cm="1">
        <f t="array" ref="I377">RGBCOLOR(F377,G377,H377)</f>
        <v/>
      </c>
      <c r="J377" s="102">
        <v>255</v>
      </c>
      <c r="K377" s="102">
        <v>255</v>
      </c>
      <c r="L377" s="102">
        <v>255</v>
      </c>
      <c r="M377" s="112" t="str" cm="1">
        <f t="array" ref="M377">RGBCOLOR(J377,K377,L377)</f>
        <v/>
      </c>
      <c r="Z377" s="101" t="str">
        <f t="shared" si="6"/>
        <v>#981D97</v>
      </c>
    </row>
    <row r="378" spans="1:26" x14ac:dyDescent="0.25">
      <c r="A378" s="88"/>
      <c r="B378" s="91"/>
      <c r="C378" s="91"/>
      <c r="D378" s="84" t="s">
        <v>309</v>
      </c>
      <c r="F378" s="102">
        <v>152</v>
      </c>
      <c r="G378" s="102">
        <v>29</v>
      </c>
      <c r="H378" s="102">
        <v>151</v>
      </c>
      <c r="I378" s="116" t="str" cm="1">
        <f t="array" ref="I378">RGBCOLOR(F378,G378,H378)</f>
        <v/>
      </c>
      <c r="J378" s="102">
        <v>255</v>
      </c>
      <c r="K378" s="102">
        <v>255</v>
      </c>
      <c r="L378" s="102">
        <v>255</v>
      </c>
      <c r="M378" s="112" t="str" cm="1">
        <f t="array" ref="M378">RGBCOLOR(J378,K378,L378)</f>
        <v/>
      </c>
      <c r="Z378" s="101" t="str">
        <f t="shared" si="6"/>
        <v>#981D97</v>
      </c>
    </row>
    <row r="379" spans="1:26" x14ac:dyDescent="0.25">
      <c r="A379" s="88"/>
      <c r="B379" s="91"/>
      <c r="C379" s="91"/>
      <c r="D379" s="84" t="s">
        <v>2</v>
      </c>
      <c r="F379" s="102">
        <v>152</v>
      </c>
      <c r="G379" s="102">
        <v>29</v>
      </c>
      <c r="H379" s="102">
        <v>151</v>
      </c>
      <c r="I379" s="116" t="str" cm="1">
        <f t="array" ref="I379">RGBCOLOR(F379,G379,H379)</f>
        <v/>
      </c>
      <c r="J379" s="102">
        <v>255</v>
      </c>
      <c r="K379" s="102">
        <v>255</v>
      </c>
      <c r="L379" s="102">
        <v>255</v>
      </c>
      <c r="M379" s="112" t="str" cm="1">
        <f t="array" ref="M379">RGBCOLOR(J379,K379,L379)</f>
        <v/>
      </c>
      <c r="Z379" s="101" t="str">
        <f t="shared" si="6"/>
        <v>#981D97</v>
      </c>
    </row>
    <row r="380" spans="1:26" ht="15.75" thickBot="1" x14ac:dyDescent="0.3">
      <c r="A380" s="89"/>
      <c r="B380" s="92"/>
      <c r="C380" s="92"/>
      <c r="D380" s="81" t="s">
        <v>312</v>
      </c>
      <c r="F380" s="102">
        <v>255</v>
      </c>
      <c r="G380" s="102">
        <v>215</v>
      </c>
      <c r="H380" s="102">
        <v>0</v>
      </c>
      <c r="I380" s="109" t="str" cm="1">
        <f t="array" ref="I380">RGBCOLOR(F380,G380,H380)</f>
        <v/>
      </c>
      <c r="J380" s="102">
        <v>0</v>
      </c>
      <c r="K380" s="102">
        <v>0</v>
      </c>
      <c r="L380" s="102">
        <v>0</v>
      </c>
      <c r="M380" s="108" t="str" cm="1">
        <f t="array" ref="M380">RGBCOLOR(J380,K380,L380)</f>
        <v/>
      </c>
      <c r="Z380" s="101" t="str">
        <f t="shared" si="6"/>
        <v>#FFD700</v>
      </c>
    </row>
    <row r="381" spans="1:26" x14ac:dyDescent="0.25">
      <c r="A381" s="87"/>
      <c r="B381" s="93"/>
      <c r="C381" s="93"/>
      <c r="D381" s="82">
        <v>0</v>
      </c>
      <c r="F381" s="102"/>
      <c r="G381" s="102"/>
      <c r="H381" s="102"/>
      <c r="I381" s="108" t="str" cm="1">
        <f t="array" ref="I381">RGBCOLOR(F381,G381,H381)</f>
        <v/>
      </c>
      <c r="M381" s="108" t="str" cm="1">
        <f t="array" ref="M381">RGBCOLOR(J381,K381,L381)</f>
        <v/>
      </c>
      <c r="Z381" s="101" t="str">
        <f t="shared" si="6"/>
        <v>#000000</v>
      </c>
    </row>
    <row r="382" spans="1:26" x14ac:dyDescent="0.25">
      <c r="A382" s="88" t="s">
        <v>185</v>
      </c>
      <c r="B382" s="91">
        <v>23</v>
      </c>
      <c r="C382" s="91" t="s">
        <v>247</v>
      </c>
      <c r="D382" s="86" t="s">
        <v>2</v>
      </c>
      <c r="F382" s="102">
        <v>0</v>
      </c>
      <c r="G382" s="102">
        <v>119</v>
      </c>
      <c r="H382" s="102">
        <v>73</v>
      </c>
      <c r="I382" s="183" t="str" cm="1">
        <f t="array" ref="I382">RGBCOLOR(F382,G382,H382)</f>
        <v/>
      </c>
      <c r="J382" s="102">
        <v>255</v>
      </c>
      <c r="K382" s="102">
        <v>255</v>
      </c>
      <c r="L382" s="102">
        <v>255</v>
      </c>
      <c r="M382" s="112" t="str" cm="1">
        <f t="array" ref="M382">RGBCOLOR(J382,K382,L382)</f>
        <v/>
      </c>
      <c r="Z382" s="101" t="str">
        <f t="shared" si="6"/>
        <v>#007749</v>
      </c>
    </row>
    <row r="383" spans="1:26" x14ac:dyDescent="0.25">
      <c r="A383" s="88"/>
      <c r="B383" s="114"/>
      <c r="C383" s="114"/>
      <c r="D383" s="86" t="s">
        <v>309</v>
      </c>
      <c r="F383" s="102">
        <v>0</v>
      </c>
      <c r="G383" s="102">
        <v>119</v>
      </c>
      <c r="H383" s="102">
        <v>73</v>
      </c>
      <c r="I383" s="183" t="str" cm="1">
        <f t="array" ref="I383">RGBCOLOR(F383,G383,H383)</f>
        <v/>
      </c>
      <c r="J383" s="102">
        <v>255</v>
      </c>
      <c r="K383" s="102">
        <v>255</v>
      </c>
      <c r="L383" s="102">
        <v>255</v>
      </c>
      <c r="M383" s="112" t="str" cm="1">
        <f t="array" ref="M383">RGBCOLOR(J383,K383,L383)</f>
        <v/>
      </c>
      <c r="Z383" s="101" t="str">
        <f t="shared" si="6"/>
        <v>#007749</v>
      </c>
    </row>
    <row r="384" spans="1:26" x14ac:dyDescent="0.25">
      <c r="A384" s="88"/>
      <c r="B384" s="114"/>
      <c r="C384" s="114"/>
      <c r="D384" s="86" t="s">
        <v>310</v>
      </c>
      <c r="F384" s="102">
        <v>0</v>
      </c>
      <c r="G384" s="102">
        <v>119</v>
      </c>
      <c r="H384" s="102">
        <v>73</v>
      </c>
      <c r="I384" s="183" t="str" cm="1">
        <f t="array" ref="I384">RGBCOLOR(F384,G384,H384)</f>
        <v/>
      </c>
      <c r="J384" s="102">
        <v>255</v>
      </c>
      <c r="K384" s="102">
        <v>255</v>
      </c>
      <c r="L384" s="102">
        <v>255</v>
      </c>
      <c r="M384" s="112" t="str" cm="1">
        <f t="array" ref="M384">RGBCOLOR(J384,K384,L384)</f>
        <v/>
      </c>
      <c r="Z384" s="101" t="str">
        <f t="shared" si="6"/>
        <v>#007749</v>
      </c>
    </row>
    <row r="385" spans="1:26" ht="15.75" thickBot="1" x14ac:dyDescent="0.3">
      <c r="A385" s="89"/>
      <c r="B385" s="111"/>
      <c r="C385" s="111"/>
      <c r="D385" s="81" t="s">
        <v>596</v>
      </c>
      <c r="F385" s="102">
        <v>255</v>
      </c>
      <c r="G385" s="102">
        <v>215</v>
      </c>
      <c r="H385" s="102">
        <v>0</v>
      </c>
      <c r="I385" s="109" t="str" cm="1">
        <f t="array" ref="I385">RGBCOLOR(F385,G385,H385)</f>
        <v/>
      </c>
      <c r="J385" s="102">
        <v>0</v>
      </c>
      <c r="K385" s="102">
        <v>0</v>
      </c>
      <c r="L385" s="102">
        <v>0</v>
      </c>
      <c r="M385" s="108" t="str" cm="1">
        <f t="array" ref="M385">RGBCOLOR(J385,K385,L385)</f>
        <v/>
      </c>
      <c r="Z385" s="101" t="str">
        <f t="shared" si="6"/>
        <v>#FFD700</v>
      </c>
    </row>
    <row r="386" spans="1:26" x14ac:dyDescent="0.25">
      <c r="A386" s="87"/>
      <c r="B386" s="93"/>
      <c r="C386" s="93"/>
      <c r="D386" s="82">
        <v>0</v>
      </c>
      <c r="F386" s="102"/>
      <c r="G386" s="102"/>
      <c r="H386" s="102"/>
      <c r="I386" s="108" t="str" cm="1">
        <f t="array" ref="I386">RGBCOLOR(F386,G386,H386)</f>
        <v/>
      </c>
      <c r="M386" s="108" t="str" cm="1">
        <f t="array" ref="M386">RGBCOLOR(J386,K386,L386)</f>
        <v/>
      </c>
      <c r="Z386" s="101" t="str">
        <f t="shared" si="6"/>
        <v>#000000</v>
      </c>
    </row>
    <row r="387" spans="1:26" x14ac:dyDescent="0.25">
      <c r="A387" s="88" t="s">
        <v>507</v>
      </c>
      <c r="B387" s="91">
        <v>23</v>
      </c>
      <c r="C387" s="91" t="s">
        <v>234</v>
      </c>
      <c r="D387" s="84" t="s">
        <v>693</v>
      </c>
      <c r="F387" s="102">
        <v>152</v>
      </c>
      <c r="G387" s="102">
        <v>29</v>
      </c>
      <c r="H387" s="102">
        <v>151</v>
      </c>
      <c r="I387" s="116" t="str" cm="1">
        <f t="array" ref="I387">RGBCOLOR(F387,G387,H387)</f>
        <v/>
      </c>
      <c r="J387" s="102">
        <v>255</v>
      </c>
      <c r="K387" s="102">
        <v>255</v>
      </c>
      <c r="L387" s="102">
        <v>255</v>
      </c>
      <c r="M387" s="112" t="str" cm="1">
        <f t="array" ref="M387">RGBCOLOR(J387,K387,L387)</f>
        <v/>
      </c>
      <c r="Z387" s="101" t="str">
        <f t="shared" si="6"/>
        <v>#981D97</v>
      </c>
    </row>
    <row r="388" spans="1:26" x14ac:dyDescent="0.25">
      <c r="A388" s="88"/>
      <c r="B388" s="91"/>
      <c r="C388" s="91"/>
      <c r="D388" s="84" t="s">
        <v>309</v>
      </c>
      <c r="F388" s="102">
        <v>152</v>
      </c>
      <c r="G388" s="102">
        <v>29</v>
      </c>
      <c r="H388" s="102">
        <v>151</v>
      </c>
      <c r="I388" s="116" t="str" cm="1">
        <f t="array" ref="I388">RGBCOLOR(F388,G388,H388)</f>
        <v/>
      </c>
      <c r="J388" s="102">
        <v>255</v>
      </c>
      <c r="K388" s="102">
        <v>255</v>
      </c>
      <c r="L388" s="102">
        <v>255</v>
      </c>
      <c r="M388" s="112" t="str" cm="1">
        <f t="array" ref="M388">RGBCOLOR(J388,K388,L388)</f>
        <v/>
      </c>
      <c r="Z388" s="101" t="str">
        <f t="shared" si="6"/>
        <v>#981D97</v>
      </c>
    </row>
    <row r="389" spans="1:26" x14ac:dyDescent="0.25">
      <c r="A389" s="88"/>
      <c r="B389" s="91"/>
      <c r="C389" s="91"/>
      <c r="D389" s="84" t="s">
        <v>23</v>
      </c>
      <c r="F389" s="102">
        <v>152</v>
      </c>
      <c r="G389" s="102">
        <v>29</v>
      </c>
      <c r="H389" s="102">
        <v>151</v>
      </c>
      <c r="I389" s="116" t="str" cm="1">
        <f t="array" ref="I389">RGBCOLOR(F389,G389,H389)</f>
        <v/>
      </c>
      <c r="J389" s="102">
        <v>255</v>
      </c>
      <c r="K389" s="102">
        <v>255</v>
      </c>
      <c r="L389" s="102">
        <v>255</v>
      </c>
      <c r="M389" s="112" t="str" cm="1">
        <f t="array" ref="M389">RGBCOLOR(J389,K389,L389)</f>
        <v/>
      </c>
      <c r="Z389" s="101" t="str">
        <f t="shared" si="6"/>
        <v>#981D97</v>
      </c>
    </row>
    <row r="390" spans="1:26" ht="15.75" thickBot="1" x14ac:dyDescent="0.3">
      <c r="A390" s="89"/>
      <c r="B390" s="92"/>
      <c r="C390" s="92"/>
      <c r="D390" s="81" t="s">
        <v>312</v>
      </c>
      <c r="F390" s="102">
        <v>255</v>
      </c>
      <c r="G390" s="102">
        <v>215</v>
      </c>
      <c r="H390" s="102">
        <v>0</v>
      </c>
      <c r="I390" s="109" t="str" cm="1">
        <f t="array" ref="I390">RGBCOLOR(F390,G390,H390)</f>
        <v/>
      </c>
      <c r="J390" s="102">
        <v>0</v>
      </c>
      <c r="K390" s="102">
        <v>0</v>
      </c>
      <c r="L390" s="102">
        <v>0</v>
      </c>
      <c r="M390" s="108" t="str" cm="1">
        <f t="array" ref="M390">RGBCOLOR(J390,K390,L390)</f>
        <v/>
      </c>
      <c r="Z390" s="101" t="str">
        <f t="shared" si="6"/>
        <v>#FFD700</v>
      </c>
    </row>
    <row r="391" spans="1:26" x14ac:dyDescent="0.25">
      <c r="A391" s="87"/>
      <c r="B391" s="90"/>
      <c r="C391" s="90"/>
      <c r="D391" s="82">
        <v>0</v>
      </c>
      <c r="F391" s="102"/>
      <c r="G391" s="102"/>
      <c r="H391" s="102"/>
      <c r="I391" s="108" t="str" cm="1">
        <f t="array" ref="I391">RGBCOLOR(F391,G391,H391)</f>
        <v/>
      </c>
      <c r="M391" s="108" t="str" cm="1">
        <f t="array" ref="M391">RGBCOLOR(J391,K391,L391)</f>
        <v/>
      </c>
      <c r="Z391" s="101" t="str">
        <f t="shared" si="6"/>
        <v>#000000</v>
      </c>
    </row>
    <row r="392" spans="1:26" x14ac:dyDescent="0.25">
      <c r="A392" s="88" t="s">
        <v>508</v>
      </c>
      <c r="B392" s="91">
        <v>23</v>
      </c>
      <c r="C392" s="91" t="s">
        <v>267</v>
      </c>
      <c r="D392" s="86" t="s">
        <v>509</v>
      </c>
      <c r="F392" s="102">
        <v>0</v>
      </c>
      <c r="G392" s="102">
        <v>119</v>
      </c>
      <c r="H392" s="102">
        <v>73</v>
      </c>
      <c r="I392" s="183" t="str" cm="1">
        <f t="array" ref="I392">RGBCOLOR(F392,G392,H392)</f>
        <v/>
      </c>
      <c r="J392" s="102">
        <v>255</v>
      </c>
      <c r="K392" s="102">
        <v>255</v>
      </c>
      <c r="L392" s="102">
        <v>255</v>
      </c>
      <c r="M392" s="112" t="str" cm="1">
        <f t="array" ref="M392">RGBCOLOR(J392,K392,L392)</f>
        <v/>
      </c>
      <c r="Z392" s="101" t="str">
        <f t="shared" si="6"/>
        <v>#007749</v>
      </c>
    </row>
    <row r="393" spans="1:26" x14ac:dyDescent="0.25">
      <c r="A393" s="88"/>
      <c r="B393" s="91"/>
      <c r="C393" s="91"/>
      <c r="D393" s="86" t="s">
        <v>510</v>
      </c>
      <c r="F393" s="102">
        <v>0</v>
      </c>
      <c r="G393" s="102">
        <v>119</v>
      </c>
      <c r="H393" s="102">
        <v>73</v>
      </c>
      <c r="I393" s="183" t="str" cm="1">
        <f t="array" ref="I393">RGBCOLOR(F393,G393,H393)</f>
        <v/>
      </c>
      <c r="J393" s="102">
        <v>255</v>
      </c>
      <c r="K393" s="102">
        <v>255</v>
      </c>
      <c r="L393" s="102">
        <v>255</v>
      </c>
      <c r="M393" s="112" t="str" cm="1">
        <f t="array" ref="M393">RGBCOLOR(J393,K393,L393)</f>
        <v/>
      </c>
      <c r="Z393" s="101" t="str">
        <f t="shared" si="6"/>
        <v>#007749</v>
      </c>
    </row>
    <row r="394" spans="1:26" x14ac:dyDescent="0.25">
      <c r="A394" s="88"/>
      <c r="B394" s="91"/>
      <c r="C394" s="91"/>
      <c r="D394" s="86" t="s">
        <v>511</v>
      </c>
      <c r="F394" s="102">
        <v>0</v>
      </c>
      <c r="G394" s="102">
        <v>119</v>
      </c>
      <c r="H394" s="102">
        <v>73</v>
      </c>
      <c r="I394" s="183" t="str" cm="1">
        <f t="array" ref="I394">RGBCOLOR(F394,G394,H394)</f>
        <v/>
      </c>
      <c r="J394" s="102">
        <v>255</v>
      </c>
      <c r="K394" s="102">
        <v>255</v>
      </c>
      <c r="L394" s="102">
        <v>255</v>
      </c>
      <c r="M394" s="112" t="str" cm="1">
        <f t="array" ref="M394">RGBCOLOR(J394,K394,L394)</f>
        <v/>
      </c>
      <c r="Z394" s="101" t="str">
        <f t="shared" si="6"/>
        <v>#007749</v>
      </c>
    </row>
    <row r="395" spans="1:26" ht="15.75" thickBot="1" x14ac:dyDescent="0.3">
      <c r="A395" s="89"/>
      <c r="B395" s="92"/>
      <c r="C395" s="92"/>
      <c r="D395" s="81" t="s">
        <v>44</v>
      </c>
      <c r="F395" s="102">
        <v>255</v>
      </c>
      <c r="G395" s="102">
        <v>215</v>
      </c>
      <c r="H395" s="102">
        <v>0</v>
      </c>
      <c r="I395" s="109" t="str" cm="1">
        <f t="array" ref="I395">RGBCOLOR(F395,G395,H395)</f>
        <v/>
      </c>
      <c r="J395" s="102">
        <v>0</v>
      </c>
      <c r="K395" s="102">
        <v>0</v>
      </c>
      <c r="L395" s="102">
        <v>0</v>
      </c>
      <c r="M395" s="108" t="str" cm="1">
        <f t="array" ref="M395">RGBCOLOR(J395,K395,L395)</f>
        <v/>
      </c>
      <c r="Z395" s="101" t="str">
        <f t="shared" si="6"/>
        <v>#FFD700</v>
      </c>
    </row>
    <row r="396" spans="1:26" x14ac:dyDescent="0.25">
      <c r="A396" s="87"/>
      <c r="B396" s="90"/>
      <c r="C396" s="90"/>
      <c r="D396" s="82">
        <v>0</v>
      </c>
      <c r="F396" s="102"/>
      <c r="G396" s="102"/>
      <c r="H396" s="102"/>
      <c r="I396" s="109"/>
      <c r="M396" s="108"/>
      <c r="Z396" s="101" t="str">
        <f t="shared" si="6"/>
        <v>#000000</v>
      </c>
    </row>
    <row r="397" spans="1:26" x14ac:dyDescent="0.25">
      <c r="A397" s="88" t="s">
        <v>570</v>
      </c>
      <c r="B397" s="91">
        <v>23</v>
      </c>
      <c r="C397" s="91" t="s">
        <v>224</v>
      </c>
      <c r="D397" s="84" t="s">
        <v>576</v>
      </c>
      <c r="F397" s="102">
        <v>152</v>
      </c>
      <c r="G397" s="102">
        <v>29</v>
      </c>
      <c r="H397" s="102">
        <v>151</v>
      </c>
      <c r="I397" s="116" t="str" cm="1">
        <f t="array" ref="I397">RGBCOLOR(F397,G397,H397)</f>
        <v/>
      </c>
      <c r="J397" s="102">
        <v>255</v>
      </c>
      <c r="K397" s="102">
        <v>255</v>
      </c>
      <c r="L397" s="102">
        <v>255</v>
      </c>
      <c r="M397" s="112" t="str" cm="1">
        <f t="array" ref="M397">RGBCOLOR(J397,K397,L397)</f>
        <v/>
      </c>
      <c r="Z397" s="101" t="str">
        <f t="shared" si="6"/>
        <v>#981D97</v>
      </c>
    </row>
    <row r="398" spans="1:26" x14ac:dyDescent="0.25">
      <c r="A398" s="88"/>
      <c r="B398" s="91"/>
      <c r="C398" s="91"/>
      <c r="D398" s="84" t="s">
        <v>577</v>
      </c>
      <c r="F398" s="102">
        <v>152</v>
      </c>
      <c r="G398" s="102">
        <v>29</v>
      </c>
      <c r="H398" s="102">
        <v>151</v>
      </c>
      <c r="I398" s="116" t="str" cm="1">
        <f t="array" ref="I398">RGBCOLOR(F398,G398,H398)</f>
        <v/>
      </c>
      <c r="J398" s="102">
        <v>255</v>
      </c>
      <c r="K398" s="102">
        <v>255</v>
      </c>
      <c r="L398" s="102">
        <v>255</v>
      </c>
      <c r="M398" s="112" t="str" cm="1">
        <f t="array" ref="M398">RGBCOLOR(J398,K398,L398)</f>
        <v/>
      </c>
      <c r="Z398" s="101" t="str">
        <f t="shared" si="6"/>
        <v>#981D97</v>
      </c>
    </row>
    <row r="399" spans="1:26" x14ac:dyDescent="0.25">
      <c r="A399" s="88"/>
      <c r="B399" s="91"/>
      <c r="C399" s="91"/>
      <c r="D399" s="84" t="s">
        <v>578</v>
      </c>
      <c r="F399" s="102">
        <v>152</v>
      </c>
      <c r="G399" s="102">
        <v>29</v>
      </c>
      <c r="H399" s="102">
        <v>151</v>
      </c>
      <c r="I399" s="116" t="str" cm="1">
        <f t="array" ref="I399">RGBCOLOR(F399,G399,H399)</f>
        <v/>
      </c>
      <c r="J399" s="102">
        <v>255</v>
      </c>
      <c r="K399" s="102">
        <v>255</v>
      </c>
      <c r="L399" s="102">
        <v>255</v>
      </c>
      <c r="M399" s="112" t="str" cm="1">
        <f t="array" ref="M399">RGBCOLOR(J399,K399,L399)</f>
        <v/>
      </c>
      <c r="Z399" s="101" t="str">
        <f t="shared" si="6"/>
        <v>#981D97</v>
      </c>
    </row>
    <row r="400" spans="1:26" ht="15.75" thickBot="1" x14ac:dyDescent="0.3">
      <c r="A400" s="89"/>
      <c r="B400" s="92"/>
      <c r="C400" s="92"/>
      <c r="D400" s="81" t="s">
        <v>312</v>
      </c>
      <c r="F400" s="102">
        <v>255</v>
      </c>
      <c r="G400" s="102">
        <v>215</v>
      </c>
      <c r="H400" s="102">
        <v>0</v>
      </c>
      <c r="I400" s="109" t="str" cm="1">
        <f t="array" ref="I400">RGBCOLOR(F400,G400,H400)</f>
        <v/>
      </c>
      <c r="J400" s="102">
        <v>0</v>
      </c>
      <c r="K400" s="102">
        <v>0</v>
      </c>
      <c r="L400" s="102">
        <v>0</v>
      </c>
      <c r="M400" s="108" t="str" cm="1">
        <f t="array" ref="M400">RGBCOLOR(J400,K400,L400)</f>
        <v/>
      </c>
      <c r="Z400" s="101" t="str">
        <f t="shared" si="6"/>
        <v>#FFD700</v>
      </c>
    </row>
    <row r="401" spans="1:26" x14ac:dyDescent="0.25">
      <c r="A401" s="87"/>
      <c r="B401" s="93"/>
      <c r="C401" s="93"/>
      <c r="D401" s="82">
        <v>0</v>
      </c>
      <c r="F401" s="102"/>
      <c r="G401" s="102"/>
      <c r="H401" s="102"/>
      <c r="I401" s="108" t="str" cm="1">
        <f t="array" ref="I401">RGBCOLOR(F401,G401,H401)</f>
        <v/>
      </c>
      <c r="M401" s="108"/>
      <c r="Z401" s="101" t="str">
        <f t="shared" si="6"/>
        <v>#000000</v>
      </c>
    </row>
    <row r="402" spans="1:26" x14ac:dyDescent="0.25">
      <c r="A402" s="88" t="s">
        <v>571</v>
      </c>
      <c r="B402" s="91">
        <v>23</v>
      </c>
      <c r="C402" s="91" t="s">
        <v>228</v>
      </c>
      <c r="D402" s="86" t="s">
        <v>579</v>
      </c>
      <c r="F402" s="102">
        <v>0</v>
      </c>
      <c r="G402" s="102">
        <v>119</v>
      </c>
      <c r="H402" s="102">
        <v>73</v>
      </c>
      <c r="I402" s="183" t="str" cm="1">
        <f t="array" ref="I402">RGBCOLOR(F402,G402,H402)</f>
        <v/>
      </c>
      <c r="J402" s="102">
        <v>255</v>
      </c>
      <c r="K402" s="102">
        <v>255</v>
      </c>
      <c r="L402" s="102">
        <v>255</v>
      </c>
      <c r="M402" s="112" t="str" cm="1">
        <f t="array" ref="M402">RGBCOLOR(J402,K402,L402)</f>
        <v/>
      </c>
      <c r="Z402" s="101" t="str">
        <f t="shared" si="6"/>
        <v>#007749</v>
      </c>
    </row>
    <row r="403" spans="1:26" x14ac:dyDescent="0.25">
      <c r="A403" s="88"/>
      <c r="B403" s="91"/>
      <c r="C403" s="91"/>
      <c r="D403" s="86" t="s">
        <v>580</v>
      </c>
      <c r="F403" s="102">
        <v>0</v>
      </c>
      <c r="G403" s="102">
        <v>119</v>
      </c>
      <c r="H403" s="102">
        <v>73</v>
      </c>
      <c r="I403" s="183" t="str" cm="1">
        <f t="array" ref="I403">RGBCOLOR(F403,G403,H403)</f>
        <v/>
      </c>
      <c r="J403" s="102">
        <v>255</v>
      </c>
      <c r="K403" s="102">
        <v>255</v>
      </c>
      <c r="L403" s="102">
        <v>255</v>
      </c>
      <c r="M403" s="112" t="str" cm="1">
        <f t="array" ref="M403">RGBCOLOR(J403,K403,L403)</f>
        <v/>
      </c>
      <c r="Z403" s="101" t="str">
        <f t="shared" si="6"/>
        <v>#007749</v>
      </c>
    </row>
    <row r="404" spans="1:26" x14ac:dyDescent="0.25">
      <c r="A404" s="88"/>
      <c r="B404" s="91"/>
      <c r="C404" s="91"/>
      <c r="D404" s="86" t="s">
        <v>581</v>
      </c>
      <c r="F404" s="102">
        <v>0</v>
      </c>
      <c r="G404" s="102">
        <v>119</v>
      </c>
      <c r="H404" s="102">
        <v>73</v>
      </c>
      <c r="I404" s="183" t="str" cm="1">
        <f t="array" ref="I404">RGBCOLOR(F404,G404,H404)</f>
        <v/>
      </c>
      <c r="J404" s="102">
        <v>255</v>
      </c>
      <c r="K404" s="102">
        <v>255</v>
      </c>
      <c r="L404" s="102">
        <v>255</v>
      </c>
      <c r="M404" s="112" t="str" cm="1">
        <f t="array" ref="M404">RGBCOLOR(J404,K404,L404)</f>
        <v/>
      </c>
      <c r="Z404" s="101" t="str">
        <f t="shared" si="6"/>
        <v>#007749</v>
      </c>
    </row>
    <row r="405" spans="1:26" ht="15.75" thickBot="1" x14ac:dyDescent="0.3">
      <c r="A405" s="89"/>
      <c r="B405" s="92"/>
      <c r="C405" s="92"/>
      <c r="D405" s="81" t="s">
        <v>601</v>
      </c>
      <c r="F405" s="102">
        <v>255</v>
      </c>
      <c r="G405" s="102">
        <v>215</v>
      </c>
      <c r="H405" s="102">
        <v>0</v>
      </c>
      <c r="I405" s="109" t="str" cm="1">
        <f t="array" ref="I405">RGBCOLOR(F405,G405,H405)</f>
        <v/>
      </c>
      <c r="J405" s="102">
        <v>0</v>
      </c>
      <c r="K405" s="102">
        <v>0</v>
      </c>
      <c r="L405" s="102">
        <v>0</v>
      </c>
      <c r="M405" s="108" t="str" cm="1">
        <f t="array" ref="M405">RGBCOLOR(J405,K405,L405)</f>
        <v/>
      </c>
      <c r="Z405" s="101" t="str">
        <f t="shared" si="6"/>
        <v>#FFD700</v>
      </c>
    </row>
    <row r="406" spans="1:26" x14ac:dyDescent="0.25">
      <c r="A406" s="87"/>
      <c r="B406" s="90"/>
      <c r="C406" s="90"/>
      <c r="D406" s="82">
        <v>0</v>
      </c>
      <c r="F406" s="102"/>
      <c r="G406" s="102"/>
      <c r="H406" s="102"/>
      <c r="I406" s="108" t="str" cm="1">
        <f t="array" ref="I406">RGBCOLOR(F406,G406,H406)</f>
        <v/>
      </c>
      <c r="M406" s="108" t="str" cm="1">
        <f t="array" ref="M406">RGBCOLOR(J406,K406,L406)</f>
        <v/>
      </c>
      <c r="Z406" s="101" t="str">
        <f t="shared" si="6"/>
        <v>#000000</v>
      </c>
    </row>
    <row r="407" spans="1:26" x14ac:dyDescent="0.25">
      <c r="A407" s="156" t="s">
        <v>181</v>
      </c>
      <c r="B407" s="91">
        <v>24</v>
      </c>
      <c r="C407" s="91" t="s">
        <v>236</v>
      </c>
      <c r="D407" s="84" t="s">
        <v>317</v>
      </c>
      <c r="F407" s="102">
        <v>152</v>
      </c>
      <c r="G407" s="102">
        <v>29</v>
      </c>
      <c r="H407" s="102">
        <v>151</v>
      </c>
      <c r="I407" s="116" t="str" cm="1">
        <f t="array" ref="I407">RGBCOLOR(F407,G407,H407)</f>
        <v/>
      </c>
      <c r="J407" s="102">
        <v>255</v>
      </c>
      <c r="K407" s="102">
        <v>255</v>
      </c>
      <c r="L407" s="102">
        <v>255</v>
      </c>
      <c r="M407" s="112" t="str" cm="1">
        <f t="array" ref="M407">RGBCOLOR(J407,K407,L407)</f>
        <v/>
      </c>
      <c r="Z407" s="101" t="str">
        <f t="shared" si="6"/>
        <v>#981D97</v>
      </c>
    </row>
    <row r="408" spans="1:26" x14ac:dyDescent="0.25">
      <c r="A408" s="88"/>
      <c r="B408" s="114"/>
      <c r="C408" s="114"/>
      <c r="D408" s="84" t="s">
        <v>2</v>
      </c>
      <c r="F408" s="102">
        <v>152</v>
      </c>
      <c r="G408" s="102">
        <v>29</v>
      </c>
      <c r="H408" s="102">
        <v>151</v>
      </c>
      <c r="I408" s="116" t="str" cm="1">
        <f t="array" ref="I408">RGBCOLOR(F408,G408,H408)</f>
        <v/>
      </c>
      <c r="J408" s="102">
        <v>255</v>
      </c>
      <c r="K408" s="102">
        <v>255</v>
      </c>
      <c r="L408" s="102">
        <v>255</v>
      </c>
      <c r="M408" s="112" t="str" cm="1">
        <f t="array" ref="M408">RGBCOLOR(J408,K408,L408)</f>
        <v/>
      </c>
      <c r="Z408" s="101" t="str">
        <f t="shared" si="6"/>
        <v>#981D97</v>
      </c>
    </row>
    <row r="409" spans="1:26" x14ac:dyDescent="0.25">
      <c r="A409" s="88"/>
      <c r="B409" s="114"/>
      <c r="C409" s="114"/>
      <c r="D409" s="84" t="s">
        <v>318</v>
      </c>
      <c r="F409" s="102">
        <v>152</v>
      </c>
      <c r="G409" s="102">
        <v>29</v>
      </c>
      <c r="H409" s="102">
        <v>151</v>
      </c>
      <c r="I409" s="116" t="str" cm="1">
        <f t="array" ref="I409">RGBCOLOR(F409,G409,H409)</f>
        <v/>
      </c>
      <c r="J409" s="102">
        <v>255</v>
      </c>
      <c r="K409" s="102">
        <v>255</v>
      </c>
      <c r="L409" s="102">
        <v>255</v>
      </c>
      <c r="M409" s="112" t="str" cm="1">
        <f t="array" ref="M409">RGBCOLOR(J409,K409,L409)</f>
        <v/>
      </c>
      <c r="Z409" s="101" t="str">
        <f t="shared" si="6"/>
        <v>#981D97</v>
      </c>
    </row>
    <row r="410" spans="1:26" ht="15.75" thickBot="1" x14ac:dyDescent="0.3">
      <c r="A410" s="89"/>
      <c r="B410" s="111"/>
      <c r="C410" s="111"/>
      <c r="D410" s="81" t="s">
        <v>43</v>
      </c>
      <c r="F410" s="102">
        <v>255</v>
      </c>
      <c r="G410" s="102">
        <v>215</v>
      </c>
      <c r="H410" s="102">
        <v>0</v>
      </c>
      <c r="I410" s="109" t="str" cm="1">
        <f t="array" ref="I410">RGBCOLOR(F410,G410,H410)</f>
        <v/>
      </c>
      <c r="J410" s="102">
        <v>0</v>
      </c>
      <c r="K410" s="102">
        <v>0</v>
      </c>
      <c r="L410" s="102">
        <v>0</v>
      </c>
      <c r="M410" s="108" t="str" cm="1">
        <f t="array" ref="M410">RGBCOLOR(J410,K410,L410)</f>
        <v/>
      </c>
      <c r="Z410" s="101" t="str">
        <f t="shared" si="6"/>
        <v>#FFD700</v>
      </c>
    </row>
    <row r="411" spans="1:26" x14ac:dyDescent="0.25">
      <c r="A411" s="87"/>
      <c r="B411" s="93"/>
      <c r="C411" s="93"/>
      <c r="D411" s="82">
        <v>0</v>
      </c>
      <c r="F411" s="102"/>
      <c r="G411" s="102"/>
      <c r="H411" s="102"/>
      <c r="I411" s="108" t="str" cm="1">
        <f t="array" ref="I411">RGBCOLOR(F411,G411,H411)</f>
        <v/>
      </c>
      <c r="M411" s="108" t="str" cm="1">
        <f t="array" ref="M411">RGBCOLOR(J411,K411,L411)</f>
        <v/>
      </c>
      <c r="Z411" s="101" t="str">
        <f t="shared" si="6"/>
        <v>#000000</v>
      </c>
    </row>
    <row r="412" spans="1:26" x14ac:dyDescent="0.25">
      <c r="A412" s="156" t="s">
        <v>202</v>
      </c>
      <c r="B412" s="91">
        <v>24</v>
      </c>
      <c r="C412" s="91" t="s">
        <v>247</v>
      </c>
      <c r="D412" s="84" t="s">
        <v>582</v>
      </c>
      <c r="F412" s="102">
        <v>152</v>
      </c>
      <c r="G412" s="102">
        <v>29</v>
      </c>
      <c r="H412" s="102">
        <v>151</v>
      </c>
      <c r="I412" s="116" t="str" cm="1">
        <f t="array" ref="I412">RGBCOLOR(F412,G412,H412)</f>
        <v/>
      </c>
      <c r="J412" s="102">
        <v>255</v>
      </c>
      <c r="K412" s="102">
        <v>255</v>
      </c>
      <c r="L412" s="102">
        <v>255</v>
      </c>
      <c r="M412" s="112" t="str" cm="1">
        <f t="array" ref="M412">RGBCOLOR(J412,K412,L412)</f>
        <v/>
      </c>
      <c r="Z412" s="101" t="str">
        <f t="shared" si="6"/>
        <v>#981D97</v>
      </c>
    </row>
    <row r="413" spans="1:26" x14ac:dyDescent="0.25">
      <c r="A413" s="88"/>
      <c r="B413" s="114"/>
      <c r="C413" s="114"/>
      <c r="D413" s="84" t="s">
        <v>161</v>
      </c>
      <c r="F413" s="102">
        <v>152</v>
      </c>
      <c r="G413" s="102">
        <v>29</v>
      </c>
      <c r="H413" s="102">
        <v>151</v>
      </c>
      <c r="I413" s="116" t="str" cm="1">
        <f t="array" ref="I413">RGBCOLOR(F413,G413,H413)</f>
        <v/>
      </c>
      <c r="J413" s="102">
        <v>255</v>
      </c>
      <c r="K413" s="102">
        <v>255</v>
      </c>
      <c r="L413" s="102">
        <v>255</v>
      </c>
      <c r="M413" s="112" t="str" cm="1">
        <f t="array" ref="M413">RGBCOLOR(J413,K413,L413)</f>
        <v/>
      </c>
      <c r="Z413" s="101" t="str">
        <f t="shared" si="6"/>
        <v>#981D97</v>
      </c>
    </row>
    <row r="414" spans="1:26" x14ac:dyDescent="0.25">
      <c r="A414" s="88"/>
      <c r="B414" s="114"/>
      <c r="C414" s="114"/>
      <c r="D414" s="84" t="s">
        <v>319</v>
      </c>
      <c r="F414" s="102">
        <v>152</v>
      </c>
      <c r="G414" s="102">
        <v>29</v>
      </c>
      <c r="H414" s="102">
        <v>151</v>
      </c>
      <c r="I414" s="116" t="str" cm="1">
        <f t="array" ref="I414">RGBCOLOR(F414,G414,H414)</f>
        <v/>
      </c>
      <c r="J414" s="102">
        <v>255</v>
      </c>
      <c r="K414" s="102">
        <v>255</v>
      </c>
      <c r="L414" s="102">
        <v>255</v>
      </c>
      <c r="M414" s="112" t="str" cm="1">
        <f t="array" ref="M414">RGBCOLOR(J414,K414,L414)</f>
        <v/>
      </c>
      <c r="Z414" s="101" t="str">
        <f t="shared" ref="Z414:Z456" si="7">CONCATENATE("#",DEC2HEX(F414,2),DEC2HEX(G414,2),DEC2HEX(H414,2))</f>
        <v>#981D97</v>
      </c>
    </row>
    <row r="415" spans="1:26" ht="15.75" thickBot="1" x14ac:dyDescent="0.3">
      <c r="A415" s="89"/>
      <c r="B415" s="111"/>
      <c r="C415" s="111"/>
      <c r="D415" s="81" t="s">
        <v>43</v>
      </c>
      <c r="F415" s="102">
        <v>255</v>
      </c>
      <c r="G415" s="102">
        <v>215</v>
      </c>
      <c r="H415" s="102">
        <v>0</v>
      </c>
      <c r="I415" s="109" t="str" cm="1">
        <f t="array" ref="I415">RGBCOLOR(F415,G415,H415)</f>
        <v/>
      </c>
      <c r="J415" s="102">
        <v>0</v>
      </c>
      <c r="K415" s="102">
        <v>0</v>
      </c>
      <c r="L415" s="102">
        <v>0</v>
      </c>
      <c r="M415" s="108" t="str" cm="1">
        <f t="array" ref="M415">RGBCOLOR(J415,K415,L415)</f>
        <v/>
      </c>
      <c r="Z415" s="101" t="str">
        <f t="shared" si="7"/>
        <v>#FFD700</v>
      </c>
    </row>
    <row r="416" spans="1:26" x14ac:dyDescent="0.25">
      <c r="A416" s="87"/>
      <c r="B416" s="93"/>
      <c r="C416" s="93"/>
      <c r="D416" s="82">
        <v>0</v>
      </c>
      <c r="F416" s="102"/>
      <c r="G416" s="102"/>
      <c r="H416" s="102"/>
      <c r="I416" s="108" t="str" cm="1">
        <f t="array" ref="I416">RGBCOLOR(F416,G416,H416)</f>
        <v/>
      </c>
      <c r="M416" s="108" t="str" cm="1">
        <f t="array" ref="M416">RGBCOLOR(J416,K416,L416)</f>
        <v/>
      </c>
      <c r="Z416" s="101" t="str">
        <f t="shared" si="7"/>
        <v>#000000</v>
      </c>
    </row>
    <row r="417" spans="1:26" x14ac:dyDescent="0.25">
      <c r="A417" s="156" t="s">
        <v>163</v>
      </c>
      <c r="B417" s="91">
        <v>24</v>
      </c>
      <c r="C417" s="91" t="s">
        <v>222</v>
      </c>
      <c r="D417" s="86" t="s">
        <v>275</v>
      </c>
      <c r="F417" s="102">
        <v>0</v>
      </c>
      <c r="G417" s="102">
        <v>119</v>
      </c>
      <c r="H417" s="102">
        <v>73</v>
      </c>
      <c r="I417" s="183" t="str" cm="1">
        <f t="array" ref="I417">RGBCOLOR(F417,G417,H417)</f>
        <v/>
      </c>
      <c r="J417" s="102">
        <v>255</v>
      </c>
      <c r="K417" s="102">
        <v>255</v>
      </c>
      <c r="L417" s="102">
        <v>255</v>
      </c>
      <c r="M417" s="112" t="str" cm="1">
        <f t="array" ref="M417">RGBCOLOR(J417,K417,L417)</f>
        <v/>
      </c>
      <c r="Z417" s="101" t="str">
        <f t="shared" si="7"/>
        <v>#007749</v>
      </c>
    </row>
    <row r="418" spans="1:26" x14ac:dyDescent="0.25">
      <c r="A418" s="88"/>
      <c r="B418" s="114"/>
      <c r="C418" s="114"/>
      <c r="D418" s="86" t="s">
        <v>289</v>
      </c>
      <c r="F418" s="102">
        <v>0</v>
      </c>
      <c r="G418" s="102">
        <v>119</v>
      </c>
      <c r="H418" s="102">
        <v>73</v>
      </c>
      <c r="I418" s="183" t="str" cm="1">
        <f t="array" ref="I418">RGBCOLOR(F418,G418,H418)</f>
        <v/>
      </c>
      <c r="J418" s="102">
        <v>255</v>
      </c>
      <c r="K418" s="102">
        <v>255</v>
      </c>
      <c r="L418" s="102">
        <v>255</v>
      </c>
      <c r="M418" s="112" t="str" cm="1">
        <f t="array" ref="M418">RGBCOLOR(J418,K418,L418)</f>
        <v/>
      </c>
      <c r="Z418" s="101" t="str">
        <f t="shared" si="7"/>
        <v>#007749</v>
      </c>
    </row>
    <row r="419" spans="1:26" x14ac:dyDescent="0.25">
      <c r="A419" s="88"/>
      <c r="B419" s="114"/>
      <c r="C419" s="114"/>
      <c r="D419" s="86" t="s">
        <v>320</v>
      </c>
      <c r="F419" s="102">
        <v>0</v>
      </c>
      <c r="G419" s="102">
        <v>119</v>
      </c>
      <c r="H419" s="102">
        <v>73</v>
      </c>
      <c r="I419" s="183" t="str" cm="1">
        <f t="array" ref="I419">RGBCOLOR(F419,G419,H419)</f>
        <v/>
      </c>
      <c r="J419" s="102">
        <v>255</v>
      </c>
      <c r="K419" s="102">
        <v>255</v>
      </c>
      <c r="L419" s="102">
        <v>255</v>
      </c>
      <c r="M419" s="112" t="str" cm="1">
        <f t="array" ref="M419">RGBCOLOR(J419,K419,L419)</f>
        <v/>
      </c>
      <c r="Z419" s="101" t="str">
        <f t="shared" si="7"/>
        <v>#007749</v>
      </c>
    </row>
    <row r="420" spans="1:26" ht="15.75" thickBot="1" x14ac:dyDescent="0.3">
      <c r="A420" s="89"/>
      <c r="B420" s="111"/>
      <c r="C420" s="111"/>
      <c r="D420" s="81" t="s">
        <v>42</v>
      </c>
      <c r="F420" s="102">
        <v>255</v>
      </c>
      <c r="G420" s="102">
        <v>215</v>
      </c>
      <c r="H420" s="102">
        <v>0</v>
      </c>
      <c r="I420" s="109" t="str" cm="1">
        <f t="array" ref="I420">RGBCOLOR(F420,G420,H420)</f>
        <v/>
      </c>
      <c r="J420" s="102">
        <v>0</v>
      </c>
      <c r="K420" s="102">
        <v>0</v>
      </c>
      <c r="L420" s="102">
        <v>0</v>
      </c>
      <c r="M420" s="108" t="str" cm="1">
        <f t="array" ref="M420">RGBCOLOR(J420,K420,L420)</f>
        <v/>
      </c>
      <c r="Z420" s="101" t="str">
        <f t="shared" si="7"/>
        <v>#FFD700</v>
      </c>
    </row>
    <row r="421" spans="1:26" x14ac:dyDescent="0.25">
      <c r="A421" s="87"/>
      <c r="B421" s="93"/>
      <c r="C421" s="93"/>
      <c r="D421" s="82">
        <v>0</v>
      </c>
      <c r="F421" s="102"/>
      <c r="G421" s="102"/>
      <c r="H421" s="102"/>
      <c r="I421" s="108" t="str" cm="1">
        <f t="array" ref="I421">RGBCOLOR(F421,G421,H421)</f>
        <v/>
      </c>
      <c r="M421" s="108" t="str" cm="1">
        <f t="array" ref="M421">RGBCOLOR(J421,K421,L421)</f>
        <v/>
      </c>
      <c r="Z421" s="101" t="str">
        <f t="shared" si="7"/>
        <v>#000000</v>
      </c>
    </row>
    <row r="422" spans="1:26" x14ac:dyDescent="0.25">
      <c r="A422" s="156" t="s">
        <v>186</v>
      </c>
      <c r="B422" s="91">
        <v>24</v>
      </c>
      <c r="C422" s="91" t="s">
        <v>256</v>
      </c>
      <c r="D422" s="86" t="s">
        <v>2</v>
      </c>
      <c r="F422" s="102">
        <v>0</v>
      </c>
      <c r="G422" s="102">
        <v>119</v>
      </c>
      <c r="H422" s="102">
        <v>73</v>
      </c>
      <c r="I422" s="183" t="str" cm="1">
        <f t="array" ref="I422">RGBCOLOR(F422,G422,H422)</f>
        <v/>
      </c>
      <c r="J422" s="102">
        <v>255</v>
      </c>
      <c r="K422" s="102">
        <v>255</v>
      </c>
      <c r="L422" s="102">
        <v>255</v>
      </c>
      <c r="M422" s="112" t="str" cm="1">
        <f t="array" ref="M422">RGBCOLOR(J422,K422,L422)</f>
        <v/>
      </c>
      <c r="Z422" s="101" t="str">
        <f t="shared" si="7"/>
        <v>#007749</v>
      </c>
    </row>
    <row r="423" spans="1:26" x14ac:dyDescent="0.25">
      <c r="A423" s="88"/>
      <c r="B423" s="114"/>
      <c r="C423" s="114"/>
      <c r="D423" s="86" t="s">
        <v>289</v>
      </c>
      <c r="F423" s="102">
        <v>0</v>
      </c>
      <c r="G423" s="102">
        <v>119</v>
      </c>
      <c r="H423" s="102">
        <v>73</v>
      </c>
      <c r="I423" s="183" t="str" cm="1">
        <f t="array" ref="I423">RGBCOLOR(F423,G423,H423)</f>
        <v/>
      </c>
      <c r="J423" s="102">
        <v>255</v>
      </c>
      <c r="K423" s="102">
        <v>255</v>
      </c>
      <c r="L423" s="102">
        <v>255</v>
      </c>
      <c r="M423" s="112" t="str" cm="1">
        <f t="array" ref="M423">RGBCOLOR(J423,K423,L423)</f>
        <v/>
      </c>
      <c r="Z423" s="101" t="str">
        <f t="shared" si="7"/>
        <v>#007749</v>
      </c>
    </row>
    <row r="424" spans="1:26" x14ac:dyDescent="0.25">
      <c r="A424" s="88"/>
      <c r="B424" s="114"/>
      <c r="C424" s="114"/>
      <c r="D424" s="86" t="s">
        <v>320</v>
      </c>
      <c r="F424" s="102">
        <v>0</v>
      </c>
      <c r="G424" s="102">
        <v>119</v>
      </c>
      <c r="H424" s="102">
        <v>73</v>
      </c>
      <c r="I424" s="183" t="str" cm="1">
        <f t="array" ref="I424">RGBCOLOR(F424,G424,H424)</f>
        <v/>
      </c>
      <c r="J424" s="102">
        <v>255</v>
      </c>
      <c r="K424" s="102">
        <v>255</v>
      </c>
      <c r="L424" s="102">
        <v>255</v>
      </c>
      <c r="M424" s="112" t="str" cm="1">
        <f t="array" ref="M424">RGBCOLOR(J424,K424,L424)</f>
        <v/>
      </c>
      <c r="Z424" s="101" t="str">
        <f t="shared" si="7"/>
        <v>#007749</v>
      </c>
    </row>
    <row r="425" spans="1:26" ht="15.75" thickBot="1" x14ac:dyDescent="0.3">
      <c r="A425" s="89"/>
      <c r="B425" s="111"/>
      <c r="C425" s="111"/>
      <c r="D425" s="81" t="s">
        <v>42</v>
      </c>
      <c r="F425" s="102">
        <v>255</v>
      </c>
      <c r="G425" s="102">
        <v>215</v>
      </c>
      <c r="H425" s="102">
        <v>0</v>
      </c>
      <c r="I425" s="109" t="str" cm="1">
        <f t="array" ref="I425">RGBCOLOR(F425,G425,H425)</f>
        <v/>
      </c>
      <c r="J425" s="102">
        <v>0</v>
      </c>
      <c r="K425" s="102">
        <v>0</v>
      </c>
      <c r="L425" s="102">
        <v>0</v>
      </c>
      <c r="M425" s="108" t="str" cm="1">
        <f t="array" ref="M425">RGBCOLOR(J425,K425,L425)</f>
        <v/>
      </c>
      <c r="Z425" s="101" t="str">
        <f t="shared" si="7"/>
        <v>#FFD700</v>
      </c>
    </row>
    <row r="426" spans="1:26" x14ac:dyDescent="0.25">
      <c r="A426" s="87"/>
      <c r="B426" s="93"/>
      <c r="C426" s="93"/>
      <c r="D426" s="82">
        <v>0</v>
      </c>
      <c r="F426" s="102"/>
      <c r="G426" s="102"/>
      <c r="H426" s="102"/>
      <c r="I426" s="108" t="str" cm="1">
        <f t="array" ref="I426">RGBCOLOR(F426,G426,H426)</f>
        <v/>
      </c>
      <c r="M426" s="108" t="str" cm="1">
        <f t="array" ref="M426">RGBCOLOR(J426,K426,L426)</f>
        <v/>
      </c>
      <c r="Z426" s="101" t="str">
        <f t="shared" si="7"/>
        <v>#000000</v>
      </c>
    </row>
    <row r="427" spans="1:26" x14ac:dyDescent="0.25">
      <c r="A427" s="88" t="s">
        <v>134</v>
      </c>
      <c r="B427" s="91">
        <v>30</v>
      </c>
      <c r="C427" s="91" t="s">
        <v>236</v>
      </c>
      <c r="D427" s="192" t="s">
        <v>512</v>
      </c>
      <c r="F427" s="102">
        <v>155</v>
      </c>
      <c r="G427" s="102">
        <v>39</v>
      </c>
      <c r="H427" s="102">
        <v>67</v>
      </c>
      <c r="I427" s="190" t="str" cm="1">
        <f t="array" ref="I427">RGBCOLOR(F427,G427,H427)</f>
        <v/>
      </c>
      <c r="J427" s="102">
        <v>255</v>
      </c>
      <c r="K427" s="102">
        <v>255</v>
      </c>
      <c r="L427" s="102">
        <v>255</v>
      </c>
      <c r="M427" s="112" t="str" cm="1">
        <f t="array" ref="M427">RGBCOLOR(J427,K427,L427)</f>
        <v/>
      </c>
      <c r="Z427" s="101" t="str">
        <f t="shared" si="7"/>
        <v>#9B2743</v>
      </c>
    </row>
    <row r="428" spans="1:26" x14ac:dyDescent="0.25">
      <c r="A428" s="88"/>
      <c r="B428" s="114"/>
      <c r="C428" s="114"/>
      <c r="D428" s="192" t="s">
        <v>513</v>
      </c>
      <c r="F428" s="102">
        <v>155</v>
      </c>
      <c r="G428" s="102">
        <v>39</v>
      </c>
      <c r="H428" s="102">
        <v>67</v>
      </c>
      <c r="I428" s="190" t="str" cm="1">
        <f t="array" ref="I428">RGBCOLOR(F428,G428,H428)</f>
        <v/>
      </c>
      <c r="J428" s="102">
        <v>255</v>
      </c>
      <c r="K428" s="102">
        <v>255</v>
      </c>
      <c r="L428" s="102">
        <v>255</v>
      </c>
      <c r="M428" s="112" t="str" cm="1">
        <f t="array" ref="M428">RGBCOLOR(J428,K428,L428)</f>
        <v/>
      </c>
      <c r="Z428" s="101" t="str">
        <f t="shared" si="7"/>
        <v>#9B2743</v>
      </c>
    </row>
    <row r="429" spans="1:26" x14ac:dyDescent="0.25">
      <c r="A429" s="88"/>
      <c r="B429" s="114"/>
      <c r="C429" s="114"/>
      <c r="D429" s="192" t="s">
        <v>514</v>
      </c>
      <c r="F429" s="102">
        <v>155</v>
      </c>
      <c r="G429" s="102">
        <v>39</v>
      </c>
      <c r="H429" s="102">
        <v>67</v>
      </c>
      <c r="I429" s="190" t="str" cm="1">
        <f t="array" ref="I429">RGBCOLOR(F429,G429,H429)</f>
        <v/>
      </c>
      <c r="J429" s="102">
        <v>255</v>
      </c>
      <c r="K429" s="102">
        <v>255</v>
      </c>
      <c r="L429" s="102">
        <v>255</v>
      </c>
      <c r="M429" s="112" t="str" cm="1">
        <f t="array" ref="M429">RGBCOLOR(J429,K429,L429)</f>
        <v/>
      </c>
      <c r="Z429" s="101" t="str">
        <f t="shared" si="7"/>
        <v>#9B2743</v>
      </c>
    </row>
    <row r="430" spans="1:26" ht="15.75" thickBot="1" x14ac:dyDescent="0.3">
      <c r="A430" s="89"/>
      <c r="B430" s="111"/>
      <c r="C430" s="111"/>
      <c r="D430" s="180" t="s">
        <v>515</v>
      </c>
      <c r="F430" s="102">
        <v>255</v>
      </c>
      <c r="G430" s="102">
        <v>215</v>
      </c>
      <c r="H430" s="102">
        <v>0</v>
      </c>
      <c r="I430" s="109" t="str" cm="1">
        <f t="array" ref="I430">RGBCOLOR(F430,G430,H430)</f>
        <v/>
      </c>
      <c r="J430" s="102">
        <v>0</v>
      </c>
      <c r="K430" s="102">
        <v>0</v>
      </c>
      <c r="L430" s="102">
        <v>0</v>
      </c>
      <c r="M430" s="108" t="str" cm="1">
        <f t="array" ref="M430">RGBCOLOR(J430,K430,L430)</f>
        <v/>
      </c>
      <c r="Z430" s="101" t="str">
        <f t="shared" si="7"/>
        <v>#FFD700</v>
      </c>
    </row>
    <row r="431" spans="1:26" x14ac:dyDescent="0.25">
      <c r="A431" s="87"/>
      <c r="B431" s="93"/>
      <c r="C431" s="93"/>
      <c r="D431" s="82">
        <v>0</v>
      </c>
      <c r="F431" s="102"/>
      <c r="G431" s="102"/>
      <c r="H431" s="102"/>
      <c r="I431" s="108" t="str" cm="1">
        <f t="array" ref="I431">RGBCOLOR(F431,G431,H431)</f>
        <v/>
      </c>
      <c r="M431" s="108" t="str" cm="1">
        <f t="array" ref="M431">RGBCOLOR(J431,K431,L431)</f>
        <v/>
      </c>
      <c r="Z431" s="101" t="str">
        <f t="shared" si="7"/>
        <v>#000000</v>
      </c>
    </row>
    <row r="432" spans="1:26" x14ac:dyDescent="0.25">
      <c r="A432" s="88" t="s">
        <v>135</v>
      </c>
      <c r="B432" s="91">
        <v>30</v>
      </c>
      <c r="C432" s="91" t="s">
        <v>246</v>
      </c>
      <c r="D432" s="192" t="s">
        <v>827</v>
      </c>
      <c r="F432" s="102">
        <v>155</v>
      </c>
      <c r="G432" s="102">
        <v>39</v>
      </c>
      <c r="H432" s="102">
        <v>67</v>
      </c>
      <c r="I432" s="190" t="str" cm="1">
        <f t="array" ref="I432">RGBCOLOR(F432,G432,H432)</f>
        <v/>
      </c>
      <c r="J432" s="102">
        <v>255</v>
      </c>
      <c r="K432" s="102">
        <v>255</v>
      </c>
      <c r="L432" s="102">
        <v>255</v>
      </c>
      <c r="M432" s="112" t="str" cm="1">
        <f t="array" ref="M432">RGBCOLOR(J432,K432,L432)</f>
        <v/>
      </c>
      <c r="R432" s="247" t="s">
        <v>716</v>
      </c>
      <c r="Z432" s="101" t="str">
        <f t="shared" si="7"/>
        <v>#9B2743</v>
      </c>
    </row>
    <row r="433" spans="1:26" x14ac:dyDescent="0.25">
      <c r="A433" s="88"/>
      <c r="B433" s="114"/>
      <c r="C433" s="114"/>
      <c r="D433" s="192" t="s">
        <v>828</v>
      </c>
      <c r="F433" s="102">
        <v>155</v>
      </c>
      <c r="G433" s="102">
        <v>39</v>
      </c>
      <c r="H433" s="102">
        <v>67</v>
      </c>
      <c r="I433" s="190" t="str" cm="1">
        <f t="array" ref="I433">RGBCOLOR(F433,G433,H433)</f>
        <v/>
      </c>
      <c r="J433" s="102">
        <v>255</v>
      </c>
      <c r="K433" s="102">
        <v>255</v>
      </c>
      <c r="L433" s="102">
        <v>255</v>
      </c>
      <c r="M433" s="112" t="str" cm="1">
        <f t="array" ref="M433">RGBCOLOR(J433,K433,L433)</f>
        <v/>
      </c>
      <c r="R433" s="247" t="s">
        <v>717</v>
      </c>
      <c r="Z433" s="101" t="str">
        <f t="shared" si="7"/>
        <v>#9B2743</v>
      </c>
    </row>
    <row r="434" spans="1:26" x14ac:dyDescent="0.25">
      <c r="A434" s="88"/>
      <c r="B434" s="114"/>
      <c r="C434" s="114"/>
      <c r="D434" s="192" t="s">
        <v>829</v>
      </c>
      <c r="F434" s="102">
        <v>155</v>
      </c>
      <c r="G434" s="102">
        <v>39</v>
      </c>
      <c r="H434" s="102">
        <v>67</v>
      </c>
      <c r="I434" s="190" t="str" cm="1">
        <f t="array" ref="I434">RGBCOLOR(F434,G434,H434)</f>
        <v/>
      </c>
      <c r="J434" s="102">
        <v>255</v>
      </c>
      <c r="K434" s="102">
        <v>255</v>
      </c>
      <c r="L434" s="102">
        <v>255</v>
      </c>
      <c r="M434" s="112" t="str" cm="1">
        <f t="array" ref="M434">RGBCOLOR(J434,K434,L434)</f>
        <v/>
      </c>
      <c r="R434" s="247" t="s">
        <v>718</v>
      </c>
      <c r="Z434" s="101" t="str">
        <f t="shared" si="7"/>
        <v>#9B2743</v>
      </c>
    </row>
    <row r="435" spans="1:26" ht="15.75" thickBot="1" x14ac:dyDescent="0.3">
      <c r="A435" s="89"/>
      <c r="B435" s="111"/>
      <c r="C435" s="111"/>
      <c r="D435" s="180" t="s">
        <v>830</v>
      </c>
      <c r="F435" s="102">
        <v>255</v>
      </c>
      <c r="G435" s="102">
        <v>215</v>
      </c>
      <c r="H435" s="102">
        <v>0</v>
      </c>
      <c r="I435" s="109" t="str" cm="1">
        <f t="array" ref="I435">RGBCOLOR(F435,G435,H435)</f>
        <v/>
      </c>
      <c r="J435" s="102">
        <v>0</v>
      </c>
      <c r="K435" s="102">
        <v>0</v>
      </c>
      <c r="L435" s="102">
        <v>0</v>
      </c>
      <c r="M435" s="108" t="str" cm="1">
        <f t="array" ref="M435">RGBCOLOR(J435,K435,L435)</f>
        <v/>
      </c>
      <c r="R435" s="248" t="s">
        <v>719</v>
      </c>
      <c r="Z435" s="101" t="str">
        <f t="shared" si="7"/>
        <v>#FFD700</v>
      </c>
    </row>
    <row r="436" spans="1:26" x14ac:dyDescent="0.25">
      <c r="A436" s="87"/>
      <c r="B436" s="93"/>
      <c r="C436" s="93"/>
      <c r="D436" s="82">
        <v>0</v>
      </c>
      <c r="F436" s="102"/>
      <c r="G436" s="102"/>
      <c r="H436" s="102"/>
      <c r="I436" s="108" t="str" cm="1">
        <f t="array" ref="I436">RGBCOLOR(F436,G436,H436)</f>
        <v/>
      </c>
      <c r="M436" s="108" t="str" cm="1">
        <f t="array" ref="M436">RGBCOLOR(J436,K436,L436)</f>
        <v/>
      </c>
      <c r="Z436" s="101" t="str">
        <f t="shared" si="7"/>
        <v>#000000</v>
      </c>
    </row>
    <row r="437" spans="1:26" x14ac:dyDescent="0.25">
      <c r="A437" s="88" t="s">
        <v>136</v>
      </c>
      <c r="B437" s="91">
        <v>30</v>
      </c>
      <c r="C437" s="91" t="s">
        <v>256</v>
      </c>
      <c r="D437" s="191" t="s">
        <v>323</v>
      </c>
      <c r="F437" s="102">
        <v>155</v>
      </c>
      <c r="G437" s="102">
        <v>39</v>
      </c>
      <c r="H437" s="102">
        <v>67</v>
      </c>
      <c r="I437" s="190" t="str" cm="1">
        <f t="array" ref="I437">RGBCOLOR(F437,G437,H437)</f>
        <v/>
      </c>
      <c r="J437" s="102">
        <v>255</v>
      </c>
      <c r="K437" s="102">
        <v>255</v>
      </c>
      <c r="L437" s="102">
        <v>255</v>
      </c>
      <c r="M437" s="112" t="str" cm="1">
        <f t="array" ref="M437">RGBCOLOR(J437,K437,L437)</f>
        <v/>
      </c>
      <c r="Z437" s="101" t="str">
        <f t="shared" si="7"/>
        <v>#9B2743</v>
      </c>
    </row>
    <row r="438" spans="1:26" x14ac:dyDescent="0.25">
      <c r="A438" s="88"/>
      <c r="B438" s="114"/>
      <c r="C438" s="114"/>
      <c r="D438" s="191" t="s">
        <v>324</v>
      </c>
      <c r="F438" s="102">
        <v>155</v>
      </c>
      <c r="G438" s="102">
        <v>39</v>
      </c>
      <c r="H438" s="102">
        <v>67</v>
      </c>
      <c r="I438" s="190" t="str" cm="1">
        <f t="array" ref="I438">RGBCOLOR(F438,G438,H438)</f>
        <v/>
      </c>
      <c r="J438" s="102">
        <v>255</v>
      </c>
      <c r="K438" s="102">
        <v>255</v>
      </c>
      <c r="L438" s="102">
        <v>255</v>
      </c>
      <c r="M438" s="112" t="str" cm="1">
        <f t="array" ref="M438">RGBCOLOR(J438,K438,L438)</f>
        <v/>
      </c>
      <c r="Z438" s="101" t="str">
        <f t="shared" si="7"/>
        <v>#9B2743</v>
      </c>
    </row>
    <row r="439" spans="1:26" x14ac:dyDescent="0.25">
      <c r="A439" s="88"/>
      <c r="B439" s="114"/>
      <c r="C439" s="114"/>
      <c r="D439" s="191" t="s">
        <v>325</v>
      </c>
      <c r="F439" s="102">
        <v>155</v>
      </c>
      <c r="G439" s="102">
        <v>39</v>
      </c>
      <c r="H439" s="102">
        <v>67</v>
      </c>
      <c r="I439" s="190" t="str" cm="1">
        <f t="array" ref="I439">RGBCOLOR(F439,G439,H439)</f>
        <v/>
      </c>
      <c r="J439" s="102">
        <v>255</v>
      </c>
      <c r="K439" s="102">
        <v>255</v>
      </c>
      <c r="L439" s="102">
        <v>255</v>
      </c>
      <c r="M439" s="112" t="str" cm="1">
        <f t="array" ref="M439">RGBCOLOR(J439,K439,L439)</f>
        <v/>
      </c>
      <c r="Z439" s="101" t="str">
        <f t="shared" si="7"/>
        <v>#9B2743</v>
      </c>
    </row>
    <row r="440" spans="1:26" ht="15.75" thickBot="1" x14ac:dyDescent="0.3">
      <c r="A440" s="89"/>
      <c r="B440" s="111"/>
      <c r="C440" s="111"/>
      <c r="D440" s="81" t="s">
        <v>46</v>
      </c>
      <c r="F440" s="102">
        <v>255</v>
      </c>
      <c r="G440" s="102">
        <v>215</v>
      </c>
      <c r="H440" s="102">
        <v>0</v>
      </c>
      <c r="I440" s="109" t="str" cm="1">
        <f t="array" ref="I440">RGBCOLOR(F440,G440,H440)</f>
        <v/>
      </c>
      <c r="J440" s="102">
        <v>0</v>
      </c>
      <c r="K440" s="102">
        <v>0</v>
      </c>
      <c r="L440" s="102">
        <v>0</v>
      </c>
      <c r="M440" s="108" t="str" cm="1">
        <f t="array" ref="M440">RGBCOLOR(J440,K440,L440)</f>
        <v/>
      </c>
      <c r="Z440" s="101" t="str">
        <f t="shared" si="7"/>
        <v>#FFD700</v>
      </c>
    </row>
    <row r="441" spans="1:26" x14ac:dyDescent="0.25">
      <c r="A441" s="87"/>
      <c r="B441" s="93"/>
      <c r="C441" s="93"/>
      <c r="D441" s="82">
        <v>0</v>
      </c>
      <c r="F441" s="102"/>
      <c r="G441" s="102"/>
      <c r="H441" s="102"/>
      <c r="I441" s="108" t="str" cm="1">
        <f t="array" ref="I441">RGBCOLOR(F441,G441,H441)</f>
        <v/>
      </c>
      <c r="M441" s="108" t="str" cm="1">
        <f t="array" ref="M441">RGBCOLOR(J441,K441,L441)</f>
        <v/>
      </c>
      <c r="Z441" s="101" t="str">
        <f t="shared" si="7"/>
        <v>#000000</v>
      </c>
    </row>
    <row r="442" spans="1:26" x14ac:dyDescent="0.25">
      <c r="A442" s="88" t="s">
        <v>164</v>
      </c>
      <c r="B442" s="91">
        <v>30</v>
      </c>
      <c r="C442" s="91" t="s">
        <v>253</v>
      </c>
      <c r="D442" s="191" t="s">
        <v>326</v>
      </c>
      <c r="F442" s="102">
        <v>155</v>
      </c>
      <c r="G442" s="102">
        <v>39</v>
      </c>
      <c r="H442" s="102">
        <v>67</v>
      </c>
      <c r="I442" s="190" t="str" cm="1">
        <f t="array" ref="I442">RGBCOLOR(F442,G442,H442)</f>
        <v/>
      </c>
      <c r="J442" s="102">
        <v>255</v>
      </c>
      <c r="K442" s="102">
        <v>255</v>
      </c>
      <c r="L442" s="102">
        <v>255</v>
      </c>
      <c r="M442" s="112" t="str" cm="1">
        <f t="array" ref="M442">RGBCOLOR(J442,K442,L442)</f>
        <v/>
      </c>
      <c r="Z442" s="101" t="str">
        <f t="shared" si="7"/>
        <v>#9B2743</v>
      </c>
    </row>
    <row r="443" spans="1:26" x14ac:dyDescent="0.25">
      <c r="A443" s="88"/>
      <c r="B443" s="114"/>
      <c r="C443" s="114"/>
      <c r="D443" s="191" t="s">
        <v>235</v>
      </c>
      <c r="F443" s="102">
        <v>155</v>
      </c>
      <c r="G443" s="102">
        <v>39</v>
      </c>
      <c r="H443" s="102">
        <v>67</v>
      </c>
      <c r="I443" s="190" t="str" cm="1">
        <f t="array" ref="I443">RGBCOLOR(F443,G443,H443)</f>
        <v/>
      </c>
      <c r="J443" s="102">
        <v>255</v>
      </c>
      <c r="K443" s="102">
        <v>255</v>
      </c>
      <c r="L443" s="102">
        <v>255</v>
      </c>
      <c r="M443" s="112" t="str" cm="1">
        <f t="array" ref="M443">RGBCOLOR(J443,K443,L443)</f>
        <v/>
      </c>
      <c r="Z443" s="101" t="str">
        <f t="shared" si="7"/>
        <v>#9B2743</v>
      </c>
    </row>
    <row r="444" spans="1:26" x14ac:dyDescent="0.25">
      <c r="A444" s="88"/>
      <c r="B444" s="114"/>
      <c r="C444" s="114"/>
      <c r="D444" s="191" t="s">
        <v>327</v>
      </c>
      <c r="F444" s="102">
        <v>155</v>
      </c>
      <c r="G444" s="102">
        <v>39</v>
      </c>
      <c r="H444" s="102">
        <v>67</v>
      </c>
      <c r="I444" s="190" t="str" cm="1">
        <f t="array" ref="I444">RGBCOLOR(F444,G444,H444)</f>
        <v/>
      </c>
      <c r="J444" s="102">
        <v>255</v>
      </c>
      <c r="K444" s="102">
        <v>255</v>
      </c>
      <c r="L444" s="102">
        <v>255</v>
      </c>
      <c r="M444" s="112" t="str" cm="1">
        <f t="array" ref="M444">RGBCOLOR(J444,K444,L444)</f>
        <v/>
      </c>
      <c r="Z444" s="101" t="str">
        <f t="shared" si="7"/>
        <v>#9B2743</v>
      </c>
    </row>
    <row r="445" spans="1:26" ht="15.75" thickBot="1" x14ac:dyDescent="0.3">
      <c r="A445" s="89"/>
      <c r="B445" s="111"/>
      <c r="C445" s="111"/>
      <c r="D445" s="81" t="s">
        <v>46</v>
      </c>
      <c r="F445" s="102">
        <v>255</v>
      </c>
      <c r="G445" s="102">
        <v>215</v>
      </c>
      <c r="H445" s="102">
        <v>0</v>
      </c>
      <c r="I445" s="109" t="str" cm="1">
        <f t="array" ref="I445">RGBCOLOR(F445,G445,H445)</f>
        <v/>
      </c>
      <c r="J445" s="102">
        <v>0</v>
      </c>
      <c r="K445" s="102">
        <v>0</v>
      </c>
      <c r="L445" s="102">
        <v>0</v>
      </c>
      <c r="M445" s="108" t="str" cm="1">
        <f t="array" ref="M445">RGBCOLOR(J445,K445,L445)</f>
        <v/>
      </c>
      <c r="Z445" s="101" t="str">
        <f t="shared" si="7"/>
        <v>#FFD700</v>
      </c>
    </row>
    <row r="446" spans="1:26" x14ac:dyDescent="0.25">
      <c r="A446" s="87"/>
      <c r="B446" s="93"/>
      <c r="C446" s="93"/>
      <c r="D446" s="82">
        <v>0</v>
      </c>
      <c r="F446" s="102"/>
      <c r="G446" s="102"/>
      <c r="H446" s="102"/>
      <c r="I446" s="108" t="str" cm="1">
        <f t="array" ref="I446">RGBCOLOR(F446,G446,H446)</f>
        <v/>
      </c>
      <c r="M446" s="108" t="str" cm="1">
        <f t="array" ref="M446">RGBCOLOR(J446,K446,L446)</f>
        <v/>
      </c>
      <c r="Z446" s="101" t="str">
        <f t="shared" si="7"/>
        <v>#000000</v>
      </c>
    </row>
    <row r="447" spans="1:26" x14ac:dyDescent="0.25">
      <c r="A447" s="88" t="s">
        <v>695</v>
      </c>
      <c r="B447" s="91">
        <v>30</v>
      </c>
      <c r="C447" s="91" t="s">
        <v>271</v>
      </c>
      <c r="D447" s="191" t="s">
        <v>697</v>
      </c>
      <c r="F447" s="102">
        <v>155</v>
      </c>
      <c r="G447" s="102">
        <v>39</v>
      </c>
      <c r="H447" s="102">
        <v>67</v>
      </c>
      <c r="I447" s="190" t="str" cm="1">
        <f t="array" ref="I447">RGBCOLOR(F447,G447,H447)</f>
        <v/>
      </c>
      <c r="J447" s="102">
        <v>255</v>
      </c>
      <c r="K447" s="102">
        <v>255</v>
      </c>
      <c r="L447" s="102">
        <v>255</v>
      </c>
      <c r="M447" s="112" t="str" cm="1">
        <f t="array" ref="M447">RGBCOLOR(J447,K447,L447)</f>
        <v/>
      </c>
      <c r="Z447" s="101" t="str">
        <f t="shared" si="7"/>
        <v>#9B2743</v>
      </c>
    </row>
    <row r="448" spans="1:26" x14ac:dyDescent="0.25">
      <c r="A448" s="88"/>
      <c r="B448" s="114"/>
      <c r="C448" s="114"/>
      <c r="D448" s="191" t="s">
        <v>698</v>
      </c>
      <c r="F448" s="102">
        <v>155</v>
      </c>
      <c r="G448" s="102">
        <v>39</v>
      </c>
      <c r="H448" s="102">
        <v>67</v>
      </c>
      <c r="I448" s="190" t="str" cm="1">
        <f t="array" ref="I448">RGBCOLOR(F448,G448,H448)</f>
        <v/>
      </c>
      <c r="J448" s="102">
        <v>255</v>
      </c>
      <c r="K448" s="102">
        <v>255</v>
      </c>
      <c r="L448" s="102">
        <v>255</v>
      </c>
      <c r="M448" s="112" t="str" cm="1">
        <f t="array" ref="M448">RGBCOLOR(J448,K448,L448)</f>
        <v/>
      </c>
      <c r="Z448" s="101" t="str">
        <f t="shared" si="7"/>
        <v>#9B2743</v>
      </c>
    </row>
    <row r="449" spans="1:26" x14ac:dyDescent="0.25">
      <c r="A449" s="88"/>
      <c r="B449" s="114"/>
      <c r="C449" s="114"/>
      <c r="D449" s="191" t="s">
        <v>699</v>
      </c>
      <c r="F449" s="102">
        <v>155</v>
      </c>
      <c r="G449" s="102">
        <v>39</v>
      </c>
      <c r="H449" s="102">
        <v>67</v>
      </c>
      <c r="I449" s="190" t="str" cm="1">
        <f t="array" ref="I449">RGBCOLOR(F449,G449,H449)</f>
        <v/>
      </c>
      <c r="J449" s="102">
        <v>255</v>
      </c>
      <c r="K449" s="102">
        <v>255</v>
      </c>
      <c r="L449" s="102">
        <v>255</v>
      </c>
      <c r="M449" s="112" t="str" cm="1">
        <f t="array" ref="M449">RGBCOLOR(J449,K449,L449)</f>
        <v/>
      </c>
      <c r="Z449" s="101" t="str">
        <f t="shared" si="7"/>
        <v>#9B2743</v>
      </c>
    </row>
    <row r="450" spans="1:26" ht="15.75" thickBot="1" x14ac:dyDescent="0.3">
      <c r="A450" s="89"/>
      <c r="B450" s="111"/>
      <c r="C450" s="111"/>
      <c r="D450" s="81" t="s">
        <v>696</v>
      </c>
      <c r="F450" s="102">
        <v>255</v>
      </c>
      <c r="G450" s="102">
        <v>215</v>
      </c>
      <c r="H450" s="102">
        <v>0</v>
      </c>
      <c r="I450" s="109" t="str" cm="1">
        <f t="array" ref="I450">RGBCOLOR(F450,G450,H450)</f>
        <v/>
      </c>
      <c r="J450" s="102">
        <v>0</v>
      </c>
      <c r="K450" s="102">
        <v>0</v>
      </c>
      <c r="L450" s="102">
        <v>0</v>
      </c>
      <c r="M450" s="108" t="str" cm="1">
        <f t="array" ref="M450">RGBCOLOR(J450,K450,L450)</f>
        <v/>
      </c>
      <c r="Z450" s="101" t="str">
        <f t="shared" si="7"/>
        <v>#FFD700</v>
      </c>
    </row>
    <row r="451" spans="1:26" x14ac:dyDescent="0.25">
      <c r="A451" s="87"/>
      <c r="B451" s="93"/>
      <c r="C451" s="93"/>
      <c r="D451" s="82">
        <v>0</v>
      </c>
      <c r="F451" s="102"/>
      <c r="G451" s="102"/>
      <c r="H451" s="102"/>
      <c r="I451" s="108" t="str" cm="1">
        <f t="array" ref="I451">RGBCOLOR(F451,G451,H451)</f>
        <v/>
      </c>
      <c r="M451" s="108" t="str" cm="1">
        <f t="array" ref="M451">RGBCOLOR(J451,K451,L451)</f>
        <v/>
      </c>
      <c r="Z451" s="101" t="str">
        <f t="shared" si="7"/>
        <v>#000000</v>
      </c>
    </row>
    <row r="452" spans="1:26" x14ac:dyDescent="0.25">
      <c r="A452" s="88" t="s">
        <v>118</v>
      </c>
      <c r="B452" s="91">
        <v>30</v>
      </c>
      <c r="C452" s="91" t="s">
        <v>234</v>
      </c>
      <c r="D452" s="85" t="s">
        <v>328</v>
      </c>
      <c r="F452" s="102">
        <v>0</v>
      </c>
      <c r="G452" s="102">
        <v>140</v>
      </c>
      <c r="H452" s="102">
        <v>149</v>
      </c>
      <c r="I452" s="185" t="str" cm="1">
        <f t="array" ref="I452">RGBCOLOR(F452,G452,H452)</f>
        <v/>
      </c>
      <c r="J452" s="102">
        <v>255</v>
      </c>
      <c r="K452" s="102">
        <v>255</v>
      </c>
      <c r="L452" s="102">
        <v>255</v>
      </c>
      <c r="M452" s="112" t="str" cm="1">
        <f t="array" ref="M452">RGBCOLOR(J452,K452,L452)</f>
        <v/>
      </c>
      <c r="Z452" s="101" t="str">
        <f t="shared" si="7"/>
        <v>#008C95</v>
      </c>
    </row>
    <row r="453" spans="1:26" x14ac:dyDescent="0.25">
      <c r="A453" s="88"/>
      <c r="B453" s="114"/>
      <c r="C453" s="114"/>
      <c r="D453" s="85" t="s">
        <v>2</v>
      </c>
      <c r="F453" s="102">
        <v>0</v>
      </c>
      <c r="G453" s="102">
        <v>140</v>
      </c>
      <c r="H453" s="102">
        <v>149</v>
      </c>
      <c r="I453" s="185" t="str" cm="1">
        <f t="array" ref="I453">RGBCOLOR(F453,G453,H453)</f>
        <v/>
      </c>
      <c r="J453" s="102">
        <v>255</v>
      </c>
      <c r="K453" s="102">
        <v>255</v>
      </c>
      <c r="L453" s="102">
        <v>255</v>
      </c>
      <c r="M453" s="112" t="str" cm="1">
        <f t="array" ref="M453">RGBCOLOR(J453,K453,L453)</f>
        <v/>
      </c>
      <c r="Z453" s="101" t="str">
        <f t="shared" si="7"/>
        <v>#008C95</v>
      </c>
    </row>
    <row r="454" spans="1:26" x14ac:dyDescent="0.25">
      <c r="A454" s="88"/>
      <c r="B454" s="114"/>
      <c r="C454" s="114"/>
      <c r="D454" s="85" t="s">
        <v>196</v>
      </c>
      <c r="F454" s="102">
        <v>0</v>
      </c>
      <c r="G454" s="102">
        <v>140</v>
      </c>
      <c r="H454" s="102">
        <v>149</v>
      </c>
      <c r="I454" s="185" t="str" cm="1">
        <f t="array" ref="I454">RGBCOLOR(F454,G454,H454)</f>
        <v/>
      </c>
      <c r="J454" s="102">
        <v>255</v>
      </c>
      <c r="K454" s="102">
        <v>255</v>
      </c>
      <c r="L454" s="102">
        <v>255</v>
      </c>
      <c r="M454" s="112" t="str" cm="1">
        <f t="array" ref="M454">RGBCOLOR(J454,K454,L454)</f>
        <v/>
      </c>
      <c r="Z454" s="101" t="str">
        <f t="shared" si="7"/>
        <v>#008C95</v>
      </c>
    </row>
    <row r="455" spans="1:26" ht="15.75" thickBot="1" x14ac:dyDescent="0.3">
      <c r="A455" s="89"/>
      <c r="B455" s="111"/>
      <c r="C455" s="111"/>
      <c r="D455" s="81" t="s">
        <v>602</v>
      </c>
      <c r="F455" s="102">
        <v>255</v>
      </c>
      <c r="G455" s="102">
        <v>215</v>
      </c>
      <c r="H455" s="102">
        <v>0</v>
      </c>
      <c r="I455" s="109" t="str" cm="1">
        <f t="array" ref="I455">RGBCOLOR(F455,G455,H455)</f>
        <v/>
      </c>
      <c r="J455" s="102">
        <v>0</v>
      </c>
      <c r="K455" s="102">
        <v>0</v>
      </c>
      <c r="L455" s="102">
        <v>0</v>
      </c>
      <c r="M455" s="108" t="str" cm="1">
        <f t="array" ref="M455">RGBCOLOR(J455,K455,L455)</f>
        <v/>
      </c>
      <c r="Z455" s="101" t="str">
        <f t="shared" si="7"/>
        <v>#FFD700</v>
      </c>
    </row>
    <row r="456" spans="1:26" x14ac:dyDescent="0.25">
      <c r="A456" s="87"/>
      <c r="B456" s="93"/>
      <c r="C456" s="93"/>
      <c r="D456" s="82">
        <v>0</v>
      </c>
      <c r="F456" s="102"/>
      <c r="G456" s="102"/>
      <c r="H456" s="102"/>
      <c r="I456" s="108" t="str" cm="1">
        <f t="array" ref="I456">RGBCOLOR(F456,G456,H456)</f>
        <v/>
      </c>
      <c r="M456" s="108" t="str" cm="1">
        <f t="array" ref="M456">RGBCOLOR(J456,K456,L456)</f>
        <v/>
      </c>
      <c r="Z456" s="101" t="str">
        <f t="shared" si="7"/>
        <v>#000000</v>
      </c>
    </row>
    <row r="457" spans="1:26" x14ac:dyDescent="0.25">
      <c r="A457" s="88" t="s">
        <v>119</v>
      </c>
      <c r="B457" s="91">
        <v>30</v>
      </c>
      <c r="C457" s="91" t="s">
        <v>224</v>
      </c>
      <c r="D457" s="85" t="s">
        <v>329</v>
      </c>
      <c r="F457" s="102">
        <v>0</v>
      </c>
      <c r="G457" s="102">
        <v>140</v>
      </c>
      <c r="H457" s="102">
        <v>149</v>
      </c>
      <c r="I457" s="185" t="str" cm="1">
        <f t="array" ref="I457">RGBCOLOR(F457,G457,H457)</f>
        <v/>
      </c>
      <c r="J457" s="102">
        <v>255</v>
      </c>
      <c r="K457" s="102">
        <v>255</v>
      </c>
      <c r="L457" s="102">
        <v>255</v>
      </c>
      <c r="M457" s="112" t="str" cm="1">
        <f t="array" ref="M457">RGBCOLOR(J457,K457,L457)</f>
        <v/>
      </c>
      <c r="Z457" s="101" t="str">
        <f t="shared" ref="Z457" si="8">CONCATENATE("#",DEC2HEX(F457,2),DEC2HEX(G457,2),DEC2HEX(H457,2))</f>
        <v>#008C95</v>
      </c>
    </row>
    <row r="458" spans="1:26" x14ac:dyDescent="0.25">
      <c r="A458" s="88"/>
      <c r="B458" s="114"/>
      <c r="C458" s="114"/>
      <c r="D458" s="85" t="s">
        <v>330</v>
      </c>
      <c r="F458" s="102">
        <v>0</v>
      </c>
      <c r="G458" s="102">
        <v>140</v>
      </c>
      <c r="H458" s="102">
        <v>149</v>
      </c>
      <c r="I458" s="185" t="str" cm="1">
        <f t="array" ref="I458">RGBCOLOR(F458,G458,H458)</f>
        <v/>
      </c>
      <c r="J458" s="102">
        <v>255</v>
      </c>
      <c r="K458" s="102">
        <v>255</v>
      </c>
      <c r="L458" s="102">
        <v>255</v>
      </c>
      <c r="M458" s="112" t="str" cm="1">
        <f t="array" ref="M458">RGBCOLOR(J458,K458,L458)</f>
        <v/>
      </c>
      <c r="Z458" s="101" t="str">
        <f t="shared" ref="Z458" si="9">CONCATENATE("#",DEC2HEX(F458,2),DEC2HEX(G458,2),DEC2HEX(H458,2))</f>
        <v>#008C95</v>
      </c>
    </row>
    <row r="459" spans="1:26" x14ac:dyDescent="0.25">
      <c r="A459" s="88"/>
      <c r="B459" s="114"/>
      <c r="C459" s="114"/>
      <c r="D459" s="85" t="s">
        <v>331</v>
      </c>
      <c r="F459" s="102">
        <v>0</v>
      </c>
      <c r="G459" s="102">
        <v>140</v>
      </c>
      <c r="H459" s="102">
        <v>149</v>
      </c>
      <c r="I459" s="185" t="str" cm="1">
        <f t="array" ref="I459">RGBCOLOR(F459,G459,H459)</f>
        <v/>
      </c>
      <c r="J459" s="102">
        <v>255</v>
      </c>
      <c r="K459" s="102">
        <v>255</v>
      </c>
      <c r="L459" s="102">
        <v>255</v>
      </c>
      <c r="M459" s="112" t="str" cm="1">
        <f t="array" ref="M459">RGBCOLOR(J459,K459,L459)</f>
        <v/>
      </c>
      <c r="Z459" s="101" t="str">
        <f t="shared" ref="Z459" si="10">CONCATENATE("#",DEC2HEX(F459,2),DEC2HEX(G459,2),DEC2HEX(H459,2))</f>
        <v>#008C95</v>
      </c>
    </row>
    <row r="460" spans="1:26" ht="15.75" thickBot="1" x14ac:dyDescent="0.3">
      <c r="A460" s="89"/>
      <c r="B460" s="111"/>
      <c r="C460" s="111"/>
      <c r="D460" s="81" t="s">
        <v>602</v>
      </c>
      <c r="F460" s="102">
        <v>255</v>
      </c>
      <c r="G460" s="102">
        <v>215</v>
      </c>
      <c r="H460" s="102">
        <v>0</v>
      </c>
      <c r="I460" s="109" t="str" cm="1">
        <f t="array" ref="I460">RGBCOLOR(F460,G460,H460)</f>
        <v/>
      </c>
      <c r="J460" s="102">
        <v>0</v>
      </c>
      <c r="K460" s="102">
        <v>0</v>
      </c>
      <c r="L460" s="102">
        <v>0</v>
      </c>
      <c r="M460" s="108" t="str" cm="1">
        <f t="array" ref="M460">RGBCOLOR(J460,K460,L460)</f>
        <v/>
      </c>
      <c r="Z460" s="101" t="str">
        <f t="shared" ref="Z460" si="11">CONCATENATE("#",DEC2HEX(F460,2),DEC2HEX(G460,2),DEC2HEX(H460,2))</f>
        <v>#FFD700</v>
      </c>
    </row>
    <row r="461" spans="1:26" x14ac:dyDescent="0.25">
      <c r="A461" s="87"/>
      <c r="B461" s="93"/>
      <c r="C461" s="93"/>
      <c r="D461" s="82">
        <v>0</v>
      </c>
      <c r="F461" s="102"/>
      <c r="G461" s="102"/>
      <c r="H461" s="102"/>
      <c r="I461" s="108" t="str" cm="1">
        <f t="array" ref="I461">RGBCOLOR(F461,G461,H461)</f>
        <v/>
      </c>
      <c r="M461" s="108" t="str" cm="1">
        <f t="array" ref="M461">RGBCOLOR(J461,K461,L461)</f>
        <v/>
      </c>
      <c r="Z461" s="101" t="str">
        <f t="shared" ref="Z461" si="12">CONCATENATE("#",DEC2HEX(F461,2),DEC2HEX(G461,2),DEC2HEX(H461,2))</f>
        <v>#000000</v>
      </c>
    </row>
    <row r="462" spans="1:26" x14ac:dyDescent="0.25">
      <c r="A462" s="88" t="s">
        <v>120</v>
      </c>
      <c r="B462" s="91">
        <v>30</v>
      </c>
      <c r="C462" s="91" t="s">
        <v>210</v>
      </c>
      <c r="D462" s="189" t="s">
        <v>34</v>
      </c>
      <c r="F462" s="102">
        <v>0</v>
      </c>
      <c r="G462" s="102">
        <v>140</v>
      </c>
      <c r="H462" s="102">
        <v>149</v>
      </c>
      <c r="I462" s="185" t="str" cm="1">
        <f t="array" ref="I462">RGBCOLOR(F462,G462,H462)</f>
        <v/>
      </c>
      <c r="J462" s="102">
        <v>255</v>
      </c>
      <c r="K462" s="102">
        <v>255</v>
      </c>
      <c r="L462" s="102">
        <v>255</v>
      </c>
      <c r="M462" s="112" t="str" cm="1">
        <f t="array" ref="M462">RGBCOLOR(J462,K462,L462)</f>
        <v/>
      </c>
      <c r="Z462" s="101" t="str">
        <f t="shared" ref="Z462" si="13">CONCATENATE("#",DEC2HEX(F462,2),DEC2HEX(G462,2),DEC2HEX(H462,2))</f>
        <v>#008C95</v>
      </c>
    </row>
    <row r="463" spans="1:26" x14ac:dyDescent="0.25">
      <c r="A463" s="88"/>
      <c r="B463" s="114"/>
      <c r="C463" s="114"/>
      <c r="D463" s="189" t="s">
        <v>332</v>
      </c>
      <c r="F463" s="102">
        <v>0</v>
      </c>
      <c r="G463" s="102">
        <v>140</v>
      </c>
      <c r="H463" s="102">
        <v>149</v>
      </c>
      <c r="I463" s="185" t="str" cm="1">
        <f t="array" ref="I463">RGBCOLOR(F463,G463,H463)</f>
        <v/>
      </c>
      <c r="J463" s="102">
        <v>255</v>
      </c>
      <c r="K463" s="102">
        <v>255</v>
      </c>
      <c r="L463" s="102">
        <v>255</v>
      </c>
      <c r="M463" s="112" t="str" cm="1">
        <f t="array" ref="M463">RGBCOLOR(J463,K463,L463)</f>
        <v/>
      </c>
      <c r="Z463" s="101" t="str">
        <f t="shared" ref="Z463" si="14">CONCATENATE("#",DEC2HEX(F463,2),DEC2HEX(G463,2),DEC2HEX(H463,2))</f>
        <v>#008C95</v>
      </c>
    </row>
    <row r="464" spans="1:26" x14ac:dyDescent="0.25">
      <c r="A464" s="88"/>
      <c r="B464" s="114"/>
      <c r="C464" s="114"/>
      <c r="D464" s="189" t="s">
        <v>516</v>
      </c>
      <c r="F464" s="102">
        <v>0</v>
      </c>
      <c r="G464" s="102">
        <v>140</v>
      </c>
      <c r="H464" s="102">
        <v>149</v>
      </c>
      <c r="I464" s="185" t="str" cm="1">
        <f t="array" ref="I464">RGBCOLOR(F464,G464,H464)</f>
        <v/>
      </c>
      <c r="J464" s="102">
        <v>255</v>
      </c>
      <c r="K464" s="102">
        <v>255</v>
      </c>
      <c r="L464" s="102">
        <v>255</v>
      </c>
      <c r="M464" s="112" t="str" cm="1">
        <f t="array" ref="M464">RGBCOLOR(J464,K464,L464)</f>
        <v/>
      </c>
      <c r="Z464" s="101" t="str">
        <f t="shared" ref="Z464" si="15">CONCATENATE("#",DEC2HEX(F464,2),DEC2HEX(G464,2),DEC2HEX(H464,2))</f>
        <v>#008C95</v>
      </c>
    </row>
    <row r="465" spans="1:26" ht="15.75" thickBot="1" x14ac:dyDescent="0.3">
      <c r="A465" s="89"/>
      <c r="B465" s="111"/>
      <c r="C465" s="111"/>
      <c r="D465" s="180" t="s">
        <v>33</v>
      </c>
      <c r="F465" s="102">
        <v>255</v>
      </c>
      <c r="G465" s="102">
        <v>215</v>
      </c>
      <c r="H465" s="102">
        <v>0</v>
      </c>
      <c r="I465" s="109" t="str" cm="1">
        <f t="array" ref="I465">RGBCOLOR(F465,G465,H465)</f>
        <v/>
      </c>
      <c r="J465" s="102">
        <v>0</v>
      </c>
      <c r="K465" s="102">
        <v>0</v>
      </c>
      <c r="L465" s="102">
        <v>0</v>
      </c>
      <c r="M465" s="108" t="str" cm="1">
        <f t="array" ref="M465">RGBCOLOR(J465,K465,L465)</f>
        <v/>
      </c>
      <c r="Z465" s="101" t="str">
        <f t="shared" ref="Z465" si="16">CONCATENATE("#",DEC2HEX(F465,2),DEC2HEX(G465,2),DEC2HEX(H465,2))</f>
        <v>#FFD700</v>
      </c>
    </row>
    <row r="466" spans="1:26" x14ac:dyDescent="0.25">
      <c r="A466" s="87"/>
      <c r="B466" s="93"/>
      <c r="C466" s="93"/>
      <c r="D466" s="82">
        <v>0</v>
      </c>
      <c r="F466" s="102"/>
      <c r="G466" s="102"/>
      <c r="H466" s="102"/>
      <c r="I466" s="108" t="str" cm="1">
        <f t="array" ref="I466">RGBCOLOR(F466,G466,H466)</f>
        <v/>
      </c>
      <c r="M466" s="108" t="str" cm="1">
        <f t="array" ref="M466">RGBCOLOR(J466,K466,L466)</f>
        <v/>
      </c>
      <c r="Z466" s="101" t="str">
        <f t="shared" ref="Z466" si="17">CONCATENATE("#",DEC2HEX(F466,2),DEC2HEX(G466,2),DEC2HEX(H466,2))</f>
        <v>#000000</v>
      </c>
    </row>
    <row r="467" spans="1:26" x14ac:dyDescent="0.25">
      <c r="A467" s="88" t="s">
        <v>121</v>
      </c>
      <c r="B467" s="91">
        <v>30</v>
      </c>
      <c r="C467" s="91" t="s">
        <v>250</v>
      </c>
      <c r="D467" s="189" t="s">
        <v>34</v>
      </c>
      <c r="F467" s="102">
        <v>0</v>
      </c>
      <c r="G467" s="102">
        <v>140</v>
      </c>
      <c r="H467" s="102">
        <v>149</v>
      </c>
      <c r="I467" s="185" t="str" cm="1">
        <f t="array" ref="I467">RGBCOLOR(F467,G467,H467)</f>
        <v/>
      </c>
      <c r="J467" s="102">
        <v>255</v>
      </c>
      <c r="K467" s="102">
        <v>255</v>
      </c>
      <c r="L467" s="102">
        <v>255</v>
      </c>
      <c r="M467" s="112" t="str" cm="1">
        <f t="array" ref="M467">RGBCOLOR(J467,K467,L467)</f>
        <v/>
      </c>
      <c r="Z467" s="101" t="str">
        <f t="shared" ref="Z467" si="18">CONCATENATE("#",DEC2HEX(F467,2),DEC2HEX(G467,2),DEC2HEX(H467,2))</f>
        <v>#008C95</v>
      </c>
    </row>
    <row r="468" spans="1:26" x14ac:dyDescent="0.25">
      <c r="A468" s="88"/>
      <c r="B468" s="114"/>
      <c r="C468" s="114"/>
      <c r="D468" s="189" t="s">
        <v>517</v>
      </c>
      <c r="F468" s="102">
        <v>0</v>
      </c>
      <c r="G468" s="102">
        <v>140</v>
      </c>
      <c r="H468" s="102">
        <v>149</v>
      </c>
      <c r="I468" s="185" t="str" cm="1">
        <f t="array" ref="I468">RGBCOLOR(F468,G468,H468)</f>
        <v/>
      </c>
      <c r="J468" s="102">
        <v>255</v>
      </c>
      <c r="K468" s="102">
        <v>255</v>
      </c>
      <c r="L468" s="102">
        <v>255</v>
      </c>
      <c r="M468" s="112" t="str" cm="1">
        <f t="array" ref="M468">RGBCOLOR(J468,K468,L468)</f>
        <v/>
      </c>
      <c r="Z468" s="101" t="str">
        <f t="shared" ref="Z468" si="19">CONCATENATE("#",DEC2HEX(F468,2),DEC2HEX(G468,2),DEC2HEX(H468,2))</f>
        <v>#008C95</v>
      </c>
    </row>
    <row r="469" spans="1:26" x14ac:dyDescent="0.25">
      <c r="A469" s="88"/>
      <c r="B469" s="114"/>
      <c r="C469" s="114"/>
      <c r="D469" s="189" t="s">
        <v>518</v>
      </c>
      <c r="F469" s="102">
        <v>0</v>
      </c>
      <c r="G469" s="102">
        <v>140</v>
      </c>
      <c r="H469" s="102">
        <v>149</v>
      </c>
      <c r="I469" s="185" t="str" cm="1">
        <f t="array" ref="I469">RGBCOLOR(F469,G469,H469)</f>
        <v/>
      </c>
      <c r="J469" s="102">
        <v>255</v>
      </c>
      <c r="K469" s="102">
        <v>255</v>
      </c>
      <c r="L469" s="102">
        <v>255</v>
      </c>
      <c r="M469" s="112" t="str" cm="1">
        <f t="array" ref="M469">RGBCOLOR(J469,K469,L469)</f>
        <v/>
      </c>
      <c r="Z469" s="101" t="str">
        <f t="shared" ref="Z469" si="20">CONCATENATE("#",DEC2HEX(F469,2),DEC2HEX(G469,2),DEC2HEX(H469,2))</f>
        <v>#008C95</v>
      </c>
    </row>
    <row r="470" spans="1:26" ht="15.75" thickBot="1" x14ac:dyDescent="0.3">
      <c r="A470" s="89"/>
      <c r="B470" s="111"/>
      <c r="C470" s="111"/>
      <c r="D470" s="180" t="s">
        <v>519</v>
      </c>
      <c r="F470" s="102">
        <v>255</v>
      </c>
      <c r="G470" s="102">
        <v>215</v>
      </c>
      <c r="H470" s="102">
        <v>0</v>
      </c>
      <c r="I470" s="109" t="str" cm="1">
        <f t="array" ref="I470">RGBCOLOR(F470,G470,H470)</f>
        <v/>
      </c>
      <c r="J470" s="102">
        <v>0</v>
      </c>
      <c r="K470" s="102">
        <v>0</v>
      </c>
      <c r="L470" s="102">
        <v>0</v>
      </c>
      <c r="M470" s="108" t="str" cm="1">
        <f t="array" ref="M470">RGBCOLOR(J470,K470,L470)</f>
        <v/>
      </c>
      <c r="Z470" s="101" t="str">
        <f t="shared" ref="Z470" si="21">CONCATENATE("#",DEC2HEX(F470,2),DEC2HEX(G470,2),DEC2HEX(H470,2))</f>
        <v>#FFD700</v>
      </c>
    </row>
    <row r="471" spans="1:26" x14ac:dyDescent="0.25">
      <c r="A471" s="87"/>
      <c r="B471" s="93"/>
      <c r="C471" s="93"/>
      <c r="D471" s="82">
        <v>0</v>
      </c>
      <c r="F471" s="102"/>
      <c r="G471" s="102"/>
      <c r="H471" s="102"/>
      <c r="I471" s="108" t="str" cm="1">
        <f t="array" ref="I471">RGBCOLOR(F471,G471,H471)</f>
        <v/>
      </c>
      <c r="M471" s="108" t="str" cm="1">
        <f t="array" ref="M471">RGBCOLOR(J471,K471,L471)</f>
        <v/>
      </c>
      <c r="Z471" s="101" t="str">
        <f t="shared" ref="Z471" si="22">CONCATENATE("#",DEC2HEX(F471,2),DEC2HEX(G471,2),DEC2HEX(H471,2))</f>
        <v>#000000</v>
      </c>
    </row>
    <row r="472" spans="1:26" x14ac:dyDescent="0.25">
      <c r="A472" s="88" t="s">
        <v>694</v>
      </c>
      <c r="B472" s="91">
        <v>30</v>
      </c>
      <c r="C472" s="91" t="s">
        <v>228</v>
      </c>
      <c r="D472" s="189" t="s">
        <v>700</v>
      </c>
      <c r="F472" s="102">
        <v>0</v>
      </c>
      <c r="G472" s="102">
        <v>140</v>
      </c>
      <c r="H472" s="102">
        <v>149</v>
      </c>
      <c r="I472" s="185" t="str" cm="1">
        <f t="array" ref="I472">RGBCOLOR(F472,G472,H472)</f>
        <v/>
      </c>
      <c r="J472" s="102">
        <v>255</v>
      </c>
      <c r="K472" s="102">
        <v>255</v>
      </c>
      <c r="L472" s="102">
        <v>255</v>
      </c>
      <c r="M472" s="112" t="str" cm="1">
        <f t="array" ref="M472">RGBCOLOR(J472,K472,L472)</f>
        <v/>
      </c>
      <c r="Z472" s="101" t="str">
        <f t="shared" ref="Z472" si="23">CONCATENATE("#",DEC2HEX(F472,2),DEC2HEX(G472,2),DEC2HEX(H472,2))</f>
        <v>#008C95</v>
      </c>
    </row>
    <row r="473" spans="1:26" x14ac:dyDescent="0.25">
      <c r="A473" s="88"/>
      <c r="B473" s="114"/>
      <c r="C473" s="114"/>
      <c r="D473" s="189" t="s">
        <v>701</v>
      </c>
      <c r="F473" s="102">
        <v>0</v>
      </c>
      <c r="G473" s="102">
        <v>140</v>
      </c>
      <c r="H473" s="102">
        <v>149</v>
      </c>
      <c r="I473" s="185" t="str" cm="1">
        <f t="array" ref="I473">RGBCOLOR(F473,G473,H473)</f>
        <v/>
      </c>
      <c r="J473" s="102">
        <v>255</v>
      </c>
      <c r="K473" s="102">
        <v>255</v>
      </c>
      <c r="L473" s="102">
        <v>255</v>
      </c>
      <c r="M473" s="112" t="str" cm="1">
        <f t="array" ref="M473">RGBCOLOR(J473,K473,L473)</f>
        <v/>
      </c>
      <c r="Z473" s="101" t="str">
        <f t="shared" ref="Z473" si="24">CONCATENATE("#",DEC2HEX(F473,2),DEC2HEX(G473,2),DEC2HEX(H473,2))</f>
        <v>#008C95</v>
      </c>
    </row>
    <row r="474" spans="1:26" x14ac:dyDescent="0.25">
      <c r="A474" s="88"/>
      <c r="B474" s="114"/>
      <c r="C474" s="114"/>
      <c r="D474" s="189" t="s">
        <v>702</v>
      </c>
      <c r="F474" s="102">
        <v>0</v>
      </c>
      <c r="G474" s="102">
        <v>140</v>
      </c>
      <c r="H474" s="102">
        <v>149</v>
      </c>
      <c r="I474" s="185" t="str" cm="1">
        <f t="array" ref="I474">RGBCOLOR(F474,G474,H474)</f>
        <v/>
      </c>
      <c r="J474" s="102">
        <v>255</v>
      </c>
      <c r="K474" s="102">
        <v>255</v>
      </c>
      <c r="L474" s="102">
        <v>255</v>
      </c>
      <c r="M474" s="112" t="str" cm="1">
        <f t="array" ref="M474">RGBCOLOR(J474,K474,L474)</f>
        <v/>
      </c>
      <c r="Z474" s="101" t="str">
        <f t="shared" ref="Z474" si="25">CONCATENATE("#",DEC2HEX(F474,2),DEC2HEX(G474,2),DEC2HEX(H474,2))</f>
        <v>#008C95</v>
      </c>
    </row>
    <row r="475" spans="1:26" ht="15.75" thickBot="1" x14ac:dyDescent="0.3">
      <c r="A475" s="89"/>
      <c r="B475" s="111"/>
      <c r="C475" s="111"/>
      <c r="D475" s="180" t="s">
        <v>703</v>
      </c>
      <c r="F475" s="102">
        <v>255</v>
      </c>
      <c r="G475" s="102">
        <v>215</v>
      </c>
      <c r="H475" s="102">
        <v>0</v>
      </c>
      <c r="I475" s="109" t="str" cm="1">
        <f t="array" ref="I475">RGBCOLOR(F475,G475,H475)</f>
        <v/>
      </c>
      <c r="J475" s="102">
        <v>0</v>
      </c>
      <c r="K475" s="102">
        <v>0</v>
      </c>
      <c r="L475" s="102">
        <v>0</v>
      </c>
      <c r="M475" s="108" t="str" cm="1">
        <f t="array" ref="M475">RGBCOLOR(J475,K475,L475)</f>
        <v/>
      </c>
      <c r="Z475" s="101" t="str">
        <f t="shared" ref="Z475" si="26">CONCATENATE("#",DEC2HEX(F475,2),DEC2HEX(G475,2),DEC2HEX(H475,2))</f>
        <v>#FFD700</v>
      </c>
    </row>
    <row r="476" spans="1:26" x14ac:dyDescent="0.25">
      <c r="A476" s="87"/>
      <c r="B476" s="93"/>
      <c r="C476" s="93"/>
      <c r="D476" s="82">
        <v>0</v>
      </c>
      <c r="F476" s="102"/>
      <c r="G476" s="102"/>
      <c r="H476" s="102"/>
      <c r="I476" s="108" t="str" cm="1">
        <f t="array" ref="I476">RGBCOLOR(F476,G476,H476)</f>
        <v/>
      </c>
      <c r="M476" s="108" t="str" cm="1">
        <f t="array" ref="M476">RGBCOLOR(J476,K476,L476)</f>
        <v/>
      </c>
      <c r="Z476" s="101" t="str">
        <f t="shared" ref="Z476" si="27">CONCATENATE("#",DEC2HEX(F476,2),DEC2HEX(G476,2),DEC2HEX(H476,2))</f>
        <v>#000000</v>
      </c>
    </row>
    <row r="477" spans="1:26" x14ac:dyDescent="0.25">
      <c r="A477" s="88" t="s">
        <v>87</v>
      </c>
      <c r="B477" s="91">
        <v>31</v>
      </c>
      <c r="C477" s="91" t="s">
        <v>210</v>
      </c>
      <c r="D477" s="188" t="s">
        <v>334</v>
      </c>
      <c r="F477" s="102">
        <v>203</v>
      </c>
      <c r="G477" s="102">
        <v>51</v>
      </c>
      <c r="H477" s="102">
        <v>59</v>
      </c>
      <c r="I477" s="166" t="str" cm="1">
        <f t="array" ref="I477">RGBCOLOR(F477,G477,H477)</f>
        <v/>
      </c>
      <c r="J477" s="102">
        <v>255</v>
      </c>
      <c r="K477" s="102">
        <v>255</v>
      </c>
      <c r="L477" s="102">
        <v>255</v>
      </c>
      <c r="M477" s="112" t="str" cm="1">
        <f t="array" ref="M477">RGBCOLOR(J477,K477,L477)</f>
        <v/>
      </c>
      <c r="Z477" s="101" t="str">
        <f t="shared" ref="Z477" si="28">CONCATENATE("#",DEC2HEX(F477,2),DEC2HEX(G477,2),DEC2HEX(H477,2))</f>
        <v>#CB333B</v>
      </c>
    </row>
    <row r="478" spans="1:26" x14ac:dyDescent="0.25">
      <c r="A478" s="88"/>
      <c r="B478" s="114"/>
      <c r="C478" s="114"/>
      <c r="D478" s="188" t="s">
        <v>324</v>
      </c>
      <c r="F478" s="102">
        <v>203</v>
      </c>
      <c r="G478" s="102">
        <v>51</v>
      </c>
      <c r="H478" s="102">
        <v>59</v>
      </c>
      <c r="I478" s="166" t="str" cm="1">
        <f t="array" ref="I478">RGBCOLOR(F478,G478,H478)</f>
        <v/>
      </c>
      <c r="J478" s="102">
        <v>255</v>
      </c>
      <c r="K478" s="102">
        <v>255</v>
      </c>
      <c r="L478" s="102">
        <v>255</v>
      </c>
      <c r="M478" s="112" t="str" cm="1">
        <f t="array" ref="M478">RGBCOLOR(J478,K478,L478)</f>
        <v/>
      </c>
      <c r="Z478" s="101" t="str">
        <f t="shared" ref="Z478" si="29">CONCATENATE("#",DEC2HEX(F478,2),DEC2HEX(G478,2),DEC2HEX(H478,2))</f>
        <v>#CB333B</v>
      </c>
    </row>
    <row r="479" spans="1:26" x14ac:dyDescent="0.25">
      <c r="A479" s="88"/>
      <c r="B479" s="114"/>
      <c r="C479" s="114"/>
      <c r="D479" s="188" t="s">
        <v>0</v>
      </c>
      <c r="F479" s="102">
        <v>203</v>
      </c>
      <c r="G479" s="102">
        <v>51</v>
      </c>
      <c r="H479" s="102">
        <v>59</v>
      </c>
      <c r="I479" s="166" t="str" cm="1">
        <f t="array" ref="I479">RGBCOLOR(F479,G479,H479)</f>
        <v/>
      </c>
      <c r="J479" s="102">
        <v>255</v>
      </c>
      <c r="K479" s="102">
        <v>255</v>
      </c>
      <c r="L479" s="102">
        <v>255</v>
      </c>
      <c r="M479" s="112" t="str" cm="1">
        <f t="array" ref="M479">RGBCOLOR(J479,K479,L479)</f>
        <v/>
      </c>
      <c r="Z479" s="101" t="str">
        <f t="shared" ref="Z479" si="30">CONCATENATE("#",DEC2HEX(F479,2),DEC2HEX(G479,2),DEC2HEX(H479,2))</f>
        <v>#CB333B</v>
      </c>
    </row>
    <row r="480" spans="1:26" ht="15.75" thickBot="1" x14ac:dyDescent="0.3">
      <c r="A480" s="89"/>
      <c r="B480" s="111"/>
      <c r="C480" s="111"/>
      <c r="D480" s="81" t="s">
        <v>520</v>
      </c>
      <c r="F480" s="102">
        <v>255</v>
      </c>
      <c r="G480" s="102">
        <v>215</v>
      </c>
      <c r="H480" s="102">
        <v>0</v>
      </c>
      <c r="I480" s="109" t="str" cm="1">
        <f t="array" ref="I480">RGBCOLOR(F480,G480,H480)</f>
        <v/>
      </c>
      <c r="J480" s="102">
        <v>0</v>
      </c>
      <c r="K480" s="102">
        <v>0</v>
      </c>
      <c r="L480" s="102">
        <v>0</v>
      </c>
      <c r="M480" s="108" t="str" cm="1">
        <f t="array" ref="M480">RGBCOLOR(J480,K480,L480)</f>
        <v/>
      </c>
      <c r="Z480" s="101" t="str">
        <f t="shared" ref="Z480" si="31">CONCATENATE("#",DEC2HEX(F480,2),DEC2HEX(G480,2),DEC2HEX(H480,2))</f>
        <v>#FFD700</v>
      </c>
    </row>
    <row r="481" spans="1:26" x14ac:dyDescent="0.25">
      <c r="A481" s="87"/>
      <c r="B481" s="93"/>
      <c r="C481" s="93"/>
      <c r="D481" s="82">
        <v>0</v>
      </c>
      <c r="F481" s="102"/>
      <c r="G481" s="102"/>
      <c r="H481" s="102"/>
      <c r="I481" s="108" t="str" cm="1">
        <f t="array" ref="I481">RGBCOLOR(F481,G481,H481)</f>
        <v/>
      </c>
      <c r="M481" s="108" t="str" cm="1">
        <f t="array" ref="M481">RGBCOLOR(J481,K481,L481)</f>
        <v/>
      </c>
      <c r="Z481" s="101" t="str">
        <f t="shared" ref="Z481" si="32">CONCATENATE("#",DEC2HEX(F481,2),DEC2HEX(G481,2),DEC2HEX(H481,2))</f>
        <v>#000000</v>
      </c>
    </row>
    <row r="482" spans="1:26" x14ac:dyDescent="0.25">
      <c r="A482" s="88" t="s">
        <v>52</v>
      </c>
      <c r="B482" s="91">
        <v>31</v>
      </c>
      <c r="C482" s="91" t="s">
        <v>222</v>
      </c>
      <c r="D482" s="85" t="s">
        <v>335</v>
      </c>
      <c r="F482" s="102">
        <v>0</v>
      </c>
      <c r="G482" s="102">
        <v>140</v>
      </c>
      <c r="H482" s="102">
        <v>149</v>
      </c>
      <c r="I482" s="185" t="str" cm="1">
        <f t="array" ref="I482">RGBCOLOR(F482,G482,H482)</f>
        <v/>
      </c>
      <c r="J482" s="102">
        <v>255</v>
      </c>
      <c r="K482" s="102">
        <v>255</v>
      </c>
      <c r="L482" s="102">
        <v>255</v>
      </c>
      <c r="M482" s="112" t="str" cm="1">
        <f t="array" ref="M482">RGBCOLOR(J482,K482,L482)</f>
        <v/>
      </c>
      <c r="Z482" s="101" t="str">
        <f t="shared" ref="Z482" si="33">CONCATENATE("#",DEC2HEX(F482,2),DEC2HEX(G482,2),DEC2HEX(H482,2))</f>
        <v>#008C95</v>
      </c>
    </row>
    <row r="483" spans="1:26" x14ac:dyDescent="0.25">
      <c r="A483" s="88"/>
      <c r="B483" s="114"/>
      <c r="C483" s="114"/>
      <c r="D483" s="85" t="s">
        <v>336</v>
      </c>
      <c r="F483" s="102">
        <v>0</v>
      </c>
      <c r="G483" s="102">
        <v>140</v>
      </c>
      <c r="H483" s="102">
        <v>149</v>
      </c>
      <c r="I483" s="185" t="str" cm="1">
        <f t="array" ref="I483">RGBCOLOR(F483,G483,H483)</f>
        <v/>
      </c>
      <c r="J483" s="102">
        <v>255</v>
      </c>
      <c r="K483" s="102">
        <v>255</v>
      </c>
      <c r="L483" s="102">
        <v>255</v>
      </c>
      <c r="M483" s="112" t="str" cm="1">
        <f t="array" ref="M483">RGBCOLOR(J483,K483,L483)</f>
        <v/>
      </c>
      <c r="Z483" s="101" t="str">
        <f t="shared" ref="Z483" si="34">CONCATENATE("#",DEC2HEX(F483,2),DEC2HEX(G483,2),DEC2HEX(H483,2))</f>
        <v>#008C95</v>
      </c>
    </row>
    <row r="484" spans="1:26" x14ac:dyDescent="0.25">
      <c r="A484" s="88"/>
      <c r="B484" s="114"/>
      <c r="C484" s="114"/>
      <c r="D484" s="85" t="s">
        <v>10</v>
      </c>
      <c r="F484" s="102">
        <v>0</v>
      </c>
      <c r="G484" s="102">
        <v>140</v>
      </c>
      <c r="H484" s="102">
        <v>149</v>
      </c>
      <c r="I484" s="185" t="str" cm="1">
        <f t="array" ref="I484">RGBCOLOR(F484,G484,H484)</f>
        <v/>
      </c>
      <c r="J484" s="102">
        <v>255</v>
      </c>
      <c r="K484" s="102">
        <v>255</v>
      </c>
      <c r="L484" s="102">
        <v>255</v>
      </c>
      <c r="M484" s="112" t="str" cm="1">
        <f t="array" ref="M484">RGBCOLOR(J484,K484,L484)</f>
        <v/>
      </c>
      <c r="Z484" s="101" t="str">
        <f t="shared" ref="Z484" si="35">CONCATENATE("#",DEC2HEX(F484,2),DEC2HEX(G484,2),DEC2HEX(H484,2))</f>
        <v>#008C95</v>
      </c>
    </row>
    <row r="485" spans="1:26" ht="15.75" thickBot="1" x14ac:dyDescent="0.3">
      <c r="A485" s="89"/>
      <c r="B485" s="111"/>
      <c r="C485" s="111"/>
      <c r="D485" s="81" t="s">
        <v>40</v>
      </c>
      <c r="F485" s="102">
        <v>255</v>
      </c>
      <c r="G485" s="102">
        <v>215</v>
      </c>
      <c r="H485" s="102">
        <v>0</v>
      </c>
      <c r="I485" s="109" t="str" cm="1">
        <f t="array" ref="I485">RGBCOLOR(F485,G485,H485)</f>
        <v/>
      </c>
      <c r="J485" s="102">
        <v>0</v>
      </c>
      <c r="K485" s="102">
        <v>0</v>
      </c>
      <c r="L485" s="102">
        <v>0</v>
      </c>
      <c r="M485" s="108" t="str" cm="1">
        <f t="array" ref="M485">RGBCOLOR(J485,K485,L485)</f>
        <v/>
      </c>
      <c r="Z485" s="101" t="str">
        <f t="shared" ref="Z485" si="36">CONCATENATE("#",DEC2HEX(F485,2),DEC2HEX(G485,2),DEC2HEX(H485,2))</f>
        <v>#FFD700</v>
      </c>
    </row>
    <row r="486" spans="1:26" x14ac:dyDescent="0.25">
      <c r="A486" s="87"/>
      <c r="B486" s="93"/>
      <c r="C486" s="93"/>
      <c r="D486" s="82">
        <v>0</v>
      </c>
      <c r="F486" s="102"/>
      <c r="G486" s="102"/>
      <c r="H486" s="102"/>
      <c r="I486" s="108" t="str" cm="1">
        <f t="array" ref="I486">RGBCOLOR(F486,G486,H486)</f>
        <v/>
      </c>
      <c r="M486" s="108" t="str" cm="1">
        <f t="array" ref="M486">RGBCOLOR(J486,K486,L486)</f>
        <v/>
      </c>
      <c r="Z486" s="101" t="str">
        <f t="shared" ref="Z486" si="37">CONCATENATE("#",DEC2HEX(F486,2),DEC2HEX(G486,2),DEC2HEX(H486,2))</f>
        <v>#000000</v>
      </c>
    </row>
    <row r="487" spans="1:26" x14ac:dyDescent="0.25">
      <c r="A487" s="88" t="s">
        <v>53</v>
      </c>
      <c r="B487" s="91">
        <v>32</v>
      </c>
      <c r="C487" s="91" t="s">
        <v>263</v>
      </c>
      <c r="D487" s="85" t="s">
        <v>328</v>
      </c>
      <c r="F487" s="102">
        <v>0</v>
      </c>
      <c r="G487" s="102">
        <v>140</v>
      </c>
      <c r="H487" s="102">
        <v>149</v>
      </c>
      <c r="I487" s="185" t="str" cm="1">
        <f t="array" ref="I487">RGBCOLOR(F487,G487,H487)</f>
        <v/>
      </c>
      <c r="J487" s="102">
        <v>255</v>
      </c>
      <c r="K487" s="102">
        <v>255</v>
      </c>
      <c r="L487" s="102">
        <v>255</v>
      </c>
      <c r="M487" s="112" t="str" cm="1">
        <f t="array" ref="M487">RGBCOLOR(J487,K487,L487)</f>
        <v/>
      </c>
      <c r="Z487" s="101" t="str">
        <f t="shared" ref="Z487" si="38">CONCATENATE("#",DEC2HEX(F487,2),DEC2HEX(G487,2),DEC2HEX(H487,2))</f>
        <v>#008C95</v>
      </c>
    </row>
    <row r="488" spans="1:26" x14ac:dyDescent="0.25">
      <c r="A488" s="88"/>
      <c r="B488" s="114"/>
      <c r="C488" s="114"/>
      <c r="D488" s="85" t="s">
        <v>331</v>
      </c>
      <c r="F488" s="102">
        <v>0</v>
      </c>
      <c r="G488" s="102">
        <v>140</v>
      </c>
      <c r="H488" s="102">
        <v>149</v>
      </c>
      <c r="I488" s="185" t="str" cm="1">
        <f t="array" ref="I488">RGBCOLOR(F488,G488,H488)</f>
        <v/>
      </c>
      <c r="J488" s="102">
        <v>255</v>
      </c>
      <c r="K488" s="102">
        <v>255</v>
      </c>
      <c r="L488" s="102">
        <v>255</v>
      </c>
      <c r="M488" s="112" t="str" cm="1">
        <f t="array" ref="M488">RGBCOLOR(J488,K488,L488)</f>
        <v/>
      </c>
      <c r="Z488" s="101" t="str">
        <f t="shared" ref="Z488" si="39">CONCATENATE("#",DEC2HEX(F488,2),DEC2HEX(G488,2),DEC2HEX(H488,2))</f>
        <v>#008C95</v>
      </c>
    </row>
    <row r="489" spans="1:26" x14ac:dyDescent="0.25">
      <c r="A489" s="88"/>
      <c r="B489" s="114"/>
      <c r="C489" s="114"/>
      <c r="D489" s="85" t="s">
        <v>333</v>
      </c>
      <c r="F489" s="102">
        <v>0</v>
      </c>
      <c r="G489" s="102">
        <v>140</v>
      </c>
      <c r="H489" s="102">
        <v>149</v>
      </c>
      <c r="I489" s="185" t="str" cm="1">
        <f t="array" ref="I489">RGBCOLOR(F489,G489,H489)</f>
        <v/>
      </c>
      <c r="J489" s="102">
        <v>255</v>
      </c>
      <c r="K489" s="102">
        <v>255</v>
      </c>
      <c r="L489" s="102">
        <v>255</v>
      </c>
      <c r="M489" s="112" t="str" cm="1">
        <f t="array" ref="M489">RGBCOLOR(J489,K489,L489)</f>
        <v/>
      </c>
      <c r="Z489" s="101" t="str">
        <f t="shared" ref="Z489" si="40">CONCATENATE("#",DEC2HEX(F489,2),DEC2HEX(G489,2),DEC2HEX(H489,2))</f>
        <v>#008C95</v>
      </c>
    </row>
    <row r="490" spans="1:26" ht="15.75" thickBot="1" x14ac:dyDescent="0.3">
      <c r="A490" s="89"/>
      <c r="B490" s="111"/>
      <c r="C490" s="111"/>
      <c r="D490" s="81" t="s">
        <v>33</v>
      </c>
      <c r="F490" s="102">
        <v>255</v>
      </c>
      <c r="G490" s="102">
        <v>215</v>
      </c>
      <c r="H490" s="102">
        <v>0</v>
      </c>
      <c r="I490" s="109" t="str" cm="1">
        <f t="array" ref="I490">RGBCOLOR(F490,G490,H490)</f>
        <v/>
      </c>
      <c r="J490" s="102">
        <v>0</v>
      </c>
      <c r="K490" s="102">
        <v>0</v>
      </c>
      <c r="L490" s="102">
        <v>0</v>
      </c>
      <c r="M490" s="108" t="str" cm="1">
        <f t="array" ref="M490">RGBCOLOR(J490,K490,L490)</f>
        <v/>
      </c>
      <c r="Z490" s="101" t="str">
        <f t="shared" ref="Z490" si="41">CONCATENATE("#",DEC2HEX(F490,2),DEC2HEX(G490,2),DEC2HEX(H490,2))</f>
        <v>#FFD700</v>
      </c>
    </row>
    <row r="491" spans="1:26" x14ac:dyDescent="0.25">
      <c r="A491" s="87"/>
      <c r="B491" s="93"/>
      <c r="C491" s="93"/>
      <c r="D491" s="82">
        <v>0</v>
      </c>
      <c r="F491" s="102"/>
      <c r="G491" s="102"/>
      <c r="H491" s="102"/>
      <c r="I491" s="108" t="str" cm="1">
        <f t="array" ref="I491">RGBCOLOR(F491,G491,H491)</f>
        <v/>
      </c>
      <c r="M491" s="108" t="str" cm="1">
        <f t="array" ref="M491">RGBCOLOR(J491,K491,L491)</f>
        <v/>
      </c>
      <c r="Z491" s="101" t="str">
        <f t="shared" ref="Z491" si="42">CONCATENATE("#",DEC2HEX(F491,2),DEC2HEX(G491,2),DEC2HEX(H491,2))</f>
        <v>#000000</v>
      </c>
    </row>
    <row r="492" spans="1:26" x14ac:dyDescent="0.25">
      <c r="A492" s="88" t="s">
        <v>88</v>
      </c>
      <c r="B492" s="91">
        <v>32</v>
      </c>
      <c r="C492" s="91" t="s">
        <v>250</v>
      </c>
      <c r="D492" s="188" t="s">
        <v>337</v>
      </c>
      <c r="F492" s="102">
        <v>203</v>
      </c>
      <c r="G492" s="102">
        <v>51</v>
      </c>
      <c r="H492" s="102">
        <v>59</v>
      </c>
      <c r="I492" s="166" t="str" cm="1">
        <f t="array" ref="I492">RGBCOLOR(F492,G492,H492)</f>
        <v/>
      </c>
      <c r="J492" s="102">
        <v>255</v>
      </c>
      <c r="K492" s="102">
        <v>255</v>
      </c>
      <c r="L492" s="102">
        <v>255</v>
      </c>
      <c r="M492" s="112" t="str" cm="1">
        <f t="array" ref="M492">RGBCOLOR(J492,K492,L492)</f>
        <v/>
      </c>
      <c r="Z492" s="101" t="str">
        <f t="shared" ref="Z492" si="43">CONCATENATE("#",DEC2HEX(F492,2),DEC2HEX(G492,2),DEC2HEX(H492,2))</f>
        <v>#CB333B</v>
      </c>
    </row>
    <row r="493" spans="1:26" x14ac:dyDescent="0.25">
      <c r="A493" s="88"/>
      <c r="B493" s="114"/>
      <c r="C493" s="114"/>
      <c r="D493" s="188" t="s">
        <v>338</v>
      </c>
      <c r="F493" s="102">
        <v>203</v>
      </c>
      <c r="G493" s="102">
        <v>51</v>
      </c>
      <c r="H493" s="102">
        <v>59</v>
      </c>
      <c r="I493" s="166" t="str" cm="1">
        <f t="array" ref="I493">RGBCOLOR(F493,G493,H493)</f>
        <v/>
      </c>
      <c r="J493" s="102">
        <v>255</v>
      </c>
      <c r="K493" s="102">
        <v>255</v>
      </c>
      <c r="L493" s="102">
        <v>255</v>
      </c>
      <c r="M493" s="112" t="str" cm="1">
        <f t="array" ref="M493">RGBCOLOR(J493,K493,L493)</f>
        <v/>
      </c>
      <c r="Z493" s="101" t="str">
        <f t="shared" ref="Z493" si="44">CONCATENATE("#",DEC2HEX(F493,2),DEC2HEX(G493,2),DEC2HEX(H493,2))</f>
        <v>#CB333B</v>
      </c>
    </row>
    <row r="494" spans="1:26" x14ac:dyDescent="0.25">
      <c r="A494" s="88"/>
      <c r="B494" s="114"/>
      <c r="C494" s="114"/>
      <c r="D494" s="188" t="s">
        <v>0</v>
      </c>
      <c r="F494" s="102">
        <v>203</v>
      </c>
      <c r="G494" s="102">
        <v>51</v>
      </c>
      <c r="H494" s="102">
        <v>59</v>
      </c>
      <c r="I494" s="166" t="str" cm="1">
        <f t="array" ref="I494">RGBCOLOR(F494,G494,H494)</f>
        <v/>
      </c>
      <c r="J494" s="102">
        <v>255</v>
      </c>
      <c r="K494" s="102">
        <v>255</v>
      </c>
      <c r="L494" s="102">
        <v>255</v>
      </c>
      <c r="M494" s="112" t="str" cm="1">
        <f t="array" ref="M494">RGBCOLOR(J494,K494,L494)</f>
        <v/>
      </c>
      <c r="Z494" s="101" t="str">
        <f t="shared" ref="Z494" si="45">CONCATENATE("#",DEC2HEX(F494,2),DEC2HEX(G494,2),DEC2HEX(H494,2))</f>
        <v>#CB333B</v>
      </c>
    </row>
    <row r="495" spans="1:26" ht="15.75" thickBot="1" x14ac:dyDescent="0.3">
      <c r="A495" s="89"/>
      <c r="B495" s="111"/>
      <c r="C495" s="111"/>
      <c r="D495" s="81" t="s">
        <v>520</v>
      </c>
      <c r="F495" s="102">
        <v>255</v>
      </c>
      <c r="G495" s="102">
        <v>215</v>
      </c>
      <c r="H495" s="102">
        <v>0</v>
      </c>
      <c r="I495" s="109" t="str" cm="1">
        <f t="array" ref="I495">RGBCOLOR(F495,G495,H495)</f>
        <v/>
      </c>
      <c r="J495" s="102">
        <v>0</v>
      </c>
      <c r="K495" s="102">
        <v>0</v>
      </c>
      <c r="L495" s="102">
        <v>0</v>
      </c>
      <c r="M495" s="108" t="str" cm="1">
        <f t="array" ref="M495">RGBCOLOR(J495,K495,L495)</f>
        <v/>
      </c>
      <c r="Z495" s="101" t="str">
        <f t="shared" ref="Z495" si="46">CONCATENATE("#",DEC2HEX(F495,2),DEC2HEX(G495,2),DEC2HEX(H495,2))</f>
        <v>#FFD700</v>
      </c>
    </row>
    <row r="496" spans="1:26" x14ac:dyDescent="0.25">
      <c r="A496" s="87"/>
      <c r="B496" s="93"/>
      <c r="C496" s="93"/>
      <c r="D496" s="82">
        <v>0</v>
      </c>
      <c r="F496" s="102"/>
      <c r="G496" s="102"/>
      <c r="H496" s="102"/>
      <c r="I496" s="108" t="str" cm="1">
        <f t="array" ref="I496">RGBCOLOR(F496,G496,H496)</f>
        <v/>
      </c>
      <c r="M496" s="108" t="str" cm="1">
        <f t="array" ref="M496">RGBCOLOR(J496,K496,L496)</f>
        <v/>
      </c>
      <c r="Z496" s="101" t="str">
        <f t="shared" ref="Z496" si="47">CONCATENATE("#",DEC2HEX(F496,2),DEC2HEX(G496,2),DEC2HEX(H496,2))</f>
        <v>#000000</v>
      </c>
    </row>
    <row r="497" spans="1:26" x14ac:dyDescent="0.25">
      <c r="A497" s="88" t="s">
        <v>341</v>
      </c>
      <c r="B497" s="91">
        <v>32</v>
      </c>
      <c r="C497" s="91" t="s">
        <v>214</v>
      </c>
      <c r="D497" s="85" t="s">
        <v>226</v>
      </c>
      <c r="F497" s="102">
        <v>0</v>
      </c>
      <c r="G497" s="102">
        <v>140</v>
      </c>
      <c r="H497" s="102">
        <v>149</v>
      </c>
      <c r="I497" s="185" t="str" cm="1">
        <f t="array" ref="I497">RGBCOLOR(F497,G497,H497)</f>
        <v/>
      </c>
      <c r="J497" s="102">
        <v>255</v>
      </c>
      <c r="K497" s="102">
        <v>255</v>
      </c>
      <c r="L497" s="102">
        <v>255</v>
      </c>
      <c r="M497" s="112" t="str" cm="1">
        <f t="array" ref="M497">RGBCOLOR(J497,K497,L497)</f>
        <v/>
      </c>
      <c r="Z497" s="101" t="str">
        <f t="shared" ref="Z497" si="48">CONCATENATE("#",DEC2HEX(F497,2),DEC2HEX(G497,2),DEC2HEX(H497,2))</f>
        <v>#008C95</v>
      </c>
    </row>
    <row r="498" spans="1:26" x14ac:dyDescent="0.25">
      <c r="A498" s="88"/>
      <c r="B498" s="114"/>
      <c r="C498" s="114"/>
      <c r="D498" s="85" t="s">
        <v>369</v>
      </c>
      <c r="F498" s="102">
        <v>0</v>
      </c>
      <c r="G498" s="102">
        <v>140</v>
      </c>
      <c r="H498" s="102">
        <v>149</v>
      </c>
      <c r="I498" s="185" t="str" cm="1">
        <f t="array" ref="I498">RGBCOLOR(F498,G498,H498)</f>
        <v/>
      </c>
      <c r="J498" s="102">
        <v>255</v>
      </c>
      <c r="K498" s="102">
        <v>255</v>
      </c>
      <c r="L498" s="102">
        <v>255</v>
      </c>
      <c r="M498" s="112" t="str" cm="1">
        <f t="array" ref="M498">RGBCOLOR(J498,K498,L498)</f>
        <v/>
      </c>
      <c r="Z498" s="101" t="str">
        <f t="shared" ref="Z498" si="49">CONCATENATE("#",DEC2HEX(F498,2),DEC2HEX(G498,2),DEC2HEX(H498,2))</f>
        <v>#008C95</v>
      </c>
    </row>
    <row r="499" spans="1:26" x14ac:dyDescent="0.25">
      <c r="A499" s="88"/>
      <c r="B499" s="114"/>
      <c r="C499" s="114"/>
      <c r="D499" s="85" t="s">
        <v>642</v>
      </c>
      <c r="F499" s="102">
        <v>0</v>
      </c>
      <c r="G499" s="102">
        <v>140</v>
      </c>
      <c r="H499" s="102">
        <v>149</v>
      </c>
      <c r="I499" s="185" t="str" cm="1">
        <f t="array" ref="I499">RGBCOLOR(F499,G499,H499)</f>
        <v/>
      </c>
      <c r="J499" s="102">
        <v>255</v>
      </c>
      <c r="K499" s="102">
        <v>255</v>
      </c>
      <c r="L499" s="102">
        <v>255</v>
      </c>
      <c r="M499" s="112" t="str" cm="1">
        <f t="array" ref="M499">RGBCOLOR(J499,K499,L499)</f>
        <v/>
      </c>
      <c r="Z499" s="101" t="str">
        <f t="shared" ref="Z499" si="50">CONCATENATE("#",DEC2HEX(F499,2),DEC2HEX(G499,2),DEC2HEX(H499,2))</f>
        <v>#008C95</v>
      </c>
    </row>
    <row r="500" spans="1:26" ht="15.75" thickBot="1" x14ac:dyDescent="0.3">
      <c r="A500" s="89"/>
      <c r="B500" s="111"/>
      <c r="C500" s="111"/>
      <c r="D500" s="81" t="s">
        <v>33</v>
      </c>
      <c r="F500" s="102">
        <v>255</v>
      </c>
      <c r="G500" s="102">
        <v>215</v>
      </c>
      <c r="H500" s="102">
        <v>0</v>
      </c>
      <c r="I500" s="109" t="str" cm="1">
        <f t="array" ref="I500">RGBCOLOR(F500,G500,H500)</f>
        <v/>
      </c>
      <c r="J500" s="102">
        <v>0</v>
      </c>
      <c r="K500" s="102">
        <v>0</v>
      </c>
      <c r="L500" s="102">
        <v>0</v>
      </c>
      <c r="M500" s="108" t="str" cm="1">
        <f t="array" ref="M500">RGBCOLOR(J500,K500,L500)</f>
        <v/>
      </c>
      <c r="Z500" s="101" t="str">
        <f t="shared" ref="Z500" si="51">CONCATENATE("#",DEC2HEX(F500,2),DEC2HEX(G500,2),DEC2HEX(H500,2))</f>
        <v>#FFD700</v>
      </c>
    </row>
    <row r="501" spans="1:26" x14ac:dyDescent="0.25">
      <c r="A501" s="87"/>
      <c r="B501" s="90"/>
      <c r="C501" s="90"/>
      <c r="D501" s="184">
        <v>0</v>
      </c>
      <c r="F501" s="102"/>
      <c r="G501" s="102"/>
      <c r="H501" s="102"/>
      <c r="I501" s="108" t="str" cm="1">
        <f t="array" ref="I501">RGBCOLOR(F501,G501,H501)</f>
        <v/>
      </c>
      <c r="M501" s="108" t="str" cm="1">
        <f t="array" ref="M501">RGBCOLOR(J501,K501,L501)</f>
        <v/>
      </c>
      <c r="Z501" s="101" t="str">
        <f t="shared" ref="Z501" si="52">CONCATENATE("#",DEC2HEX(F501,2),DEC2HEX(G501,2),DEC2HEX(H501,2))</f>
        <v>#000000</v>
      </c>
    </row>
    <row r="502" spans="1:26" x14ac:dyDescent="0.25">
      <c r="A502" s="88" t="s">
        <v>208</v>
      </c>
      <c r="B502" s="91">
        <v>32</v>
      </c>
      <c r="C502" s="91" t="s">
        <v>241</v>
      </c>
      <c r="D502" s="188" t="s">
        <v>339</v>
      </c>
      <c r="F502" s="102">
        <v>203</v>
      </c>
      <c r="G502" s="102">
        <v>51</v>
      </c>
      <c r="H502" s="102">
        <v>59</v>
      </c>
      <c r="I502" s="166" t="str" cm="1">
        <f t="array" ref="I502">RGBCOLOR(F502,G502,H502)</f>
        <v/>
      </c>
      <c r="J502" s="102">
        <v>255</v>
      </c>
      <c r="K502" s="102">
        <v>255</v>
      </c>
      <c r="L502" s="102">
        <v>255</v>
      </c>
      <c r="M502" s="112" t="str" cm="1">
        <f t="array" ref="M502">RGBCOLOR(J502,K502,L502)</f>
        <v/>
      </c>
      <c r="Z502" s="101" t="str">
        <f t="shared" ref="Z502" si="53">CONCATENATE("#",DEC2HEX(F502,2),DEC2HEX(G502,2),DEC2HEX(H502,2))</f>
        <v>#CB333B</v>
      </c>
    </row>
    <row r="503" spans="1:26" x14ac:dyDescent="0.25">
      <c r="A503" s="88"/>
      <c r="B503" s="91"/>
      <c r="C503" s="91"/>
      <c r="D503" s="188" t="s">
        <v>340</v>
      </c>
      <c r="F503" s="102">
        <v>203</v>
      </c>
      <c r="G503" s="102">
        <v>51</v>
      </c>
      <c r="H503" s="102">
        <v>59</v>
      </c>
      <c r="I503" s="166" t="str" cm="1">
        <f t="array" ref="I503">RGBCOLOR(F503,G503,H503)</f>
        <v/>
      </c>
      <c r="J503" s="102">
        <v>255</v>
      </c>
      <c r="K503" s="102">
        <v>255</v>
      </c>
      <c r="L503" s="102">
        <v>255</v>
      </c>
      <c r="M503" s="112" t="str" cm="1">
        <f t="array" ref="M503">RGBCOLOR(J503,K503,L503)</f>
        <v/>
      </c>
      <c r="Z503" s="101" t="str">
        <f t="shared" ref="Z503" si="54">CONCATENATE("#",DEC2HEX(F503,2),DEC2HEX(G503,2),DEC2HEX(H503,2))</f>
        <v>#CB333B</v>
      </c>
    </row>
    <row r="504" spans="1:26" x14ac:dyDescent="0.25">
      <c r="A504" s="88"/>
      <c r="B504" s="91"/>
      <c r="C504" s="91"/>
      <c r="D504" s="188" t="s">
        <v>226</v>
      </c>
      <c r="F504" s="102">
        <v>203</v>
      </c>
      <c r="G504" s="102">
        <v>51</v>
      </c>
      <c r="H504" s="102">
        <v>59</v>
      </c>
      <c r="I504" s="166" t="str" cm="1">
        <f t="array" ref="I504">RGBCOLOR(F504,G504,H504)</f>
        <v/>
      </c>
      <c r="J504" s="102">
        <v>255</v>
      </c>
      <c r="K504" s="102">
        <v>255</v>
      </c>
      <c r="L504" s="102">
        <v>255</v>
      </c>
      <c r="M504" s="112" t="str" cm="1">
        <f t="array" ref="M504">RGBCOLOR(J504,K504,L504)</f>
        <v/>
      </c>
      <c r="Z504" s="101" t="str">
        <f t="shared" ref="Z504" si="55">CONCATENATE("#",DEC2HEX(F504,2),DEC2HEX(G504,2),DEC2HEX(H504,2))</f>
        <v>#CB333B</v>
      </c>
    </row>
    <row r="505" spans="1:26" ht="15.75" thickBot="1" x14ac:dyDescent="0.3">
      <c r="A505" s="89"/>
      <c r="B505" s="92"/>
      <c r="C505" s="92"/>
      <c r="D505" s="81" t="s">
        <v>520</v>
      </c>
      <c r="F505" s="102">
        <v>255</v>
      </c>
      <c r="G505" s="102">
        <v>215</v>
      </c>
      <c r="H505" s="102">
        <v>0</v>
      </c>
      <c r="I505" s="109" t="str" cm="1">
        <f t="array" ref="I505">RGBCOLOR(F505,G505,H505)</f>
        <v/>
      </c>
      <c r="J505" s="102">
        <v>0</v>
      </c>
      <c r="K505" s="102">
        <v>0</v>
      </c>
      <c r="L505" s="102">
        <v>0</v>
      </c>
      <c r="M505" s="108" t="str" cm="1">
        <f t="array" ref="M505">RGBCOLOR(J505,K505,L505)</f>
        <v/>
      </c>
      <c r="Z505" s="101" t="str">
        <f t="shared" ref="Z505" si="56">CONCATENATE("#",DEC2HEX(F505,2),DEC2HEX(G505,2),DEC2HEX(H505,2))</f>
        <v>#FFD700</v>
      </c>
    </row>
    <row r="506" spans="1:26" x14ac:dyDescent="0.25">
      <c r="A506" s="87"/>
      <c r="B506" s="90"/>
      <c r="C506" s="90"/>
      <c r="D506" s="82">
        <v>0</v>
      </c>
      <c r="F506" s="102"/>
      <c r="G506" s="102"/>
      <c r="H506" s="102"/>
      <c r="I506" s="108" t="str" cm="1">
        <f t="array" ref="I506">RGBCOLOR(F506,G506,H506)</f>
        <v/>
      </c>
      <c r="M506" s="108" t="str" cm="1">
        <f t="array" ref="M506">RGBCOLOR(J506,K506,L506)</f>
        <v/>
      </c>
      <c r="Z506" s="101" t="str">
        <f t="shared" ref="Z506" si="57">CONCATENATE("#",DEC2HEX(F506,2),DEC2HEX(G506,2),DEC2HEX(H506,2))</f>
        <v>#000000</v>
      </c>
    </row>
    <row r="507" spans="1:26" x14ac:dyDescent="0.25">
      <c r="A507" s="156" t="s">
        <v>151</v>
      </c>
      <c r="B507" s="91">
        <v>40</v>
      </c>
      <c r="C507" s="91" t="s">
        <v>263</v>
      </c>
      <c r="D507" s="86" t="s">
        <v>329</v>
      </c>
      <c r="F507" s="102">
        <v>0</v>
      </c>
      <c r="G507" s="102">
        <v>119</v>
      </c>
      <c r="H507" s="102">
        <v>73</v>
      </c>
      <c r="I507" s="183" t="str" cm="1">
        <f t="array" ref="I507">RGBCOLOR(F507,G507,H507)</f>
        <v/>
      </c>
      <c r="J507" s="102">
        <v>255</v>
      </c>
      <c r="K507" s="102">
        <v>255</v>
      </c>
      <c r="L507" s="102">
        <v>255</v>
      </c>
      <c r="M507" s="112" t="str" cm="1">
        <f t="array" ref="M507">RGBCOLOR(J507,K507,L507)</f>
        <v/>
      </c>
      <c r="Z507" s="101" t="str">
        <f t="shared" ref="Z507" si="58">CONCATENATE("#",DEC2HEX(F507,2),DEC2HEX(G507,2),DEC2HEX(H507,2))</f>
        <v>#007749</v>
      </c>
    </row>
    <row r="508" spans="1:26" x14ac:dyDescent="0.25">
      <c r="A508" s="88"/>
      <c r="B508" s="114"/>
      <c r="C508" s="114"/>
      <c r="D508" s="86" t="s">
        <v>275</v>
      </c>
      <c r="F508" s="102">
        <v>0</v>
      </c>
      <c r="G508" s="102">
        <v>119</v>
      </c>
      <c r="H508" s="102">
        <v>73</v>
      </c>
      <c r="I508" s="183" t="str" cm="1">
        <f t="array" ref="I508">RGBCOLOR(F508,G508,H508)</f>
        <v/>
      </c>
      <c r="J508" s="102">
        <v>255</v>
      </c>
      <c r="K508" s="102">
        <v>255</v>
      </c>
      <c r="L508" s="102">
        <v>255</v>
      </c>
      <c r="M508" s="112" t="str" cm="1">
        <f t="array" ref="M508">RGBCOLOR(J508,K508,L508)</f>
        <v/>
      </c>
      <c r="Z508" s="101" t="str">
        <f t="shared" ref="Z508" si="59">CONCATENATE("#",DEC2HEX(F508,2),DEC2HEX(G508,2),DEC2HEX(H508,2))</f>
        <v>#007749</v>
      </c>
    </row>
    <row r="509" spans="1:26" x14ac:dyDescent="0.25">
      <c r="A509" s="88"/>
      <c r="B509" s="114"/>
      <c r="C509" s="114"/>
      <c r="D509" s="86" t="s">
        <v>289</v>
      </c>
      <c r="F509" s="102">
        <v>0</v>
      </c>
      <c r="G509" s="102">
        <v>119</v>
      </c>
      <c r="H509" s="102">
        <v>73</v>
      </c>
      <c r="I509" s="183" t="str" cm="1">
        <f t="array" ref="I509">RGBCOLOR(F509,G509,H509)</f>
        <v/>
      </c>
      <c r="J509" s="102">
        <v>255</v>
      </c>
      <c r="K509" s="102">
        <v>255</v>
      </c>
      <c r="L509" s="102">
        <v>255</v>
      </c>
      <c r="M509" s="112" t="str" cm="1">
        <f t="array" ref="M509">RGBCOLOR(J509,K509,L509)</f>
        <v/>
      </c>
      <c r="Z509" s="101" t="str">
        <f t="shared" ref="Z509" si="60">CONCATENATE("#",DEC2HEX(F509,2),DEC2HEX(G509,2),DEC2HEX(H509,2))</f>
        <v>#007749</v>
      </c>
    </row>
    <row r="510" spans="1:26" ht="15.75" thickBot="1" x14ac:dyDescent="0.3">
      <c r="A510" s="89"/>
      <c r="B510" s="111"/>
      <c r="C510" s="111"/>
      <c r="D510" s="81" t="s">
        <v>42</v>
      </c>
      <c r="F510" s="102">
        <v>255</v>
      </c>
      <c r="G510" s="102">
        <v>215</v>
      </c>
      <c r="H510" s="102">
        <v>0</v>
      </c>
      <c r="I510" s="109" t="str" cm="1">
        <f t="array" ref="I510">RGBCOLOR(F510,G510,H510)</f>
        <v/>
      </c>
      <c r="J510" s="102">
        <v>0</v>
      </c>
      <c r="K510" s="102">
        <v>0</v>
      </c>
      <c r="L510" s="102">
        <v>0</v>
      </c>
      <c r="M510" s="108" t="str" cm="1">
        <f t="array" ref="M510">RGBCOLOR(J510,K510,L510)</f>
        <v/>
      </c>
      <c r="Z510" s="101" t="str">
        <f t="shared" ref="Z510" si="61">CONCATENATE("#",DEC2HEX(F510,2),DEC2HEX(G510,2),DEC2HEX(H510,2))</f>
        <v>#FFD700</v>
      </c>
    </row>
    <row r="511" spans="1:26" x14ac:dyDescent="0.25">
      <c r="A511" s="87"/>
      <c r="B511" s="93"/>
      <c r="C511" s="93"/>
      <c r="D511" s="82">
        <v>0</v>
      </c>
      <c r="F511" s="102"/>
      <c r="G511" s="102"/>
      <c r="H511" s="102"/>
      <c r="I511" s="108" t="str" cm="1">
        <f t="array" ref="I511">RGBCOLOR(F511,G511,H511)</f>
        <v/>
      </c>
      <c r="M511" s="108" t="str" cm="1">
        <f t="array" ref="M511">RGBCOLOR(J511,K511,L511)</f>
        <v/>
      </c>
      <c r="Z511" s="101" t="str">
        <f t="shared" ref="Z511" si="62">CONCATENATE("#",DEC2HEX(F511,2),DEC2HEX(G511,2),DEC2HEX(H511,2))</f>
        <v>#000000</v>
      </c>
    </row>
    <row r="512" spans="1:26" x14ac:dyDescent="0.25">
      <c r="A512" s="156" t="s">
        <v>123</v>
      </c>
      <c r="B512" s="91">
        <v>40</v>
      </c>
      <c r="C512" s="91" t="s">
        <v>234</v>
      </c>
      <c r="D512" s="84" t="s">
        <v>342</v>
      </c>
      <c r="F512" s="102">
        <v>152</v>
      </c>
      <c r="G512" s="102">
        <v>29</v>
      </c>
      <c r="H512" s="102">
        <v>151</v>
      </c>
      <c r="I512" s="116" t="str" cm="1">
        <f t="array" ref="I512">RGBCOLOR(F512,G512,H512)</f>
        <v/>
      </c>
      <c r="J512" s="102">
        <v>255</v>
      </c>
      <c r="K512" s="102">
        <v>255</v>
      </c>
      <c r="L512" s="102">
        <v>255</v>
      </c>
      <c r="M512" s="112" t="str" cm="1">
        <f t="array" ref="M512">RGBCOLOR(J512,K512,L512)</f>
        <v/>
      </c>
      <c r="Z512" s="101" t="str">
        <f t="shared" ref="Z512" si="63">CONCATENATE("#",DEC2HEX(F512,2),DEC2HEX(G512,2),DEC2HEX(H512,2))</f>
        <v>#981D97</v>
      </c>
    </row>
    <row r="513" spans="1:26" x14ac:dyDescent="0.25">
      <c r="A513" s="88"/>
      <c r="B513" s="114"/>
      <c r="C513" s="114"/>
      <c r="D513" s="84" t="s">
        <v>343</v>
      </c>
      <c r="F513" s="102">
        <v>152</v>
      </c>
      <c r="G513" s="102">
        <v>29</v>
      </c>
      <c r="H513" s="102">
        <v>151</v>
      </c>
      <c r="I513" s="116" t="str" cm="1">
        <f t="array" ref="I513">RGBCOLOR(F513,G513,H513)</f>
        <v/>
      </c>
      <c r="J513" s="102">
        <v>255</v>
      </c>
      <c r="K513" s="102">
        <v>255</v>
      </c>
      <c r="L513" s="102">
        <v>255</v>
      </c>
      <c r="M513" s="112" t="str" cm="1">
        <f t="array" ref="M513">RGBCOLOR(J513,K513,L513)</f>
        <v/>
      </c>
      <c r="Z513" s="101" t="str">
        <f t="shared" ref="Z513" si="64">CONCATENATE("#",DEC2HEX(F513,2),DEC2HEX(G513,2),DEC2HEX(H513,2))</f>
        <v>#981D97</v>
      </c>
    </row>
    <row r="514" spans="1:26" x14ac:dyDescent="0.25">
      <c r="A514" s="88"/>
      <c r="B514" s="114"/>
      <c r="C514" s="114"/>
      <c r="D514" s="84" t="s">
        <v>344</v>
      </c>
      <c r="F514" s="102">
        <v>152</v>
      </c>
      <c r="G514" s="102">
        <v>29</v>
      </c>
      <c r="H514" s="102">
        <v>151</v>
      </c>
      <c r="I514" s="116" t="str" cm="1">
        <f t="array" ref="I514">RGBCOLOR(F514,G514,H514)</f>
        <v/>
      </c>
      <c r="J514" s="102">
        <v>255</v>
      </c>
      <c r="K514" s="102">
        <v>255</v>
      </c>
      <c r="L514" s="102">
        <v>255</v>
      </c>
      <c r="M514" s="112" t="str" cm="1">
        <f t="array" ref="M514">RGBCOLOR(J514,K514,L514)</f>
        <v/>
      </c>
      <c r="Z514" s="101" t="str">
        <f t="shared" ref="Z514" si="65">CONCATENATE("#",DEC2HEX(F514,2),DEC2HEX(G514,2),DEC2HEX(H514,2))</f>
        <v>#981D97</v>
      </c>
    </row>
    <row r="515" spans="1:26" ht="15.75" thickBot="1" x14ac:dyDescent="0.3">
      <c r="A515" s="89"/>
      <c r="B515" s="111"/>
      <c r="C515" s="111"/>
      <c r="D515" s="81" t="s">
        <v>503</v>
      </c>
      <c r="F515" s="102">
        <v>255</v>
      </c>
      <c r="G515" s="102">
        <v>215</v>
      </c>
      <c r="H515" s="102">
        <v>0</v>
      </c>
      <c r="I515" s="109" t="str" cm="1">
        <f t="array" ref="I515">RGBCOLOR(F515,G515,H515)</f>
        <v/>
      </c>
      <c r="J515" s="102">
        <v>0</v>
      </c>
      <c r="K515" s="102">
        <v>0</v>
      </c>
      <c r="L515" s="102">
        <v>0</v>
      </c>
      <c r="M515" s="108" t="str" cm="1">
        <f t="array" ref="M515">RGBCOLOR(J515,K515,L515)</f>
        <v/>
      </c>
      <c r="Z515" s="101" t="str">
        <f t="shared" ref="Z515" si="66">CONCATENATE("#",DEC2HEX(F515,2),DEC2HEX(G515,2),DEC2HEX(H515,2))</f>
        <v>#FFD700</v>
      </c>
    </row>
    <row r="516" spans="1:26" x14ac:dyDescent="0.25">
      <c r="A516" s="87"/>
      <c r="B516" s="93"/>
      <c r="C516" s="93"/>
      <c r="D516" s="82">
        <v>0</v>
      </c>
      <c r="F516" s="102"/>
      <c r="G516" s="102"/>
      <c r="H516" s="102"/>
      <c r="I516" s="108" t="str" cm="1">
        <f t="array" ref="I516">RGBCOLOR(F516,G516,H516)</f>
        <v/>
      </c>
      <c r="M516" s="108" t="str" cm="1">
        <f t="array" ref="M516">RGBCOLOR(J516,K516,L516)</f>
        <v/>
      </c>
      <c r="Z516" s="101" t="str">
        <f t="shared" ref="Z516" si="67">CONCATENATE("#",DEC2HEX(F516,2),DEC2HEX(G516,2),DEC2HEX(H516,2))</f>
        <v>#000000</v>
      </c>
    </row>
    <row r="517" spans="1:26" x14ac:dyDescent="0.25">
      <c r="A517" s="156" t="s">
        <v>149</v>
      </c>
      <c r="B517" s="91">
        <v>40</v>
      </c>
      <c r="C517" s="91" t="s">
        <v>246</v>
      </c>
      <c r="D517" s="164" t="s">
        <v>161</v>
      </c>
      <c r="F517" s="102">
        <v>236</v>
      </c>
      <c r="G517" s="102">
        <v>105</v>
      </c>
      <c r="H517" s="102">
        <v>7</v>
      </c>
      <c r="I517" s="144" t="str" cm="1">
        <f t="array" ref="I517">RGBCOLOR(F517,G517,H517)</f>
        <v/>
      </c>
      <c r="J517" s="102">
        <v>255</v>
      </c>
      <c r="K517" s="102">
        <v>255</v>
      </c>
      <c r="L517" s="102">
        <v>255</v>
      </c>
      <c r="M517" s="112" t="str" cm="1">
        <f t="array" ref="M517">RGBCOLOR(J517,K517,L517)</f>
        <v/>
      </c>
      <c r="Z517" s="101" t="str">
        <f t="shared" ref="Z517" si="68">CONCATENATE("#",DEC2HEX(F517,2),DEC2HEX(G517,2),DEC2HEX(H517,2))</f>
        <v>#EC6907</v>
      </c>
    </row>
    <row r="518" spans="1:26" x14ac:dyDescent="0.25">
      <c r="A518" s="88"/>
      <c r="B518" s="114"/>
      <c r="C518" s="114"/>
      <c r="D518" s="164" t="s">
        <v>345</v>
      </c>
      <c r="F518" s="102">
        <v>236</v>
      </c>
      <c r="G518" s="102">
        <v>105</v>
      </c>
      <c r="H518" s="102">
        <v>7</v>
      </c>
      <c r="I518" s="144" t="str" cm="1">
        <f t="array" ref="I518">RGBCOLOR(F518,G518,H518)</f>
        <v/>
      </c>
      <c r="J518" s="102">
        <v>255</v>
      </c>
      <c r="K518" s="102">
        <v>255</v>
      </c>
      <c r="L518" s="102">
        <v>255</v>
      </c>
      <c r="M518" s="112" t="str" cm="1">
        <f t="array" ref="M518">RGBCOLOR(J518,K518,L518)</f>
        <v/>
      </c>
      <c r="Z518" s="101" t="str">
        <f t="shared" ref="Z518" si="69">CONCATENATE("#",DEC2HEX(F518,2),DEC2HEX(G518,2),DEC2HEX(H518,2))</f>
        <v>#EC6907</v>
      </c>
    </row>
    <row r="519" spans="1:26" x14ac:dyDescent="0.25">
      <c r="A519" s="88"/>
      <c r="B519" s="114"/>
      <c r="C519" s="114"/>
      <c r="D519" s="164" t="s">
        <v>346</v>
      </c>
      <c r="F519" s="102">
        <v>236</v>
      </c>
      <c r="G519" s="102">
        <v>105</v>
      </c>
      <c r="H519" s="102">
        <v>7</v>
      </c>
      <c r="I519" s="144" t="str" cm="1">
        <f t="array" ref="I519">RGBCOLOR(F519,G519,H519)</f>
        <v/>
      </c>
      <c r="J519" s="102">
        <v>255</v>
      </c>
      <c r="K519" s="102">
        <v>255</v>
      </c>
      <c r="L519" s="102">
        <v>255</v>
      </c>
      <c r="M519" s="112" t="str" cm="1">
        <f t="array" ref="M519">RGBCOLOR(J519,K519,L519)</f>
        <v/>
      </c>
      <c r="Z519" s="101" t="str">
        <f t="shared" ref="Z519" si="70">CONCATENATE("#",DEC2HEX(F519,2),DEC2HEX(G519,2),DEC2HEX(H519,2))</f>
        <v>#EC6907</v>
      </c>
    </row>
    <row r="520" spans="1:26" ht="15.75" thickBot="1" x14ac:dyDescent="0.3">
      <c r="A520" s="89"/>
      <c r="B520" s="111"/>
      <c r="C520" s="111"/>
      <c r="D520" s="81" t="s">
        <v>603</v>
      </c>
      <c r="F520" s="102">
        <v>255</v>
      </c>
      <c r="G520" s="102">
        <v>215</v>
      </c>
      <c r="H520" s="102">
        <v>0</v>
      </c>
      <c r="I520" s="109" t="str" cm="1">
        <f t="array" ref="I520">RGBCOLOR(F520,G520,H520)</f>
        <v/>
      </c>
      <c r="J520" s="102">
        <v>0</v>
      </c>
      <c r="K520" s="102">
        <v>0</v>
      </c>
      <c r="L520" s="102">
        <v>0</v>
      </c>
      <c r="M520" s="108" t="str" cm="1">
        <f t="array" ref="M520">RGBCOLOR(J520,K520,L520)</f>
        <v/>
      </c>
      <c r="Z520" s="101" t="str">
        <f t="shared" ref="Z520" si="71">CONCATENATE("#",DEC2HEX(F520,2),DEC2HEX(G520,2),DEC2HEX(H520,2))</f>
        <v>#FFD700</v>
      </c>
    </row>
    <row r="521" spans="1:26" x14ac:dyDescent="0.25">
      <c r="A521" s="87"/>
      <c r="B521" s="93"/>
      <c r="C521" s="93"/>
      <c r="D521" s="82">
        <v>0</v>
      </c>
      <c r="F521" s="102"/>
      <c r="G521" s="102"/>
      <c r="H521" s="102"/>
      <c r="I521" s="108" t="str" cm="1">
        <f t="array" ref="I521">RGBCOLOR(F521,G521,H521)</f>
        <v/>
      </c>
      <c r="M521" s="108" t="str" cm="1">
        <f t="array" ref="M521">RGBCOLOR(J521,K521,L521)</f>
        <v/>
      </c>
      <c r="Z521" s="101" t="str">
        <f t="shared" ref="Z521" si="72">CONCATENATE("#",DEC2HEX(F521,2),DEC2HEX(G521,2),DEC2HEX(H521,2))</f>
        <v>#000000</v>
      </c>
    </row>
    <row r="522" spans="1:26" x14ac:dyDescent="0.25">
      <c r="A522" s="156" t="s">
        <v>137</v>
      </c>
      <c r="B522" s="91">
        <v>40</v>
      </c>
      <c r="C522" s="91" t="s">
        <v>219</v>
      </c>
      <c r="D522" s="164" t="s">
        <v>347</v>
      </c>
      <c r="F522" s="102">
        <v>236</v>
      </c>
      <c r="G522" s="102">
        <v>105</v>
      </c>
      <c r="H522" s="102">
        <v>7</v>
      </c>
      <c r="I522" s="144" t="str" cm="1">
        <f t="array" ref="I522">RGBCOLOR(F522,G522,H522)</f>
        <v/>
      </c>
      <c r="J522" s="102">
        <v>255</v>
      </c>
      <c r="K522" s="102">
        <v>255</v>
      </c>
      <c r="L522" s="102">
        <v>255</v>
      </c>
      <c r="M522" s="112" t="str" cm="1">
        <f t="array" ref="M522">RGBCOLOR(J522,K522,L522)</f>
        <v/>
      </c>
      <c r="Z522" s="101" t="str">
        <f t="shared" ref="Z522" si="73">CONCATENATE("#",DEC2HEX(F522,2),DEC2HEX(G522,2),DEC2HEX(H522,2))</f>
        <v>#EC6907</v>
      </c>
    </row>
    <row r="523" spans="1:26" x14ac:dyDescent="0.25">
      <c r="A523" s="88"/>
      <c r="B523" s="114"/>
      <c r="C523" s="114"/>
      <c r="D523" s="164" t="s">
        <v>348</v>
      </c>
      <c r="F523" s="102">
        <v>236</v>
      </c>
      <c r="G523" s="102">
        <v>105</v>
      </c>
      <c r="H523" s="102">
        <v>7</v>
      </c>
      <c r="I523" s="144" t="str" cm="1">
        <f t="array" ref="I523">RGBCOLOR(F523,G523,H523)</f>
        <v/>
      </c>
      <c r="J523" s="102">
        <v>255</v>
      </c>
      <c r="K523" s="102">
        <v>255</v>
      </c>
      <c r="L523" s="102">
        <v>255</v>
      </c>
      <c r="M523" s="112" t="str" cm="1">
        <f t="array" ref="M523">RGBCOLOR(J523,K523,L523)</f>
        <v/>
      </c>
      <c r="Z523" s="101" t="str">
        <f t="shared" ref="Z523" si="74">CONCATENATE("#",DEC2HEX(F523,2),DEC2HEX(G523,2),DEC2HEX(H523,2))</f>
        <v>#EC6907</v>
      </c>
    </row>
    <row r="524" spans="1:26" x14ac:dyDescent="0.25">
      <c r="A524" s="88"/>
      <c r="B524" s="114"/>
      <c r="C524" s="114"/>
      <c r="D524" s="164" t="s">
        <v>349</v>
      </c>
      <c r="F524" s="102">
        <v>236</v>
      </c>
      <c r="G524" s="102">
        <v>105</v>
      </c>
      <c r="H524" s="102">
        <v>7</v>
      </c>
      <c r="I524" s="144" t="str" cm="1">
        <f t="array" ref="I524">RGBCOLOR(F524,G524,H524)</f>
        <v/>
      </c>
      <c r="J524" s="102">
        <v>255</v>
      </c>
      <c r="K524" s="102">
        <v>255</v>
      </c>
      <c r="L524" s="102">
        <v>255</v>
      </c>
      <c r="M524" s="112" t="str" cm="1">
        <f t="array" ref="M524">RGBCOLOR(J524,K524,L524)</f>
        <v/>
      </c>
      <c r="Z524" s="101" t="str">
        <f t="shared" ref="Z524" si="75">CONCATENATE("#",DEC2HEX(F524,2),DEC2HEX(G524,2),DEC2HEX(H524,2))</f>
        <v>#EC6907</v>
      </c>
    </row>
    <row r="525" spans="1:26" ht="15.75" thickBot="1" x14ac:dyDescent="0.3">
      <c r="A525" s="89"/>
      <c r="B525" s="111"/>
      <c r="C525" s="111"/>
      <c r="D525" s="81" t="s">
        <v>603</v>
      </c>
      <c r="F525" s="102">
        <v>255</v>
      </c>
      <c r="G525" s="102">
        <v>215</v>
      </c>
      <c r="H525" s="102">
        <v>0</v>
      </c>
      <c r="I525" s="109" t="str" cm="1">
        <f t="array" ref="I525">RGBCOLOR(F525,G525,H525)</f>
        <v/>
      </c>
      <c r="J525" s="102">
        <v>0</v>
      </c>
      <c r="K525" s="102">
        <v>0</v>
      </c>
      <c r="L525" s="102">
        <v>0</v>
      </c>
      <c r="M525" s="108" t="str" cm="1">
        <f t="array" ref="M525">RGBCOLOR(J525,K525,L525)</f>
        <v/>
      </c>
      <c r="Z525" s="101" t="str">
        <f t="shared" ref="Z525" si="76">CONCATENATE("#",DEC2HEX(F525,2),DEC2HEX(G525,2),DEC2HEX(H525,2))</f>
        <v>#FFD700</v>
      </c>
    </row>
    <row r="526" spans="1:26" x14ac:dyDescent="0.25">
      <c r="A526" s="87"/>
      <c r="B526" s="93"/>
      <c r="C526" s="93"/>
      <c r="D526" s="82">
        <v>0</v>
      </c>
      <c r="F526" s="102"/>
      <c r="G526" s="102"/>
      <c r="H526" s="102"/>
      <c r="I526" s="108" t="str" cm="1">
        <f t="array" ref="I526">RGBCOLOR(F526,G526,H526)</f>
        <v/>
      </c>
      <c r="M526" s="108" t="str" cm="1">
        <f t="array" ref="M526">RGBCOLOR(J526,K526,L526)</f>
        <v/>
      </c>
      <c r="Z526" s="101" t="str">
        <f t="shared" ref="Z526" si="77">CONCATENATE("#",DEC2HEX(F526,2),DEC2HEX(G526,2),DEC2HEX(H526,2))</f>
        <v>#000000</v>
      </c>
    </row>
    <row r="527" spans="1:26" x14ac:dyDescent="0.25">
      <c r="A527" s="88" t="s">
        <v>152</v>
      </c>
      <c r="B527" s="91">
        <v>41</v>
      </c>
      <c r="C527" s="91" t="s">
        <v>253</v>
      </c>
      <c r="D527" s="187" t="s">
        <v>329</v>
      </c>
      <c r="F527" s="102">
        <v>198</v>
      </c>
      <c r="G527" s="102">
        <v>0</v>
      </c>
      <c r="H527" s="102">
        <v>126</v>
      </c>
      <c r="I527" s="124" t="str" cm="1">
        <f t="array" ref="I527">RGBCOLOR(F527,G527,H527)</f>
        <v/>
      </c>
      <c r="J527" s="102">
        <v>255</v>
      </c>
      <c r="K527" s="102">
        <v>255</v>
      </c>
      <c r="L527" s="102">
        <v>255</v>
      </c>
      <c r="M527" s="112" t="str" cm="1">
        <f t="array" ref="M527">RGBCOLOR(J527,K527,L527)</f>
        <v/>
      </c>
      <c r="Z527" s="101" t="str">
        <f t="shared" ref="Z527" si="78">CONCATENATE("#",DEC2HEX(F527,2),DEC2HEX(G527,2),DEC2HEX(H527,2))</f>
        <v>#C6007E</v>
      </c>
    </row>
    <row r="528" spans="1:26" x14ac:dyDescent="0.25">
      <c r="A528" s="88"/>
      <c r="B528" s="114"/>
      <c r="C528" s="114"/>
      <c r="D528" s="187" t="s">
        <v>350</v>
      </c>
      <c r="F528" s="102">
        <v>198</v>
      </c>
      <c r="G528" s="102">
        <v>0</v>
      </c>
      <c r="H528" s="102">
        <v>126</v>
      </c>
      <c r="I528" s="124" t="str" cm="1">
        <f t="array" ref="I528">RGBCOLOR(F528,G528,H528)</f>
        <v/>
      </c>
      <c r="J528" s="102">
        <v>255</v>
      </c>
      <c r="K528" s="102">
        <v>255</v>
      </c>
      <c r="L528" s="102">
        <v>255</v>
      </c>
      <c r="M528" s="112" t="str" cm="1">
        <f t="array" ref="M528">RGBCOLOR(J528,K528,L528)</f>
        <v/>
      </c>
      <c r="Z528" s="101" t="str">
        <f t="shared" ref="Z528" si="79">CONCATENATE("#",DEC2HEX(F528,2),DEC2HEX(G528,2),DEC2HEX(H528,2))</f>
        <v>#C6007E</v>
      </c>
    </row>
    <row r="529" spans="1:26" x14ac:dyDescent="0.25">
      <c r="A529" s="88"/>
      <c r="B529" s="114"/>
      <c r="C529" s="114"/>
      <c r="D529" s="187" t="s">
        <v>712</v>
      </c>
      <c r="F529" s="102">
        <v>198</v>
      </c>
      <c r="G529" s="102">
        <v>0</v>
      </c>
      <c r="H529" s="102">
        <v>126</v>
      </c>
      <c r="I529" s="124" t="str" cm="1">
        <f t="array" ref="I529">RGBCOLOR(F529,G529,H529)</f>
        <v/>
      </c>
      <c r="J529" s="102">
        <v>255</v>
      </c>
      <c r="K529" s="102">
        <v>255</v>
      </c>
      <c r="L529" s="102">
        <v>255</v>
      </c>
      <c r="M529" s="112" t="str" cm="1">
        <f t="array" ref="M529">RGBCOLOR(J529,K529,L529)</f>
        <v/>
      </c>
      <c r="Z529" s="101" t="str">
        <f t="shared" ref="Z529" si="80">CONCATENATE("#",DEC2HEX(F529,2),DEC2HEX(G529,2),DEC2HEX(H529,2))</f>
        <v>#C6007E</v>
      </c>
    </row>
    <row r="530" spans="1:26" ht="15.75" thickBot="1" x14ac:dyDescent="0.3">
      <c r="A530" s="89"/>
      <c r="B530" s="111"/>
      <c r="C530" s="111"/>
      <c r="D530" s="81" t="s">
        <v>227</v>
      </c>
      <c r="F530" s="102">
        <v>255</v>
      </c>
      <c r="G530" s="102">
        <v>215</v>
      </c>
      <c r="H530" s="102">
        <v>0</v>
      </c>
      <c r="I530" s="109" t="str" cm="1">
        <f t="array" ref="I530">RGBCOLOR(F530,G530,H530)</f>
        <v/>
      </c>
      <c r="J530" s="102">
        <v>0</v>
      </c>
      <c r="K530" s="102">
        <v>0</v>
      </c>
      <c r="L530" s="102">
        <v>0</v>
      </c>
      <c r="M530" s="108" t="str" cm="1">
        <f t="array" ref="M530">RGBCOLOR(J530,K530,L530)</f>
        <v/>
      </c>
      <c r="Z530" s="101" t="str">
        <f t="shared" ref="Z530" si="81">CONCATENATE("#",DEC2HEX(F530,2),DEC2HEX(G530,2),DEC2HEX(H530,2))</f>
        <v>#FFD700</v>
      </c>
    </row>
    <row r="531" spans="1:26" x14ac:dyDescent="0.25">
      <c r="A531" s="87"/>
      <c r="B531" s="93"/>
      <c r="C531" s="93"/>
      <c r="D531" s="82">
        <v>0</v>
      </c>
      <c r="F531" s="102"/>
      <c r="G531" s="102"/>
      <c r="H531" s="102"/>
      <c r="I531" s="108" t="str" cm="1">
        <f t="array" ref="I531">RGBCOLOR(F531,G531,H531)</f>
        <v/>
      </c>
      <c r="M531" s="108" t="str" cm="1">
        <f t="array" ref="M531">RGBCOLOR(J531,K531,L531)</f>
        <v/>
      </c>
      <c r="Z531" s="101" t="str">
        <f t="shared" ref="Z531" si="82">CONCATENATE("#",DEC2HEX(F531,2),DEC2HEX(G531,2),DEC2HEX(H531,2))</f>
        <v>#000000</v>
      </c>
    </row>
    <row r="532" spans="1:26" x14ac:dyDescent="0.25">
      <c r="A532" s="88" t="s">
        <v>124</v>
      </c>
      <c r="B532" s="91">
        <v>41</v>
      </c>
      <c r="C532" s="91" t="s">
        <v>224</v>
      </c>
      <c r="D532" s="84" t="s">
        <v>351</v>
      </c>
      <c r="F532" s="102">
        <v>152</v>
      </c>
      <c r="G532" s="102">
        <v>29</v>
      </c>
      <c r="H532" s="102">
        <v>151</v>
      </c>
      <c r="I532" s="116" t="str" cm="1">
        <f t="array" ref="I532">RGBCOLOR(F532,G532,H532)</f>
        <v/>
      </c>
      <c r="J532" s="102">
        <v>255</v>
      </c>
      <c r="K532" s="102">
        <v>255</v>
      </c>
      <c r="L532" s="102">
        <v>255</v>
      </c>
      <c r="M532" s="112" t="str" cm="1">
        <f t="array" ref="M532">RGBCOLOR(J532,K532,L532)</f>
        <v/>
      </c>
      <c r="Z532" s="101" t="str">
        <f t="shared" ref="Z532" si="83">CONCATENATE("#",DEC2HEX(F532,2),DEC2HEX(G532,2),DEC2HEX(H532,2))</f>
        <v>#981D97</v>
      </c>
    </row>
    <row r="533" spans="1:26" x14ac:dyDescent="0.25">
      <c r="A533" s="88"/>
      <c r="B533" s="114"/>
      <c r="C533" s="114"/>
      <c r="D533" s="84" t="s">
        <v>352</v>
      </c>
      <c r="F533" s="102">
        <v>152</v>
      </c>
      <c r="G533" s="102">
        <v>29</v>
      </c>
      <c r="H533" s="102">
        <v>151</v>
      </c>
      <c r="I533" s="116" t="str" cm="1">
        <f t="array" ref="I533">RGBCOLOR(F533,G533,H533)</f>
        <v/>
      </c>
      <c r="J533" s="102">
        <v>255</v>
      </c>
      <c r="K533" s="102">
        <v>255</v>
      </c>
      <c r="L533" s="102">
        <v>255</v>
      </c>
      <c r="M533" s="112" t="str" cm="1">
        <f t="array" ref="M533">RGBCOLOR(J533,K533,L533)</f>
        <v/>
      </c>
      <c r="Z533" s="101" t="str">
        <f t="shared" ref="Z533" si="84">CONCATENATE("#",DEC2HEX(F533,2),DEC2HEX(G533,2),DEC2HEX(H533,2))</f>
        <v>#981D97</v>
      </c>
    </row>
    <row r="534" spans="1:26" x14ac:dyDescent="0.25">
      <c r="A534" s="88"/>
      <c r="B534" s="114"/>
      <c r="C534" s="114"/>
      <c r="D534" s="84" t="s">
        <v>353</v>
      </c>
      <c r="F534" s="102">
        <v>152</v>
      </c>
      <c r="G534" s="102">
        <v>29</v>
      </c>
      <c r="H534" s="102">
        <v>151</v>
      </c>
      <c r="I534" s="116" t="str" cm="1">
        <f t="array" ref="I534">RGBCOLOR(F534,G534,H534)</f>
        <v/>
      </c>
      <c r="J534" s="102">
        <v>255</v>
      </c>
      <c r="K534" s="102">
        <v>255</v>
      </c>
      <c r="L534" s="102">
        <v>255</v>
      </c>
      <c r="M534" s="112" t="str" cm="1">
        <f t="array" ref="M534">RGBCOLOR(J534,K534,L534)</f>
        <v/>
      </c>
      <c r="Z534" s="101" t="str">
        <f t="shared" ref="Z534" si="85">CONCATENATE("#",DEC2HEX(F534,2),DEC2HEX(G534,2),DEC2HEX(H534,2))</f>
        <v>#981D97</v>
      </c>
    </row>
    <row r="535" spans="1:26" ht="15.75" thickBot="1" x14ac:dyDescent="0.3">
      <c r="A535" s="89"/>
      <c r="B535" s="111"/>
      <c r="C535" s="111"/>
      <c r="D535" s="81" t="s">
        <v>597</v>
      </c>
      <c r="F535" s="102">
        <v>255</v>
      </c>
      <c r="G535" s="102">
        <v>215</v>
      </c>
      <c r="H535" s="102">
        <v>0</v>
      </c>
      <c r="I535" s="109" t="str" cm="1">
        <f t="array" ref="I535">RGBCOLOR(F535,G535,H535)</f>
        <v/>
      </c>
      <c r="J535" s="102">
        <v>0</v>
      </c>
      <c r="K535" s="102">
        <v>0</v>
      </c>
      <c r="L535" s="102">
        <v>0</v>
      </c>
      <c r="M535" s="108" t="str" cm="1">
        <f t="array" ref="M535">RGBCOLOR(J535,K535,L535)</f>
        <v/>
      </c>
      <c r="Z535" s="101" t="str">
        <f t="shared" ref="Z535" si="86">CONCATENATE("#",DEC2HEX(F535,2),DEC2HEX(G535,2),DEC2HEX(H535,2))</f>
        <v>#FFD700</v>
      </c>
    </row>
    <row r="536" spans="1:26" x14ac:dyDescent="0.25">
      <c r="A536" s="87"/>
      <c r="B536" s="93"/>
      <c r="C536" s="93"/>
      <c r="D536" s="82">
        <v>0</v>
      </c>
      <c r="F536" s="102"/>
      <c r="G536" s="102"/>
      <c r="H536" s="102"/>
      <c r="I536" s="108" t="str" cm="1">
        <f t="array" ref="I536">RGBCOLOR(F536,G536,H536)</f>
        <v/>
      </c>
      <c r="M536" s="108" t="str" cm="1">
        <f t="array" ref="M536">RGBCOLOR(J536,K536,L536)</f>
        <v/>
      </c>
      <c r="Z536" s="101" t="str">
        <f t="shared" ref="Z536" si="87">CONCATENATE("#",DEC2HEX(F536,2),DEC2HEX(G536,2),DEC2HEX(H536,2))</f>
        <v>#000000</v>
      </c>
    </row>
    <row r="537" spans="1:26" x14ac:dyDescent="0.25">
      <c r="A537" s="156" t="s">
        <v>150</v>
      </c>
      <c r="B537" s="91">
        <v>41</v>
      </c>
      <c r="C537" s="91" t="s">
        <v>279</v>
      </c>
      <c r="D537" s="164" t="s">
        <v>713</v>
      </c>
      <c r="F537" s="102">
        <v>236</v>
      </c>
      <c r="G537" s="102">
        <v>105</v>
      </c>
      <c r="H537" s="102">
        <v>7</v>
      </c>
      <c r="I537" s="144" t="str" cm="1">
        <f t="array" ref="I537">RGBCOLOR(F537,G537,H537)</f>
        <v/>
      </c>
      <c r="J537" s="102">
        <v>255</v>
      </c>
      <c r="K537" s="102">
        <v>255</v>
      </c>
      <c r="L537" s="102">
        <v>255</v>
      </c>
      <c r="M537" s="112" t="str" cm="1">
        <f t="array" ref="M537">RGBCOLOR(J537,K537,L537)</f>
        <v/>
      </c>
      <c r="Z537" s="101" t="str">
        <f t="shared" ref="Z537" si="88">CONCATENATE("#",DEC2HEX(F537,2),DEC2HEX(G537,2),DEC2HEX(H537,2))</f>
        <v>#EC6907</v>
      </c>
    </row>
    <row r="538" spans="1:26" x14ac:dyDescent="0.25">
      <c r="A538" s="88"/>
      <c r="B538" s="114"/>
      <c r="C538" s="114"/>
      <c r="D538" s="164" t="s">
        <v>714</v>
      </c>
      <c r="F538" s="102">
        <v>236</v>
      </c>
      <c r="G538" s="102">
        <v>105</v>
      </c>
      <c r="H538" s="102">
        <v>7</v>
      </c>
      <c r="I538" s="144" t="str" cm="1">
        <f t="array" ref="I538">RGBCOLOR(F538,G538,H538)</f>
        <v/>
      </c>
      <c r="J538" s="102">
        <v>255</v>
      </c>
      <c r="K538" s="102">
        <v>255</v>
      </c>
      <c r="L538" s="102">
        <v>255</v>
      </c>
      <c r="M538" s="112" t="str" cm="1">
        <f t="array" ref="M538">RGBCOLOR(J538,K538,L538)</f>
        <v/>
      </c>
      <c r="Z538" s="101" t="str">
        <f t="shared" ref="Z538" si="89">CONCATENATE("#",DEC2HEX(F538,2),DEC2HEX(G538,2),DEC2HEX(H538,2))</f>
        <v>#EC6907</v>
      </c>
    </row>
    <row r="539" spans="1:26" x14ac:dyDescent="0.25">
      <c r="A539" s="88"/>
      <c r="B539" s="114"/>
      <c r="C539" s="114"/>
      <c r="D539" s="164" t="s">
        <v>399</v>
      </c>
      <c r="F539" s="102">
        <v>236</v>
      </c>
      <c r="G539" s="102">
        <v>105</v>
      </c>
      <c r="H539" s="102">
        <v>7</v>
      </c>
      <c r="I539" s="144" t="str" cm="1">
        <f t="array" ref="I539">RGBCOLOR(F539,G539,H539)</f>
        <v/>
      </c>
      <c r="J539" s="102">
        <v>255</v>
      </c>
      <c r="K539" s="102">
        <v>255</v>
      </c>
      <c r="L539" s="102">
        <v>255</v>
      </c>
      <c r="M539" s="112" t="str" cm="1">
        <f t="array" ref="M539">RGBCOLOR(J539,K539,L539)</f>
        <v/>
      </c>
      <c r="Z539" s="101" t="str">
        <f t="shared" ref="Z539" si="90">CONCATENATE("#",DEC2HEX(F539,2),DEC2HEX(G539,2),DEC2HEX(H539,2))</f>
        <v>#EC6907</v>
      </c>
    </row>
    <row r="540" spans="1:26" ht="15.75" thickBot="1" x14ac:dyDescent="0.3">
      <c r="A540" s="89"/>
      <c r="B540" s="111"/>
      <c r="C540" s="111"/>
      <c r="D540" s="81" t="s">
        <v>489</v>
      </c>
      <c r="F540" s="102">
        <v>255</v>
      </c>
      <c r="G540" s="102">
        <v>215</v>
      </c>
      <c r="H540" s="102">
        <v>0</v>
      </c>
      <c r="I540" s="109" t="str" cm="1">
        <f t="array" ref="I540">RGBCOLOR(F540,G540,H540)</f>
        <v/>
      </c>
      <c r="J540" s="102">
        <v>0</v>
      </c>
      <c r="K540" s="102">
        <v>0</v>
      </c>
      <c r="L540" s="102">
        <v>0</v>
      </c>
      <c r="M540" s="108" t="str" cm="1">
        <f t="array" ref="M540">RGBCOLOR(J540,K540,L540)</f>
        <v/>
      </c>
      <c r="Z540" s="101" t="str">
        <f t="shared" ref="Z540" si="91">CONCATENATE("#",DEC2HEX(F540,2),DEC2HEX(G540,2),DEC2HEX(H540,2))</f>
        <v>#FFD700</v>
      </c>
    </row>
    <row r="541" spans="1:26" x14ac:dyDescent="0.25">
      <c r="A541" s="87"/>
      <c r="B541" s="93"/>
      <c r="C541" s="93"/>
      <c r="D541" s="82">
        <v>0</v>
      </c>
      <c r="F541" s="102"/>
      <c r="G541" s="102"/>
      <c r="H541" s="102"/>
      <c r="I541" s="108" t="str" cm="1">
        <f t="array" ref="I541">RGBCOLOR(F541,G541,H541)</f>
        <v/>
      </c>
      <c r="M541" s="108" t="str" cm="1">
        <f t="array" ref="M541">RGBCOLOR(J541,K541,L541)</f>
        <v/>
      </c>
      <c r="Z541" s="101" t="str">
        <f t="shared" ref="Z541" si="92">CONCATENATE("#",DEC2HEX(F541,2),DEC2HEX(G541,2),DEC2HEX(H541,2))</f>
        <v>#000000</v>
      </c>
    </row>
    <row r="542" spans="1:26" x14ac:dyDescent="0.25">
      <c r="A542" s="88" t="s">
        <v>138</v>
      </c>
      <c r="B542" s="91">
        <v>41</v>
      </c>
      <c r="C542" s="91" t="s">
        <v>256</v>
      </c>
      <c r="D542" s="164" t="s">
        <v>354</v>
      </c>
      <c r="F542" s="102">
        <v>236</v>
      </c>
      <c r="G542" s="102">
        <v>105</v>
      </c>
      <c r="H542" s="102">
        <v>7</v>
      </c>
      <c r="I542" s="144" t="str" cm="1">
        <f t="array" ref="I542">RGBCOLOR(F542,G542,H542)</f>
        <v/>
      </c>
      <c r="J542" s="102">
        <v>255</v>
      </c>
      <c r="K542" s="102">
        <v>255</v>
      </c>
      <c r="L542" s="102">
        <v>255</v>
      </c>
      <c r="M542" s="112" t="str" cm="1">
        <f t="array" ref="M542">RGBCOLOR(J542,K542,L542)</f>
        <v/>
      </c>
      <c r="Z542" s="101" t="str">
        <f t="shared" ref="Z542" si="93">CONCATENATE("#",DEC2HEX(F542,2),DEC2HEX(G542,2),DEC2HEX(H542,2))</f>
        <v>#EC6907</v>
      </c>
    </row>
    <row r="543" spans="1:26" x14ac:dyDescent="0.25">
      <c r="A543" s="88"/>
      <c r="B543" s="114"/>
      <c r="C543" s="114"/>
      <c r="D543" s="164" t="s">
        <v>355</v>
      </c>
      <c r="F543" s="102">
        <v>236</v>
      </c>
      <c r="G543" s="102">
        <v>105</v>
      </c>
      <c r="H543" s="102">
        <v>7</v>
      </c>
      <c r="I543" s="144" t="str" cm="1">
        <f t="array" ref="I543">RGBCOLOR(F543,G543,H543)</f>
        <v/>
      </c>
      <c r="J543" s="102">
        <v>255</v>
      </c>
      <c r="K543" s="102">
        <v>255</v>
      </c>
      <c r="L543" s="102">
        <v>255</v>
      </c>
      <c r="M543" s="112" t="str" cm="1">
        <f t="array" ref="M543">RGBCOLOR(J543,K543,L543)</f>
        <v/>
      </c>
      <c r="Z543" s="101" t="str">
        <f t="shared" ref="Z543" si="94">CONCATENATE("#",DEC2HEX(F543,2),DEC2HEX(G543,2),DEC2HEX(H543,2))</f>
        <v>#EC6907</v>
      </c>
    </row>
    <row r="544" spans="1:26" x14ac:dyDescent="0.25">
      <c r="A544" s="88"/>
      <c r="B544" s="114"/>
      <c r="C544" s="114"/>
      <c r="D544" s="164" t="s">
        <v>8</v>
      </c>
      <c r="F544" s="102">
        <v>236</v>
      </c>
      <c r="G544" s="102">
        <v>105</v>
      </c>
      <c r="H544" s="102">
        <v>7</v>
      </c>
      <c r="I544" s="144" t="str" cm="1">
        <f t="array" ref="I544">RGBCOLOR(F544,G544,H544)</f>
        <v/>
      </c>
      <c r="J544" s="102">
        <v>255</v>
      </c>
      <c r="K544" s="102">
        <v>255</v>
      </c>
      <c r="L544" s="102">
        <v>255</v>
      </c>
      <c r="M544" s="112" t="str" cm="1">
        <f t="array" ref="M544">RGBCOLOR(J544,K544,L544)</f>
        <v/>
      </c>
      <c r="Z544" s="101" t="str">
        <f t="shared" ref="Z544" si="95">CONCATENATE("#",DEC2HEX(F544,2),DEC2HEX(G544,2),DEC2HEX(H544,2))</f>
        <v>#EC6907</v>
      </c>
    </row>
    <row r="545" spans="1:26" ht="15.75" thickBot="1" x14ac:dyDescent="0.3">
      <c r="A545" s="89"/>
      <c r="B545" s="111"/>
      <c r="C545" s="111"/>
      <c r="D545" s="81" t="s">
        <v>604</v>
      </c>
      <c r="F545" s="102">
        <v>255</v>
      </c>
      <c r="G545" s="102">
        <v>215</v>
      </c>
      <c r="H545" s="102">
        <v>0</v>
      </c>
      <c r="I545" s="109" t="str" cm="1">
        <f t="array" ref="I545">RGBCOLOR(F545,G545,H545)</f>
        <v/>
      </c>
      <c r="J545" s="102">
        <v>0</v>
      </c>
      <c r="K545" s="102">
        <v>0</v>
      </c>
      <c r="L545" s="102">
        <v>0</v>
      </c>
      <c r="M545" s="108" t="str" cm="1">
        <f t="array" ref="M545">RGBCOLOR(J545,K545,L545)</f>
        <v/>
      </c>
      <c r="Z545" s="101" t="str">
        <f t="shared" ref="Z545" si="96">CONCATENATE("#",DEC2HEX(F545,2),DEC2HEX(G545,2),DEC2HEX(H545,2))</f>
        <v>#FFD700</v>
      </c>
    </row>
    <row r="546" spans="1:26" x14ac:dyDescent="0.25">
      <c r="A546" s="87"/>
      <c r="B546" s="93"/>
      <c r="C546" s="93"/>
      <c r="D546" s="82">
        <v>0</v>
      </c>
      <c r="F546" s="102"/>
      <c r="G546" s="102"/>
      <c r="H546" s="102"/>
      <c r="I546" s="108" t="str" cm="1">
        <f t="array" ref="I546">RGBCOLOR(F546,G546,H546)</f>
        <v/>
      </c>
      <c r="M546" s="108" t="str" cm="1">
        <f t="array" ref="M546">RGBCOLOR(J546,K546,L546)</f>
        <v/>
      </c>
      <c r="Z546" s="101" t="str">
        <f t="shared" ref="Z546" si="97">CONCATENATE("#",DEC2HEX(F546,2),DEC2HEX(G546,2),DEC2HEX(H546,2))</f>
        <v>#000000</v>
      </c>
    </row>
    <row r="547" spans="1:26" x14ac:dyDescent="0.25">
      <c r="A547" s="88" t="s">
        <v>125</v>
      </c>
      <c r="B547" s="91">
        <v>42</v>
      </c>
      <c r="C547" s="91" t="s">
        <v>274</v>
      </c>
      <c r="D547" s="84" t="s">
        <v>356</v>
      </c>
      <c r="F547" s="102">
        <v>152</v>
      </c>
      <c r="G547" s="102">
        <v>29</v>
      </c>
      <c r="H547" s="102">
        <v>151</v>
      </c>
      <c r="I547" s="116" t="str" cm="1">
        <f t="array" ref="I547">RGBCOLOR(F547,G547,H547)</f>
        <v/>
      </c>
      <c r="J547" s="102">
        <v>255</v>
      </c>
      <c r="K547" s="102">
        <v>255</v>
      </c>
      <c r="L547" s="102">
        <v>255</v>
      </c>
      <c r="M547" s="112" t="str" cm="1">
        <f t="array" ref="M547">RGBCOLOR(J547,K547,L547)</f>
        <v/>
      </c>
      <c r="Z547" s="101" t="str">
        <f t="shared" ref="Z547" si="98">CONCATENATE("#",DEC2HEX(F547,2),DEC2HEX(G547,2),DEC2HEX(H547,2))</f>
        <v>#981D97</v>
      </c>
    </row>
    <row r="548" spans="1:26" x14ac:dyDescent="0.25">
      <c r="A548" s="88"/>
      <c r="B548" s="114"/>
      <c r="C548" s="114"/>
      <c r="D548" s="84" t="s">
        <v>161</v>
      </c>
      <c r="F548" s="102">
        <v>152</v>
      </c>
      <c r="G548" s="102">
        <v>29</v>
      </c>
      <c r="H548" s="102">
        <v>151</v>
      </c>
      <c r="I548" s="116" t="str" cm="1">
        <f t="array" ref="I548">RGBCOLOR(F548,G548,H548)</f>
        <v/>
      </c>
      <c r="J548" s="102">
        <v>255</v>
      </c>
      <c r="K548" s="102">
        <v>255</v>
      </c>
      <c r="L548" s="102">
        <v>255</v>
      </c>
      <c r="M548" s="112" t="str" cm="1">
        <f t="array" ref="M548">RGBCOLOR(J548,K548,L548)</f>
        <v/>
      </c>
      <c r="Z548" s="101" t="str">
        <f t="shared" ref="Z548" si="99">CONCATENATE("#",DEC2HEX(F548,2),DEC2HEX(G548,2),DEC2HEX(H548,2))</f>
        <v>#981D97</v>
      </c>
    </row>
    <row r="549" spans="1:26" x14ac:dyDescent="0.25">
      <c r="A549" s="88"/>
      <c r="B549" s="114"/>
      <c r="C549" s="114"/>
      <c r="D549" s="84" t="s">
        <v>353</v>
      </c>
      <c r="F549" s="102">
        <v>152</v>
      </c>
      <c r="G549" s="102">
        <v>29</v>
      </c>
      <c r="H549" s="102">
        <v>151</v>
      </c>
      <c r="I549" s="116" t="str" cm="1">
        <f t="array" ref="I549">RGBCOLOR(F549,G549,H549)</f>
        <v/>
      </c>
      <c r="J549" s="102">
        <v>255</v>
      </c>
      <c r="K549" s="102">
        <v>255</v>
      </c>
      <c r="L549" s="102">
        <v>255</v>
      </c>
      <c r="M549" s="112" t="str" cm="1">
        <f t="array" ref="M549">RGBCOLOR(J549,K549,L549)</f>
        <v/>
      </c>
      <c r="Z549" s="101" t="str">
        <f t="shared" ref="Z549" si="100">CONCATENATE("#",DEC2HEX(F549,2),DEC2HEX(G549,2),DEC2HEX(H549,2))</f>
        <v>#981D97</v>
      </c>
    </row>
    <row r="550" spans="1:26" ht="15.75" thickBot="1" x14ac:dyDescent="0.3">
      <c r="A550" s="89"/>
      <c r="B550" s="111"/>
      <c r="C550" s="111"/>
      <c r="D550" s="81" t="s">
        <v>597</v>
      </c>
      <c r="F550" s="102">
        <v>255</v>
      </c>
      <c r="G550" s="102">
        <v>215</v>
      </c>
      <c r="H550" s="102">
        <v>0</v>
      </c>
      <c r="I550" s="109" t="str" cm="1">
        <f t="array" ref="I550">RGBCOLOR(F550,G550,H550)</f>
        <v/>
      </c>
      <c r="J550" s="102">
        <v>0</v>
      </c>
      <c r="K550" s="102">
        <v>0</v>
      </c>
      <c r="L550" s="102">
        <v>0</v>
      </c>
      <c r="M550" s="108" t="str" cm="1">
        <f t="array" ref="M550">RGBCOLOR(J550,K550,L550)</f>
        <v/>
      </c>
      <c r="Z550" s="101" t="str">
        <f t="shared" ref="Z550" si="101">CONCATENATE("#",DEC2HEX(F550,2),DEC2HEX(G550,2),DEC2HEX(H550,2))</f>
        <v>#FFD700</v>
      </c>
    </row>
    <row r="551" spans="1:26" x14ac:dyDescent="0.25">
      <c r="A551" s="87"/>
      <c r="B551" s="93"/>
      <c r="C551" s="93"/>
      <c r="D551" s="82">
        <v>0</v>
      </c>
      <c r="F551" s="102"/>
      <c r="G551" s="102"/>
      <c r="H551" s="102"/>
      <c r="I551" s="108" t="str" cm="1">
        <f t="array" ref="I551">RGBCOLOR(F551,G551,H551)</f>
        <v/>
      </c>
      <c r="M551" s="108" t="str" cm="1">
        <f t="array" ref="M551">RGBCOLOR(J551,K551,L551)</f>
        <v/>
      </c>
      <c r="Z551" s="101" t="str">
        <f t="shared" ref="Z551" si="102">CONCATENATE("#",DEC2HEX(F551,2),DEC2HEX(G551,2),DEC2HEX(H551,2))</f>
        <v>#000000</v>
      </c>
    </row>
    <row r="552" spans="1:26" x14ac:dyDescent="0.25">
      <c r="A552" s="88" t="s">
        <v>357</v>
      </c>
      <c r="B552" s="91">
        <v>42</v>
      </c>
      <c r="C552" s="91" t="s">
        <v>222</v>
      </c>
      <c r="D552" s="187" t="s">
        <v>153</v>
      </c>
      <c r="F552" s="102">
        <v>198</v>
      </c>
      <c r="G552" s="102">
        <v>0</v>
      </c>
      <c r="H552" s="102">
        <v>126</v>
      </c>
      <c r="I552" s="124" t="str" cm="1">
        <f t="array" ref="I552">RGBCOLOR(F552,G552,H552)</f>
        <v/>
      </c>
      <c r="J552" s="102">
        <v>255</v>
      </c>
      <c r="K552" s="102">
        <v>255</v>
      </c>
      <c r="L552" s="102">
        <v>255</v>
      </c>
      <c r="M552" s="112" t="str" cm="1">
        <f t="array" ref="M552">RGBCOLOR(J552,K552,L552)</f>
        <v/>
      </c>
      <c r="Z552" s="101" t="str">
        <f t="shared" ref="Z552" si="103">CONCATENATE("#",DEC2HEX(F552,2),DEC2HEX(G552,2),DEC2HEX(H552,2))</f>
        <v>#C6007E</v>
      </c>
    </row>
    <row r="553" spans="1:26" x14ac:dyDescent="0.25">
      <c r="A553" s="88"/>
      <c r="B553" s="114"/>
      <c r="C553" s="114"/>
      <c r="D553" s="187" t="s">
        <v>237</v>
      </c>
      <c r="F553" s="102">
        <v>198</v>
      </c>
      <c r="G553" s="102">
        <v>0</v>
      </c>
      <c r="H553" s="102">
        <v>126</v>
      </c>
      <c r="I553" s="124" t="str" cm="1">
        <f t="array" ref="I553">RGBCOLOR(F553,G553,H553)</f>
        <v/>
      </c>
      <c r="J553" s="102">
        <v>255</v>
      </c>
      <c r="K553" s="102">
        <v>255</v>
      </c>
      <c r="L553" s="102">
        <v>255</v>
      </c>
      <c r="M553" s="112" t="str" cm="1">
        <f t="array" ref="M553">RGBCOLOR(J553,K553,L553)</f>
        <v/>
      </c>
      <c r="Z553" s="101" t="str">
        <f t="shared" ref="Z553" si="104">CONCATENATE("#",DEC2HEX(F553,2),DEC2HEX(G553,2),DEC2HEX(H553,2))</f>
        <v>#C6007E</v>
      </c>
    </row>
    <row r="554" spans="1:26" x14ac:dyDescent="0.25">
      <c r="A554" s="88"/>
      <c r="B554" s="114"/>
      <c r="C554" s="114"/>
      <c r="D554" s="187" t="s">
        <v>323</v>
      </c>
      <c r="F554" s="102">
        <v>198</v>
      </c>
      <c r="G554" s="102">
        <v>0</v>
      </c>
      <c r="H554" s="102">
        <v>126</v>
      </c>
      <c r="I554" s="124" t="str" cm="1">
        <f t="array" ref="I554">RGBCOLOR(F554,G554,H554)</f>
        <v/>
      </c>
      <c r="J554" s="102">
        <v>255</v>
      </c>
      <c r="K554" s="102">
        <v>255</v>
      </c>
      <c r="L554" s="102">
        <v>255</v>
      </c>
      <c r="M554" s="112" t="str" cm="1">
        <f t="array" ref="M554">RGBCOLOR(J554,K554,L554)</f>
        <v/>
      </c>
      <c r="Z554" s="101" t="str">
        <f t="shared" ref="Z554" si="105">CONCATENATE("#",DEC2HEX(F554,2),DEC2HEX(G554,2),DEC2HEX(H554,2))</f>
        <v>#C6007E</v>
      </c>
    </row>
    <row r="555" spans="1:26" ht="15.75" thickBot="1" x14ac:dyDescent="0.3">
      <c r="A555" s="89"/>
      <c r="B555" s="111"/>
      <c r="C555" s="111"/>
      <c r="D555" s="81" t="s">
        <v>227</v>
      </c>
      <c r="F555" s="102">
        <v>255</v>
      </c>
      <c r="G555" s="102">
        <v>215</v>
      </c>
      <c r="H555" s="102">
        <v>0</v>
      </c>
      <c r="I555" s="109" t="str" cm="1">
        <f t="array" ref="I555">RGBCOLOR(F555,G555,H555)</f>
        <v/>
      </c>
      <c r="J555" s="102">
        <v>0</v>
      </c>
      <c r="K555" s="102">
        <v>0</v>
      </c>
      <c r="L555" s="102">
        <v>0</v>
      </c>
      <c r="M555" s="108" t="str" cm="1">
        <f t="array" ref="M555">RGBCOLOR(J555,K555,L555)</f>
        <v/>
      </c>
      <c r="Z555" s="101" t="str">
        <f t="shared" ref="Z555" si="106">CONCATENATE("#",DEC2HEX(F555,2),DEC2HEX(G555,2),DEC2HEX(H555,2))</f>
        <v>#FFD700</v>
      </c>
    </row>
    <row r="556" spans="1:26" x14ac:dyDescent="0.25">
      <c r="A556" s="87"/>
      <c r="B556" s="93"/>
      <c r="C556" s="93"/>
      <c r="D556" s="82">
        <v>0</v>
      </c>
      <c r="F556" s="102"/>
      <c r="G556" s="102"/>
      <c r="H556" s="102"/>
      <c r="I556" s="108" t="str" cm="1">
        <f t="array" ref="I556">RGBCOLOR(F556,G556,H556)</f>
        <v/>
      </c>
      <c r="M556" s="108" t="str" cm="1">
        <f t="array" ref="M556">RGBCOLOR(J556,K556,L556)</f>
        <v/>
      </c>
      <c r="Z556" s="101" t="str">
        <f t="shared" ref="Z556" si="107">CONCATENATE("#",DEC2HEX(F556,2),DEC2HEX(G556,2),DEC2HEX(H556,2))</f>
        <v>#000000</v>
      </c>
    </row>
    <row r="557" spans="1:26" x14ac:dyDescent="0.25">
      <c r="A557" s="88" t="s">
        <v>139</v>
      </c>
      <c r="B557" s="91">
        <v>42</v>
      </c>
      <c r="C557" s="91" t="s">
        <v>228</v>
      </c>
      <c r="D557" s="164" t="s">
        <v>358</v>
      </c>
      <c r="F557" s="102">
        <v>236</v>
      </c>
      <c r="G557" s="102">
        <v>105</v>
      </c>
      <c r="H557" s="102">
        <v>7</v>
      </c>
      <c r="I557" s="144" t="str" cm="1">
        <f t="array" ref="I557">RGBCOLOR(F557,G557,H557)</f>
        <v/>
      </c>
      <c r="J557" s="102">
        <v>255</v>
      </c>
      <c r="K557" s="102">
        <v>255</v>
      </c>
      <c r="L557" s="102">
        <v>255</v>
      </c>
      <c r="M557" s="112" t="str" cm="1">
        <f t="array" ref="M557">RGBCOLOR(J557,K557,L557)</f>
        <v/>
      </c>
      <c r="Z557" s="101" t="str">
        <f t="shared" ref="Z557" si="108">CONCATENATE("#",DEC2HEX(F557,2),DEC2HEX(G557,2),DEC2HEX(H557,2))</f>
        <v>#EC6907</v>
      </c>
    </row>
    <row r="558" spans="1:26" x14ac:dyDescent="0.25">
      <c r="A558" s="88"/>
      <c r="B558" s="114"/>
      <c r="C558" s="114"/>
      <c r="D558" s="164" t="s">
        <v>359</v>
      </c>
      <c r="F558" s="102">
        <v>236</v>
      </c>
      <c r="G558" s="102">
        <v>105</v>
      </c>
      <c r="H558" s="102">
        <v>7</v>
      </c>
      <c r="I558" s="144" t="str" cm="1">
        <f t="array" ref="I558">RGBCOLOR(F558,G558,H558)</f>
        <v/>
      </c>
      <c r="J558" s="102">
        <v>255</v>
      </c>
      <c r="K558" s="102">
        <v>255</v>
      </c>
      <c r="L558" s="102">
        <v>255</v>
      </c>
      <c r="M558" s="112" t="str" cm="1">
        <f t="array" ref="M558">RGBCOLOR(J558,K558,L558)</f>
        <v/>
      </c>
      <c r="Z558" s="101" t="str">
        <f t="shared" ref="Z558" si="109">CONCATENATE("#",DEC2HEX(F558,2),DEC2HEX(G558,2),DEC2HEX(H558,2))</f>
        <v>#EC6907</v>
      </c>
    </row>
    <row r="559" spans="1:26" x14ac:dyDescent="0.25">
      <c r="A559" s="88"/>
      <c r="B559" s="114"/>
      <c r="C559" s="114"/>
      <c r="D559" s="164" t="s">
        <v>15</v>
      </c>
      <c r="F559" s="102">
        <v>236</v>
      </c>
      <c r="G559" s="102">
        <v>105</v>
      </c>
      <c r="H559" s="102">
        <v>7</v>
      </c>
      <c r="I559" s="144" t="str" cm="1">
        <f t="array" ref="I559">RGBCOLOR(F559,G559,H559)</f>
        <v/>
      </c>
      <c r="J559" s="102">
        <v>255</v>
      </c>
      <c r="K559" s="102">
        <v>255</v>
      </c>
      <c r="L559" s="102">
        <v>255</v>
      </c>
      <c r="M559" s="112" t="str" cm="1">
        <f t="array" ref="M559">RGBCOLOR(J559,K559,L559)</f>
        <v/>
      </c>
      <c r="Z559" s="101" t="str">
        <f t="shared" ref="Z559" si="110">CONCATENATE("#",DEC2HEX(F559,2),DEC2HEX(G559,2),DEC2HEX(H559,2))</f>
        <v>#EC6907</v>
      </c>
    </row>
    <row r="560" spans="1:26" ht="15.75" thickBot="1" x14ac:dyDescent="0.3">
      <c r="A560" s="89"/>
      <c r="B560" s="111"/>
      <c r="C560" s="111"/>
      <c r="D560" s="81" t="s">
        <v>605</v>
      </c>
      <c r="F560" s="102">
        <v>255</v>
      </c>
      <c r="G560" s="102">
        <v>215</v>
      </c>
      <c r="H560" s="102">
        <v>0</v>
      </c>
      <c r="I560" s="109" t="str" cm="1">
        <f t="array" ref="I560">RGBCOLOR(F560,G560,H560)</f>
        <v/>
      </c>
      <c r="J560" s="102">
        <v>0</v>
      </c>
      <c r="K560" s="102">
        <v>0</v>
      </c>
      <c r="L560" s="102">
        <v>0</v>
      </c>
      <c r="M560" s="108" t="str" cm="1">
        <f t="array" ref="M560">RGBCOLOR(J560,K560,L560)</f>
        <v/>
      </c>
      <c r="Z560" s="101" t="str">
        <f t="shared" ref="Z560" si="111">CONCATENATE("#",DEC2HEX(F560,2),DEC2HEX(G560,2),DEC2HEX(H560,2))</f>
        <v>#FFD700</v>
      </c>
    </row>
    <row r="561" spans="1:26" x14ac:dyDescent="0.25">
      <c r="A561" s="87"/>
      <c r="B561" s="93"/>
      <c r="C561" s="93"/>
      <c r="D561" s="82">
        <v>0</v>
      </c>
      <c r="F561" s="102"/>
      <c r="G561" s="102"/>
      <c r="H561" s="102"/>
      <c r="I561" s="108" t="str" cm="1">
        <f t="array" ref="I561">RGBCOLOR(F561,G561,H561)</f>
        <v/>
      </c>
      <c r="M561" s="108" t="str" cm="1">
        <f t="array" ref="M561">RGBCOLOR(J561,K561,L561)</f>
        <v/>
      </c>
      <c r="Z561" s="101" t="str">
        <f t="shared" ref="Z561" si="112">CONCATENATE("#",DEC2HEX(F561,2),DEC2HEX(G561,2),DEC2HEX(H561,2))</f>
        <v>#000000</v>
      </c>
    </row>
    <row r="562" spans="1:26" x14ac:dyDescent="0.25">
      <c r="A562" s="88" t="s">
        <v>195</v>
      </c>
      <c r="B562" s="91">
        <v>42</v>
      </c>
      <c r="C562" s="91" t="s">
        <v>283</v>
      </c>
      <c r="D562" s="164" t="s">
        <v>360</v>
      </c>
      <c r="F562" s="102">
        <v>236</v>
      </c>
      <c r="G562" s="102">
        <v>105</v>
      </c>
      <c r="H562" s="102">
        <v>7</v>
      </c>
      <c r="I562" s="144" t="str" cm="1">
        <f t="array" ref="I562">RGBCOLOR(F562,G562,H562)</f>
        <v/>
      </c>
      <c r="J562" s="102">
        <v>255</v>
      </c>
      <c r="K562" s="102">
        <v>255</v>
      </c>
      <c r="L562" s="102">
        <v>255</v>
      </c>
      <c r="M562" s="112" t="str" cm="1">
        <f t="array" ref="M562">RGBCOLOR(J562,K562,L562)</f>
        <v/>
      </c>
      <c r="Z562" s="101" t="str">
        <f t="shared" ref="Z562" si="113">CONCATENATE("#",DEC2HEX(F562,2),DEC2HEX(G562,2),DEC2HEX(H562,2))</f>
        <v>#EC6907</v>
      </c>
    </row>
    <row r="563" spans="1:26" x14ac:dyDescent="0.25">
      <c r="A563" s="88"/>
      <c r="B563" s="114"/>
      <c r="C563" s="114"/>
      <c r="D563" s="164" t="s">
        <v>361</v>
      </c>
      <c r="F563" s="102">
        <v>236</v>
      </c>
      <c r="G563" s="102">
        <v>105</v>
      </c>
      <c r="H563" s="102">
        <v>7</v>
      </c>
      <c r="I563" s="144" t="str" cm="1">
        <f t="array" ref="I563">RGBCOLOR(F563,G563,H563)</f>
        <v/>
      </c>
      <c r="J563" s="102">
        <v>255</v>
      </c>
      <c r="K563" s="102">
        <v>255</v>
      </c>
      <c r="L563" s="102">
        <v>255</v>
      </c>
      <c r="M563" s="112" t="str" cm="1">
        <f t="array" ref="M563">RGBCOLOR(J563,K563,L563)</f>
        <v/>
      </c>
      <c r="Z563" s="101" t="str">
        <f t="shared" ref="Z563" si="114">CONCATENATE("#",DEC2HEX(F563,2),DEC2HEX(G563,2),DEC2HEX(H563,2))</f>
        <v>#EC6907</v>
      </c>
    </row>
    <row r="564" spans="1:26" x14ac:dyDescent="0.25">
      <c r="A564" s="88"/>
      <c r="B564" s="114"/>
      <c r="C564" s="114"/>
      <c r="D564" s="164" t="s">
        <v>153</v>
      </c>
      <c r="F564" s="102">
        <v>236</v>
      </c>
      <c r="G564" s="102">
        <v>105</v>
      </c>
      <c r="H564" s="102">
        <v>7</v>
      </c>
      <c r="I564" s="144" t="str" cm="1">
        <f t="array" ref="I564">RGBCOLOR(F564,G564,H564)</f>
        <v/>
      </c>
      <c r="J564" s="102">
        <v>255</v>
      </c>
      <c r="K564" s="102">
        <v>255</v>
      </c>
      <c r="L564" s="102">
        <v>255</v>
      </c>
      <c r="M564" s="112" t="str" cm="1">
        <f t="array" ref="M564">RGBCOLOR(J564,K564,L564)</f>
        <v/>
      </c>
      <c r="Z564" s="101" t="str">
        <f t="shared" ref="Z564" si="115">CONCATENATE("#",DEC2HEX(F564,2),DEC2HEX(G564,2),DEC2HEX(H564,2))</f>
        <v>#EC6907</v>
      </c>
    </row>
    <row r="565" spans="1:26" ht="15.75" thickBot="1" x14ac:dyDescent="0.3">
      <c r="A565" s="89"/>
      <c r="B565" s="111"/>
      <c r="C565" s="111"/>
      <c r="D565" s="81" t="s">
        <v>605</v>
      </c>
      <c r="F565" s="102">
        <v>255</v>
      </c>
      <c r="G565" s="102">
        <v>215</v>
      </c>
      <c r="H565" s="102">
        <v>0</v>
      </c>
      <c r="I565" s="109" t="str" cm="1">
        <f t="array" ref="I565">RGBCOLOR(F565,G565,H565)</f>
        <v/>
      </c>
      <c r="J565" s="102">
        <v>0</v>
      </c>
      <c r="K565" s="102">
        <v>0</v>
      </c>
      <c r="L565" s="102">
        <v>0</v>
      </c>
      <c r="M565" s="108" t="str" cm="1">
        <f t="array" ref="M565">RGBCOLOR(J565,K565,L565)</f>
        <v/>
      </c>
      <c r="Z565" s="101" t="str">
        <f t="shared" ref="Z565" si="116">CONCATENATE("#",DEC2HEX(F565,2),DEC2HEX(G565,2),DEC2HEX(H565,2))</f>
        <v>#FFD700</v>
      </c>
    </row>
    <row r="566" spans="1:26" x14ac:dyDescent="0.25">
      <c r="A566" s="87"/>
      <c r="B566" s="93"/>
      <c r="C566" s="93"/>
      <c r="D566" s="82">
        <v>0</v>
      </c>
      <c r="F566" s="102"/>
      <c r="G566" s="102"/>
      <c r="H566" s="102"/>
      <c r="I566" s="108" t="str" cm="1">
        <f t="array" ref="I566">RGBCOLOR(F566,G566,H566)</f>
        <v/>
      </c>
      <c r="M566" s="108" t="str" cm="1">
        <f t="array" ref="M566">RGBCOLOR(J566,K566,L566)</f>
        <v/>
      </c>
      <c r="Z566" s="101" t="str">
        <f>CONCATENATE("#",DEC2HEX(F566,2),DEC2HEX(G566,2),DEC2HEX(H566,2))</f>
        <v>#000000</v>
      </c>
    </row>
    <row r="567" spans="1:26" x14ac:dyDescent="0.25">
      <c r="A567" s="156" t="s">
        <v>140</v>
      </c>
      <c r="B567" s="91">
        <v>43</v>
      </c>
      <c r="C567" s="91" t="s">
        <v>247</v>
      </c>
      <c r="D567" s="164" t="s">
        <v>275</v>
      </c>
      <c r="F567" s="102">
        <v>236</v>
      </c>
      <c r="G567" s="102">
        <v>105</v>
      </c>
      <c r="H567" s="102">
        <v>7</v>
      </c>
      <c r="I567" s="144" t="str" cm="1">
        <f t="array" ref="I567">RGBCOLOR(F567,G567,H567)</f>
        <v/>
      </c>
      <c r="J567" s="102">
        <v>255</v>
      </c>
      <c r="K567" s="102">
        <v>255</v>
      </c>
      <c r="L567" s="102">
        <v>255</v>
      </c>
      <c r="M567" s="112" t="str" cm="1">
        <f t="array" ref="M567">RGBCOLOR(J567,K567,L567)</f>
        <v/>
      </c>
      <c r="Z567" s="101" t="str">
        <f>CONCATENATE("#",DEC2HEX(F567,2),DEC2HEX(G567,2),DEC2HEX(H567,2))</f>
        <v>#EC6907</v>
      </c>
    </row>
    <row r="568" spans="1:26" x14ac:dyDescent="0.25">
      <c r="A568" s="88"/>
      <c r="B568" s="114"/>
      <c r="C568" s="114"/>
      <c r="D568" s="164" t="s">
        <v>362</v>
      </c>
      <c r="F568" s="102">
        <v>236</v>
      </c>
      <c r="G568" s="102">
        <v>105</v>
      </c>
      <c r="H568" s="102">
        <v>7</v>
      </c>
      <c r="I568" s="144" t="str" cm="1">
        <f t="array" ref="I568">RGBCOLOR(F568,G568,H568)</f>
        <v/>
      </c>
      <c r="J568" s="102">
        <v>255</v>
      </c>
      <c r="K568" s="102">
        <v>255</v>
      </c>
      <c r="L568" s="102">
        <v>255</v>
      </c>
      <c r="M568" s="112" t="str" cm="1">
        <f t="array" ref="M568">RGBCOLOR(J568,K568,L568)</f>
        <v/>
      </c>
      <c r="Z568" s="101" t="str">
        <f t="shared" ref="Z568" si="117">CONCATENATE("#",DEC2HEX(F568,2),DEC2HEX(G568,2),DEC2HEX(H568,2))</f>
        <v>#EC6907</v>
      </c>
    </row>
    <row r="569" spans="1:26" x14ac:dyDescent="0.25">
      <c r="A569" s="88"/>
      <c r="B569" s="114"/>
      <c r="C569" s="114"/>
      <c r="D569" s="164" t="s">
        <v>363</v>
      </c>
      <c r="F569" s="102">
        <v>236</v>
      </c>
      <c r="G569" s="102">
        <v>105</v>
      </c>
      <c r="H569" s="102">
        <v>7</v>
      </c>
      <c r="I569" s="144" t="str" cm="1">
        <f t="array" ref="I569">RGBCOLOR(F569,G569,H569)</f>
        <v/>
      </c>
      <c r="J569" s="102">
        <v>255</v>
      </c>
      <c r="K569" s="102">
        <v>255</v>
      </c>
      <c r="L569" s="102">
        <v>255</v>
      </c>
      <c r="M569" s="112" t="str" cm="1">
        <f t="array" ref="M569">RGBCOLOR(J569,K569,L569)</f>
        <v/>
      </c>
      <c r="Z569" s="101" t="str">
        <f t="shared" ref="Z569" si="118">CONCATENATE("#",DEC2HEX(F569,2),DEC2HEX(G569,2),DEC2HEX(H569,2))</f>
        <v>#EC6907</v>
      </c>
    </row>
    <row r="570" spans="1:26" ht="15.75" thickBot="1" x14ac:dyDescent="0.3">
      <c r="A570" s="89"/>
      <c r="B570" s="111"/>
      <c r="C570" s="111"/>
      <c r="D570" s="81" t="s">
        <v>604</v>
      </c>
      <c r="F570" s="102">
        <v>255</v>
      </c>
      <c r="G570" s="102">
        <v>215</v>
      </c>
      <c r="H570" s="102">
        <v>0</v>
      </c>
      <c r="I570" s="109" t="str" cm="1">
        <f t="array" ref="I570">RGBCOLOR(F570,G570,H570)</f>
        <v/>
      </c>
      <c r="J570" s="102">
        <v>0</v>
      </c>
      <c r="K570" s="102">
        <v>0</v>
      </c>
      <c r="L570" s="102">
        <v>0</v>
      </c>
      <c r="M570" s="108" t="str" cm="1">
        <f t="array" ref="M570">RGBCOLOR(J570,K570,L570)</f>
        <v/>
      </c>
      <c r="Z570" s="101" t="str">
        <f t="shared" ref="Z570" si="119">CONCATENATE("#",DEC2HEX(F570,2),DEC2HEX(G570,2),DEC2HEX(H570,2))</f>
        <v>#FFD700</v>
      </c>
    </row>
    <row r="571" spans="1:26" x14ac:dyDescent="0.25">
      <c r="A571" s="87"/>
      <c r="B571" s="93"/>
      <c r="C571" s="93"/>
      <c r="D571" s="82">
        <v>0</v>
      </c>
      <c r="F571" s="102"/>
      <c r="G571" s="102"/>
      <c r="H571" s="102"/>
      <c r="I571" s="108" t="str" cm="1">
        <f t="array" ref="I571">RGBCOLOR(F571,G571,H571)</f>
        <v/>
      </c>
      <c r="M571" s="108" t="str" cm="1">
        <f t="array" ref="M571">RGBCOLOR(J571,K571,L571)</f>
        <v/>
      </c>
      <c r="Z571" s="101" t="str">
        <f t="shared" ref="Z571" si="120">CONCATENATE("#",DEC2HEX(F571,2),DEC2HEX(G571,2),DEC2HEX(H571,2))</f>
        <v>#000000</v>
      </c>
    </row>
    <row r="572" spans="1:26" x14ac:dyDescent="0.25">
      <c r="A572" s="156" t="s">
        <v>126</v>
      </c>
      <c r="B572" s="91">
        <v>43</v>
      </c>
      <c r="C572" s="91" t="s">
        <v>241</v>
      </c>
      <c r="D572" s="175" t="s">
        <v>364</v>
      </c>
      <c r="F572" s="102">
        <v>45</v>
      </c>
      <c r="G572" s="102">
        <v>41</v>
      </c>
      <c r="H572" s="102">
        <v>38</v>
      </c>
      <c r="I572" s="172" t="str" cm="1">
        <f t="array" ref="I572">RGBCOLOR(F572,G572,H572)</f>
        <v/>
      </c>
      <c r="J572" s="102">
        <v>255</v>
      </c>
      <c r="K572" s="102">
        <v>255</v>
      </c>
      <c r="L572" s="102">
        <v>255</v>
      </c>
      <c r="M572" s="112" t="str" cm="1">
        <f t="array" ref="M572">RGBCOLOR(J572,K572,L572)</f>
        <v/>
      </c>
      <c r="Z572" s="101" t="str">
        <f t="shared" ref="Z572" si="121">CONCATENATE("#",DEC2HEX(F572,2),DEC2HEX(G572,2),DEC2HEX(H572,2))</f>
        <v>#2D2926</v>
      </c>
    </row>
    <row r="573" spans="1:26" x14ac:dyDescent="0.25">
      <c r="A573" s="88"/>
      <c r="B573" s="114"/>
      <c r="C573" s="114"/>
      <c r="D573" s="175" t="s">
        <v>20</v>
      </c>
      <c r="F573" s="102">
        <v>45</v>
      </c>
      <c r="G573" s="102">
        <v>41</v>
      </c>
      <c r="H573" s="102">
        <v>38</v>
      </c>
      <c r="I573" s="172" t="str" cm="1">
        <f t="array" ref="I573">RGBCOLOR(F573,G573,H573)</f>
        <v/>
      </c>
      <c r="J573" s="102">
        <v>255</v>
      </c>
      <c r="K573" s="102">
        <v>255</v>
      </c>
      <c r="L573" s="102">
        <v>255</v>
      </c>
      <c r="M573" s="112" t="str" cm="1">
        <f t="array" ref="M573">RGBCOLOR(J573,K573,L573)</f>
        <v/>
      </c>
      <c r="Z573" s="101" t="str">
        <f t="shared" ref="Z573" si="122">CONCATENATE("#",DEC2HEX(F573,2),DEC2HEX(G573,2),DEC2HEX(H573,2))</f>
        <v>#2D2926</v>
      </c>
    </row>
    <row r="574" spans="1:26" x14ac:dyDescent="0.25">
      <c r="A574" s="88"/>
      <c r="B574" s="114"/>
      <c r="C574" s="114"/>
      <c r="D574" s="175" t="s">
        <v>365</v>
      </c>
      <c r="F574" s="102">
        <v>45</v>
      </c>
      <c r="G574" s="102">
        <v>41</v>
      </c>
      <c r="H574" s="102">
        <v>38</v>
      </c>
      <c r="I574" s="172" t="str" cm="1">
        <f t="array" ref="I574">RGBCOLOR(F574,G574,H574)</f>
        <v/>
      </c>
      <c r="J574" s="102">
        <v>255</v>
      </c>
      <c r="K574" s="102">
        <v>255</v>
      </c>
      <c r="L574" s="102">
        <v>255</v>
      </c>
      <c r="M574" s="112" t="str" cm="1">
        <f t="array" ref="M574">RGBCOLOR(J574,K574,L574)</f>
        <v/>
      </c>
      <c r="Z574" s="101" t="str">
        <f t="shared" ref="Z574" si="123">CONCATENATE("#",DEC2HEX(F574,2),DEC2HEX(G574,2),DEC2HEX(H574,2))</f>
        <v>#2D2926</v>
      </c>
    </row>
    <row r="575" spans="1:26" ht="15.75" thickBot="1" x14ac:dyDescent="0.3">
      <c r="A575" s="89"/>
      <c r="B575" s="111"/>
      <c r="C575" s="111"/>
      <c r="D575" s="81" t="s">
        <v>545</v>
      </c>
      <c r="F575" s="102">
        <v>255</v>
      </c>
      <c r="G575" s="102">
        <v>215</v>
      </c>
      <c r="H575" s="102">
        <v>0</v>
      </c>
      <c r="I575" s="109" t="str" cm="1">
        <f t="array" ref="I575">RGBCOLOR(F575,G575,H575)</f>
        <v/>
      </c>
      <c r="J575" s="102">
        <v>0</v>
      </c>
      <c r="K575" s="102">
        <v>0</v>
      </c>
      <c r="L575" s="102">
        <v>0</v>
      </c>
      <c r="M575" s="108" t="str" cm="1">
        <f t="array" ref="M575">RGBCOLOR(J575,K575,L575)</f>
        <v/>
      </c>
      <c r="Z575" s="101" t="str">
        <f t="shared" ref="Z575" si="124">CONCATENATE("#",DEC2HEX(F575,2),DEC2HEX(G575,2),DEC2HEX(H575,2))</f>
        <v>#FFD700</v>
      </c>
    </row>
    <row r="576" spans="1:26" x14ac:dyDescent="0.25">
      <c r="A576" s="87"/>
      <c r="B576" s="93"/>
      <c r="C576" s="93"/>
      <c r="D576" s="82">
        <v>0</v>
      </c>
      <c r="F576" s="102"/>
      <c r="G576" s="102"/>
      <c r="H576" s="102"/>
      <c r="I576" s="108" t="str" cm="1">
        <f t="array" ref="I576">RGBCOLOR(F576,G576,H576)</f>
        <v/>
      </c>
      <c r="M576" s="108" t="str" cm="1">
        <f t="array" ref="M576">RGBCOLOR(J576,K576,L576)</f>
        <v/>
      </c>
      <c r="Z576" s="101" t="str">
        <f t="shared" ref="Z576" si="125">CONCATENATE("#",DEC2HEX(F576,2),DEC2HEX(G576,2),DEC2HEX(H576,2))</f>
        <v>#000000</v>
      </c>
    </row>
    <row r="577" spans="1:26" x14ac:dyDescent="0.25">
      <c r="A577" s="156" t="s">
        <v>127</v>
      </c>
      <c r="B577" s="91">
        <v>44</v>
      </c>
      <c r="C577" s="91" t="s">
        <v>250</v>
      </c>
      <c r="D577" s="175" t="s">
        <v>521</v>
      </c>
      <c r="F577" s="102">
        <v>45</v>
      </c>
      <c r="G577" s="102">
        <v>41</v>
      </c>
      <c r="H577" s="102">
        <v>38</v>
      </c>
      <c r="I577" s="172" t="str" cm="1">
        <f t="array" ref="I577">RGBCOLOR(F577,G577,H577)</f>
        <v/>
      </c>
      <c r="J577" s="102">
        <v>255</v>
      </c>
      <c r="K577" s="102">
        <v>255</v>
      </c>
      <c r="L577" s="102">
        <v>255</v>
      </c>
      <c r="M577" s="112" t="str" cm="1">
        <f t="array" ref="M577">RGBCOLOR(J577,K577,L577)</f>
        <v/>
      </c>
      <c r="Z577" s="101" t="str">
        <f t="shared" ref="Z577" si="126">CONCATENATE("#",DEC2HEX(F577,2),DEC2HEX(G577,2),DEC2HEX(H577,2))</f>
        <v>#2D2926</v>
      </c>
    </row>
    <row r="578" spans="1:26" x14ac:dyDescent="0.25">
      <c r="A578" s="88"/>
      <c r="B578" s="114"/>
      <c r="C578" s="114"/>
      <c r="D578" s="175" t="s">
        <v>522</v>
      </c>
      <c r="F578" s="102">
        <v>45</v>
      </c>
      <c r="G578" s="102">
        <v>41</v>
      </c>
      <c r="H578" s="102">
        <v>38</v>
      </c>
      <c r="I578" s="172" t="str" cm="1">
        <f t="array" ref="I578">RGBCOLOR(F578,G578,H578)</f>
        <v/>
      </c>
      <c r="J578" s="102">
        <v>255</v>
      </c>
      <c r="K578" s="102">
        <v>255</v>
      </c>
      <c r="L578" s="102">
        <v>255</v>
      </c>
      <c r="M578" s="112" t="str" cm="1">
        <f t="array" ref="M578">RGBCOLOR(J578,K578,L578)</f>
        <v/>
      </c>
      <c r="Z578" s="101" t="str">
        <f t="shared" ref="Z578" si="127">CONCATENATE("#",DEC2HEX(F578,2),DEC2HEX(G578,2),DEC2HEX(H578,2))</f>
        <v>#2D2926</v>
      </c>
    </row>
    <row r="579" spans="1:26" x14ac:dyDescent="0.25">
      <c r="A579" s="88"/>
      <c r="B579" s="114"/>
      <c r="C579" s="114"/>
      <c r="D579" s="175" t="s">
        <v>523</v>
      </c>
      <c r="F579" s="102">
        <v>45</v>
      </c>
      <c r="G579" s="102">
        <v>41</v>
      </c>
      <c r="H579" s="102">
        <v>38</v>
      </c>
      <c r="I579" s="172" t="str" cm="1">
        <f t="array" ref="I579">RGBCOLOR(F579,G579,H579)</f>
        <v/>
      </c>
      <c r="J579" s="102">
        <v>255</v>
      </c>
      <c r="K579" s="102">
        <v>255</v>
      </c>
      <c r="L579" s="102">
        <v>255</v>
      </c>
      <c r="M579" s="112" t="str" cm="1">
        <f t="array" ref="M579">RGBCOLOR(J579,K579,L579)</f>
        <v/>
      </c>
      <c r="Z579" s="101" t="str">
        <f t="shared" ref="Z579" si="128">CONCATENATE("#",DEC2HEX(F579,2),DEC2HEX(G579,2),DEC2HEX(H579,2))</f>
        <v>#2D2926</v>
      </c>
    </row>
    <row r="580" spans="1:26" ht="15.75" thickBot="1" x14ac:dyDescent="0.3">
      <c r="A580" s="89"/>
      <c r="B580" s="111"/>
      <c r="C580" s="111"/>
      <c r="D580" s="81" t="s">
        <v>606</v>
      </c>
      <c r="F580" s="102">
        <v>255</v>
      </c>
      <c r="G580" s="102">
        <v>215</v>
      </c>
      <c r="H580" s="102">
        <v>0</v>
      </c>
      <c r="I580" s="109" t="str" cm="1">
        <f t="array" ref="I580">RGBCOLOR(F580,G580,H580)</f>
        <v/>
      </c>
      <c r="J580" s="102">
        <v>0</v>
      </c>
      <c r="K580" s="102">
        <v>0</v>
      </c>
      <c r="L580" s="102">
        <v>0</v>
      </c>
      <c r="M580" s="108" t="str" cm="1">
        <f t="array" ref="M580">RGBCOLOR(J580,K580,L580)</f>
        <v/>
      </c>
      <c r="Z580" s="101" t="str">
        <f t="shared" ref="Z580" si="129">CONCATENATE("#",DEC2HEX(F580,2),DEC2HEX(G580,2),DEC2HEX(H580,2))</f>
        <v>#FFD700</v>
      </c>
    </row>
    <row r="581" spans="1:26" x14ac:dyDescent="0.25">
      <c r="A581" s="87"/>
      <c r="B581" s="93"/>
      <c r="C581" s="93"/>
      <c r="D581" s="82">
        <v>0</v>
      </c>
      <c r="F581" s="102"/>
      <c r="G581" s="102"/>
      <c r="H581" s="102"/>
      <c r="I581" s="108" t="str" cm="1">
        <f t="array" ref="I581">RGBCOLOR(F581,G581,H581)</f>
        <v/>
      </c>
      <c r="M581" s="108" t="str" cm="1">
        <f t="array" ref="M581">RGBCOLOR(J581,K581,L581)</f>
        <v/>
      </c>
      <c r="Z581" s="101" t="str">
        <f t="shared" ref="Z581" si="130">CONCATENATE("#",DEC2HEX(F581,2),DEC2HEX(G581,2),DEC2HEX(H581,2))</f>
        <v>#000000</v>
      </c>
    </row>
    <row r="582" spans="1:26" x14ac:dyDescent="0.25">
      <c r="A582" s="156" t="s">
        <v>141</v>
      </c>
      <c r="B582" s="91">
        <v>44</v>
      </c>
      <c r="C582" s="91" t="s">
        <v>274</v>
      </c>
      <c r="D582" s="164" t="s">
        <v>524</v>
      </c>
      <c r="F582" s="102">
        <v>236</v>
      </c>
      <c r="G582" s="102">
        <v>105</v>
      </c>
      <c r="H582" s="102">
        <v>7</v>
      </c>
      <c r="I582" s="144" t="str" cm="1">
        <f t="array" ref="I582">RGBCOLOR(F582,G582,H582)</f>
        <v/>
      </c>
      <c r="J582" s="102">
        <v>255</v>
      </c>
      <c r="K582" s="102">
        <v>255</v>
      </c>
      <c r="L582" s="102">
        <v>255</v>
      </c>
      <c r="M582" s="112" t="str" cm="1">
        <f t="array" ref="M582">RGBCOLOR(J582,K582,L582)</f>
        <v/>
      </c>
      <c r="Z582" s="101" t="str">
        <f t="shared" ref="Z582" si="131">CONCATENATE("#",DEC2HEX(F582,2),DEC2HEX(G582,2),DEC2HEX(H582,2))</f>
        <v>#EC6907</v>
      </c>
    </row>
    <row r="583" spans="1:26" x14ac:dyDescent="0.25">
      <c r="A583" s="88"/>
      <c r="B583" s="114"/>
      <c r="C583" s="114"/>
      <c r="D583" s="164" t="s">
        <v>525</v>
      </c>
      <c r="F583" s="102">
        <v>236</v>
      </c>
      <c r="G583" s="102">
        <v>105</v>
      </c>
      <c r="H583" s="102">
        <v>7</v>
      </c>
      <c r="I583" s="144" t="str" cm="1">
        <f t="array" ref="I583">RGBCOLOR(F583,G583,H583)</f>
        <v/>
      </c>
      <c r="J583" s="102">
        <v>255</v>
      </c>
      <c r="K583" s="102">
        <v>255</v>
      </c>
      <c r="L583" s="102">
        <v>255</v>
      </c>
      <c r="M583" s="112" t="str" cm="1">
        <f t="array" ref="M583">RGBCOLOR(J583,K583,L583)</f>
        <v/>
      </c>
      <c r="Z583" s="101" t="str">
        <f t="shared" ref="Z583" si="132">CONCATENATE("#",DEC2HEX(F583,2),DEC2HEX(G583,2),DEC2HEX(H583,2))</f>
        <v>#EC6907</v>
      </c>
    </row>
    <row r="584" spans="1:26" x14ac:dyDescent="0.25">
      <c r="A584" s="88"/>
      <c r="B584" s="114"/>
      <c r="C584" s="114"/>
      <c r="D584" s="164" t="s">
        <v>366</v>
      </c>
      <c r="F584" s="102">
        <v>236</v>
      </c>
      <c r="G584" s="102">
        <v>105</v>
      </c>
      <c r="H584" s="102">
        <v>7</v>
      </c>
      <c r="I584" s="144" t="str" cm="1">
        <f t="array" ref="I584">RGBCOLOR(F584,G584,H584)</f>
        <v/>
      </c>
      <c r="J584" s="102">
        <v>255</v>
      </c>
      <c r="K584" s="102">
        <v>255</v>
      </c>
      <c r="L584" s="102">
        <v>255</v>
      </c>
      <c r="M584" s="112" t="str" cm="1">
        <f t="array" ref="M584">RGBCOLOR(J584,K584,L584)</f>
        <v/>
      </c>
      <c r="Z584" s="101" t="str">
        <f t="shared" ref="Z584" si="133">CONCATENATE("#",DEC2HEX(F584,2),DEC2HEX(G584,2),DEC2HEX(H584,2))</f>
        <v>#EC6907</v>
      </c>
    </row>
    <row r="585" spans="1:26" ht="15.75" thickBot="1" x14ac:dyDescent="0.3">
      <c r="A585" s="89"/>
      <c r="B585" s="111"/>
      <c r="C585" s="111"/>
      <c r="D585" s="81" t="s">
        <v>604</v>
      </c>
      <c r="F585" s="102">
        <v>255</v>
      </c>
      <c r="G585" s="102">
        <v>215</v>
      </c>
      <c r="H585" s="102">
        <v>0</v>
      </c>
      <c r="I585" s="109" t="str" cm="1">
        <f t="array" ref="I585">RGBCOLOR(F585,G585,H585)</f>
        <v/>
      </c>
      <c r="J585" s="102">
        <v>0</v>
      </c>
      <c r="K585" s="102">
        <v>0</v>
      </c>
      <c r="L585" s="102">
        <v>0</v>
      </c>
      <c r="M585" s="108" t="str" cm="1">
        <f t="array" ref="M585">RGBCOLOR(J585,K585,L585)</f>
        <v/>
      </c>
      <c r="Z585" s="101" t="str">
        <f t="shared" ref="Z585" si="134">CONCATENATE("#",DEC2HEX(F585,2),DEC2HEX(G585,2),DEC2HEX(H585,2))</f>
        <v>#FFD700</v>
      </c>
    </row>
    <row r="586" spans="1:26" x14ac:dyDescent="0.25">
      <c r="A586" s="87"/>
      <c r="B586" s="93"/>
      <c r="C586" s="93"/>
      <c r="D586" s="82">
        <v>0</v>
      </c>
      <c r="F586" s="102"/>
      <c r="G586" s="102"/>
      <c r="H586" s="102"/>
      <c r="I586" s="109"/>
      <c r="M586" s="108" t="str" cm="1">
        <f t="array" ref="M586">RGBCOLOR(J586,K586,L586)</f>
        <v/>
      </c>
      <c r="Z586" s="101" t="str">
        <f t="shared" ref="Z586" si="135">CONCATENATE("#",DEC2HEX(F586,2),DEC2HEX(G586,2),DEC2HEX(H586,2))</f>
        <v>#000000</v>
      </c>
    </row>
    <row r="587" spans="1:26" x14ac:dyDescent="0.25">
      <c r="A587" s="156" t="s">
        <v>526</v>
      </c>
      <c r="B587" s="91">
        <v>44</v>
      </c>
      <c r="C587" s="91" t="s">
        <v>217</v>
      </c>
      <c r="D587" s="175" t="s">
        <v>521</v>
      </c>
      <c r="F587" s="102">
        <v>45</v>
      </c>
      <c r="G587" s="102">
        <v>41</v>
      </c>
      <c r="H587" s="102">
        <v>38</v>
      </c>
      <c r="I587" s="172" t="str" cm="1">
        <f t="array" ref="I587">RGBCOLOR(F587,G587,H587)</f>
        <v/>
      </c>
      <c r="J587" s="102">
        <v>255</v>
      </c>
      <c r="K587" s="102">
        <v>255</v>
      </c>
      <c r="L587" s="102">
        <v>255</v>
      </c>
      <c r="M587" s="112" t="str" cm="1">
        <f t="array" ref="M587">RGBCOLOR(J587,K587,L587)</f>
        <v/>
      </c>
      <c r="Z587" s="101" t="str">
        <f t="shared" ref="Z587" si="136">CONCATENATE("#",DEC2HEX(F587,2),DEC2HEX(G587,2),DEC2HEX(H587,2))</f>
        <v>#2D2926</v>
      </c>
    </row>
    <row r="588" spans="1:26" x14ac:dyDescent="0.25">
      <c r="A588" s="88"/>
      <c r="B588" s="114"/>
      <c r="C588" s="114"/>
      <c r="D588" s="175" t="s">
        <v>1</v>
      </c>
      <c r="F588" s="102">
        <v>45</v>
      </c>
      <c r="G588" s="102">
        <v>41</v>
      </c>
      <c r="H588" s="102">
        <v>38</v>
      </c>
      <c r="I588" s="172" t="str" cm="1">
        <f t="array" ref="I588">RGBCOLOR(F588,G588,H588)</f>
        <v/>
      </c>
      <c r="J588" s="102">
        <v>255</v>
      </c>
      <c r="K588" s="102">
        <v>255</v>
      </c>
      <c r="L588" s="102">
        <v>255</v>
      </c>
      <c r="M588" s="112" t="str" cm="1">
        <f t="array" ref="M588">RGBCOLOR(J588,K588,L588)</f>
        <v/>
      </c>
      <c r="Z588" s="101" t="str">
        <f t="shared" ref="Z588" si="137">CONCATENATE("#",DEC2HEX(F588,2),DEC2HEX(G588,2),DEC2HEX(H588,2))</f>
        <v>#2D2926</v>
      </c>
    </row>
    <row r="589" spans="1:26" x14ac:dyDescent="0.25">
      <c r="A589" s="88"/>
      <c r="B589" s="114"/>
      <c r="C589" s="114"/>
      <c r="D589" s="175" t="s">
        <v>527</v>
      </c>
      <c r="F589" s="102">
        <v>45</v>
      </c>
      <c r="G589" s="102">
        <v>41</v>
      </c>
      <c r="H589" s="102">
        <v>38</v>
      </c>
      <c r="I589" s="172" t="str" cm="1">
        <f t="array" ref="I589">RGBCOLOR(F589,G589,H589)</f>
        <v/>
      </c>
      <c r="J589" s="102">
        <v>255</v>
      </c>
      <c r="K589" s="102">
        <v>255</v>
      </c>
      <c r="L589" s="102">
        <v>255</v>
      </c>
      <c r="M589" s="112" t="str" cm="1">
        <f t="array" ref="M589">RGBCOLOR(J589,K589,L589)</f>
        <v/>
      </c>
      <c r="Z589" s="101" t="str">
        <f t="shared" ref="Z589" si="138">CONCATENATE("#",DEC2HEX(F589,2),DEC2HEX(G589,2),DEC2HEX(H589,2))</f>
        <v>#2D2926</v>
      </c>
    </row>
    <row r="590" spans="1:26" ht="15.75" thickBot="1" x14ac:dyDescent="0.3">
      <c r="A590" s="89"/>
      <c r="B590" s="111"/>
      <c r="C590" s="111"/>
      <c r="D590" s="81" t="s">
        <v>606</v>
      </c>
      <c r="F590" s="102">
        <v>255</v>
      </c>
      <c r="G590" s="102">
        <v>215</v>
      </c>
      <c r="H590" s="102">
        <v>0</v>
      </c>
      <c r="I590" s="109" t="str" cm="1">
        <f t="array" ref="I590">RGBCOLOR(F590,G590,H590)</f>
        <v/>
      </c>
      <c r="J590" s="102">
        <v>0</v>
      </c>
      <c r="K590" s="102">
        <v>0</v>
      </c>
      <c r="L590" s="102">
        <v>0</v>
      </c>
      <c r="M590" s="108" t="str" cm="1">
        <f t="array" ref="M590">RGBCOLOR(J590,K590,L590)</f>
        <v/>
      </c>
      <c r="Z590" s="101" t="str">
        <f t="shared" ref="Z590" si="139">CONCATENATE("#",DEC2HEX(F590,2),DEC2HEX(G590,2),DEC2HEX(H590,2))</f>
        <v>#FFD700</v>
      </c>
    </row>
    <row r="591" spans="1:26" x14ac:dyDescent="0.25">
      <c r="A591" s="87"/>
      <c r="B591" s="93"/>
      <c r="C591" s="93"/>
      <c r="D591" s="184">
        <v>0</v>
      </c>
      <c r="F591" s="102"/>
      <c r="G591" s="102"/>
      <c r="H591" s="102"/>
      <c r="I591" s="108" t="str" cm="1">
        <f t="array" ref="I591">RGBCOLOR(F591,G591,H591)</f>
        <v/>
      </c>
      <c r="M591" s="108" t="str" cm="1">
        <f t="array" ref="M591">RGBCOLOR(J591,K591,L591)</f>
        <v/>
      </c>
      <c r="Z591" s="101" t="str">
        <f t="shared" ref="Z591" si="140">CONCATENATE("#",DEC2HEX(F591,2),DEC2HEX(G591,2),DEC2HEX(H591,2))</f>
        <v>#000000</v>
      </c>
    </row>
    <row r="592" spans="1:26" x14ac:dyDescent="0.25">
      <c r="A592" s="152" t="s">
        <v>528</v>
      </c>
      <c r="B592" s="91">
        <v>44</v>
      </c>
      <c r="C592" s="91" t="s">
        <v>234</v>
      </c>
      <c r="D592" s="164" t="s">
        <v>321</v>
      </c>
      <c r="F592" s="102">
        <v>236</v>
      </c>
      <c r="G592" s="102">
        <v>105</v>
      </c>
      <c r="H592" s="102">
        <v>7</v>
      </c>
      <c r="I592" s="144" t="str" cm="1">
        <f t="array" ref="I592">RGBCOLOR(F592,G592,H592)</f>
        <v/>
      </c>
      <c r="J592" s="102">
        <v>255</v>
      </c>
      <c r="K592" s="102">
        <v>255</v>
      </c>
      <c r="L592" s="102">
        <v>255</v>
      </c>
      <c r="M592" s="112" t="str" cm="1">
        <f t="array" ref="M592">RGBCOLOR(J592,K592,L592)</f>
        <v/>
      </c>
      <c r="Z592" s="101" t="str">
        <f t="shared" ref="Z592" si="141">CONCATENATE("#",DEC2HEX(F592,2),DEC2HEX(G592,2),DEC2HEX(H592,2))</f>
        <v>#EC6907</v>
      </c>
    </row>
    <row r="593" spans="1:26" x14ac:dyDescent="0.25">
      <c r="A593" s="88"/>
      <c r="B593" s="114"/>
      <c r="C593" s="114"/>
      <c r="D593" s="164" t="s">
        <v>16</v>
      </c>
      <c r="F593" s="102">
        <v>236</v>
      </c>
      <c r="G593" s="102">
        <v>105</v>
      </c>
      <c r="H593" s="102">
        <v>7</v>
      </c>
      <c r="I593" s="144" t="str" cm="1">
        <f t="array" ref="I593">RGBCOLOR(F593,G593,H593)</f>
        <v/>
      </c>
      <c r="J593" s="102">
        <v>255</v>
      </c>
      <c r="K593" s="102">
        <v>255</v>
      </c>
      <c r="L593" s="102">
        <v>255</v>
      </c>
      <c r="M593" s="112" t="str" cm="1">
        <f t="array" ref="M593">RGBCOLOR(J593,K593,L593)</f>
        <v/>
      </c>
      <c r="Z593" s="101" t="str">
        <f t="shared" ref="Z593" si="142">CONCATENATE("#",DEC2HEX(F593,2),DEC2HEX(G593,2),DEC2HEX(H593,2))</f>
        <v>#EC6907</v>
      </c>
    </row>
    <row r="594" spans="1:26" x14ac:dyDescent="0.25">
      <c r="A594" s="88"/>
      <c r="B594" s="114"/>
      <c r="C594" s="114"/>
      <c r="D594" s="164" t="s">
        <v>366</v>
      </c>
      <c r="F594" s="102">
        <v>236</v>
      </c>
      <c r="G594" s="102">
        <v>105</v>
      </c>
      <c r="H594" s="102">
        <v>7</v>
      </c>
      <c r="I594" s="144" t="str" cm="1">
        <f t="array" ref="I594">RGBCOLOR(F594,G594,H594)</f>
        <v/>
      </c>
      <c r="J594" s="102">
        <v>255</v>
      </c>
      <c r="K594" s="102">
        <v>255</v>
      </c>
      <c r="L594" s="102">
        <v>255</v>
      </c>
      <c r="M594" s="112" t="str" cm="1">
        <f t="array" ref="M594">RGBCOLOR(J594,K594,L594)</f>
        <v/>
      </c>
      <c r="Z594" s="101" t="str">
        <f t="shared" ref="Z594" si="143">CONCATENATE("#",DEC2HEX(F594,2),DEC2HEX(G594,2),DEC2HEX(H594,2))</f>
        <v>#EC6907</v>
      </c>
    </row>
    <row r="595" spans="1:26" ht="15.75" thickBot="1" x14ac:dyDescent="0.3">
      <c r="A595" s="89"/>
      <c r="B595" s="111"/>
      <c r="C595" s="111"/>
      <c r="D595" s="81" t="s">
        <v>604</v>
      </c>
      <c r="F595" s="102">
        <v>255</v>
      </c>
      <c r="G595" s="102">
        <v>215</v>
      </c>
      <c r="H595" s="102">
        <v>0</v>
      </c>
      <c r="I595" s="109" t="str" cm="1">
        <f t="array" ref="I595">RGBCOLOR(F595,G595,H595)</f>
        <v/>
      </c>
      <c r="J595" s="102">
        <v>0</v>
      </c>
      <c r="K595" s="102">
        <v>0</v>
      </c>
      <c r="L595" s="102">
        <v>0</v>
      </c>
      <c r="M595" s="108" t="str" cm="1">
        <f t="array" ref="M595">RGBCOLOR(J595,K595,L595)</f>
        <v/>
      </c>
      <c r="Z595" s="101" t="str">
        <f t="shared" ref="Z595" si="144">CONCATENATE("#",DEC2HEX(F595,2),DEC2HEX(G595,2),DEC2HEX(H595,2))</f>
        <v>#FFD700</v>
      </c>
    </row>
    <row r="596" spans="1:26" x14ac:dyDescent="0.25">
      <c r="A596" s="87"/>
      <c r="B596" s="93"/>
      <c r="C596" s="93"/>
      <c r="D596" s="82">
        <v>0</v>
      </c>
      <c r="F596" s="102"/>
      <c r="G596" s="102"/>
      <c r="H596" s="102"/>
      <c r="I596" s="108" t="str" cm="1">
        <f t="array" ref="I596">RGBCOLOR(F596,G596,H596)</f>
        <v/>
      </c>
      <c r="M596" s="108" t="str" cm="1">
        <f t="array" ref="M596">RGBCOLOR(J596,K596,L596)</f>
        <v/>
      </c>
      <c r="Z596" s="101" t="str">
        <f t="shared" ref="Z596" si="145">CONCATENATE("#",DEC2HEX(F596,2),DEC2HEX(G596,2),DEC2HEX(H596,2))</f>
        <v>#000000</v>
      </c>
    </row>
    <row r="597" spans="1:26" x14ac:dyDescent="0.25">
      <c r="A597" s="88" t="s">
        <v>194</v>
      </c>
      <c r="B597" s="91">
        <v>50</v>
      </c>
      <c r="C597" s="91" t="s">
        <v>267</v>
      </c>
      <c r="D597" s="187" t="s">
        <v>841</v>
      </c>
      <c r="E597"/>
      <c r="F597" s="102">
        <v>198</v>
      </c>
      <c r="G597" s="102">
        <v>0</v>
      </c>
      <c r="H597" s="102">
        <v>162</v>
      </c>
      <c r="I597" s="249" t="str" cm="1">
        <f t="array" ref="I597">RGBCOLOR(F597,G597,H597)</f>
        <v/>
      </c>
      <c r="J597" s="102">
        <v>255</v>
      </c>
      <c r="K597" s="102">
        <v>255</v>
      </c>
      <c r="L597" s="102">
        <v>255</v>
      </c>
      <c r="M597" s="112" t="str" cm="1">
        <f t="array" ref="M597">RGBCOLOR(J597,K597,L597)</f>
        <v/>
      </c>
      <c r="Z597" s="101" t="str">
        <f t="shared" ref="Z597" si="146">CONCATENATE("#",DEC2HEX(F597,2),DEC2HEX(G597,2),DEC2HEX(H597,2))</f>
        <v>#C600A2</v>
      </c>
    </row>
    <row r="598" spans="1:26" x14ac:dyDescent="0.25">
      <c r="A598" s="88"/>
      <c r="B598" s="114"/>
      <c r="C598" s="114"/>
      <c r="D598" s="187" t="s">
        <v>842</v>
      </c>
      <c r="F598" s="102">
        <v>198</v>
      </c>
      <c r="G598" s="102">
        <v>0</v>
      </c>
      <c r="H598" s="102">
        <v>162</v>
      </c>
      <c r="I598" s="249" t="str" cm="1">
        <f t="array" ref="I598">RGBCOLOR(F598,G598,H598)</f>
        <v/>
      </c>
      <c r="J598" s="102">
        <v>255</v>
      </c>
      <c r="K598" s="102">
        <v>255</v>
      </c>
      <c r="L598" s="102">
        <v>255</v>
      </c>
      <c r="M598" s="112" t="str" cm="1">
        <f t="array" ref="M598">RGBCOLOR(J598,K598,L598)</f>
        <v/>
      </c>
      <c r="Z598" s="101" t="str">
        <f t="shared" ref="Z598" si="147">CONCATENATE("#",DEC2HEX(F598,2),DEC2HEX(G598,2),DEC2HEX(H598,2))</f>
        <v>#C600A2</v>
      </c>
    </row>
    <row r="599" spans="1:26" x14ac:dyDescent="0.25">
      <c r="A599" s="88"/>
      <c r="B599" s="114"/>
      <c r="C599" s="114"/>
      <c r="D599" s="187" t="s">
        <v>843</v>
      </c>
      <c r="F599" s="102">
        <v>198</v>
      </c>
      <c r="G599" s="102">
        <v>0</v>
      </c>
      <c r="H599" s="102">
        <v>162</v>
      </c>
      <c r="I599" s="249" t="str" cm="1">
        <f t="array" ref="I599">RGBCOLOR(F599,G599,H599)</f>
        <v/>
      </c>
      <c r="J599" s="102">
        <v>255</v>
      </c>
      <c r="K599" s="102">
        <v>255</v>
      </c>
      <c r="L599" s="102">
        <v>255</v>
      </c>
      <c r="M599" s="112" t="str" cm="1">
        <f t="array" ref="M599">RGBCOLOR(J599,K599,L599)</f>
        <v/>
      </c>
      <c r="Z599" s="101" t="str">
        <f t="shared" ref="Z599" si="148">CONCATENATE("#",DEC2HEX(F599,2),DEC2HEX(G599,2),DEC2HEX(H599,2))</f>
        <v>#C600A2</v>
      </c>
    </row>
    <row r="600" spans="1:26" ht="15.75" thickBot="1" x14ac:dyDescent="0.3">
      <c r="A600" s="89"/>
      <c r="B600" s="111"/>
      <c r="C600" s="111"/>
      <c r="D600" s="81" t="s">
        <v>227</v>
      </c>
      <c r="F600" s="102">
        <v>255</v>
      </c>
      <c r="G600" s="102">
        <v>215</v>
      </c>
      <c r="H600" s="102">
        <v>0</v>
      </c>
      <c r="I600" s="109" t="str" cm="1">
        <f t="array" ref="I600">RGBCOLOR(F600,G600,H600)</f>
        <v/>
      </c>
      <c r="J600" s="102">
        <v>0</v>
      </c>
      <c r="K600" s="102">
        <v>0</v>
      </c>
      <c r="L600" s="102">
        <v>0</v>
      </c>
      <c r="M600" s="108" t="str" cm="1">
        <f t="array" ref="M600">RGBCOLOR(J600,K600,L600)</f>
        <v/>
      </c>
      <c r="Z600" s="101" t="str">
        <f t="shared" ref="Z600" si="149">CONCATENATE("#",DEC2HEX(F600,2),DEC2HEX(G600,2),DEC2HEX(H600,2))</f>
        <v>#FFD700</v>
      </c>
    </row>
    <row r="601" spans="1:26" x14ac:dyDescent="0.25">
      <c r="A601" s="87"/>
      <c r="B601" s="93"/>
      <c r="C601" s="93"/>
      <c r="D601" s="82">
        <v>0</v>
      </c>
      <c r="F601" s="102"/>
      <c r="G601" s="102"/>
      <c r="H601" s="102"/>
      <c r="I601" s="108" t="str" cm="1">
        <f t="array" ref="I601">RGBCOLOR(F601,G601,H601)</f>
        <v/>
      </c>
      <c r="M601" s="108" t="str" cm="1">
        <f t="array" ref="M601">RGBCOLOR(J601,K601,L601)</f>
        <v/>
      </c>
      <c r="Z601" s="101" t="str">
        <f t="shared" ref="Z601" si="150">CONCATENATE("#",DEC2HEX(F601,2),DEC2HEX(G601,2),DEC2HEX(H601,2))</f>
        <v>#000000</v>
      </c>
    </row>
    <row r="602" spans="1:26" x14ac:dyDescent="0.25">
      <c r="A602" s="88" t="s">
        <v>169</v>
      </c>
      <c r="B602" s="91">
        <v>50</v>
      </c>
      <c r="C602" s="91" t="s">
        <v>274</v>
      </c>
      <c r="D602" s="83" t="s">
        <v>844</v>
      </c>
      <c r="F602" s="102">
        <v>16</v>
      </c>
      <c r="G602" s="102">
        <v>6</v>
      </c>
      <c r="H602" s="102">
        <v>159</v>
      </c>
      <c r="I602" s="157" t="str" cm="1">
        <f t="array" ref="I602">RGBCOLOR(F602,G602,H602)</f>
        <v/>
      </c>
      <c r="J602" s="102">
        <v>255</v>
      </c>
      <c r="K602" s="102">
        <v>255</v>
      </c>
      <c r="L602" s="102">
        <v>255</v>
      </c>
      <c r="M602" s="112" t="str" cm="1">
        <f t="array" ref="M602">RGBCOLOR(J602,K602,L602)</f>
        <v/>
      </c>
      <c r="Z602" s="101" t="str">
        <f t="shared" ref="Z602" si="151">CONCATENATE("#",DEC2HEX(F602,2),DEC2HEX(G602,2),DEC2HEX(H602,2))</f>
        <v>#10069F</v>
      </c>
    </row>
    <row r="603" spans="1:26" x14ac:dyDescent="0.25">
      <c r="A603" s="88"/>
      <c r="B603" s="114"/>
      <c r="C603" s="114"/>
      <c r="D603" s="83" t="s">
        <v>845</v>
      </c>
      <c r="F603" s="102">
        <v>16</v>
      </c>
      <c r="G603" s="102">
        <v>6</v>
      </c>
      <c r="H603" s="102">
        <v>159</v>
      </c>
      <c r="I603" s="157" t="str" cm="1">
        <f t="array" ref="I603">RGBCOLOR(F603,G603,H603)</f>
        <v/>
      </c>
      <c r="J603" s="102">
        <v>255</v>
      </c>
      <c r="K603" s="102">
        <v>255</v>
      </c>
      <c r="L603" s="102">
        <v>255</v>
      </c>
      <c r="M603" s="112" t="str" cm="1">
        <f t="array" ref="M603">RGBCOLOR(J603,K603,L603)</f>
        <v/>
      </c>
      <c r="Z603" s="101" t="str">
        <f t="shared" ref="Z603" si="152">CONCATENATE("#",DEC2HEX(F603,2),DEC2HEX(G603,2),DEC2HEX(H603,2))</f>
        <v>#10069F</v>
      </c>
    </row>
    <row r="604" spans="1:26" x14ac:dyDescent="0.25">
      <c r="A604" s="88"/>
      <c r="B604" s="114"/>
      <c r="C604" s="114"/>
      <c r="D604" s="83" t="s">
        <v>846</v>
      </c>
      <c r="F604" s="102">
        <v>16</v>
      </c>
      <c r="G604" s="102">
        <v>6</v>
      </c>
      <c r="H604" s="102">
        <v>159</v>
      </c>
      <c r="I604" s="157" t="str" cm="1">
        <f t="array" ref="I604">RGBCOLOR(F604,G604,H604)</f>
        <v/>
      </c>
      <c r="J604" s="102">
        <v>255</v>
      </c>
      <c r="K604" s="102">
        <v>255</v>
      </c>
      <c r="L604" s="102">
        <v>255</v>
      </c>
      <c r="M604" s="112" t="str" cm="1">
        <f t="array" ref="M604">RGBCOLOR(J604,K604,L604)</f>
        <v/>
      </c>
      <c r="Z604" s="101" t="str">
        <f t="shared" ref="Z604" si="153">CONCATENATE("#",DEC2HEX(F604,2),DEC2HEX(G604,2),DEC2HEX(H604,2))</f>
        <v>#10069F</v>
      </c>
    </row>
    <row r="605" spans="1:26" ht="15.75" thickBot="1" x14ac:dyDescent="0.3">
      <c r="A605" s="89"/>
      <c r="B605" s="111"/>
      <c r="C605" s="111"/>
      <c r="D605" s="81" t="s">
        <v>31</v>
      </c>
      <c r="F605" s="102">
        <v>255</v>
      </c>
      <c r="G605" s="102">
        <v>215</v>
      </c>
      <c r="H605" s="102">
        <v>0</v>
      </c>
      <c r="I605" s="109" t="str" cm="1">
        <f t="array" ref="I605">RGBCOLOR(F605,G605,H605)</f>
        <v/>
      </c>
      <c r="J605" s="102">
        <v>0</v>
      </c>
      <c r="K605" s="102">
        <v>0</v>
      </c>
      <c r="L605" s="102">
        <v>0</v>
      </c>
      <c r="M605" s="108" t="str" cm="1">
        <f t="array" ref="M605">RGBCOLOR(J605,K605,L605)</f>
        <v/>
      </c>
      <c r="Z605" s="101" t="str">
        <f t="shared" ref="Z605" si="154">CONCATENATE("#",DEC2HEX(F605,2),DEC2HEX(G605,2),DEC2HEX(H605,2))</f>
        <v>#FFD700</v>
      </c>
    </row>
    <row r="606" spans="1:26" x14ac:dyDescent="0.25">
      <c r="A606" s="87"/>
      <c r="B606" s="93"/>
      <c r="C606" s="93"/>
      <c r="D606" s="82">
        <v>0</v>
      </c>
      <c r="F606" s="102"/>
      <c r="G606" s="102"/>
      <c r="H606" s="102"/>
      <c r="I606" s="108" t="str" cm="1">
        <f t="array" ref="I606">RGBCOLOR(F606,G606,H606)</f>
        <v/>
      </c>
      <c r="M606" s="108" t="str" cm="1">
        <f t="array" ref="M606">RGBCOLOR(J606,K606,L606)</f>
        <v/>
      </c>
      <c r="Z606" s="101" t="str">
        <f t="shared" ref="Z606" si="155">CONCATENATE("#",DEC2HEX(F606,2),DEC2HEX(G606,2),DEC2HEX(H606,2))</f>
        <v>#000000</v>
      </c>
    </row>
    <row r="607" spans="1:26" x14ac:dyDescent="0.25">
      <c r="A607" s="88" t="s">
        <v>626</v>
      </c>
      <c r="B607" s="91">
        <v>50</v>
      </c>
      <c r="C607" s="91" t="s">
        <v>286</v>
      </c>
      <c r="D607" s="85" t="s">
        <v>237</v>
      </c>
      <c r="F607" s="102">
        <v>0</v>
      </c>
      <c r="G607" s="102">
        <v>140</v>
      </c>
      <c r="H607" s="102">
        <v>149</v>
      </c>
      <c r="I607" s="185" t="str" cm="1">
        <f t="array" ref="I607">RGBCOLOR(F607,G607,H607)</f>
        <v/>
      </c>
      <c r="J607" s="102">
        <v>255</v>
      </c>
      <c r="K607" s="102">
        <v>255</v>
      </c>
      <c r="L607" s="102">
        <v>255</v>
      </c>
      <c r="M607" s="112" t="str" cm="1">
        <f t="array" ref="M607">RGBCOLOR(J607,K607,L607)</f>
        <v/>
      </c>
      <c r="Z607" s="101" t="str">
        <f t="shared" ref="Z607" si="156">CONCATENATE("#",DEC2HEX(F607,2),DEC2HEX(G607,2),DEC2HEX(H607,2))</f>
        <v>#008C95</v>
      </c>
    </row>
    <row r="608" spans="1:26" x14ac:dyDescent="0.25">
      <c r="A608" s="88"/>
      <c r="B608" s="114"/>
      <c r="C608" s="114"/>
      <c r="D608" s="85" t="s">
        <v>337</v>
      </c>
      <c r="F608" s="102">
        <v>0</v>
      </c>
      <c r="G608" s="102">
        <v>140</v>
      </c>
      <c r="H608" s="102">
        <v>149</v>
      </c>
      <c r="I608" s="185" t="str" cm="1">
        <f t="array" ref="I608">RGBCOLOR(F608,G608,H608)</f>
        <v/>
      </c>
      <c r="J608" s="102">
        <v>255</v>
      </c>
      <c r="K608" s="102">
        <v>255</v>
      </c>
      <c r="L608" s="102">
        <v>255</v>
      </c>
      <c r="M608" s="112" t="str" cm="1">
        <f t="array" ref="M608">RGBCOLOR(J608,K608,L608)</f>
        <v/>
      </c>
      <c r="Z608" s="101" t="str">
        <f t="shared" ref="Z608" si="157">CONCATENATE("#",DEC2HEX(F608,2),DEC2HEX(G608,2),DEC2HEX(H608,2))</f>
        <v>#008C95</v>
      </c>
    </row>
    <row r="609" spans="1:26" x14ac:dyDescent="0.25">
      <c r="A609" s="88"/>
      <c r="B609" s="114"/>
      <c r="C609" s="114"/>
      <c r="D609" s="85" t="s">
        <v>2</v>
      </c>
      <c r="F609" s="102">
        <v>0</v>
      </c>
      <c r="G609" s="102">
        <v>140</v>
      </c>
      <c r="H609" s="102">
        <v>149</v>
      </c>
      <c r="I609" s="185" t="str" cm="1">
        <f t="array" ref="I609">RGBCOLOR(F609,G609,H609)</f>
        <v/>
      </c>
      <c r="J609" s="102">
        <v>255</v>
      </c>
      <c r="K609" s="102">
        <v>255</v>
      </c>
      <c r="L609" s="102">
        <v>255</v>
      </c>
      <c r="M609" s="112" t="str" cm="1">
        <f t="array" ref="M609">RGBCOLOR(J609,K609,L609)</f>
        <v/>
      </c>
      <c r="Z609" s="101" t="str">
        <f t="shared" ref="Z609" si="158">CONCATENATE("#",DEC2HEX(F609,2),DEC2HEX(G609,2),DEC2HEX(H609,2))</f>
        <v>#008C95</v>
      </c>
    </row>
    <row r="610" spans="1:26" ht="15.75" thickBot="1" x14ac:dyDescent="0.3">
      <c r="A610" s="89"/>
      <c r="B610" s="111"/>
      <c r="C610" s="111"/>
      <c r="D610" s="186" t="s">
        <v>625</v>
      </c>
      <c r="F610" s="102">
        <v>255</v>
      </c>
      <c r="G610" s="102">
        <v>215</v>
      </c>
      <c r="H610" s="102">
        <v>0</v>
      </c>
      <c r="I610" s="109" t="str" cm="1">
        <f t="array" ref="I610">RGBCOLOR(F610,G610,H610)</f>
        <v/>
      </c>
      <c r="J610" s="102">
        <v>0</v>
      </c>
      <c r="K610" s="102">
        <v>0</v>
      </c>
      <c r="L610" s="102">
        <v>0</v>
      </c>
      <c r="M610" s="108" t="str" cm="1">
        <f t="array" ref="M610">RGBCOLOR(J610,K610,L610)</f>
        <v/>
      </c>
      <c r="Z610" s="101" t="str">
        <f t="shared" ref="Z610" si="159">CONCATENATE("#",DEC2HEX(F610,2),DEC2HEX(G610,2),DEC2HEX(H610,2))</f>
        <v>#FFD700</v>
      </c>
    </row>
    <row r="611" spans="1:26" x14ac:dyDescent="0.25">
      <c r="A611" s="87"/>
      <c r="B611" s="93"/>
      <c r="C611" s="93"/>
      <c r="D611" s="82">
        <v>0</v>
      </c>
      <c r="F611" s="102"/>
      <c r="G611" s="102"/>
      <c r="H611" s="102"/>
      <c r="I611" s="108" t="str" cm="1">
        <f t="array" ref="I611">RGBCOLOR(F611,G611,H611)</f>
        <v/>
      </c>
      <c r="M611" s="108" t="str" cm="1">
        <f t="array" ref="M611">RGBCOLOR(J611,K611,L611)</f>
        <v/>
      </c>
      <c r="Z611" s="101" t="str">
        <f t="shared" ref="Z611" si="160">CONCATENATE("#",DEC2HEX(F611,2),DEC2HEX(G611,2),DEC2HEX(H611,2))</f>
        <v>#000000</v>
      </c>
    </row>
    <row r="612" spans="1:26" x14ac:dyDescent="0.25">
      <c r="A612" s="88" t="s">
        <v>627</v>
      </c>
      <c r="B612" s="91">
        <v>50</v>
      </c>
      <c r="C612" s="91" t="s">
        <v>219</v>
      </c>
      <c r="D612" s="83" t="s">
        <v>337</v>
      </c>
      <c r="F612" s="102">
        <v>16</v>
      </c>
      <c r="G612" s="102">
        <v>6</v>
      </c>
      <c r="H612" s="102">
        <v>159</v>
      </c>
      <c r="I612" s="157" t="str" cm="1">
        <f t="array" ref="I612">RGBCOLOR(F612,G612,H612)</f>
        <v/>
      </c>
      <c r="J612" s="102">
        <v>255</v>
      </c>
      <c r="K612" s="102">
        <v>255</v>
      </c>
      <c r="L612" s="102">
        <v>255</v>
      </c>
      <c r="M612" s="112" t="str" cm="1">
        <f t="array" ref="M612">RGBCOLOR(J612,K612,L612)</f>
        <v/>
      </c>
      <c r="Z612" s="101" t="str">
        <f t="shared" ref="Z612" si="161">CONCATENATE("#",DEC2HEX(F612,2),DEC2HEX(G612,2),DEC2HEX(H612,2))</f>
        <v>#10069F</v>
      </c>
    </row>
    <row r="613" spans="1:26" x14ac:dyDescent="0.25">
      <c r="A613" s="88"/>
      <c r="B613" s="114"/>
      <c r="C613" s="114"/>
      <c r="D613" s="83" t="s">
        <v>324</v>
      </c>
      <c r="F613" s="102">
        <v>16</v>
      </c>
      <c r="G613" s="102">
        <v>6</v>
      </c>
      <c r="H613" s="102">
        <v>159</v>
      </c>
      <c r="I613" s="157" t="str" cm="1">
        <f t="array" ref="I613">RGBCOLOR(F613,G613,H613)</f>
        <v/>
      </c>
      <c r="J613" s="102">
        <v>255</v>
      </c>
      <c r="K613" s="102">
        <v>255</v>
      </c>
      <c r="L613" s="102">
        <v>255</v>
      </c>
      <c r="M613" s="112" t="str" cm="1">
        <f t="array" ref="M613">RGBCOLOR(J613,K613,L613)</f>
        <v/>
      </c>
      <c r="Z613" s="101" t="str">
        <f t="shared" ref="Z613" si="162">CONCATENATE("#",DEC2HEX(F613,2),DEC2HEX(G613,2),DEC2HEX(H613,2))</f>
        <v>#10069F</v>
      </c>
    </row>
    <row r="614" spans="1:26" x14ac:dyDescent="0.25">
      <c r="A614" s="88"/>
      <c r="B614" s="114"/>
      <c r="C614" s="114"/>
      <c r="D614" s="83" t="s">
        <v>628</v>
      </c>
      <c r="F614" s="102">
        <v>16</v>
      </c>
      <c r="G614" s="102">
        <v>6</v>
      </c>
      <c r="H614" s="102">
        <v>159</v>
      </c>
      <c r="I614" s="157" t="str" cm="1">
        <f t="array" ref="I614">RGBCOLOR(F614,G614,H614)</f>
        <v/>
      </c>
      <c r="J614" s="102">
        <v>255</v>
      </c>
      <c r="K614" s="102">
        <v>255</v>
      </c>
      <c r="L614" s="102">
        <v>255</v>
      </c>
      <c r="M614" s="112" t="str" cm="1">
        <f t="array" ref="M614">RGBCOLOR(J614,K614,L614)</f>
        <v/>
      </c>
      <c r="Z614" s="101" t="str">
        <f t="shared" ref="Z614" si="163">CONCATENATE("#",DEC2HEX(F614,2),DEC2HEX(G614,2),DEC2HEX(H614,2))</f>
        <v>#10069F</v>
      </c>
    </row>
    <row r="615" spans="1:26" ht="15.75" thickBot="1" x14ac:dyDescent="0.3">
      <c r="A615" s="89"/>
      <c r="B615" s="111"/>
      <c r="C615" s="111"/>
      <c r="D615" s="81" t="s">
        <v>31</v>
      </c>
      <c r="F615" s="102">
        <v>255</v>
      </c>
      <c r="G615" s="102">
        <v>215</v>
      </c>
      <c r="H615" s="102">
        <v>0</v>
      </c>
      <c r="I615" s="109" t="str" cm="1">
        <f t="array" ref="I615">RGBCOLOR(F615,G615,H615)</f>
        <v/>
      </c>
      <c r="J615" s="102">
        <v>0</v>
      </c>
      <c r="K615" s="102">
        <v>0</v>
      </c>
      <c r="L615" s="102">
        <v>0</v>
      </c>
      <c r="M615" s="108" t="str" cm="1">
        <f t="array" ref="M615">RGBCOLOR(J615,K615,L615)</f>
        <v/>
      </c>
      <c r="Z615" s="101" t="str">
        <f t="shared" ref="Z615" si="164">CONCATENATE("#",DEC2HEX(F615,2),DEC2HEX(G615,2),DEC2HEX(H615,2))</f>
        <v>#FFD700</v>
      </c>
    </row>
    <row r="616" spans="1:26" x14ac:dyDescent="0.25">
      <c r="A616" s="87"/>
      <c r="B616" s="93"/>
      <c r="C616" s="93"/>
      <c r="D616" s="82">
        <v>0</v>
      </c>
      <c r="F616" s="102"/>
      <c r="G616" s="102"/>
      <c r="H616" s="102"/>
      <c r="I616" s="108" t="str" cm="1">
        <f t="array" ref="I616">RGBCOLOR(F616,G616,H616)</f>
        <v/>
      </c>
      <c r="M616" s="108" t="str" cm="1">
        <f t="array" ref="M616">RGBCOLOR(J616,K616,L616)</f>
        <v/>
      </c>
      <c r="Z616" s="101" t="str">
        <f t="shared" ref="Z616" si="165">CONCATENATE("#",DEC2HEX(F616,2),DEC2HEX(G616,2),DEC2HEX(H616,2))</f>
        <v>#000000</v>
      </c>
    </row>
    <row r="617" spans="1:26" x14ac:dyDescent="0.25">
      <c r="A617" s="88" t="s">
        <v>89</v>
      </c>
      <c r="B617" s="91">
        <v>52</v>
      </c>
      <c r="C617" s="91" t="s">
        <v>217</v>
      </c>
      <c r="D617" s="83" t="s">
        <v>367</v>
      </c>
      <c r="F617" s="102">
        <v>16</v>
      </c>
      <c r="G617" s="102">
        <v>6</v>
      </c>
      <c r="H617" s="102">
        <v>159</v>
      </c>
      <c r="I617" s="157" t="str" cm="1">
        <f t="array" ref="I617">RGBCOLOR(F617,G617,H617)</f>
        <v/>
      </c>
      <c r="J617" s="102">
        <v>255</v>
      </c>
      <c r="K617" s="102">
        <v>255</v>
      </c>
      <c r="L617" s="102">
        <v>255</v>
      </c>
      <c r="M617" s="112" t="str" cm="1">
        <f t="array" ref="M617">RGBCOLOR(J617,K617,L617)</f>
        <v/>
      </c>
      <c r="Z617" s="101" t="str">
        <f t="shared" ref="Z617" si="166">CONCATENATE("#",DEC2HEX(F617,2),DEC2HEX(G617,2),DEC2HEX(H617,2))</f>
        <v>#10069F</v>
      </c>
    </row>
    <row r="618" spans="1:26" x14ac:dyDescent="0.25">
      <c r="A618" s="88"/>
      <c r="B618" s="114"/>
      <c r="C618" s="114"/>
      <c r="D618" s="83" t="s">
        <v>368</v>
      </c>
      <c r="F618" s="102">
        <v>16</v>
      </c>
      <c r="G618" s="102">
        <v>6</v>
      </c>
      <c r="H618" s="102">
        <v>159</v>
      </c>
      <c r="I618" s="157" t="str" cm="1">
        <f t="array" ref="I618">RGBCOLOR(F618,G618,H618)</f>
        <v/>
      </c>
      <c r="J618" s="102">
        <v>255</v>
      </c>
      <c r="K618" s="102">
        <v>255</v>
      </c>
      <c r="L618" s="102">
        <v>255</v>
      </c>
      <c r="M618" s="112" t="str" cm="1">
        <f t="array" ref="M618">RGBCOLOR(J618,K618,L618)</f>
        <v/>
      </c>
      <c r="Z618" s="101" t="str">
        <f t="shared" ref="Z618" si="167">CONCATENATE("#",DEC2HEX(F618,2),DEC2HEX(G618,2),DEC2HEX(H618,2))</f>
        <v>#10069F</v>
      </c>
    </row>
    <row r="619" spans="1:26" x14ac:dyDescent="0.25">
      <c r="A619" s="88"/>
      <c r="B619" s="114"/>
      <c r="C619" s="114"/>
      <c r="D619" s="83" t="s">
        <v>0</v>
      </c>
      <c r="F619" s="102">
        <v>16</v>
      </c>
      <c r="G619" s="102">
        <v>6</v>
      </c>
      <c r="H619" s="102">
        <v>159</v>
      </c>
      <c r="I619" s="157" t="str" cm="1">
        <f t="array" ref="I619">RGBCOLOR(F619,G619,H619)</f>
        <v/>
      </c>
      <c r="J619" s="102">
        <v>255</v>
      </c>
      <c r="K619" s="102">
        <v>255</v>
      </c>
      <c r="L619" s="102">
        <v>255</v>
      </c>
      <c r="M619" s="112" t="str" cm="1">
        <f t="array" ref="M619">RGBCOLOR(J619,K619,L619)</f>
        <v/>
      </c>
      <c r="Z619" s="101" t="str">
        <f t="shared" ref="Z619" si="168">CONCATENATE("#",DEC2HEX(F619,2),DEC2HEX(G619,2),DEC2HEX(H619,2))</f>
        <v>#10069F</v>
      </c>
    </row>
    <row r="620" spans="1:26" ht="15.75" thickBot="1" x14ac:dyDescent="0.3">
      <c r="A620" s="89"/>
      <c r="B620" s="111"/>
      <c r="C620" s="111"/>
      <c r="D620" s="81" t="s">
        <v>266</v>
      </c>
      <c r="F620" s="102">
        <v>255</v>
      </c>
      <c r="G620" s="102">
        <v>215</v>
      </c>
      <c r="H620" s="102">
        <v>0</v>
      </c>
      <c r="I620" s="109" t="str" cm="1">
        <f t="array" ref="I620">RGBCOLOR(F620,G620,H620)</f>
        <v/>
      </c>
      <c r="J620" s="102">
        <v>0</v>
      </c>
      <c r="K620" s="102">
        <v>0</v>
      </c>
      <c r="L620" s="102">
        <v>0</v>
      </c>
      <c r="M620" s="108" t="str" cm="1">
        <f t="array" ref="M620">RGBCOLOR(J620,K620,L620)</f>
        <v/>
      </c>
      <c r="Z620" s="101" t="str">
        <f t="shared" ref="Z620" si="169">CONCATENATE("#",DEC2HEX(F620,2),DEC2HEX(G620,2),DEC2HEX(H620,2))</f>
        <v>#FFD700</v>
      </c>
    </row>
    <row r="621" spans="1:26" x14ac:dyDescent="0.25">
      <c r="A621" s="87"/>
      <c r="B621" s="93"/>
      <c r="C621" s="93"/>
      <c r="D621" s="82">
        <v>0</v>
      </c>
      <c r="F621" s="102"/>
      <c r="G621" s="102"/>
      <c r="H621" s="102"/>
      <c r="I621" s="108" t="str" cm="1">
        <f t="array" ref="I621">RGBCOLOR(F621,G621,H621)</f>
        <v/>
      </c>
      <c r="M621" s="108" t="str" cm="1">
        <f t="array" ref="M621">RGBCOLOR(J621,K621,L621)</f>
        <v/>
      </c>
      <c r="Z621" s="101" t="str">
        <f t="shared" ref="Z621" si="170">CONCATENATE("#",DEC2HEX(F621,2),DEC2HEX(G621,2),DEC2HEX(H621,2))</f>
        <v>#000000</v>
      </c>
    </row>
    <row r="622" spans="1:26" x14ac:dyDescent="0.25">
      <c r="A622" s="88" t="s">
        <v>105</v>
      </c>
      <c r="B622" s="91">
        <v>52</v>
      </c>
      <c r="C622" s="91" t="s">
        <v>210</v>
      </c>
      <c r="D622" s="84" t="s">
        <v>369</v>
      </c>
      <c r="F622" s="102">
        <v>152</v>
      </c>
      <c r="G622" s="102">
        <v>29</v>
      </c>
      <c r="H622" s="102">
        <v>151</v>
      </c>
      <c r="I622" s="116" t="str" cm="1">
        <f t="array" ref="I622">RGBCOLOR(F622,G622,H622)</f>
        <v/>
      </c>
      <c r="J622" s="102">
        <v>255</v>
      </c>
      <c r="K622" s="102">
        <v>255</v>
      </c>
      <c r="L622" s="102">
        <v>255</v>
      </c>
      <c r="M622" s="112" t="str" cm="1">
        <f t="array" ref="M622">RGBCOLOR(J622,K622,L622)</f>
        <v/>
      </c>
      <c r="Z622" s="101" t="str">
        <f t="shared" ref="Z622" si="171">CONCATENATE("#",DEC2HEX(F622,2),DEC2HEX(G622,2),DEC2HEX(H622,2))</f>
        <v>#981D97</v>
      </c>
    </row>
    <row r="623" spans="1:26" x14ac:dyDescent="0.25">
      <c r="A623" s="88"/>
      <c r="B623" s="114"/>
      <c r="C623" s="114"/>
      <c r="D623" s="84" t="s">
        <v>370</v>
      </c>
      <c r="F623" s="102">
        <v>152</v>
      </c>
      <c r="G623" s="102">
        <v>29</v>
      </c>
      <c r="H623" s="102">
        <v>151</v>
      </c>
      <c r="I623" s="116" t="str" cm="1">
        <f t="array" ref="I623">RGBCOLOR(F623,G623,H623)</f>
        <v/>
      </c>
      <c r="J623" s="102">
        <v>255</v>
      </c>
      <c r="K623" s="102">
        <v>255</v>
      </c>
      <c r="L623" s="102">
        <v>255</v>
      </c>
      <c r="M623" s="112" t="str" cm="1">
        <f t="array" ref="M623">RGBCOLOR(J623,K623,L623)</f>
        <v/>
      </c>
      <c r="Z623" s="101" t="str">
        <f t="shared" ref="Z623" si="172">CONCATENATE("#",DEC2HEX(F623,2),DEC2HEX(G623,2),DEC2HEX(H623,2))</f>
        <v>#981D97</v>
      </c>
    </row>
    <row r="624" spans="1:26" x14ac:dyDescent="0.25">
      <c r="A624" s="88"/>
      <c r="B624" s="114"/>
      <c r="C624" s="114"/>
      <c r="D624" s="84" t="s">
        <v>371</v>
      </c>
      <c r="F624" s="102">
        <v>152</v>
      </c>
      <c r="G624" s="102">
        <v>29</v>
      </c>
      <c r="H624" s="102">
        <v>151</v>
      </c>
      <c r="I624" s="116" t="str" cm="1">
        <f t="array" ref="I624">RGBCOLOR(F624,G624,H624)</f>
        <v/>
      </c>
      <c r="J624" s="102">
        <v>255</v>
      </c>
      <c r="K624" s="102">
        <v>255</v>
      </c>
      <c r="L624" s="102">
        <v>255</v>
      </c>
      <c r="M624" s="112" t="str" cm="1">
        <f t="array" ref="M624">RGBCOLOR(J624,K624,L624)</f>
        <v/>
      </c>
      <c r="Z624" s="101" t="str">
        <f t="shared" ref="Z624" si="173">CONCATENATE("#",DEC2HEX(F624,2),DEC2HEX(G624,2),DEC2HEX(H624,2))</f>
        <v>#981D97</v>
      </c>
    </row>
    <row r="625" spans="1:26" ht="15.75" thickBot="1" x14ac:dyDescent="0.3">
      <c r="A625" s="89"/>
      <c r="B625" s="111"/>
      <c r="C625" s="111"/>
      <c r="D625" s="81" t="s">
        <v>30</v>
      </c>
      <c r="F625" s="102">
        <v>255</v>
      </c>
      <c r="G625" s="102">
        <v>215</v>
      </c>
      <c r="H625" s="102">
        <v>0</v>
      </c>
      <c r="I625" s="109" t="str" cm="1">
        <f t="array" ref="I625">RGBCOLOR(F625,G625,H625)</f>
        <v/>
      </c>
      <c r="J625" s="102">
        <v>0</v>
      </c>
      <c r="K625" s="102">
        <v>0</v>
      </c>
      <c r="L625" s="102">
        <v>0</v>
      </c>
      <c r="M625" s="108" t="str" cm="1">
        <f t="array" ref="M625">RGBCOLOR(J625,K625,L625)</f>
        <v/>
      </c>
      <c r="Z625" s="101" t="str">
        <f t="shared" ref="Z625" si="174">CONCATENATE("#",DEC2HEX(F625,2),DEC2HEX(G625,2),DEC2HEX(H625,2))</f>
        <v>#FFD700</v>
      </c>
    </row>
    <row r="626" spans="1:26" x14ac:dyDescent="0.25">
      <c r="A626" s="87"/>
      <c r="B626" s="93"/>
      <c r="C626" s="93"/>
      <c r="D626" s="82">
        <v>0</v>
      </c>
      <c r="F626" s="102"/>
      <c r="G626" s="102"/>
      <c r="H626" s="102"/>
      <c r="I626" s="108" t="str" cm="1">
        <f t="array" ref="I626">RGBCOLOR(F626,G626,H626)</f>
        <v/>
      </c>
      <c r="M626" s="108" t="str" cm="1">
        <f t="array" ref="M626">RGBCOLOR(J626,K626,L626)</f>
        <v/>
      </c>
      <c r="Z626" s="101" t="str">
        <f t="shared" ref="Z626" si="175">CONCATENATE("#",DEC2HEX(F626,2),DEC2HEX(G626,2),DEC2HEX(H626,2))</f>
        <v>#000000</v>
      </c>
    </row>
    <row r="627" spans="1:26" x14ac:dyDescent="0.25">
      <c r="A627" s="88" t="s">
        <v>90</v>
      </c>
      <c r="B627" s="91">
        <v>56</v>
      </c>
      <c r="C627" s="91" t="s">
        <v>238</v>
      </c>
      <c r="D627" s="83" t="s">
        <v>583</v>
      </c>
      <c r="F627" s="102">
        <v>16</v>
      </c>
      <c r="G627" s="102">
        <v>6</v>
      </c>
      <c r="H627" s="102">
        <v>159</v>
      </c>
      <c r="I627" s="157" t="str" cm="1">
        <f t="array" ref="I627">RGBCOLOR(F627,G627,H627)</f>
        <v/>
      </c>
      <c r="J627" s="102">
        <v>255</v>
      </c>
      <c r="K627" s="102">
        <v>255</v>
      </c>
      <c r="L627" s="102">
        <v>255</v>
      </c>
      <c r="M627" s="112" t="str" cm="1">
        <f t="array" ref="M627">RGBCOLOR(J627,K627,L627)</f>
        <v/>
      </c>
      <c r="Z627" s="101" t="str">
        <f t="shared" ref="Z627" si="176">CONCATENATE("#",DEC2HEX(F627,2),DEC2HEX(G627,2),DEC2HEX(H627,2))</f>
        <v>#10069F</v>
      </c>
    </row>
    <row r="628" spans="1:26" x14ac:dyDescent="0.25">
      <c r="A628" s="88"/>
      <c r="B628" s="114"/>
      <c r="C628" s="114"/>
      <c r="D628" s="83" t="s">
        <v>324</v>
      </c>
      <c r="F628" s="102">
        <v>16</v>
      </c>
      <c r="G628" s="102">
        <v>6</v>
      </c>
      <c r="H628" s="102">
        <v>159</v>
      </c>
      <c r="I628" s="157" t="str" cm="1">
        <f t="array" ref="I628">RGBCOLOR(F628,G628,H628)</f>
        <v/>
      </c>
      <c r="J628" s="102">
        <v>255</v>
      </c>
      <c r="K628" s="102">
        <v>255</v>
      </c>
      <c r="L628" s="102">
        <v>255</v>
      </c>
      <c r="M628" s="112" t="str" cm="1">
        <f t="array" ref="M628">RGBCOLOR(J628,K628,L628)</f>
        <v/>
      </c>
      <c r="Z628" s="101" t="str">
        <f t="shared" ref="Z628" si="177">CONCATENATE("#",DEC2HEX(F628,2),DEC2HEX(G628,2),DEC2HEX(H628,2))</f>
        <v>#10069F</v>
      </c>
    </row>
    <row r="629" spans="1:26" x14ac:dyDescent="0.25">
      <c r="A629" s="88"/>
      <c r="B629" s="114"/>
      <c r="C629" s="114"/>
      <c r="D629" s="83" t="s">
        <v>0</v>
      </c>
      <c r="F629" s="102">
        <v>16</v>
      </c>
      <c r="G629" s="102">
        <v>6</v>
      </c>
      <c r="H629" s="102">
        <v>159</v>
      </c>
      <c r="I629" s="157" t="str" cm="1">
        <f t="array" ref="I629">RGBCOLOR(F629,G629,H629)</f>
        <v/>
      </c>
      <c r="J629" s="102">
        <v>255</v>
      </c>
      <c r="K629" s="102">
        <v>255</v>
      </c>
      <c r="L629" s="102">
        <v>255</v>
      </c>
      <c r="M629" s="112" t="str" cm="1">
        <f t="array" ref="M629">RGBCOLOR(J629,K629,L629)</f>
        <v/>
      </c>
      <c r="Z629" s="101" t="str">
        <f t="shared" ref="Z629" si="178">CONCATENATE("#",DEC2HEX(F629,2),DEC2HEX(G629,2),DEC2HEX(H629,2))</f>
        <v>#10069F</v>
      </c>
    </row>
    <row r="630" spans="1:26" ht="15.75" thickBot="1" x14ac:dyDescent="0.3">
      <c r="A630" s="89"/>
      <c r="B630" s="111"/>
      <c r="C630" s="111"/>
      <c r="D630" s="81" t="s">
        <v>595</v>
      </c>
      <c r="F630" s="102">
        <v>255</v>
      </c>
      <c r="G630" s="102">
        <v>215</v>
      </c>
      <c r="H630" s="102">
        <v>0</v>
      </c>
      <c r="I630" s="109" t="str" cm="1">
        <f t="array" ref="I630">RGBCOLOR(F630,G630,H630)</f>
        <v/>
      </c>
      <c r="J630" s="102">
        <v>0</v>
      </c>
      <c r="K630" s="102">
        <v>0</v>
      </c>
      <c r="L630" s="102">
        <v>0</v>
      </c>
      <c r="M630" s="108" t="str" cm="1">
        <f t="array" ref="M630">RGBCOLOR(J630,K630,L630)</f>
        <v/>
      </c>
      <c r="Z630" s="101" t="str">
        <f t="shared" ref="Z630" si="179">CONCATENATE("#",DEC2HEX(F630,2),DEC2HEX(G630,2),DEC2HEX(H630,2))</f>
        <v>#FFD700</v>
      </c>
    </row>
    <row r="631" spans="1:26" x14ac:dyDescent="0.25">
      <c r="A631" s="87"/>
      <c r="B631" s="93"/>
      <c r="C631" s="93"/>
      <c r="D631" s="82">
        <v>0</v>
      </c>
      <c r="F631" s="102"/>
      <c r="G631" s="102"/>
      <c r="H631" s="102"/>
      <c r="I631" s="108" t="str" cm="1">
        <f t="array" ref="I631">RGBCOLOR(F631,G631,H631)</f>
        <v/>
      </c>
      <c r="M631" s="108" t="str" cm="1">
        <f t="array" ref="M631">RGBCOLOR(J631,K631,L631)</f>
        <v/>
      </c>
      <c r="Z631" s="101" t="str">
        <f t="shared" ref="Z631" si="180">CONCATENATE("#",DEC2HEX(F631,2),DEC2HEX(G631,2),DEC2HEX(H631,2))</f>
        <v>#000000</v>
      </c>
    </row>
    <row r="632" spans="1:26" x14ac:dyDescent="0.25">
      <c r="A632" s="88" t="s">
        <v>91</v>
      </c>
      <c r="B632" s="91">
        <v>56</v>
      </c>
      <c r="C632" s="91" t="s">
        <v>279</v>
      </c>
      <c r="D632" s="84" t="s">
        <v>369</v>
      </c>
      <c r="F632" s="102">
        <v>152</v>
      </c>
      <c r="G632" s="102">
        <v>29</v>
      </c>
      <c r="H632" s="102">
        <v>151</v>
      </c>
      <c r="I632" s="116" t="str" cm="1">
        <f t="array" ref="I632">RGBCOLOR(F632,G632,H632)</f>
        <v/>
      </c>
      <c r="J632" s="102">
        <v>255</v>
      </c>
      <c r="K632" s="102">
        <v>255</v>
      </c>
      <c r="L632" s="102">
        <v>255</v>
      </c>
      <c r="M632" s="112" t="str" cm="1">
        <f t="array" ref="M632">RGBCOLOR(J632,K632,L632)</f>
        <v/>
      </c>
      <c r="Z632" s="101" t="str">
        <f t="shared" ref="Z632" si="181">CONCATENATE("#",DEC2HEX(F632,2),DEC2HEX(G632,2),DEC2HEX(H632,2))</f>
        <v>#981D97</v>
      </c>
    </row>
    <row r="633" spans="1:26" x14ac:dyDescent="0.25">
      <c r="A633" s="88"/>
      <c r="B633" s="114"/>
      <c r="C633" s="114"/>
      <c r="D633" s="84" t="s">
        <v>161</v>
      </c>
      <c r="F633" s="102">
        <v>152</v>
      </c>
      <c r="G633" s="102">
        <v>29</v>
      </c>
      <c r="H633" s="102">
        <v>151</v>
      </c>
      <c r="I633" s="116" t="str" cm="1">
        <f t="array" ref="I633">RGBCOLOR(F633,G633,H633)</f>
        <v/>
      </c>
      <c r="J633" s="102">
        <v>255</v>
      </c>
      <c r="K633" s="102">
        <v>255</v>
      </c>
      <c r="L633" s="102">
        <v>255</v>
      </c>
      <c r="M633" s="112" t="str" cm="1">
        <f t="array" ref="M633">RGBCOLOR(J633,K633,L633)</f>
        <v/>
      </c>
      <c r="Z633" s="101" t="str">
        <f t="shared" ref="Z633" si="182">CONCATENATE("#",DEC2HEX(F633,2),DEC2HEX(G633,2),DEC2HEX(H633,2))</f>
        <v>#981D97</v>
      </c>
    </row>
    <row r="634" spans="1:26" x14ac:dyDescent="0.25">
      <c r="A634" s="88"/>
      <c r="B634" s="114"/>
      <c r="C634" s="114"/>
      <c r="D634" s="84" t="s">
        <v>569</v>
      </c>
      <c r="F634" s="102">
        <v>152</v>
      </c>
      <c r="G634" s="102">
        <v>29</v>
      </c>
      <c r="H634" s="102">
        <v>151</v>
      </c>
      <c r="I634" s="116" t="str" cm="1">
        <f t="array" ref="I634">RGBCOLOR(F634,G634,H634)</f>
        <v/>
      </c>
      <c r="J634" s="102">
        <v>255</v>
      </c>
      <c r="K634" s="102">
        <v>255</v>
      </c>
      <c r="L634" s="102">
        <v>255</v>
      </c>
      <c r="M634" s="112" t="str" cm="1">
        <f t="array" ref="M634">RGBCOLOR(J634,K634,L634)</f>
        <v/>
      </c>
      <c r="Z634" s="101" t="str">
        <f t="shared" ref="Z634" si="183">CONCATENATE("#",DEC2HEX(F634,2),DEC2HEX(G634,2),DEC2HEX(H634,2))</f>
        <v>#981D97</v>
      </c>
    </row>
    <row r="635" spans="1:26" ht="15.75" thickBot="1" x14ac:dyDescent="0.3">
      <c r="A635" s="89"/>
      <c r="B635" s="111"/>
      <c r="C635" s="111"/>
      <c r="D635" s="81" t="s">
        <v>607</v>
      </c>
      <c r="F635" s="102">
        <v>255</v>
      </c>
      <c r="G635" s="102">
        <v>215</v>
      </c>
      <c r="H635" s="102">
        <v>0</v>
      </c>
      <c r="I635" s="109" t="str" cm="1">
        <f t="array" ref="I635">RGBCOLOR(F635,G635,H635)</f>
        <v/>
      </c>
      <c r="J635" s="102">
        <v>0</v>
      </c>
      <c r="K635" s="102">
        <v>0</v>
      </c>
      <c r="L635" s="102">
        <v>0</v>
      </c>
      <c r="M635" s="108" t="str" cm="1">
        <f t="array" ref="M635">RGBCOLOR(J635,K635,L635)</f>
        <v/>
      </c>
      <c r="Z635" s="101" t="str">
        <f t="shared" ref="Z635" si="184">CONCATENATE("#",DEC2HEX(F635,2),DEC2HEX(G635,2),DEC2HEX(H635,2))</f>
        <v>#FFD700</v>
      </c>
    </row>
    <row r="636" spans="1:26" x14ac:dyDescent="0.25">
      <c r="A636" s="87"/>
      <c r="B636" s="93"/>
      <c r="C636" s="93"/>
      <c r="D636" s="82">
        <v>0</v>
      </c>
      <c r="F636" s="102"/>
      <c r="G636" s="102"/>
      <c r="H636" s="102"/>
      <c r="I636" s="108" t="str" cm="1">
        <f t="array" ref="I636">RGBCOLOR(F636,G636,H636)</f>
        <v/>
      </c>
      <c r="M636" s="108" t="str" cm="1">
        <f t="array" ref="M636">RGBCOLOR(J636,K636,L636)</f>
        <v/>
      </c>
      <c r="Z636" s="101" t="str">
        <f t="shared" ref="Z636" si="185">CONCATENATE("#",DEC2HEX(F636,2),DEC2HEX(G636,2),DEC2HEX(H636,2))</f>
        <v>#000000</v>
      </c>
    </row>
    <row r="637" spans="1:26" x14ac:dyDescent="0.25">
      <c r="A637" s="88" t="s">
        <v>142</v>
      </c>
      <c r="B637" s="91">
        <v>60</v>
      </c>
      <c r="C637" s="91" t="s">
        <v>285</v>
      </c>
      <c r="D637" s="164" t="s">
        <v>372</v>
      </c>
      <c r="F637" s="102">
        <v>236</v>
      </c>
      <c r="G637" s="102">
        <v>105</v>
      </c>
      <c r="H637" s="102">
        <v>7</v>
      </c>
      <c r="I637" s="144" t="str" cm="1">
        <f t="array" ref="I637">RGBCOLOR(F637,G637,H637)</f>
        <v/>
      </c>
      <c r="J637" s="102">
        <v>255</v>
      </c>
      <c r="K637" s="102">
        <v>255</v>
      </c>
      <c r="L637" s="102">
        <v>255</v>
      </c>
      <c r="M637" s="112" t="str" cm="1">
        <f t="array" ref="M637">RGBCOLOR(J637,K637,L637)</f>
        <v/>
      </c>
      <c r="Z637" s="101" t="str">
        <f t="shared" ref="Z637" si="186">CONCATENATE("#",DEC2HEX(F637,2),DEC2HEX(G637,2),DEC2HEX(H637,2))</f>
        <v>#EC6907</v>
      </c>
    </row>
    <row r="638" spans="1:26" x14ac:dyDescent="0.25">
      <c r="A638" s="88"/>
      <c r="B638" s="114"/>
      <c r="C638" s="114"/>
      <c r="D638" s="164" t="s">
        <v>529</v>
      </c>
      <c r="F638" s="102">
        <v>236</v>
      </c>
      <c r="G638" s="102">
        <v>105</v>
      </c>
      <c r="H638" s="102">
        <v>7</v>
      </c>
      <c r="I638" s="144" t="str" cm="1">
        <f t="array" ref="I638">RGBCOLOR(F638,G638,H638)</f>
        <v/>
      </c>
      <c r="J638" s="102">
        <v>255</v>
      </c>
      <c r="K638" s="102">
        <v>255</v>
      </c>
      <c r="L638" s="102">
        <v>255</v>
      </c>
      <c r="M638" s="112" t="str" cm="1">
        <f t="array" ref="M638">RGBCOLOR(J638,K638,L638)</f>
        <v/>
      </c>
      <c r="Z638" s="101" t="str">
        <f t="shared" ref="Z638" si="187">CONCATENATE("#",DEC2HEX(F638,2),DEC2HEX(G638,2),DEC2HEX(H638,2))</f>
        <v>#EC6907</v>
      </c>
    </row>
    <row r="639" spans="1:26" x14ac:dyDescent="0.25">
      <c r="A639" s="88"/>
      <c r="B639" s="114"/>
      <c r="C639" s="114"/>
      <c r="D639" s="164" t="s">
        <v>530</v>
      </c>
      <c r="F639" s="102">
        <v>236</v>
      </c>
      <c r="G639" s="102">
        <v>105</v>
      </c>
      <c r="H639" s="102">
        <v>7</v>
      </c>
      <c r="I639" s="144" t="str" cm="1">
        <f t="array" ref="I639">RGBCOLOR(F639,G639,H639)</f>
        <v/>
      </c>
      <c r="J639" s="102">
        <v>255</v>
      </c>
      <c r="K639" s="102">
        <v>255</v>
      </c>
      <c r="L639" s="102">
        <v>255</v>
      </c>
      <c r="M639" s="112" t="str" cm="1">
        <f t="array" ref="M639">RGBCOLOR(J639,K639,L639)</f>
        <v/>
      </c>
      <c r="Z639" s="101" t="str">
        <f t="shared" ref="Z639" si="188">CONCATENATE("#",DEC2HEX(F639,2),DEC2HEX(G639,2),DEC2HEX(H639,2))</f>
        <v>#EC6907</v>
      </c>
    </row>
    <row r="640" spans="1:26" ht="15.75" thickBot="1" x14ac:dyDescent="0.3">
      <c r="A640" s="89"/>
      <c r="B640" s="111"/>
      <c r="C640" s="111"/>
      <c r="D640" s="186" t="s">
        <v>604</v>
      </c>
      <c r="F640" s="102">
        <v>255</v>
      </c>
      <c r="G640" s="102">
        <v>215</v>
      </c>
      <c r="H640" s="102">
        <v>0</v>
      </c>
      <c r="I640" s="109" t="str" cm="1">
        <f t="array" ref="I640">RGBCOLOR(F640,G640,H640)</f>
        <v/>
      </c>
      <c r="J640" s="102">
        <v>0</v>
      </c>
      <c r="K640" s="102">
        <v>0</v>
      </c>
      <c r="L640" s="102">
        <v>0</v>
      </c>
      <c r="M640" s="108" t="str" cm="1">
        <f t="array" ref="M640">RGBCOLOR(J640,K640,L640)</f>
        <v/>
      </c>
      <c r="Z640" s="101" t="str">
        <f t="shared" ref="Z640" si="189">CONCATENATE("#",DEC2HEX(F640,2),DEC2HEX(G640,2),DEC2HEX(H640,2))</f>
        <v>#FFD700</v>
      </c>
    </row>
    <row r="641" spans="1:26" x14ac:dyDescent="0.25">
      <c r="A641" s="87"/>
      <c r="B641" s="93"/>
      <c r="C641" s="93"/>
      <c r="D641" s="82">
        <v>0</v>
      </c>
      <c r="F641" s="102"/>
      <c r="G641" s="102"/>
      <c r="H641" s="102"/>
      <c r="I641" s="108" t="str" cm="1">
        <f t="array" ref="I641">RGBCOLOR(F641,G641,H641)</f>
        <v/>
      </c>
      <c r="M641" s="108" t="str" cm="1">
        <f t="array" ref="M641">RGBCOLOR(J641,K641,L641)</f>
        <v/>
      </c>
      <c r="Z641" s="101" t="str">
        <f t="shared" ref="Z641" si="190">CONCATENATE("#",DEC2HEX(F641,2),DEC2HEX(G641,2),DEC2HEX(H641,2))</f>
        <v>#000000</v>
      </c>
    </row>
    <row r="642" spans="1:26" x14ac:dyDescent="0.25">
      <c r="A642" s="88" t="s">
        <v>143</v>
      </c>
      <c r="B642" s="91">
        <v>60</v>
      </c>
      <c r="C642" s="91" t="s">
        <v>286</v>
      </c>
      <c r="D642" s="164" t="s">
        <v>512</v>
      </c>
      <c r="F642" s="102">
        <v>236</v>
      </c>
      <c r="G642" s="102">
        <v>105</v>
      </c>
      <c r="H642" s="102">
        <v>7</v>
      </c>
      <c r="I642" s="144" t="str" cm="1">
        <f t="array" ref="I642">RGBCOLOR(F642,G642,H642)</f>
        <v/>
      </c>
      <c r="J642" s="102">
        <v>255</v>
      </c>
      <c r="K642" s="102">
        <v>255</v>
      </c>
      <c r="L642" s="102">
        <v>255</v>
      </c>
      <c r="M642" s="112" t="str" cm="1">
        <f t="array" ref="M642">RGBCOLOR(J642,K642,L642)</f>
        <v/>
      </c>
      <c r="Z642" s="101" t="str">
        <f t="shared" ref="Z642" si="191">CONCATENATE("#",DEC2HEX(F642,2),DEC2HEX(G642,2),DEC2HEX(H642,2))</f>
        <v>#EC6907</v>
      </c>
    </row>
    <row r="643" spans="1:26" x14ac:dyDescent="0.25">
      <c r="A643" s="88"/>
      <c r="B643" s="114"/>
      <c r="C643" s="114"/>
      <c r="D643" s="164" t="s">
        <v>530</v>
      </c>
      <c r="F643" s="102">
        <v>236</v>
      </c>
      <c r="G643" s="102">
        <v>105</v>
      </c>
      <c r="H643" s="102">
        <v>7</v>
      </c>
      <c r="I643" s="144" t="str" cm="1">
        <f t="array" ref="I643">RGBCOLOR(F643,G643,H643)</f>
        <v/>
      </c>
      <c r="J643" s="102">
        <v>255</v>
      </c>
      <c r="K643" s="102">
        <v>255</v>
      </c>
      <c r="L643" s="102">
        <v>255</v>
      </c>
      <c r="M643" s="112" t="str" cm="1">
        <f t="array" ref="M643">RGBCOLOR(J643,K643,L643)</f>
        <v/>
      </c>
      <c r="Z643" s="101" t="str">
        <f t="shared" ref="Z643" si="192">CONCATENATE("#",DEC2HEX(F643,2),DEC2HEX(G643,2),DEC2HEX(H643,2))</f>
        <v>#EC6907</v>
      </c>
    </row>
    <row r="644" spans="1:26" x14ac:dyDescent="0.25">
      <c r="A644" s="88"/>
      <c r="B644" s="114"/>
      <c r="C644" s="114"/>
      <c r="D644" s="164" t="s">
        <v>531</v>
      </c>
      <c r="F644" s="102">
        <v>236</v>
      </c>
      <c r="G644" s="102">
        <v>105</v>
      </c>
      <c r="H644" s="102">
        <v>7</v>
      </c>
      <c r="I644" s="144" t="str" cm="1">
        <f t="array" ref="I644">RGBCOLOR(F644,G644,H644)</f>
        <v/>
      </c>
      <c r="J644" s="102">
        <v>255</v>
      </c>
      <c r="K644" s="102">
        <v>255</v>
      </c>
      <c r="L644" s="102">
        <v>255</v>
      </c>
      <c r="M644" s="112" t="str" cm="1">
        <f t="array" ref="M644">RGBCOLOR(J644,K644,L644)</f>
        <v/>
      </c>
      <c r="Z644" s="101" t="str">
        <f t="shared" ref="Z644" si="193">CONCATENATE("#",DEC2HEX(F644,2),DEC2HEX(G644,2),DEC2HEX(H644,2))</f>
        <v>#EC6907</v>
      </c>
    </row>
    <row r="645" spans="1:26" ht="15.75" thickBot="1" x14ac:dyDescent="0.3">
      <c r="A645" s="89"/>
      <c r="B645" s="111"/>
      <c r="C645" s="111"/>
      <c r="D645" s="186" t="s">
        <v>608</v>
      </c>
      <c r="F645" s="102">
        <v>255</v>
      </c>
      <c r="G645" s="102">
        <v>215</v>
      </c>
      <c r="H645" s="102">
        <v>0</v>
      </c>
      <c r="I645" s="109" t="str" cm="1">
        <f t="array" ref="I645">RGBCOLOR(F645,G645,H645)</f>
        <v/>
      </c>
      <c r="J645" s="102">
        <v>0</v>
      </c>
      <c r="K645" s="102">
        <v>0</v>
      </c>
      <c r="L645" s="102">
        <v>0</v>
      </c>
      <c r="M645" s="108" t="str" cm="1">
        <f t="array" ref="M645">RGBCOLOR(J645,K645,L645)</f>
        <v/>
      </c>
      <c r="Z645" s="101" t="str">
        <f t="shared" ref="Z645" si="194">CONCATENATE("#",DEC2HEX(F645,2),DEC2HEX(G645,2),DEC2HEX(H645,2))</f>
        <v>#FFD700</v>
      </c>
    </row>
    <row r="646" spans="1:26" x14ac:dyDescent="0.25">
      <c r="A646" s="87"/>
      <c r="B646" s="93"/>
      <c r="C646" s="93"/>
      <c r="D646" s="82">
        <v>0</v>
      </c>
      <c r="F646" s="102"/>
      <c r="G646" s="102"/>
      <c r="H646" s="102"/>
      <c r="I646" s="108" t="str" cm="1">
        <f t="array" ref="I646">RGBCOLOR(F646,G646,H646)</f>
        <v/>
      </c>
      <c r="M646" s="108" t="str" cm="1">
        <f t="array" ref="M646">RGBCOLOR(J646,K646,L646)</f>
        <v/>
      </c>
      <c r="Z646" s="101" t="str">
        <f t="shared" ref="Z646" si="195">CONCATENATE("#",DEC2HEX(F646,2),DEC2HEX(G646,2),DEC2HEX(H646,2))</f>
        <v>#000000</v>
      </c>
    </row>
    <row r="647" spans="1:26" x14ac:dyDescent="0.25">
      <c r="A647" s="88" t="s">
        <v>158</v>
      </c>
      <c r="B647" s="91">
        <v>60</v>
      </c>
      <c r="C647" s="91" t="s">
        <v>271</v>
      </c>
      <c r="D647" s="163" t="s">
        <v>833</v>
      </c>
      <c r="F647" s="102">
        <v>137</v>
      </c>
      <c r="G647" s="102">
        <v>141</v>
      </c>
      <c r="H647" s="102">
        <v>141</v>
      </c>
      <c r="I647" s="162" t="str" cm="1">
        <f t="array" ref="I647">RGBCOLOR(F647,G647,H647)</f>
        <v/>
      </c>
      <c r="J647" s="102">
        <v>255</v>
      </c>
      <c r="K647" s="102">
        <v>255</v>
      </c>
      <c r="L647" s="102">
        <v>255</v>
      </c>
      <c r="M647" s="112" t="str" cm="1">
        <f t="array" ref="M647">RGBCOLOR(J647,K647,L647)</f>
        <v/>
      </c>
      <c r="Z647" s="101" t="str">
        <f t="shared" ref="Z647" si="196">CONCATENATE("#",DEC2HEX(F647,2),DEC2HEX(G647,2),DEC2HEX(H647,2))</f>
        <v>#898D8D</v>
      </c>
    </row>
    <row r="648" spans="1:26" x14ac:dyDescent="0.25">
      <c r="A648" s="88"/>
      <c r="B648" s="114"/>
      <c r="C648" s="114"/>
      <c r="D648" s="163" t="s">
        <v>806</v>
      </c>
      <c r="F648" s="102">
        <v>137</v>
      </c>
      <c r="G648" s="102">
        <v>141</v>
      </c>
      <c r="H648" s="102">
        <v>141</v>
      </c>
      <c r="I648" s="162" t="str" cm="1">
        <f t="array" ref="I648">RGBCOLOR(F648,G648,H648)</f>
        <v/>
      </c>
      <c r="J648" s="102">
        <v>255</v>
      </c>
      <c r="K648" s="102">
        <v>255</v>
      </c>
      <c r="L648" s="102">
        <v>255</v>
      </c>
      <c r="M648" s="112" t="str" cm="1">
        <f t="array" ref="M648">RGBCOLOR(J648,K648,L648)</f>
        <v/>
      </c>
      <c r="Z648" s="101" t="str">
        <f t="shared" ref="Z648" si="197">CONCATENATE("#",DEC2HEX(F648,2),DEC2HEX(G648,2),DEC2HEX(H648,2))</f>
        <v>#898D8D</v>
      </c>
    </row>
    <row r="649" spans="1:26" x14ac:dyDescent="0.25">
      <c r="A649" s="88"/>
      <c r="B649" s="114"/>
      <c r="C649" s="114"/>
      <c r="D649" s="163" t="s">
        <v>834</v>
      </c>
      <c r="F649" s="102">
        <v>137</v>
      </c>
      <c r="G649" s="102">
        <v>141</v>
      </c>
      <c r="H649" s="102">
        <v>141</v>
      </c>
      <c r="I649" s="162" t="str" cm="1">
        <f t="array" ref="I649">RGBCOLOR(F649,G649,H649)</f>
        <v/>
      </c>
      <c r="J649" s="102">
        <v>255</v>
      </c>
      <c r="K649" s="102">
        <v>255</v>
      </c>
      <c r="L649" s="102">
        <v>255</v>
      </c>
      <c r="M649" s="112" t="str" cm="1">
        <f t="array" ref="M649">RGBCOLOR(J649,K649,L649)</f>
        <v/>
      </c>
      <c r="Z649" s="101" t="str">
        <f t="shared" ref="Z649" si="198">CONCATENATE("#",DEC2HEX(F649,2),DEC2HEX(G649,2),DEC2HEX(H649,2))</f>
        <v>#898D8D</v>
      </c>
    </row>
    <row r="650" spans="1:26" ht="15.75" thickBot="1" x14ac:dyDescent="0.3">
      <c r="A650" s="89"/>
      <c r="B650" s="111"/>
      <c r="C650" s="111"/>
      <c r="D650" s="81" t="s">
        <v>49</v>
      </c>
      <c r="F650" s="102">
        <v>255</v>
      </c>
      <c r="G650" s="102">
        <v>215</v>
      </c>
      <c r="H650" s="102">
        <v>0</v>
      </c>
      <c r="I650" s="109" t="str" cm="1">
        <f t="array" ref="I650">RGBCOLOR(F650,G650,H650)</f>
        <v/>
      </c>
      <c r="J650" s="102">
        <v>0</v>
      </c>
      <c r="K650" s="102">
        <v>0</v>
      </c>
      <c r="L650" s="102">
        <v>0</v>
      </c>
      <c r="M650" s="108" t="str" cm="1">
        <f t="array" ref="M650">RGBCOLOR(J650,K650,L650)</f>
        <v/>
      </c>
      <c r="Z650" s="101" t="str">
        <f t="shared" ref="Z650" si="199">CONCATENATE("#",DEC2HEX(F650,2),DEC2HEX(G650,2),DEC2HEX(H650,2))</f>
        <v>#FFD700</v>
      </c>
    </row>
    <row r="651" spans="1:26" x14ac:dyDescent="0.25">
      <c r="A651" s="87"/>
      <c r="B651" s="93"/>
      <c r="C651" s="93"/>
      <c r="D651" s="82">
        <v>0</v>
      </c>
      <c r="F651" s="102"/>
      <c r="G651" s="102"/>
      <c r="H651" s="102"/>
      <c r="I651" s="108" t="str" cm="1">
        <f t="array" ref="I651">RGBCOLOR(F651,G651,H651)</f>
        <v/>
      </c>
      <c r="M651" s="108" t="str" cm="1">
        <f t="array" ref="M651">RGBCOLOR(J651,K651,L651)</f>
        <v/>
      </c>
      <c r="Z651" s="101" t="str">
        <f t="shared" ref="Z651" si="200">CONCATENATE("#",DEC2HEX(F651,2),DEC2HEX(G651,2),DEC2HEX(H651,2))</f>
        <v>#000000</v>
      </c>
    </row>
    <row r="652" spans="1:26" x14ac:dyDescent="0.25">
      <c r="A652" s="88" t="s">
        <v>128</v>
      </c>
      <c r="B652" s="91">
        <v>60</v>
      </c>
      <c r="C652" s="91" t="s">
        <v>214</v>
      </c>
      <c r="D652" s="175" t="s">
        <v>532</v>
      </c>
      <c r="F652" s="102">
        <v>45</v>
      </c>
      <c r="G652" s="102">
        <v>41</v>
      </c>
      <c r="H652" s="102">
        <v>38</v>
      </c>
      <c r="I652" s="172" t="str" cm="1">
        <f t="array" ref="I652">RGBCOLOR(F652,G652,H652)</f>
        <v/>
      </c>
      <c r="J652" s="102">
        <v>255</v>
      </c>
      <c r="K652" s="102">
        <v>255</v>
      </c>
      <c r="L652" s="102">
        <v>255</v>
      </c>
      <c r="M652" s="112" t="str" cm="1">
        <f t="array" ref="M652">RGBCOLOR(J652,K652,L652)</f>
        <v/>
      </c>
      <c r="Z652" s="101" t="str">
        <f t="shared" ref="Z652" si="201">CONCATENATE("#",DEC2HEX(F652,2),DEC2HEX(G652,2),DEC2HEX(H652,2))</f>
        <v>#2D2926</v>
      </c>
    </row>
    <row r="653" spans="1:26" x14ac:dyDescent="0.25">
      <c r="A653" s="88"/>
      <c r="B653" s="114"/>
      <c r="C653" s="114"/>
      <c r="D653" s="175" t="s">
        <v>831</v>
      </c>
      <c r="F653" s="102">
        <v>45</v>
      </c>
      <c r="G653" s="102">
        <v>41</v>
      </c>
      <c r="H653" s="102">
        <v>38</v>
      </c>
      <c r="I653" s="172" t="str" cm="1">
        <f t="array" ref="I653">RGBCOLOR(F653,G653,H653)</f>
        <v/>
      </c>
      <c r="J653" s="102">
        <v>255</v>
      </c>
      <c r="K653" s="102">
        <v>255</v>
      </c>
      <c r="L653" s="102">
        <v>255</v>
      </c>
      <c r="M653" s="112" t="str" cm="1">
        <f t="array" ref="M653">RGBCOLOR(J653,K653,L653)</f>
        <v/>
      </c>
      <c r="Z653" s="101" t="str">
        <f t="shared" ref="Z653" si="202">CONCATENATE("#",DEC2HEX(F653,2),DEC2HEX(G653,2),DEC2HEX(H653,2))</f>
        <v>#2D2926</v>
      </c>
    </row>
    <row r="654" spans="1:26" x14ac:dyDescent="0.25">
      <c r="A654" s="88"/>
      <c r="B654" s="114"/>
      <c r="C654" s="114"/>
      <c r="D654" s="175" t="s">
        <v>832</v>
      </c>
      <c r="F654" s="102">
        <v>45</v>
      </c>
      <c r="G654" s="102">
        <v>41</v>
      </c>
      <c r="H654" s="102">
        <v>38</v>
      </c>
      <c r="I654" s="172" t="str" cm="1">
        <f t="array" ref="I654">RGBCOLOR(F654,G654,H654)</f>
        <v/>
      </c>
      <c r="J654" s="102">
        <v>255</v>
      </c>
      <c r="K654" s="102">
        <v>255</v>
      </c>
      <c r="L654" s="102">
        <v>255</v>
      </c>
      <c r="M654" s="112" t="str" cm="1">
        <f t="array" ref="M654">RGBCOLOR(J654,K654,L654)</f>
        <v/>
      </c>
      <c r="Z654" s="101" t="str">
        <f t="shared" ref="Z654" si="203">CONCATENATE("#",DEC2HEX(F654,2),DEC2HEX(G654,2),DEC2HEX(H654,2))</f>
        <v>#2D2926</v>
      </c>
    </row>
    <row r="655" spans="1:26" ht="15.75" thickBot="1" x14ac:dyDescent="0.3">
      <c r="A655" s="89"/>
      <c r="B655" s="111"/>
      <c r="C655" s="111"/>
      <c r="D655" s="186" t="s">
        <v>545</v>
      </c>
      <c r="F655" s="102">
        <v>255</v>
      </c>
      <c r="G655" s="102">
        <v>215</v>
      </c>
      <c r="H655" s="102">
        <v>0</v>
      </c>
      <c r="I655" s="109" t="str" cm="1">
        <f t="array" ref="I655">RGBCOLOR(F655,G655,H655)</f>
        <v/>
      </c>
      <c r="J655" s="102">
        <v>0</v>
      </c>
      <c r="K655" s="102">
        <v>0</v>
      </c>
      <c r="L655" s="102">
        <v>0</v>
      </c>
      <c r="M655" s="108" t="str" cm="1">
        <f t="array" ref="M655">RGBCOLOR(J655,K655,L655)</f>
        <v/>
      </c>
      <c r="Z655" s="101" t="str">
        <f t="shared" ref="Z655" si="204">CONCATENATE("#",DEC2HEX(F655,2),DEC2HEX(G655,2),DEC2HEX(H655,2))</f>
        <v>#FFD700</v>
      </c>
    </row>
    <row r="656" spans="1:26" x14ac:dyDescent="0.25">
      <c r="A656" s="87"/>
      <c r="B656" s="93"/>
      <c r="C656" s="93"/>
      <c r="D656" s="82">
        <v>0</v>
      </c>
      <c r="F656" s="102"/>
      <c r="G656" s="102"/>
      <c r="H656" s="102"/>
      <c r="I656" s="108" t="str" cm="1">
        <f t="array" ref="I656">RGBCOLOR(F656,G656,H656)</f>
        <v/>
      </c>
      <c r="M656" s="108" t="str" cm="1">
        <f t="array" ref="M656">RGBCOLOR(J656,K656,L656)</f>
        <v/>
      </c>
      <c r="Z656" s="101" t="str">
        <f t="shared" ref="Z656" si="205">CONCATENATE("#",DEC2HEX(F656,2),DEC2HEX(G656,2),DEC2HEX(H656,2))</f>
        <v>#000000</v>
      </c>
    </row>
    <row r="657" spans="1:26" x14ac:dyDescent="0.25">
      <c r="A657" s="88" t="s">
        <v>129</v>
      </c>
      <c r="B657" s="91">
        <v>60</v>
      </c>
      <c r="C657" s="91" t="s">
        <v>229</v>
      </c>
      <c r="D657" s="175" t="s">
        <v>532</v>
      </c>
      <c r="F657" s="102">
        <v>45</v>
      </c>
      <c r="G657" s="102">
        <v>41</v>
      </c>
      <c r="H657" s="102">
        <v>38</v>
      </c>
      <c r="I657" s="172" t="str" cm="1">
        <f t="array" ref="I657">RGBCOLOR(F657,G657,H657)</f>
        <v/>
      </c>
      <c r="J657" s="102">
        <v>255</v>
      </c>
      <c r="K657" s="102">
        <v>255</v>
      </c>
      <c r="L657" s="102">
        <v>255</v>
      </c>
      <c r="M657" s="112" t="str" cm="1">
        <f t="array" ref="M657">RGBCOLOR(J657,K657,L657)</f>
        <v/>
      </c>
      <c r="Z657" s="101" t="str">
        <f t="shared" ref="Z657" si="206">CONCATENATE("#",DEC2HEX(F657,2),DEC2HEX(G657,2),DEC2HEX(H657,2))</f>
        <v>#2D2926</v>
      </c>
    </row>
    <row r="658" spans="1:26" x14ac:dyDescent="0.25">
      <c r="A658" s="88"/>
      <c r="B658" s="114"/>
      <c r="C658" s="114"/>
      <c r="D658" s="175" t="s">
        <v>533</v>
      </c>
      <c r="F658" s="102">
        <v>45</v>
      </c>
      <c r="G658" s="102">
        <v>41</v>
      </c>
      <c r="H658" s="102">
        <v>38</v>
      </c>
      <c r="I658" s="172" t="str" cm="1">
        <f t="array" ref="I658">RGBCOLOR(F658,G658,H658)</f>
        <v/>
      </c>
      <c r="J658" s="102">
        <v>255</v>
      </c>
      <c r="K658" s="102">
        <v>255</v>
      </c>
      <c r="L658" s="102">
        <v>255</v>
      </c>
      <c r="M658" s="112" t="str" cm="1">
        <f t="array" ref="M658">RGBCOLOR(J658,K658,L658)</f>
        <v/>
      </c>
      <c r="Z658" s="101" t="str">
        <f t="shared" ref="Z658" si="207">CONCATENATE("#",DEC2HEX(F658,2),DEC2HEX(G658,2),DEC2HEX(H658,2))</f>
        <v>#2D2926</v>
      </c>
    </row>
    <row r="659" spans="1:26" x14ac:dyDescent="0.25">
      <c r="A659" s="88"/>
      <c r="B659" s="114"/>
      <c r="C659" s="114"/>
      <c r="D659" s="175" t="s">
        <v>534</v>
      </c>
      <c r="F659" s="102">
        <v>45</v>
      </c>
      <c r="G659" s="102">
        <v>41</v>
      </c>
      <c r="H659" s="102">
        <v>38</v>
      </c>
      <c r="I659" s="172" t="str" cm="1">
        <f t="array" ref="I659">RGBCOLOR(F659,G659,H659)</f>
        <v/>
      </c>
      <c r="J659" s="102">
        <v>255</v>
      </c>
      <c r="K659" s="102">
        <v>255</v>
      </c>
      <c r="L659" s="102">
        <v>255</v>
      </c>
      <c r="M659" s="112" t="str" cm="1">
        <f t="array" ref="M659">RGBCOLOR(J659,K659,L659)</f>
        <v/>
      </c>
      <c r="Z659" s="101" t="str">
        <f t="shared" ref="Z659" si="208">CONCATENATE("#",DEC2HEX(F659,2),DEC2HEX(G659,2),DEC2HEX(H659,2))</f>
        <v>#2D2926</v>
      </c>
    </row>
    <row r="660" spans="1:26" ht="15.75" thickBot="1" x14ac:dyDescent="0.3">
      <c r="A660" s="89"/>
      <c r="B660" s="111"/>
      <c r="C660" s="111"/>
      <c r="D660" s="186" t="s">
        <v>545</v>
      </c>
      <c r="F660" s="102">
        <v>255</v>
      </c>
      <c r="G660" s="102">
        <v>215</v>
      </c>
      <c r="H660" s="102">
        <v>0</v>
      </c>
      <c r="I660" s="109" t="str" cm="1">
        <f t="array" ref="I660">RGBCOLOR(F660,G660,H660)</f>
        <v/>
      </c>
      <c r="J660" s="102">
        <v>0</v>
      </c>
      <c r="K660" s="102">
        <v>0</v>
      </c>
      <c r="L660" s="102">
        <v>0</v>
      </c>
      <c r="M660" s="108" t="str" cm="1">
        <f t="array" ref="M660">RGBCOLOR(J660,K660,L660)</f>
        <v/>
      </c>
      <c r="Z660" s="101" t="str">
        <f t="shared" ref="Z660" si="209">CONCATENATE("#",DEC2HEX(F660,2),DEC2HEX(G660,2),DEC2HEX(H660,2))</f>
        <v>#FFD700</v>
      </c>
    </row>
    <row r="661" spans="1:26" x14ac:dyDescent="0.25">
      <c r="A661" s="87"/>
      <c r="B661" s="93"/>
      <c r="C661" s="93"/>
      <c r="D661" s="82">
        <v>0</v>
      </c>
      <c r="F661" s="102"/>
      <c r="G661" s="102"/>
      <c r="H661" s="102"/>
      <c r="I661" s="108" t="str" cm="1">
        <f t="array" ref="I661">RGBCOLOR(F661,G661,H661)</f>
        <v/>
      </c>
      <c r="M661" s="108" t="str" cm="1">
        <f t="array" ref="M661">RGBCOLOR(J661,K661,L661)</f>
        <v/>
      </c>
      <c r="Z661" s="101" t="str">
        <f t="shared" ref="Z661" si="210">CONCATENATE("#",DEC2HEX(F661,2),DEC2HEX(G661,2),DEC2HEX(H661,2))</f>
        <v>#000000</v>
      </c>
    </row>
    <row r="662" spans="1:26" x14ac:dyDescent="0.25">
      <c r="A662" s="88" t="s">
        <v>176</v>
      </c>
      <c r="B662" s="91">
        <v>60</v>
      </c>
      <c r="C662" s="91" t="s">
        <v>236</v>
      </c>
      <c r="D662" s="175" t="s">
        <v>375</v>
      </c>
      <c r="F662" s="102">
        <v>45</v>
      </c>
      <c r="G662" s="102">
        <v>41</v>
      </c>
      <c r="H662" s="102">
        <v>38</v>
      </c>
      <c r="I662" s="172" t="str" cm="1">
        <f t="array" ref="I662">RGBCOLOR(F662,G662,H662)</f>
        <v/>
      </c>
      <c r="J662" s="102">
        <v>255</v>
      </c>
      <c r="K662" s="102">
        <v>255</v>
      </c>
      <c r="L662" s="102">
        <v>255</v>
      </c>
      <c r="M662" s="112" t="str" cm="1">
        <f t="array" ref="M662">RGBCOLOR(J662,K662,L662)</f>
        <v/>
      </c>
      <c r="Z662" s="101" t="str">
        <f t="shared" ref="Z662" si="211">CONCATENATE("#",DEC2HEX(F662,2),DEC2HEX(G662,2),DEC2HEX(H662,2))</f>
        <v>#2D2926</v>
      </c>
    </row>
    <row r="663" spans="1:26" x14ac:dyDescent="0.25">
      <c r="A663" s="88"/>
      <c r="B663" s="114"/>
      <c r="C663" s="114"/>
      <c r="D663" s="175" t="s">
        <v>806</v>
      </c>
      <c r="F663" s="102">
        <v>45</v>
      </c>
      <c r="G663" s="102">
        <v>41</v>
      </c>
      <c r="H663" s="102">
        <v>38</v>
      </c>
      <c r="I663" s="172" t="str" cm="1">
        <f t="array" ref="I663">RGBCOLOR(F663,G663,H663)</f>
        <v/>
      </c>
      <c r="J663" s="102">
        <v>255</v>
      </c>
      <c r="K663" s="102">
        <v>255</v>
      </c>
      <c r="L663" s="102">
        <v>255</v>
      </c>
      <c r="M663" s="112" t="str" cm="1">
        <f t="array" ref="M663">RGBCOLOR(J663,K663,L663)</f>
        <v/>
      </c>
      <c r="Z663" s="101" t="str">
        <f t="shared" ref="Z663" si="212">CONCATENATE("#",DEC2HEX(F663,2),DEC2HEX(G663,2),DEC2HEX(H663,2))</f>
        <v>#2D2926</v>
      </c>
    </row>
    <row r="664" spans="1:26" x14ac:dyDescent="0.25">
      <c r="A664" s="88"/>
      <c r="B664" s="114"/>
      <c r="C664" s="114"/>
      <c r="D664" s="175" t="s">
        <v>833</v>
      </c>
      <c r="F664" s="102">
        <v>45</v>
      </c>
      <c r="G664" s="102">
        <v>41</v>
      </c>
      <c r="H664" s="102">
        <v>38</v>
      </c>
      <c r="I664" s="172" t="str" cm="1">
        <f t="array" ref="I664">RGBCOLOR(F664,G664,H664)</f>
        <v/>
      </c>
      <c r="J664" s="102">
        <v>255</v>
      </c>
      <c r="K664" s="102">
        <v>255</v>
      </c>
      <c r="L664" s="102">
        <v>255</v>
      </c>
      <c r="M664" s="112" t="str" cm="1">
        <f t="array" ref="M664">RGBCOLOR(J664,K664,L664)</f>
        <v/>
      </c>
      <c r="Z664" s="101" t="str">
        <f t="shared" ref="Z664" si="213">CONCATENATE("#",DEC2HEX(F664,2),DEC2HEX(G664,2),DEC2HEX(H664,2))</f>
        <v>#2D2926</v>
      </c>
    </row>
    <row r="665" spans="1:26" ht="15.75" thickBot="1" x14ac:dyDescent="0.3">
      <c r="A665" s="89"/>
      <c r="B665" s="111"/>
      <c r="C665" s="111"/>
      <c r="D665" s="81" t="s">
        <v>847</v>
      </c>
      <c r="F665" s="102">
        <v>255</v>
      </c>
      <c r="G665" s="102">
        <v>215</v>
      </c>
      <c r="H665" s="102">
        <v>0</v>
      </c>
      <c r="I665" s="109" t="str" cm="1">
        <f t="array" ref="I665">RGBCOLOR(F665,G665,H665)</f>
        <v/>
      </c>
      <c r="J665" s="102">
        <v>0</v>
      </c>
      <c r="K665" s="102">
        <v>0</v>
      </c>
      <c r="L665" s="102">
        <v>0</v>
      </c>
      <c r="M665" s="108" t="str" cm="1">
        <f t="array" ref="M665">RGBCOLOR(J665,K665,L665)</f>
        <v/>
      </c>
      <c r="Z665" s="101" t="str">
        <f t="shared" ref="Z665" si="214">CONCATENATE("#",DEC2HEX(F665,2),DEC2HEX(G665,2),DEC2HEX(H665,2))</f>
        <v>#FFD700</v>
      </c>
    </row>
    <row r="666" spans="1:26" x14ac:dyDescent="0.25">
      <c r="A666" s="87"/>
      <c r="B666" s="93"/>
      <c r="C666" s="93"/>
      <c r="D666" s="82">
        <v>0</v>
      </c>
      <c r="F666" s="102"/>
      <c r="G666" s="102"/>
      <c r="H666" s="102"/>
      <c r="I666" s="108" t="str" cm="1">
        <f t="array" ref="I666">RGBCOLOR(F666,G666,H666)</f>
        <v/>
      </c>
      <c r="M666" s="108" t="str" cm="1">
        <f t="array" ref="M666">RGBCOLOR(J666,K666,L666)</f>
        <v/>
      </c>
      <c r="Z666" s="101" t="str">
        <f t="shared" ref="Z666" si="215">CONCATENATE("#",DEC2HEX(F666,2),DEC2HEX(G666,2),DEC2HEX(H666,2))</f>
        <v>#000000</v>
      </c>
    </row>
    <row r="667" spans="1:26" x14ac:dyDescent="0.25">
      <c r="A667" s="156" t="s">
        <v>122</v>
      </c>
      <c r="B667" s="91">
        <v>62</v>
      </c>
      <c r="C667" s="91" t="s">
        <v>228</v>
      </c>
      <c r="D667" s="85" t="s">
        <v>376</v>
      </c>
      <c r="F667" s="102">
        <v>0</v>
      </c>
      <c r="G667" s="102">
        <v>140</v>
      </c>
      <c r="H667" s="102">
        <v>149</v>
      </c>
      <c r="I667" s="185" t="str" cm="1">
        <f t="array" ref="I667">RGBCOLOR(F667,G667,H667)</f>
        <v/>
      </c>
      <c r="J667" s="102">
        <v>255</v>
      </c>
      <c r="K667" s="102">
        <v>255</v>
      </c>
      <c r="L667" s="102">
        <v>255</v>
      </c>
      <c r="M667" s="112" t="str" cm="1">
        <f t="array" ref="M667">RGBCOLOR(J667,K667,L667)</f>
        <v/>
      </c>
      <c r="Z667" s="101" t="str">
        <f t="shared" ref="Z667" si="216">CONCATENATE("#",DEC2HEX(F667,2),DEC2HEX(G667,2),DEC2HEX(H667,2))</f>
        <v>#008C95</v>
      </c>
    </row>
    <row r="668" spans="1:26" x14ac:dyDescent="0.25">
      <c r="A668" s="88"/>
      <c r="B668" s="114"/>
      <c r="C668" s="114"/>
      <c r="D668" s="85" t="s">
        <v>377</v>
      </c>
      <c r="F668" s="102">
        <v>0</v>
      </c>
      <c r="G668" s="102">
        <v>140</v>
      </c>
      <c r="H668" s="102">
        <v>149</v>
      </c>
      <c r="I668" s="185" t="str" cm="1">
        <f t="array" ref="I668">RGBCOLOR(F668,G668,H668)</f>
        <v/>
      </c>
      <c r="J668" s="102">
        <v>255</v>
      </c>
      <c r="K668" s="102">
        <v>255</v>
      </c>
      <c r="L668" s="102">
        <v>255</v>
      </c>
      <c r="M668" s="112" t="str" cm="1">
        <f t="array" ref="M668">RGBCOLOR(J668,K668,L668)</f>
        <v/>
      </c>
      <c r="Z668" s="101" t="str">
        <f t="shared" ref="Z668" si="217">CONCATENATE("#",DEC2HEX(F668,2),DEC2HEX(G668,2),DEC2HEX(H668,2))</f>
        <v>#008C95</v>
      </c>
    </row>
    <row r="669" spans="1:26" x14ac:dyDescent="0.25">
      <c r="A669" s="88"/>
      <c r="B669" s="114"/>
      <c r="C669" s="114"/>
      <c r="D669" s="85" t="s">
        <v>378</v>
      </c>
      <c r="F669" s="102">
        <v>0</v>
      </c>
      <c r="G669" s="102">
        <v>140</v>
      </c>
      <c r="H669" s="102">
        <v>149</v>
      </c>
      <c r="I669" s="185" t="str" cm="1">
        <f t="array" ref="I669">RGBCOLOR(F669,G669,H669)</f>
        <v/>
      </c>
      <c r="J669" s="102">
        <v>255</v>
      </c>
      <c r="K669" s="102">
        <v>255</v>
      </c>
      <c r="L669" s="102">
        <v>255</v>
      </c>
      <c r="M669" s="112" t="str" cm="1">
        <f t="array" ref="M669">RGBCOLOR(J669,K669,L669)</f>
        <v/>
      </c>
      <c r="Z669" s="101" t="str">
        <f t="shared" ref="Z669" si="218">CONCATENATE("#",DEC2HEX(F669,2),DEC2HEX(G669,2),DEC2HEX(H669,2))</f>
        <v>#008C95</v>
      </c>
    </row>
    <row r="670" spans="1:26" ht="15.75" thickBot="1" x14ac:dyDescent="0.3">
      <c r="A670" s="89"/>
      <c r="B670" s="111"/>
      <c r="C670" s="111"/>
      <c r="D670" s="81" t="s">
        <v>40</v>
      </c>
      <c r="F670" s="102">
        <v>255</v>
      </c>
      <c r="G670" s="102">
        <v>215</v>
      </c>
      <c r="H670" s="102">
        <v>0</v>
      </c>
      <c r="I670" s="109" t="str" cm="1">
        <f t="array" ref="I670">RGBCOLOR(F670,G670,H670)</f>
        <v/>
      </c>
      <c r="J670" s="102">
        <v>0</v>
      </c>
      <c r="K670" s="102">
        <v>0</v>
      </c>
      <c r="L670" s="102">
        <v>0</v>
      </c>
      <c r="M670" s="108" t="str" cm="1">
        <f t="array" ref="M670">RGBCOLOR(J670,K670,L670)</f>
        <v/>
      </c>
      <c r="Z670" s="101" t="str">
        <f t="shared" ref="Z670" si="219">CONCATENATE("#",DEC2HEX(F670,2),DEC2HEX(G670,2),DEC2HEX(H670,2))</f>
        <v>#FFD700</v>
      </c>
    </row>
    <row r="671" spans="1:26" x14ac:dyDescent="0.25">
      <c r="A671" s="87"/>
      <c r="B671" s="93"/>
      <c r="C671" s="93"/>
      <c r="D671" s="82">
        <v>0</v>
      </c>
      <c r="F671" s="102"/>
      <c r="G671" s="102"/>
      <c r="H671" s="102"/>
      <c r="I671" s="108" t="str" cm="1">
        <f t="array" ref="I671">RGBCOLOR(F671,G671,H671)</f>
        <v/>
      </c>
      <c r="M671" s="108" t="str" cm="1">
        <f t="array" ref="M671">RGBCOLOR(J671,K671,L671)</f>
        <v/>
      </c>
      <c r="Z671" s="101" t="str">
        <f t="shared" ref="Z671" si="220">CONCATENATE("#",DEC2HEX(F671,2),DEC2HEX(G671,2),DEC2HEX(H671,2))</f>
        <v>#000000</v>
      </c>
    </row>
    <row r="672" spans="1:26" x14ac:dyDescent="0.25">
      <c r="A672" s="156" t="s">
        <v>144</v>
      </c>
      <c r="B672" s="91">
        <v>62</v>
      </c>
      <c r="C672" s="91" t="s">
        <v>236</v>
      </c>
      <c r="D672" s="83" t="s">
        <v>379</v>
      </c>
      <c r="F672" s="102">
        <v>16</v>
      </c>
      <c r="G672" s="102">
        <v>6</v>
      </c>
      <c r="H672" s="102">
        <v>159</v>
      </c>
      <c r="I672" s="157" t="str" cm="1">
        <f t="array" ref="I672">RGBCOLOR(F672,G672,H672)</f>
        <v/>
      </c>
      <c r="J672" s="102">
        <v>255</v>
      </c>
      <c r="K672" s="102">
        <v>255</v>
      </c>
      <c r="L672" s="102">
        <v>255</v>
      </c>
      <c r="M672" s="112" t="str" cm="1">
        <f t="array" ref="M672">RGBCOLOR(J672,K672,L672)</f>
        <v/>
      </c>
      <c r="Z672" s="101" t="str">
        <f t="shared" ref="Z672" si="221">CONCATENATE("#",DEC2HEX(F672,2),DEC2HEX(G672,2),DEC2HEX(H672,2))</f>
        <v>#10069F</v>
      </c>
    </row>
    <row r="673" spans="1:26" x14ac:dyDescent="0.25">
      <c r="A673" s="88"/>
      <c r="B673" s="114"/>
      <c r="C673" s="114"/>
      <c r="D673" s="83" t="s">
        <v>380</v>
      </c>
      <c r="F673" s="102">
        <v>16</v>
      </c>
      <c r="G673" s="102">
        <v>6</v>
      </c>
      <c r="H673" s="102">
        <v>159</v>
      </c>
      <c r="I673" s="157" t="str" cm="1">
        <f t="array" ref="I673">RGBCOLOR(F673,G673,H673)</f>
        <v/>
      </c>
      <c r="J673" s="102">
        <v>255</v>
      </c>
      <c r="K673" s="102">
        <v>255</v>
      </c>
      <c r="L673" s="102">
        <v>255</v>
      </c>
      <c r="M673" s="112" t="str" cm="1">
        <f t="array" ref="M673">RGBCOLOR(J673,K673,L673)</f>
        <v/>
      </c>
      <c r="Z673" s="101" t="str">
        <f t="shared" ref="Z673" si="222">CONCATENATE("#",DEC2HEX(F673,2),DEC2HEX(G673,2),DEC2HEX(H673,2))</f>
        <v>#10069F</v>
      </c>
    </row>
    <row r="674" spans="1:26" x14ac:dyDescent="0.25">
      <c r="A674" s="88"/>
      <c r="B674" s="114"/>
      <c r="C674" s="114"/>
      <c r="D674" s="83" t="s">
        <v>223</v>
      </c>
      <c r="F674" s="102">
        <v>16</v>
      </c>
      <c r="G674" s="102">
        <v>6</v>
      </c>
      <c r="H674" s="102">
        <v>159</v>
      </c>
      <c r="I674" s="157" t="str" cm="1">
        <f t="array" ref="I674">RGBCOLOR(F674,G674,H674)</f>
        <v/>
      </c>
      <c r="J674" s="102">
        <v>255</v>
      </c>
      <c r="K674" s="102">
        <v>255</v>
      </c>
      <c r="L674" s="102">
        <v>255</v>
      </c>
      <c r="M674" s="112" t="str" cm="1">
        <f t="array" ref="M674">RGBCOLOR(J674,K674,L674)</f>
        <v/>
      </c>
      <c r="Z674" s="101" t="str">
        <f t="shared" ref="Z674" si="223">CONCATENATE("#",DEC2HEX(F674,2),DEC2HEX(G674,2),DEC2HEX(H674,2))</f>
        <v>#10069F</v>
      </c>
    </row>
    <row r="675" spans="1:26" ht="15.75" thickBot="1" x14ac:dyDescent="0.3">
      <c r="A675" s="89"/>
      <c r="B675" s="111"/>
      <c r="C675" s="111"/>
      <c r="D675" s="81" t="s">
        <v>31</v>
      </c>
      <c r="F675" s="102">
        <v>255</v>
      </c>
      <c r="G675" s="102">
        <v>215</v>
      </c>
      <c r="H675" s="102">
        <v>0</v>
      </c>
      <c r="I675" s="109" t="str" cm="1">
        <f t="array" ref="I675">RGBCOLOR(F675,G675,H675)</f>
        <v/>
      </c>
      <c r="J675" s="102">
        <v>0</v>
      </c>
      <c r="K675" s="102">
        <v>0</v>
      </c>
      <c r="L675" s="102">
        <v>0</v>
      </c>
      <c r="M675" s="108" t="str" cm="1">
        <f t="array" ref="M675">RGBCOLOR(J675,K675,L675)</f>
        <v/>
      </c>
      <c r="Z675" s="101" t="str">
        <f t="shared" ref="Z675" si="224">CONCATENATE("#",DEC2HEX(F675,2),DEC2HEX(G675,2),DEC2HEX(H675,2))</f>
        <v>#FFD700</v>
      </c>
    </row>
    <row r="676" spans="1:26" x14ac:dyDescent="0.25">
      <c r="A676" s="87"/>
      <c r="B676" s="93"/>
      <c r="C676" s="93"/>
      <c r="D676" s="82">
        <v>0</v>
      </c>
      <c r="F676" s="102"/>
      <c r="G676" s="102"/>
      <c r="H676" s="102"/>
      <c r="I676" s="108" t="str" cm="1">
        <f t="array" ref="I676">RGBCOLOR(F676,G676,H676)</f>
        <v/>
      </c>
      <c r="M676" s="108" t="str" cm="1">
        <f t="array" ref="M676">RGBCOLOR(J676,K676,L676)</f>
        <v/>
      </c>
      <c r="Z676" s="101" t="str">
        <f t="shared" ref="Z676" si="225">CONCATENATE("#",DEC2HEX(F676,2),DEC2HEX(G676,2),DEC2HEX(H676,2))</f>
        <v>#000000</v>
      </c>
    </row>
    <row r="677" spans="1:26" x14ac:dyDescent="0.25">
      <c r="A677" s="156" t="s">
        <v>130</v>
      </c>
      <c r="B677" s="91">
        <v>62</v>
      </c>
      <c r="C677" s="91" t="s">
        <v>238</v>
      </c>
      <c r="D677" s="175" t="s">
        <v>376</v>
      </c>
      <c r="F677" s="102">
        <v>45</v>
      </c>
      <c r="G677" s="102">
        <v>41</v>
      </c>
      <c r="H677" s="102">
        <v>38</v>
      </c>
      <c r="I677" s="172" t="str" cm="1">
        <f t="array" ref="I677">RGBCOLOR(F677,G677,H677)</f>
        <v/>
      </c>
      <c r="J677" s="102">
        <v>255</v>
      </c>
      <c r="K677" s="102">
        <v>255</v>
      </c>
      <c r="L677" s="102">
        <v>255</v>
      </c>
      <c r="M677" s="112" t="str" cm="1">
        <f t="array" ref="M677">RGBCOLOR(J677,K677,L677)</f>
        <v/>
      </c>
      <c r="Z677" s="101" t="str">
        <f t="shared" ref="Z677" si="226">CONCATENATE("#",DEC2HEX(F677,2),DEC2HEX(G677,2),DEC2HEX(H677,2))</f>
        <v>#2D2926</v>
      </c>
    </row>
    <row r="678" spans="1:26" x14ac:dyDescent="0.25">
      <c r="A678" s="88"/>
      <c r="B678" s="114"/>
      <c r="C678" s="114"/>
      <c r="D678" s="175" t="s">
        <v>374</v>
      </c>
      <c r="F678" s="102">
        <v>45</v>
      </c>
      <c r="G678" s="102">
        <v>41</v>
      </c>
      <c r="H678" s="102">
        <v>38</v>
      </c>
      <c r="I678" s="172" t="str" cm="1">
        <f t="array" ref="I678">RGBCOLOR(F678,G678,H678)</f>
        <v/>
      </c>
      <c r="J678" s="102">
        <v>255</v>
      </c>
      <c r="K678" s="102">
        <v>255</v>
      </c>
      <c r="L678" s="102">
        <v>255</v>
      </c>
      <c r="M678" s="112" t="str" cm="1">
        <f t="array" ref="M678">RGBCOLOR(J678,K678,L678)</f>
        <v/>
      </c>
      <c r="Z678" s="101" t="str">
        <f t="shared" ref="Z678" si="227">CONCATENATE("#",DEC2HEX(F678,2),DEC2HEX(G678,2),DEC2HEX(H678,2))</f>
        <v>#2D2926</v>
      </c>
    </row>
    <row r="679" spans="1:26" x14ac:dyDescent="0.25">
      <c r="A679" s="88"/>
      <c r="B679" s="114"/>
      <c r="C679" s="114"/>
      <c r="D679" s="175" t="s">
        <v>365</v>
      </c>
      <c r="F679" s="102">
        <v>45</v>
      </c>
      <c r="G679" s="102">
        <v>41</v>
      </c>
      <c r="H679" s="102">
        <v>38</v>
      </c>
      <c r="I679" s="172" t="str" cm="1">
        <f t="array" ref="I679">RGBCOLOR(F679,G679,H679)</f>
        <v/>
      </c>
      <c r="J679" s="102">
        <v>255</v>
      </c>
      <c r="K679" s="102">
        <v>255</v>
      </c>
      <c r="L679" s="102">
        <v>255</v>
      </c>
      <c r="M679" s="112" t="str" cm="1">
        <f t="array" ref="M679">RGBCOLOR(J679,K679,L679)</f>
        <v/>
      </c>
      <c r="Z679" s="101" t="str">
        <f t="shared" ref="Z679" si="228">CONCATENATE("#",DEC2HEX(F679,2),DEC2HEX(G679,2),DEC2HEX(H679,2))</f>
        <v>#2D2926</v>
      </c>
    </row>
    <row r="680" spans="1:26" ht="15.75" thickBot="1" x14ac:dyDescent="0.3">
      <c r="A680" s="89"/>
      <c r="B680" s="111"/>
      <c r="C680" s="111"/>
      <c r="D680" s="81" t="s">
        <v>609</v>
      </c>
      <c r="F680" s="102">
        <v>255</v>
      </c>
      <c r="G680" s="102">
        <v>215</v>
      </c>
      <c r="H680" s="102">
        <v>0</v>
      </c>
      <c r="I680" s="109" t="str" cm="1">
        <f t="array" ref="I680">RGBCOLOR(F680,G680,H680)</f>
        <v/>
      </c>
      <c r="J680" s="102">
        <v>0</v>
      </c>
      <c r="K680" s="102">
        <v>0</v>
      </c>
      <c r="L680" s="102">
        <v>0</v>
      </c>
      <c r="M680" s="108" t="str" cm="1">
        <f t="array" ref="M680">RGBCOLOR(J680,K680,L680)</f>
        <v/>
      </c>
      <c r="Z680" s="101" t="str">
        <f t="shared" ref="Z680" si="229">CONCATENATE("#",DEC2HEX(F680,2),DEC2HEX(G680,2),DEC2HEX(H680,2))</f>
        <v>#FFD700</v>
      </c>
    </row>
    <row r="681" spans="1:26" x14ac:dyDescent="0.25">
      <c r="A681" s="87"/>
      <c r="B681" s="93"/>
      <c r="C681" s="93"/>
      <c r="D681" s="82">
        <v>0</v>
      </c>
      <c r="F681" s="102"/>
      <c r="G681" s="102"/>
      <c r="H681" s="102"/>
      <c r="I681" s="108" t="str" cm="1">
        <f t="array" ref="I681">RGBCOLOR(F681,G681,H681)</f>
        <v/>
      </c>
      <c r="M681" s="108" t="str" cm="1">
        <f t="array" ref="M681">RGBCOLOR(J681,K681,L681)</f>
        <v/>
      </c>
      <c r="Z681" s="101" t="str">
        <f t="shared" ref="Z681" si="230">CONCATENATE("#",DEC2HEX(F681,2),DEC2HEX(G681,2),DEC2HEX(H681,2))</f>
        <v>#000000</v>
      </c>
    </row>
    <row r="682" spans="1:26" x14ac:dyDescent="0.25">
      <c r="A682" s="156" t="s">
        <v>145</v>
      </c>
      <c r="B682" s="91">
        <v>62</v>
      </c>
      <c r="C682" s="91" t="s">
        <v>246</v>
      </c>
      <c r="D682" s="83" t="s">
        <v>323</v>
      </c>
      <c r="F682" s="102">
        <v>16</v>
      </c>
      <c r="G682" s="102">
        <v>6</v>
      </c>
      <c r="H682" s="102">
        <v>159</v>
      </c>
      <c r="I682" s="157" t="str" cm="1">
        <f t="array" ref="I682">RGBCOLOR(F682,G682,H682)</f>
        <v/>
      </c>
      <c r="J682" s="102">
        <v>255</v>
      </c>
      <c r="K682" s="102">
        <v>255</v>
      </c>
      <c r="L682" s="102">
        <v>255</v>
      </c>
      <c r="M682" s="112" t="str" cm="1">
        <f t="array" ref="M682">RGBCOLOR(J682,K682,L682)</f>
        <v/>
      </c>
      <c r="Z682" s="101" t="str">
        <f t="shared" ref="Z682" si="231">CONCATENATE("#",DEC2HEX(F682,2),DEC2HEX(G682,2),DEC2HEX(H682,2))</f>
        <v>#10069F</v>
      </c>
    </row>
    <row r="683" spans="1:26" x14ac:dyDescent="0.25">
      <c r="A683" s="88"/>
      <c r="B683" s="114"/>
      <c r="C683" s="114"/>
      <c r="D683" s="83" t="s">
        <v>380</v>
      </c>
      <c r="F683" s="102">
        <v>16</v>
      </c>
      <c r="G683" s="102">
        <v>6</v>
      </c>
      <c r="H683" s="102">
        <v>159</v>
      </c>
      <c r="I683" s="157" t="str" cm="1">
        <f t="array" ref="I683">RGBCOLOR(F683,G683,H683)</f>
        <v/>
      </c>
      <c r="J683" s="102">
        <v>255</v>
      </c>
      <c r="K683" s="102">
        <v>255</v>
      </c>
      <c r="L683" s="102">
        <v>255</v>
      </c>
      <c r="M683" s="112" t="str" cm="1">
        <f t="array" ref="M683">RGBCOLOR(J683,K683,L683)</f>
        <v/>
      </c>
      <c r="Z683" s="101" t="str">
        <f t="shared" ref="Z683" si="232">CONCATENATE("#",DEC2HEX(F683,2),DEC2HEX(G683,2),DEC2HEX(H683,2))</f>
        <v>#10069F</v>
      </c>
    </row>
    <row r="684" spans="1:26" x14ac:dyDescent="0.25">
      <c r="A684" s="88"/>
      <c r="B684" s="114"/>
      <c r="C684" s="114"/>
      <c r="D684" s="83" t="s">
        <v>223</v>
      </c>
      <c r="F684" s="102">
        <v>16</v>
      </c>
      <c r="G684" s="102">
        <v>6</v>
      </c>
      <c r="H684" s="102">
        <v>159</v>
      </c>
      <c r="I684" s="157" t="str" cm="1">
        <f t="array" ref="I684">RGBCOLOR(F684,G684,H684)</f>
        <v/>
      </c>
      <c r="J684" s="102">
        <v>255</v>
      </c>
      <c r="K684" s="102">
        <v>255</v>
      </c>
      <c r="L684" s="102">
        <v>255</v>
      </c>
      <c r="M684" s="112" t="str" cm="1">
        <f t="array" ref="M684">RGBCOLOR(J684,K684,L684)</f>
        <v/>
      </c>
      <c r="Z684" s="101" t="str">
        <f t="shared" ref="Z684" si="233">CONCATENATE("#",DEC2HEX(F684,2),DEC2HEX(G684,2),DEC2HEX(H684,2))</f>
        <v>#10069F</v>
      </c>
    </row>
    <row r="685" spans="1:26" ht="15.75" thickBot="1" x14ac:dyDescent="0.3">
      <c r="A685" s="89"/>
      <c r="B685" s="111"/>
      <c r="C685" s="111"/>
      <c r="D685" s="81" t="s">
        <v>31</v>
      </c>
      <c r="F685" s="102">
        <v>255</v>
      </c>
      <c r="G685" s="102">
        <v>215</v>
      </c>
      <c r="H685" s="102">
        <v>0</v>
      </c>
      <c r="I685" s="109" t="str" cm="1">
        <f t="array" ref="I685">RGBCOLOR(F685,G685,H685)</f>
        <v/>
      </c>
      <c r="J685" s="102">
        <v>0</v>
      </c>
      <c r="K685" s="102">
        <v>0</v>
      </c>
      <c r="L685" s="102">
        <v>0</v>
      </c>
      <c r="M685" s="108" t="str" cm="1">
        <f t="array" ref="M685">RGBCOLOR(J685,K685,L685)</f>
        <v/>
      </c>
      <c r="Z685" s="101" t="str">
        <f t="shared" ref="Z685" si="234">CONCATENATE("#",DEC2HEX(F685,2),DEC2HEX(G685,2),DEC2HEX(H685,2))</f>
        <v>#FFD700</v>
      </c>
    </row>
    <row r="686" spans="1:26" x14ac:dyDescent="0.25">
      <c r="A686" s="87"/>
      <c r="B686" s="93"/>
      <c r="C686" s="93"/>
      <c r="D686" s="184">
        <v>0</v>
      </c>
      <c r="F686" s="102"/>
      <c r="G686" s="102"/>
      <c r="H686" s="102"/>
      <c r="I686" s="109"/>
      <c r="M686" s="108" t="str" cm="1">
        <f t="array" ref="M686">RGBCOLOR(J686,K686,L686)</f>
        <v/>
      </c>
      <c r="Z686" s="101" t="str">
        <f t="shared" ref="Z686" si="235">CONCATENATE("#",DEC2HEX(F686,2),DEC2HEX(G686,2),DEC2HEX(H686,2))</f>
        <v>#000000</v>
      </c>
    </row>
    <row r="687" spans="1:26" x14ac:dyDescent="0.25">
      <c r="A687" s="152" t="s">
        <v>535</v>
      </c>
      <c r="B687" s="91">
        <v>62</v>
      </c>
      <c r="C687" s="91" t="s">
        <v>279</v>
      </c>
      <c r="D687" s="175" t="s">
        <v>536</v>
      </c>
      <c r="F687" s="102">
        <v>45</v>
      </c>
      <c r="G687" s="102">
        <v>41</v>
      </c>
      <c r="H687" s="102">
        <v>38</v>
      </c>
      <c r="I687" s="172" t="str" cm="1">
        <f t="array" ref="I687">RGBCOLOR(F687,G687,H687)</f>
        <v/>
      </c>
      <c r="J687" s="102">
        <v>255</v>
      </c>
      <c r="K687" s="102">
        <v>255</v>
      </c>
      <c r="L687" s="102">
        <v>255</v>
      </c>
      <c r="M687" s="112" t="str" cm="1">
        <f t="array" ref="M687">RGBCOLOR(J687,K687,L687)</f>
        <v/>
      </c>
      <c r="Z687" s="101" t="str">
        <f t="shared" ref="Z687" si="236">CONCATENATE("#",DEC2HEX(F687,2),DEC2HEX(G687,2),DEC2HEX(H687,2))</f>
        <v>#2D2926</v>
      </c>
    </row>
    <row r="688" spans="1:26" x14ac:dyDescent="0.25">
      <c r="A688" s="88"/>
      <c r="B688" s="114"/>
      <c r="C688" s="114"/>
      <c r="D688" s="175" t="s">
        <v>374</v>
      </c>
      <c r="F688" s="102">
        <v>45</v>
      </c>
      <c r="G688" s="102">
        <v>41</v>
      </c>
      <c r="H688" s="102">
        <v>38</v>
      </c>
      <c r="I688" s="172" t="str" cm="1">
        <f t="array" ref="I688">RGBCOLOR(F688,G688,H688)</f>
        <v/>
      </c>
      <c r="J688" s="102">
        <v>255</v>
      </c>
      <c r="K688" s="102">
        <v>255</v>
      </c>
      <c r="L688" s="102">
        <v>255</v>
      </c>
      <c r="M688" s="112" t="str" cm="1">
        <f t="array" ref="M688">RGBCOLOR(J688,K688,L688)</f>
        <v/>
      </c>
      <c r="Z688" s="101" t="str">
        <f t="shared" ref="Z688" si="237">CONCATENATE("#",DEC2HEX(F688,2),DEC2HEX(G688,2),DEC2HEX(H688,2))</f>
        <v>#2D2926</v>
      </c>
    </row>
    <row r="689" spans="1:26" x14ac:dyDescent="0.25">
      <c r="A689" s="88"/>
      <c r="B689" s="114"/>
      <c r="C689" s="114"/>
      <c r="D689" s="175" t="s">
        <v>365</v>
      </c>
      <c r="F689" s="102">
        <v>45</v>
      </c>
      <c r="G689" s="102">
        <v>41</v>
      </c>
      <c r="H689" s="102">
        <v>38</v>
      </c>
      <c r="I689" s="172" t="str" cm="1">
        <f t="array" ref="I689">RGBCOLOR(F689,G689,H689)</f>
        <v/>
      </c>
      <c r="J689" s="102">
        <v>255</v>
      </c>
      <c r="K689" s="102">
        <v>255</v>
      </c>
      <c r="L689" s="102">
        <v>255</v>
      </c>
      <c r="M689" s="112" t="str" cm="1">
        <f t="array" ref="M689">RGBCOLOR(J689,K689,L689)</f>
        <v/>
      </c>
      <c r="Z689" s="101" t="str">
        <f t="shared" ref="Z689" si="238">CONCATENATE("#",DEC2HEX(F689,2),DEC2HEX(G689,2),DEC2HEX(H689,2))</f>
        <v>#2D2926</v>
      </c>
    </row>
    <row r="690" spans="1:26" ht="15.75" thickBot="1" x14ac:dyDescent="0.3">
      <c r="A690" s="89"/>
      <c r="B690" s="111"/>
      <c r="C690" s="111"/>
      <c r="D690" s="81" t="s">
        <v>609</v>
      </c>
      <c r="F690" s="102">
        <v>255</v>
      </c>
      <c r="G690" s="102">
        <v>215</v>
      </c>
      <c r="H690" s="102">
        <v>0</v>
      </c>
      <c r="I690" s="109" t="str" cm="1">
        <f t="array" ref="I690">RGBCOLOR(F690,G690,H690)</f>
        <v/>
      </c>
      <c r="J690" s="102">
        <v>0</v>
      </c>
      <c r="K690" s="102">
        <v>0</v>
      </c>
      <c r="L690" s="102">
        <v>0</v>
      </c>
      <c r="M690" s="108" t="str" cm="1">
        <f t="array" ref="M690">RGBCOLOR(J690,K690,L690)</f>
        <v/>
      </c>
      <c r="Z690" s="101" t="str">
        <f t="shared" ref="Z690" si="239">CONCATENATE("#",DEC2HEX(F690,2),DEC2HEX(G690,2),DEC2HEX(H690,2))</f>
        <v>#FFD700</v>
      </c>
    </row>
    <row r="691" spans="1:26" x14ac:dyDescent="0.25">
      <c r="A691" s="87"/>
      <c r="B691" s="93"/>
      <c r="C691" s="93"/>
      <c r="D691" s="82">
        <v>0</v>
      </c>
      <c r="F691" s="102"/>
      <c r="G691" s="102"/>
      <c r="H691" s="102"/>
      <c r="I691" s="108" t="str" cm="1">
        <f t="array" ref="I691">RGBCOLOR(F691,G691,H691)</f>
        <v/>
      </c>
      <c r="M691" s="108" t="str" cm="1">
        <f t="array" ref="M691">RGBCOLOR(J691,K691,L691)</f>
        <v/>
      </c>
      <c r="Z691" s="101" t="str">
        <f t="shared" ref="Z691" si="240">CONCATENATE("#",DEC2HEX(F691,2),DEC2HEX(G691,2),DEC2HEX(H691,2))</f>
        <v>#000000</v>
      </c>
    </row>
    <row r="692" spans="1:26" x14ac:dyDescent="0.25">
      <c r="A692" s="152" t="s">
        <v>537</v>
      </c>
      <c r="B692" s="91">
        <v>62</v>
      </c>
      <c r="C692" s="91" t="s">
        <v>267</v>
      </c>
      <c r="D692" s="83" t="s">
        <v>323</v>
      </c>
      <c r="F692" s="102">
        <v>16</v>
      </c>
      <c r="G692" s="102">
        <v>6</v>
      </c>
      <c r="H692" s="102">
        <v>159</v>
      </c>
      <c r="I692" s="157" t="str" cm="1">
        <f t="array" ref="I692">RGBCOLOR(F692,G692,H692)</f>
        <v/>
      </c>
      <c r="J692" s="102">
        <v>255</v>
      </c>
      <c r="K692" s="102">
        <v>255</v>
      </c>
      <c r="L692" s="102">
        <v>255</v>
      </c>
      <c r="M692" s="112" t="str" cm="1">
        <f t="array" ref="M692">RGBCOLOR(J692,K692,L692)</f>
        <v/>
      </c>
      <c r="Z692" s="101" t="str">
        <f t="shared" ref="Z692" si="241">CONCATENATE("#",DEC2HEX(F692,2),DEC2HEX(G692,2),DEC2HEX(H692,2))</f>
        <v>#10069F</v>
      </c>
    </row>
    <row r="693" spans="1:26" x14ac:dyDescent="0.25">
      <c r="A693" s="88"/>
      <c r="B693" s="114"/>
      <c r="C693" s="114"/>
      <c r="D693" s="83" t="s">
        <v>538</v>
      </c>
      <c r="F693" s="102">
        <v>16</v>
      </c>
      <c r="G693" s="102">
        <v>6</v>
      </c>
      <c r="H693" s="102">
        <v>159</v>
      </c>
      <c r="I693" s="157" t="str" cm="1">
        <f t="array" ref="I693">RGBCOLOR(F693,G693,H693)</f>
        <v/>
      </c>
      <c r="J693" s="102">
        <v>255</v>
      </c>
      <c r="K693" s="102">
        <v>255</v>
      </c>
      <c r="L693" s="102">
        <v>255</v>
      </c>
      <c r="M693" s="112" t="str" cm="1">
        <f t="array" ref="M693">RGBCOLOR(J693,K693,L693)</f>
        <v/>
      </c>
      <c r="Z693" s="101" t="str">
        <f t="shared" ref="Z693" si="242">CONCATENATE("#",DEC2HEX(F693,2),DEC2HEX(G693,2),DEC2HEX(H693,2))</f>
        <v>#10069F</v>
      </c>
    </row>
    <row r="694" spans="1:26" x14ac:dyDescent="0.25">
      <c r="A694" s="88"/>
      <c r="B694" s="114"/>
      <c r="C694" s="114"/>
      <c r="D694" s="83" t="s">
        <v>539</v>
      </c>
      <c r="F694" s="102">
        <v>16</v>
      </c>
      <c r="G694" s="102">
        <v>6</v>
      </c>
      <c r="H694" s="102">
        <v>159</v>
      </c>
      <c r="I694" s="157" t="str" cm="1">
        <f t="array" ref="I694">RGBCOLOR(F694,G694,H694)</f>
        <v/>
      </c>
      <c r="J694" s="102">
        <v>255</v>
      </c>
      <c r="K694" s="102">
        <v>255</v>
      </c>
      <c r="L694" s="102">
        <v>255</v>
      </c>
      <c r="M694" s="112" t="str" cm="1">
        <f t="array" ref="M694">RGBCOLOR(J694,K694,L694)</f>
        <v/>
      </c>
      <c r="Z694" s="101" t="str">
        <f t="shared" ref="Z694" si="243">CONCATENATE("#",DEC2HEX(F694,2),DEC2HEX(G694,2),DEC2HEX(H694,2))</f>
        <v>#10069F</v>
      </c>
    </row>
    <row r="695" spans="1:26" ht="15.75" thickBot="1" x14ac:dyDescent="0.3">
      <c r="A695" s="89"/>
      <c r="B695" s="111"/>
      <c r="C695" s="111"/>
      <c r="D695" s="81" t="s">
        <v>31</v>
      </c>
      <c r="F695" s="102">
        <v>255</v>
      </c>
      <c r="G695" s="102">
        <v>215</v>
      </c>
      <c r="H695" s="102">
        <v>0</v>
      </c>
      <c r="I695" s="109" t="str" cm="1">
        <f t="array" ref="I695">RGBCOLOR(F695,G695,H695)</f>
        <v/>
      </c>
      <c r="J695" s="102">
        <v>0</v>
      </c>
      <c r="K695" s="102">
        <v>0</v>
      </c>
      <c r="L695" s="102">
        <v>0</v>
      </c>
      <c r="M695" s="108" t="str" cm="1">
        <f t="array" ref="M695">RGBCOLOR(J695,K695,L695)</f>
        <v/>
      </c>
      <c r="Z695" s="101" t="str">
        <f t="shared" ref="Z695" si="244">CONCATENATE("#",DEC2HEX(F695,2),DEC2HEX(G695,2),DEC2HEX(H695,2))</f>
        <v>#FFD700</v>
      </c>
    </row>
    <row r="696" spans="1:26" x14ac:dyDescent="0.25">
      <c r="A696" s="87"/>
      <c r="B696" s="93"/>
      <c r="C696" s="93"/>
      <c r="D696" s="82">
        <v>0</v>
      </c>
      <c r="F696" s="102"/>
      <c r="G696" s="102"/>
      <c r="H696" s="102"/>
      <c r="I696" s="108" t="str" cm="1">
        <f t="array" ref="I696">RGBCOLOR(F696,G696,H696)</f>
        <v/>
      </c>
      <c r="M696" s="108" t="str" cm="1">
        <f t="array" ref="M696">RGBCOLOR(J696,K696,L696)</f>
        <v/>
      </c>
      <c r="Z696" s="101" t="str">
        <f t="shared" ref="Z696" si="245">CONCATENATE("#",DEC2HEX(F696,2),DEC2HEX(G696,2),DEC2HEX(H696,2))</f>
        <v>#000000</v>
      </c>
    </row>
    <row r="697" spans="1:26" x14ac:dyDescent="0.25">
      <c r="A697" s="88" t="s">
        <v>171</v>
      </c>
      <c r="B697" s="91">
        <v>63</v>
      </c>
      <c r="C697" s="91" t="s">
        <v>278</v>
      </c>
      <c r="D697" s="86" t="s">
        <v>835</v>
      </c>
      <c r="F697" s="102">
        <v>0</v>
      </c>
      <c r="G697" s="102">
        <v>119</v>
      </c>
      <c r="H697" s="102">
        <v>73</v>
      </c>
      <c r="I697" s="183" t="str" cm="1">
        <f t="array" ref="I697">RGBCOLOR(F697,G697,H697)</f>
        <v/>
      </c>
      <c r="J697" s="102">
        <v>255</v>
      </c>
      <c r="K697" s="102">
        <v>255</v>
      </c>
      <c r="L697" s="102">
        <v>255</v>
      </c>
      <c r="M697" s="112" t="str" cm="1">
        <f t="array" ref="M697">RGBCOLOR(J697,K697,L697)</f>
        <v/>
      </c>
      <c r="Z697" s="101" t="str">
        <f t="shared" ref="Z697" si="246">CONCATENATE("#",DEC2HEX(F697,2),DEC2HEX(G697,2),DEC2HEX(H697,2))</f>
        <v>#007749</v>
      </c>
    </row>
    <row r="698" spans="1:26" x14ac:dyDescent="0.25">
      <c r="A698" s="88"/>
      <c r="B698" s="114"/>
      <c r="C698" s="114"/>
      <c r="D698" s="86" t="s">
        <v>848</v>
      </c>
      <c r="F698" s="102">
        <v>0</v>
      </c>
      <c r="G698" s="102">
        <v>119</v>
      </c>
      <c r="H698" s="102">
        <v>73</v>
      </c>
      <c r="I698" s="183" t="str" cm="1">
        <f t="array" ref="I698">RGBCOLOR(F698,G698,H698)</f>
        <v/>
      </c>
      <c r="J698" s="102">
        <v>255</v>
      </c>
      <c r="K698" s="102">
        <v>255</v>
      </c>
      <c r="L698" s="102">
        <v>255</v>
      </c>
      <c r="M698" s="112" t="str" cm="1">
        <f t="array" ref="M698">RGBCOLOR(J698,K698,L698)</f>
        <v/>
      </c>
      <c r="Z698" s="101" t="str">
        <f t="shared" ref="Z698" si="247">CONCATENATE("#",DEC2HEX(F698,2),DEC2HEX(G698,2),DEC2HEX(H698,2))</f>
        <v>#007749</v>
      </c>
    </row>
    <row r="699" spans="1:26" x14ac:dyDescent="0.25">
      <c r="A699" s="88"/>
      <c r="B699" s="114"/>
      <c r="C699" s="114"/>
      <c r="D699" s="86" t="s">
        <v>836</v>
      </c>
      <c r="F699" s="102">
        <v>0</v>
      </c>
      <c r="G699" s="102">
        <v>119</v>
      </c>
      <c r="H699" s="102">
        <v>73</v>
      </c>
      <c r="I699" s="183" t="str" cm="1">
        <f t="array" ref="I699">RGBCOLOR(F699,G699,H699)</f>
        <v/>
      </c>
      <c r="J699" s="102">
        <v>255</v>
      </c>
      <c r="K699" s="102">
        <v>255</v>
      </c>
      <c r="L699" s="102">
        <v>255</v>
      </c>
      <c r="M699" s="112" t="str" cm="1">
        <f t="array" ref="M699">RGBCOLOR(J699,K699,L699)</f>
        <v/>
      </c>
      <c r="Z699" s="101" t="str">
        <f t="shared" ref="Z699" si="248">CONCATENATE("#",DEC2HEX(F699,2),DEC2HEX(G699,2),DEC2HEX(H699,2))</f>
        <v>#007749</v>
      </c>
    </row>
    <row r="700" spans="1:26" ht="15.75" thickBot="1" x14ac:dyDescent="0.3">
      <c r="A700" s="89"/>
      <c r="B700" s="111"/>
      <c r="C700" s="111"/>
      <c r="D700" s="81" t="s">
        <v>837</v>
      </c>
      <c r="F700" s="102">
        <v>255</v>
      </c>
      <c r="G700" s="102">
        <v>215</v>
      </c>
      <c r="H700" s="102">
        <v>0</v>
      </c>
      <c r="I700" s="109" t="str" cm="1">
        <f t="array" ref="I700">RGBCOLOR(F700,G700,H700)</f>
        <v/>
      </c>
      <c r="J700" s="102">
        <v>0</v>
      </c>
      <c r="K700" s="102">
        <v>0</v>
      </c>
      <c r="L700" s="102">
        <v>0</v>
      </c>
      <c r="M700" s="108" t="str" cm="1">
        <f t="array" ref="M700">RGBCOLOR(J700,K700,L700)</f>
        <v/>
      </c>
      <c r="Z700" s="101" t="str">
        <f t="shared" ref="Z700" si="249">CONCATENATE("#",DEC2HEX(F700,2),DEC2HEX(G700,2),DEC2HEX(H700,2))</f>
        <v>#FFD700</v>
      </c>
    </row>
    <row r="701" spans="1:26" x14ac:dyDescent="0.25">
      <c r="A701" s="87"/>
      <c r="B701" s="93"/>
      <c r="C701" s="93"/>
      <c r="D701" s="82">
        <v>0</v>
      </c>
      <c r="F701" s="102"/>
      <c r="G701" s="102"/>
      <c r="H701" s="102"/>
      <c r="I701" s="108" t="str" cm="1">
        <f t="array" ref="I701">RGBCOLOR(F701,G701,H701)</f>
        <v/>
      </c>
      <c r="M701" s="108" t="str" cm="1">
        <f t="array" ref="M701">RGBCOLOR(J701,K701,L701)</f>
        <v/>
      </c>
      <c r="Z701" s="101" t="str">
        <f t="shared" ref="Z701" si="250">CONCATENATE("#",DEC2HEX(F701,2),DEC2HEX(G701,2),DEC2HEX(H701,2))</f>
        <v>#000000</v>
      </c>
    </row>
    <row r="702" spans="1:26" x14ac:dyDescent="0.25">
      <c r="A702" s="88" t="s">
        <v>166</v>
      </c>
      <c r="B702" s="91">
        <v>63</v>
      </c>
      <c r="C702" s="91" t="s">
        <v>214</v>
      </c>
      <c r="D702" s="155" t="s">
        <v>365</v>
      </c>
      <c r="F702" s="102">
        <v>255</v>
      </c>
      <c r="G702" s="102">
        <v>199</v>
      </c>
      <c r="H702" s="102">
        <v>44</v>
      </c>
      <c r="I702" s="154" t="str" cm="1">
        <f t="array" ref="I702">RGBCOLOR(F702,G702,H702)</f>
        <v/>
      </c>
      <c r="J702" s="102">
        <v>0</v>
      </c>
      <c r="K702" s="102">
        <v>0</v>
      </c>
      <c r="L702" s="102">
        <v>0</v>
      </c>
      <c r="M702" s="108" t="str" cm="1">
        <f t="array" ref="M702">RGBCOLOR(J702,K702,L702)</f>
        <v/>
      </c>
      <c r="Z702" s="101" t="str">
        <f t="shared" ref="Z702" si="251">CONCATENATE("#",DEC2HEX(F702,2),DEC2HEX(G702,2),DEC2HEX(H702,2))</f>
        <v>#FFC72C</v>
      </c>
    </row>
    <row r="703" spans="1:26" x14ac:dyDescent="0.25">
      <c r="A703" s="88"/>
      <c r="B703" s="114"/>
      <c r="C703" s="114"/>
      <c r="D703" s="155" t="s">
        <v>367</v>
      </c>
      <c r="F703" s="102">
        <v>255</v>
      </c>
      <c r="G703" s="102">
        <v>199</v>
      </c>
      <c r="H703" s="102">
        <v>44</v>
      </c>
      <c r="I703" s="154" t="str" cm="1">
        <f t="array" ref="I703">RGBCOLOR(F703,G703,H703)</f>
        <v/>
      </c>
      <c r="J703" s="102">
        <v>0</v>
      </c>
      <c r="K703" s="102">
        <v>0</v>
      </c>
      <c r="L703" s="102">
        <v>0</v>
      </c>
      <c r="M703" s="108" t="str" cm="1">
        <f t="array" ref="M703">RGBCOLOR(J703,K703,L703)</f>
        <v/>
      </c>
      <c r="Z703" s="101" t="str">
        <f t="shared" ref="Z703" si="252">CONCATENATE("#",DEC2HEX(F703,2),DEC2HEX(G703,2),DEC2HEX(H703,2))</f>
        <v>#FFC72C</v>
      </c>
    </row>
    <row r="704" spans="1:26" x14ac:dyDescent="0.25">
      <c r="A704" s="88"/>
      <c r="B704" s="114"/>
      <c r="C704" s="114"/>
      <c r="D704" s="155" t="s">
        <v>12</v>
      </c>
      <c r="F704" s="102">
        <v>255</v>
      </c>
      <c r="G704" s="102">
        <v>199</v>
      </c>
      <c r="H704" s="102">
        <v>44</v>
      </c>
      <c r="I704" s="154" t="str" cm="1">
        <f t="array" ref="I704">RGBCOLOR(F704,G704,H704)</f>
        <v/>
      </c>
      <c r="J704" s="102">
        <v>0</v>
      </c>
      <c r="K704" s="102">
        <v>0</v>
      </c>
      <c r="L704" s="102">
        <v>0</v>
      </c>
      <c r="M704" s="108" t="str" cm="1">
        <f t="array" ref="M704">RGBCOLOR(J704,K704,L704)</f>
        <v/>
      </c>
      <c r="Z704" s="101" t="str">
        <f t="shared" ref="Z704" si="253">CONCATENATE("#",DEC2HEX(F704,2),DEC2HEX(G704,2),DEC2HEX(H704,2))</f>
        <v>#FFC72C</v>
      </c>
    </row>
    <row r="705" spans="1:26" ht="15.75" thickBot="1" x14ac:dyDescent="0.3">
      <c r="A705" s="89"/>
      <c r="B705" s="111"/>
      <c r="C705" s="111"/>
      <c r="D705" s="81" t="s">
        <v>610</v>
      </c>
      <c r="F705" s="102">
        <v>255</v>
      </c>
      <c r="G705" s="102">
        <v>215</v>
      </c>
      <c r="H705" s="102">
        <v>0</v>
      </c>
      <c r="I705" s="109" t="str" cm="1">
        <f t="array" ref="I705">RGBCOLOR(F705,G705,H705)</f>
        <v/>
      </c>
      <c r="J705" s="102">
        <v>0</v>
      </c>
      <c r="K705" s="102">
        <v>0</v>
      </c>
      <c r="L705" s="102">
        <v>0</v>
      </c>
      <c r="M705" s="108" t="str" cm="1">
        <f t="array" ref="M705">RGBCOLOR(J705,K705,L705)</f>
        <v/>
      </c>
      <c r="Z705" s="101" t="str">
        <f t="shared" ref="Z705" si="254">CONCATENATE("#",DEC2HEX(F705,2),DEC2HEX(G705,2),DEC2HEX(H705,2))</f>
        <v>#FFD700</v>
      </c>
    </row>
    <row r="706" spans="1:26" x14ac:dyDescent="0.25">
      <c r="A706" s="87"/>
      <c r="B706" s="93"/>
      <c r="C706" s="93"/>
      <c r="D706" s="82">
        <v>0</v>
      </c>
      <c r="F706" s="102"/>
      <c r="G706" s="102"/>
      <c r="H706" s="102"/>
      <c r="I706" s="108" t="str" cm="1">
        <f t="array" ref="I706">RGBCOLOR(F706,G706,H706)</f>
        <v/>
      </c>
      <c r="M706" s="108" t="str" cm="1">
        <f t="array" ref="M706">RGBCOLOR(J706,K706,L706)</f>
        <v/>
      </c>
      <c r="Z706" s="101" t="str">
        <f t="shared" ref="Z706" si="255">CONCATENATE("#",DEC2HEX(F706,2),DEC2HEX(G706,2),DEC2HEX(H706,2))</f>
        <v>#000000</v>
      </c>
    </row>
    <row r="707" spans="1:26" x14ac:dyDescent="0.25">
      <c r="A707" s="88" t="s">
        <v>154</v>
      </c>
      <c r="B707" s="91">
        <v>63</v>
      </c>
      <c r="C707" s="91" t="s">
        <v>222</v>
      </c>
      <c r="D707" s="175" t="s">
        <v>382</v>
      </c>
      <c r="F707" s="102">
        <v>45</v>
      </c>
      <c r="G707" s="102">
        <v>41</v>
      </c>
      <c r="H707" s="102">
        <v>38</v>
      </c>
      <c r="I707" s="172" t="str" cm="1">
        <f t="array" ref="I707">RGBCOLOR(F707,G707,H707)</f>
        <v/>
      </c>
      <c r="J707" s="102">
        <v>255</v>
      </c>
      <c r="K707" s="102">
        <v>255</v>
      </c>
      <c r="L707" s="102">
        <v>255</v>
      </c>
      <c r="M707" s="112" t="str" cm="1">
        <f t="array" ref="M707">RGBCOLOR(J707,K707,L707)</f>
        <v/>
      </c>
      <c r="Z707" s="101" t="str">
        <f t="shared" ref="Z707" si="256">CONCATENATE("#",DEC2HEX(F707,2),DEC2HEX(G707,2),DEC2HEX(H707,2))</f>
        <v>#2D2926</v>
      </c>
    </row>
    <row r="708" spans="1:26" x14ac:dyDescent="0.25">
      <c r="A708" s="88"/>
      <c r="B708" s="114"/>
      <c r="C708" s="114"/>
      <c r="D708" s="175" t="s">
        <v>590</v>
      </c>
      <c r="F708" s="102">
        <v>45</v>
      </c>
      <c r="G708" s="102">
        <v>41</v>
      </c>
      <c r="H708" s="102">
        <v>38</v>
      </c>
      <c r="I708" s="172" t="str" cm="1">
        <f t="array" ref="I708">RGBCOLOR(F708,G708,H708)</f>
        <v/>
      </c>
      <c r="J708" s="102">
        <v>255</v>
      </c>
      <c r="K708" s="102">
        <v>255</v>
      </c>
      <c r="L708" s="102">
        <v>255</v>
      </c>
      <c r="M708" s="112" t="str" cm="1">
        <f t="array" ref="M708">RGBCOLOR(J708,K708,L708)</f>
        <v/>
      </c>
      <c r="Z708" s="101" t="str">
        <f t="shared" ref="Z708" si="257">CONCATENATE("#",DEC2HEX(F708,2),DEC2HEX(G708,2),DEC2HEX(H708,2))</f>
        <v>#2D2926</v>
      </c>
    </row>
    <row r="709" spans="1:26" x14ac:dyDescent="0.25">
      <c r="A709" s="88"/>
      <c r="B709" s="114"/>
      <c r="C709" s="114"/>
      <c r="D709" s="175" t="s">
        <v>643</v>
      </c>
      <c r="F709" s="102">
        <v>45</v>
      </c>
      <c r="G709" s="102">
        <v>41</v>
      </c>
      <c r="H709" s="102">
        <v>38</v>
      </c>
      <c r="I709" s="172" t="str" cm="1">
        <f t="array" ref="I709">RGBCOLOR(F709,G709,H709)</f>
        <v/>
      </c>
      <c r="J709" s="102">
        <v>255</v>
      </c>
      <c r="K709" s="102">
        <v>255</v>
      </c>
      <c r="L709" s="102">
        <v>255</v>
      </c>
      <c r="M709" s="112" t="str" cm="1">
        <f t="array" ref="M709">RGBCOLOR(J709,K709,L709)</f>
        <v/>
      </c>
      <c r="Z709" s="101" t="str">
        <f t="shared" ref="Z709" si="258">CONCATENATE("#",DEC2HEX(F709,2),DEC2HEX(G709,2),DEC2HEX(H709,2))</f>
        <v>#2D2926</v>
      </c>
    </row>
    <row r="710" spans="1:26" ht="15.75" thickBot="1" x14ac:dyDescent="0.3">
      <c r="A710" s="89"/>
      <c r="B710" s="111"/>
      <c r="C710" s="111"/>
      <c r="D710" s="81" t="s">
        <v>35</v>
      </c>
      <c r="F710" s="102">
        <v>255</v>
      </c>
      <c r="G710" s="102">
        <v>215</v>
      </c>
      <c r="H710" s="102">
        <v>0</v>
      </c>
      <c r="I710" s="109" t="str" cm="1">
        <f t="array" ref="I710">RGBCOLOR(F710,G710,H710)</f>
        <v/>
      </c>
      <c r="J710" s="102">
        <v>0</v>
      </c>
      <c r="K710" s="102">
        <v>0</v>
      </c>
      <c r="L710" s="102">
        <v>0</v>
      </c>
      <c r="M710" s="108" t="str" cm="1">
        <f t="array" ref="M710">RGBCOLOR(J710,K710,L710)</f>
        <v/>
      </c>
      <c r="Z710" s="101" t="str">
        <f t="shared" ref="Z710" si="259">CONCATENATE("#",DEC2HEX(F710,2),DEC2HEX(G710,2),DEC2HEX(H710,2))</f>
        <v>#FFD700</v>
      </c>
    </row>
    <row r="711" spans="1:26" x14ac:dyDescent="0.25">
      <c r="A711" s="87"/>
      <c r="B711" s="93"/>
      <c r="C711" s="93"/>
      <c r="D711" s="82">
        <v>0</v>
      </c>
      <c r="F711" s="102"/>
      <c r="G711" s="102"/>
      <c r="H711" s="102"/>
      <c r="I711" s="108" t="str" cm="1">
        <f t="array" ref="I711">RGBCOLOR(F711,G711,H711)</f>
        <v/>
      </c>
      <c r="M711" s="108" t="str" cm="1">
        <f t="array" ref="M711">RGBCOLOR(J711,K711,L711)</f>
        <v/>
      </c>
      <c r="Z711" s="101" t="str">
        <f t="shared" ref="Z711" si="260">CONCATENATE("#",DEC2HEX(F711,2),DEC2HEX(G711,2),DEC2HEX(H711,2))</f>
        <v>#000000</v>
      </c>
    </row>
    <row r="712" spans="1:26" x14ac:dyDescent="0.25">
      <c r="A712" s="88" t="s">
        <v>204</v>
      </c>
      <c r="B712" s="91">
        <v>63</v>
      </c>
      <c r="C712" s="91" t="s">
        <v>263</v>
      </c>
      <c r="D712" s="175" t="s">
        <v>838</v>
      </c>
      <c r="F712" s="102">
        <v>45</v>
      </c>
      <c r="G712" s="102">
        <v>41</v>
      </c>
      <c r="H712" s="102">
        <v>38</v>
      </c>
      <c r="I712" s="172" t="str" cm="1">
        <f t="array" ref="I712">RGBCOLOR(F712,G712,H712)</f>
        <v/>
      </c>
      <c r="J712" s="102">
        <v>255</v>
      </c>
      <c r="K712" s="102">
        <v>255</v>
      </c>
      <c r="L712" s="102">
        <v>255</v>
      </c>
      <c r="M712" s="112" t="str" cm="1">
        <f t="array" ref="M712">RGBCOLOR(J712,K712,L712)</f>
        <v/>
      </c>
      <c r="Z712" s="101" t="str">
        <f t="shared" ref="Z712" si="261">CONCATENATE("#",DEC2HEX(F712,2),DEC2HEX(G712,2),DEC2HEX(H712,2))</f>
        <v>#2D2926</v>
      </c>
    </row>
    <row r="713" spans="1:26" x14ac:dyDescent="0.25">
      <c r="A713" s="88"/>
      <c r="B713" s="114"/>
      <c r="C713" s="114"/>
      <c r="D713" s="175" t="s">
        <v>839</v>
      </c>
      <c r="F713" s="102">
        <v>45</v>
      </c>
      <c r="G713" s="102">
        <v>41</v>
      </c>
      <c r="H713" s="102">
        <v>38</v>
      </c>
      <c r="I713" s="172" t="str" cm="1">
        <f t="array" ref="I713">RGBCOLOR(F713,G713,H713)</f>
        <v/>
      </c>
      <c r="J713" s="102">
        <v>255</v>
      </c>
      <c r="K713" s="102">
        <v>255</v>
      </c>
      <c r="L713" s="102">
        <v>255</v>
      </c>
      <c r="M713" s="112" t="str" cm="1">
        <f t="array" ref="M713">RGBCOLOR(J713,K713,L713)</f>
        <v/>
      </c>
      <c r="Z713" s="101" t="str">
        <f t="shared" ref="Z713" si="262">CONCATENATE("#",DEC2HEX(F713,2),DEC2HEX(G713,2),DEC2HEX(H713,2))</f>
        <v>#2D2926</v>
      </c>
    </row>
    <row r="714" spans="1:26" x14ac:dyDescent="0.25">
      <c r="A714" s="88"/>
      <c r="B714" s="114"/>
      <c r="C714" s="114"/>
      <c r="D714" s="175" t="s">
        <v>840</v>
      </c>
      <c r="F714" s="102">
        <v>45</v>
      </c>
      <c r="G714" s="102">
        <v>41</v>
      </c>
      <c r="H714" s="102">
        <v>38</v>
      </c>
      <c r="I714" s="172" t="str" cm="1">
        <f t="array" ref="I714">RGBCOLOR(F714,G714,H714)</f>
        <v/>
      </c>
      <c r="J714" s="102">
        <v>255</v>
      </c>
      <c r="K714" s="102">
        <v>255</v>
      </c>
      <c r="L714" s="102">
        <v>255</v>
      </c>
      <c r="M714" s="112" t="str" cm="1">
        <f t="array" ref="M714">RGBCOLOR(J714,K714,L714)</f>
        <v/>
      </c>
      <c r="Z714" s="101" t="str">
        <f t="shared" ref="Z714" si="263">CONCATENATE("#",DEC2HEX(F714,2),DEC2HEX(G714,2),DEC2HEX(H714,2))</f>
        <v>#2D2926</v>
      </c>
    </row>
    <row r="715" spans="1:26" ht="15.75" thickBot="1" x14ac:dyDescent="0.3">
      <c r="A715" s="89"/>
      <c r="B715" s="111"/>
      <c r="C715" s="111"/>
      <c r="D715" s="81" t="s">
        <v>612</v>
      </c>
      <c r="F715" s="102">
        <v>255</v>
      </c>
      <c r="G715" s="102">
        <v>215</v>
      </c>
      <c r="H715" s="102">
        <v>0</v>
      </c>
      <c r="I715" s="109" t="str" cm="1">
        <f t="array" ref="I715">RGBCOLOR(F715,G715,H715)</f>
        <v/>
      </c>
      <c r="J715" s="102">
        <v>0</v>
      </c>
      <c r="K715" s="102">
        <v>0</v>
      </c>
      <c r="L715" s="102">
        <v>0</v>
      </c>
      <c r="M715" s="108" t="str" cm="1">
        <f t="array" ref="M715">RGBCOLOR(J715,K715,L715)</f>
        <v/>
      </c>
      <c r="Z715" s="101" t="str">
        <f t="shared" ref="Z715" si="264">CONCATENATE("#",DEC2HEX(F715,2),DEC2HEX(G715,2),DEC2HEX(H715,2))</f>
        <v>#FFD700</v>
      </c>
    </row>
    <row r="716" spans="1:26" x14ac:dyDescent="0.25">
      <c r="A716" s="87"/>
      <c r="B716" s="93"/>
      <c r="C716" s="93"/>
      <c r="D716" s="82">
        <v>0</v>
      </c>
      <c r="F716" s="102"/>
      <c r="G716" s="102"/>
      <c r="H716" s="102"/>
      <c r="I716" s="108" t="str" cm="1">
        <f t="array" ref="I716">RGBCOLOR(F716,G716,H716)</f>
        <v/>
      </c>
      <c r="M716" s="108" t="str" cm="1">
        <f t="array" ref="M716">RGBCOLOR(J716,K716,L716)</f>
        <v/>
      </c>
      <c r="Z716" s="101" t="str">
        <f t="shared" ref="Z716" si="265">CONCATENATE("#",DEC2HEX(F716,2),DEC2HEX(G716,2),DEC2HEX(H716,2))</f>
        <v>#000000</v>
      </c>
    </row>
    <row r="717" spans="1:26" x14ac:dyDescent="0.25">
      <c r="A717" s="88" t="s">
        <v>384</v>
      </c>
      <c r="B717" s="91">
        <v>63</v>
      </c>
      <c r="C717" s="91" t="s">
        <v>219</v>
      </c>
      <c r="D717" s="175" t="s">
        <v>370</v>
      </c>
      <c r="F717" s="102">
        <v>45</v>
      </c>
      <c r="G717" s="102">
        <v>41</v>
      </c>
      <c r="H717" s="102">
        <v>38</v>
      </c>
      <c r="I717" s="172" t="str" cm="1">
        <f t="array" ref="I717">RGBCOLOR(F717,G717,H717)</f>
        <v/>
      </c>
      <c r="J717" s="102">
        <v>255</v>
      </c>
      <c r="K717" s="102">
        <v>255</v>
      </c>
      <c r="L717" s="102">
        <v>255</v>
      </c>
      <c r="M717" s="112" t="str" cm="1">
        <f t="array" ref="M717">RGBCOLOR(J717,K717,L717)</f>
        <v/>
      </c>
      <c r="Z717" s="101" t="str">
        <f t="shared" ref="Z717" si="266">CONCATENATE("#",DEC2HEX(F717,2),DEC2HEX(G717,2),DEC2HEX(H717,2))</f>
        <v>#2D2926</v>
      </c>
    </row>
    <row r="718" spans="1:26" x14ac:dyDescent="0.25">
      <c r="A718" s="88"/>
      <c r="B718" s="114"/>
      <c r="C718" s="114"/>
      <c r="D718" s="175" t="s">
        <v>365</v>
      </c>
      <c r="F718" s="102">
        <v>45</v>
      </c>
      <c r="G718" s="102">
        <v>41</v>
      </c>
      <c r="H718" s="102">
        <v>38</v>
      </c>
      <c r="I718" s="172" t="str" cm="1">
        <f t="array" ref="I718">RGBCOLOR(F718,G718,H718)</f>
        <v/>
      </c>
      <c r="J718" s="102">
        <v>255</v>
      </c>
      <c r="K718" s="102">
        <v>255</v>
      </c>
      <c r="L718" s="102">
        <v>255</v>
      </c>
      <c r="M718" s="112" t="str" cm="1">
        <f t="array" ref="M718">RGBCOLOR(J718,K718,L718)</f>
        <v/>
      </c>
      <c r="Z718" s="101" t="str">
        <f t="shared" ref="Z718" si="267">CONCATENATE("#",DEC2HEX(F718,2),DEC2HEX(G718,2),DEC2HEX(H718,2))</f>
        <v>#2D2926</v>
      </c>
    </row>
    <row r="719" spans="1:26" x14ac:dyDescent="0.25">
      <c r="A719" s="88"/>
      <c r="B719" s="114"/>
      <c r="C719" s="114"/>
      <c r="D719" s="175" t="s">
        <v>381</v>
      </c>
      <c r="F719" s="102">
        <v>45</v>
      </c>
      <c r="G719" s="102">
        <v>41</v>
      </c>
      <c r="H719" s="102">
        <v>38</v>
      </c>
      <c r="I719" s="172" t="str" cm="1">
        <f t="array" ref="I719">RGBCOLOR(F719,G719,H719)</f>
        <v/>
      </c>
      <c r="J719" s="102">
        <v>255</v>
      </c>
      <c r="K719" s="102">
        <v>255</v>
      </c>
      <c r="L719" s="102">
        <v>255</v>
      </c>
      <c r="M719" s="112" t="str" cm="1">
        <f t="array" ref="M719">RGBCOLOR(J719,K719,L719)</f>
        <v/>
      </c>
      <c r="Z719" s="101" t="str">
        <f t="shared" ref="Z719" si="268">CONCATENATE("#",DEC2HEX(F719,2),DEC2HEX(G719,2),DEC2HEX(H719,2))</f>
        <v>#2D2926</v>
      </c>
    </row>
    <row r="720" spans="1:26" ht="15.75" thickBot="1" x14ac:dyDescent="0.3">
      <c r="A720" s="89"/>
      <c r="B720" s="111"/>
      <c r="C720" s="111"/>
      <c r="D720" s="81" t="s">
        <v>541</v>
      </c>
      <c r="F720" s="102">
        <v>255</v>
      </c>
      <c r="G720" s="102">
        <v>215</v>
      </c>
      <c r="H720" s="102">
        <v>0</v>
      </c>
      <c r="I720" s="109" t="str" cm="1">
        <f t="array" ref="I720">RGBCOLOR(F720,G720,H720)</f>
        <v/>
      </c>
      <c r="J720" s="102">
        <v>0</v>
      </c>
      <c r="K720" s="102">
        <v>0</v>
      </c>
      <c r="L720" s="102">
        <v>0</v>
      </c>
      <c r="M720" s="108" t="str" cm="1">
        <f t="array" ref="M720">RGBCOLOR(J720,K720,L720)</f>
        <v/>
      </c>
      <c r="Z720" s="101" t="str">
        <f t="shared" ref="Z720" si="269">CONCATENATE("#",DEC2HEX(F720,2),DEC2HEX(G720,2),DEC2HEX(H720,2))</f>
        <v>#FFD700</v>
      </c>
    </row>
    <row r="721" spans="1:26" x14ac:dyDescent="0.25">
      <c r="A721" s="87"/>
      <c r="B721" s="93"/>
      <c r="C721" s="93"/>
      <c r="D721" s="82">
        <v>0</v>
      </c>
      <c r="F721" s="102"/>
      <c r="G721" s="102"/>
      <c r="H721" s="102"/>
      <c r="I721" s="108" t="str" cm="1">
        <f t="array" ref="I721">RGBCOLOR(F721,G721,H721)</f>
        <v/>
      </c>
      <c r="M721" s="108" t="str" cm="1">
        <f t="array" ref="M721">RGBCOLOR(J721,K721,L721)</f>
        <v/>
      </c>
      <c r="Z721" s="101" t="str">
        <f t="shared" ref="Z721" si="270">CONCATENATE("#",DEC2HEX(F721,2),DEC2HEX(G721,2),DEC2HEX(H721,2))</f>
        <v>#000000</v>
      </c>
    </row>
    <row r="722" spans="1:26" x14ac:dyDescent="0.25">
      <c r="A722" s="88" t="s">
        <v>165</v>
      </c>
      <c r="B722" s="182">
        <v>63</v>
      </c>
      <c r="C722" s="182" t="s">
        <v>228</v>
      </c>
      <c r="D722" s="181" t="s">
        <v>1</v>
      </c>
      <c r="F722" s="102">
        <v>45</v>
      </c>
      <c r="G722" s="102">
        <v>41</v>
      </c>
      <c r="H722" s="102">
        <v>38</v>
      </c>
      <c r="I722" s="172" t="str" cm="1">
        <f t="array" ref="I722">RGBCOLOR(F722,G722,H722)</f>
        <v/>
      </c>
      <c r="J722" s="102">
        <v>255</v>
      </c>
      <c r="K722" s="102">
        <v>255</v>
      </c>
      <c r="L722" s="102">
        <v>255</v>
      </c>
      <c r="M722" s="112" t="str" cm="1">
        <f t="array" ref="M722">RGBCOLOR(J722,K722,L722)</f>
        <v/>
      </c>
      <c r="Z722" s="101" t="str">
        <f t="shared" ref="Z722" si="271">CONCATENATE("#",DEC2HEX(F722,2),DEC2HEX(G722,2),DEC2HEX(H722,2))</f>
        <v>#2D2926</v>
      </c>
    </row>
    <row r="723" spans="1:26" x14ac:dyDescent="0.25">
      <c r="A723" s="88"/>
      <c r="B723" s="176"/>
      <c r="C723" s="176"/>
      <c r="D723" s="181" t="s">
        <v>540</v>
      </c>
      <c r="F723" s="102">
        <v>45</v>
      </c>
      <c r="G723" s="102">
        <v>41</v>
      </c>
      <c r="H723" s="102">
        <v>38</v>
      </c>
      <c r="I723" s="172" t="str" cm="1">
        <f t="array" ref="I723">RGBCOLOR(F723,G723,H723)</f>
        <v/>
      </c>
      <c r="J723" s="102">
        <v>255</v>
      </c>
      <c r="K723" s="102">
        <v>255</v>
      </c>
      <c r="L723" s="102">
        <v>255</v>
      </c>
      <c r="M723" s="112" t="str" cm="1">
        <f t="array" ref="M723">RGBCOLOR(J723,K723,L723)</f>
        <v/>
      </c>
      <c r="Z723" s="101" t="str">
        <f t="shared" ref="Z723" si="272">CONCATENATE("#",DEC2HEX(F723,2),DEC2HEX(G723,2),DEC2HEX(H723,2))</f>
        <v>#2D2926</v>
      </c>
    </row>
    <row r="724" spans="1:26" x14ac:dyDescent="0.25">
      <c r="A724" s="88"/>
      <c r="B724" s="176"/>
      <c r="C724" s="176"/>
      <c r="D724" s="181" t="s">
        <v>383</v>
      </c>
      <c r="F724" s="102">
        <v>45</v>
      </c>
      <c r="G724" s="102">
        <v>41</v>
      </c>
      <c r="H724" s="102">
        <v>38</v>
      </c>
      <c r="I724" s="172" t="str" cm="1">
        <f t="array" ref="I724">RGBCOLOR(F724,G724,H724)</f>
        <v/>
      </c>
      <c r="J724" s="102">
        <v>255</v>
      </c>
      <c r="K724" s="102">
        <v>255</v>
      </c>
      <c r="L724" s="102">
        <v>255</v>
      </c>
      <c r="M724" s="112" t="str" cm="1">
        <f t="array" ref="M724">RGBCOLOR(J724,K724,L724)</f>
        <v/>
      </c>
      <c r="Z724" s="101" t="str">
        <f t="shared" ref="Z724" si="273">CONCATENATE("#",DEC2HEX(F724,2),DEC2HEX(G724,2),DEC2HEX(H724,2))</f>
        <v>#2D2926</v>
      </c>
    </row>
    <row r="725" spans="1:26" ht="15.75" thickBot="1" x14ac:dyDescent="0.3">
      <c r="A725" s="89"/>
      <c r="B725" s="179"/>
      <c r="C725" s="179"/>
      <c r="D725" s="180" t="s">
        <v>541</v>
      </c>
      <c r="F725" s="102">
        <v>255</v>
      </c>
      <c r="G725" s="102">
        <v>215</v>
      </c>
      <c r="H725" s="102">
        <v>0</v>
      </c>
      <c r="I725" s="109" t="str" cm="1">
        <f t="array" ref="I725">RGBCOLOR(F725,G725,H725)</f>
        <v/>
      </c>
      <c r="J725" s="102">
        <v>0</v>
      </c>
      <c r="K725" s="102">
        <v>0</v>
      </c>
      <c r="L725" s="102">
        <v>0</v>
      </c>
      <c r="M725" s="108" t="str" cm="1">
        <f t="array" ref="M725">RGBCOLOR(J725,K725,L725)</f>
        <v/>
      </c>
      <c r="Z725" s="101" t="str">
        <f t="shared" ref="Z725" si="274">CONCATENATE("#",DEC2HEX(F725,2),DEC2HEX(G725,2),DEC2HEX(H725,2))</f>
        <v>#FFD700</v>
      </c>
    </row>
    <row r="726" spans="1:26" x14ac:dyDescent="0.25">
      <c r="A726" s="87"/>
      <c r="B726" s="178"/>
      <c r="C726" s="178"/>
      <c r="D726" s="82">
        <v>0</v>
      </c>
      <c r="F726" s="102"/>
      <c r="G726" s="102"/>
      <c r="H726" s="102"/>
      <c r="I726" s="108" t="str" cm="1">
        <f t="array" ref="I726">RGBCOLOR(F726,G726,H726)</f>
        <v/>
      </c>
      <c r="M726" s="108" t="str" cm="1">
        <f t="array" ref="M726">RGBCOLOR(J726,K726,L726)</f>
        <v/>
      </c>
      <c r="Z726" s="101" t="str">
        <f t="shared" ref="Z726" si="275">CONCATENATE("#",DEC2HEX(F726,2),DEC2HEX(G726,2),DEC2HEX(H726,2))</f>
        <v>#000000</v>
      </c>
    </row>
    <row r="727" spans="1:26" x14ac:dyDescent="0.25">
      <c r="A727" s="177" t="s">
        <v>385</v>
      </c>
      <c r="B727" s="176">
        <v>63</v>
      </c>
      <c r="C727" s="176" t="s">
        <v>229</v>
      </c>
      <c r="D727" s="175" t="s">
        <v>386</v>
      </c>
      <c r="F727" s="102">
        <v>45</v>
      </c>
      <c r="G727" s="102">
        <v>41</v>
      </c>
      <c r="H727" s="102">
        <v>38</v>
      </c>
      <c r="I727" s="172" t="str" cm="1">
        <f t="array" ref="I727">RGBCOLOR(F727,G727,H727)</f>
        <v/>
      </c>
      <c r="J727" s="102">
        <v>255</v>
      </c>
      <c r="K727" s="102">
        <v>255</v>
      </c>
      <c r="L727" s="102">
        <v>255</v>
      </c>
      <c r="M727" s="112" t="str" cm="1">
        <f t="array" ref="M727">RGBCOLOR(J727,K727,L727)</f>
        <v/>
      </c>
      <c r="Z727" s="101" t="str">
        <f t="shared" ref="Z727" si="276">CONCATENATE("#",DEC2HEX(F727,2),DEC2HEX(G727,2),DEC2HEX(H727,2))</f>
        <v>#2D2926</v>
      </c>
    </row>
    <row r="728" spans="1:26" x14ac:dyDescent="0.25">
      <c r="A728" s="88"/>
      <c r="B728" s="176"/>
      <c r="C728" s="176"/>
      <c r="D728" s="175" t="s">
        <v>387</v>
      </c>
      <c r="F728" s="102">
        <v>45</v>
      </c>
      <c r="G728" s="102">
        <v>41</v>
      </c>
      <c r="H728" s="102">
        <v>38</v>
      </c>
      <c r="I728" s="172" t="str" cm="1">
        <f t="array" ref="I728">RGBCOLOR(F728,G728,H728)</f>
        <v/>
      </c>
      <c r="J728" s="102">
        <v>255</v>
      </c>
      <c r="K728" s="102">
        <v>255</v>
      </c>
      <c r="L728" s="102">
        <v>255</v>
      </c>
      <c r="M728" s="112" t="str" cm="1">
        <f t="array" ref="M728">RGBCOLOR(J728,K728,L728)</f>
        <v/>
      </c>
      <c r="Z728" s="101" t="str">
        <f t="shared" ref="Z728" si="277">CONCATENATE("#",DEC2HEX(F728,2),DEC2HEX(G728,2),DEC2HEX(H728,2))</f>
        <v>#2D2926</v>
      </c>
    </row>
    <row r="729" spans="1:26" x14ac:dyDescent="0.25">
      <c r="A729" s="88"/>
      <c r="B729" s="176"/>
      <c r="C729" s="176"/>
      <c r="D729" s="175" t="s">
        <v>388</v>
      </c>
      <c r="F729" s="102">
        <v>45</v>
      </c>
      <c r="G729" s="102">
        <v>41</v>
      </c>
      <c r="H729" s="102">
        <v>38</v>
      </c>
      <c r="I729" s="172" t="str" cm="1">
        <f t="array" ref="I729">RGBCOLOR(F729,G729,H729)</f>
        <v/>
      </c>
      <c r="J729" s="102">
        <v>255</v>
      </c>
      <c r="K729" s="102">
        <v>255</v>
      </c>
      <c r="L729" s="102">
        <v>255</v>
      </c>
      <c r="M729" s="112" t="str" cm="1">
        <f t="array" ref="M729">RGBCOLOR(J729,K729,L729)</f>
        <v/>
      </c>
      <c r="Z729" s="101" t="str">
        <f t="shared" ref="Z729" si="278">CONCATENATE("#",DEC2HEX(F729,2),DEC2HEX(G729,2),DEC2HEX(H729,2))</f>
        <v>#2D2926</v>
      </c>
    </row>
    <row r="730" spans="1:26" ht="15.75" thickBot="1" x14ac:dyDescent="0.3">
      <c r="A730" s="89"/>
      <c r="B730" s="179"/>
      <c r="C730" s="179"/>
      <c r="D730" s="81" t="s">
        <v>611</v>
      </c>
      <c r="F730" s="102">
        <v>255</v>
      </c>
      <c r="G730" s="102">
        <v>215</v>
      </c>
      <c r="H730" s="102">
        <v>0</v>
      </c>
      <c r="I730" s="109" t="str" cm="1">
        <f t="array" ref="I730">RGBCOLOR(F730,G730,H730)</f>
        <v/>
      </c>
      <c r="J730" s="102">
        <v>0</v>
      </c>
      <c r="K730" s="102">
        <v>0</v>
      </c>
      <c r="L730" s="102">
        <v>0</v>
      </c>
      <c r="M730" s="108" t="str" cm="1">
        <f t="array" ref="M730">RGBCOLOR(J730,K730,L730)</f>
        <v/>
      </c>
      <c r="Z730" s="101" t="str">
        <f t="shared" ref="Z730" si="279">CONCATENATE("#",DEC2HEX(F730,2),DEC2HEX(G730,2),DEC2HEX(H730,2))</f>
        <v>#FFD700</v>
      </c>
    </row>
    <row r="731" spans="1:26" x14ac:dyDescent="0.25">
      <c r="A731" s="87"/>
      <c r="B731" s="178"/>
      <c r="C731" s="178"/>
      <c r="D731" s="82">
        <v>0</v>
      </c>
      <c r="F731" s="102"/>
      <c r="G731" s="102"/>
      <c r="H731" s="102"/>
      <c r="I731" s="108" t="str" cm="1">
        <f t="array" ref="I731">RGBCOLOR(F731,G731,H731)</f>
        <v/>
      </c>
      <c r="M731" s="108" t="str" cm="1">
        <f t="array" ref="M731">RGBCOLOR(J731,K731,L731)</f>
        <v/>
      </c>
      <c r="Z731" s="101" t="str">
        <f t="shared" ref="Z731" si="280">CONCATENATE("#",DEC2HEX(F731,2),DEC2HEX(G731,2),DEC2HEX(H731,2))</f>
        <v>#000000</v>
      </c>
    </row>
    <row r="732" spans="1:26" x14ac:dyDescent="0.25">
      <c r="A732" s="177" t="s">
        <v>389</v>
      </c>
      <c r="B732" s="176">
        <v>63</v>
      </c>
      <c r="C732" s="176" t="s">
        <v>234</v>
      </c>
      <c r="D732" s="175" t="s">
        <v>390</v>
      </c>
      <c r="F732" s="102">
        <v>45</v>
      </c>
      <c r="G732" s="102">
        <v>41</v>
      </c>
      <c r="H732" s="102">
        <v>38</v>
      </c>
      <c r="I732" s="172" t="str" cm="1">
        <f t="array" ref="I732">RGBCOLOR(F732,G732,H732)</f>
        <v/>
      </c>
      <c r="J732" s="102">
        <v>255</v>
      </c>
      <c r="K732" s="102">
        <v>255</v>
      </c>
      <c r="L732" s="102">
        <v>255</v>
      </c>
      <c r="M732" s="112" t="str" cm="1">
        <f t="array" ref="M732">RGBCOLOR(J732,K732,L732)</f>
        <v/>
      </c>
      <c r="Z732" s="101" t="str">
        <f t="shared" ref="Z732" si="281">CONCATENATE("#",DEC2HEX(F732,2),DEC2HEX(G732,2),DEC2HEX(H732,2))</f>
        <v>#2D2926</v>
      </c>
    </row>
    <row r="733" spans="1:26" x14ac:dyDescent="0.25">
      <c r="A733" s="88"/>
      <c r="B733" s="176"/>
      <c r="C733" s="176"/>
      <c r="D733" s="175" t="s">
        <v>391</v>
      </c>
      <c r="F733" s="102">
        <v>45</v>
      </c>
      <c r="G733" s="102">
        <v>41</v>
      </c>
      <c r="H733" s="102">
        <v>38</v>
      </c>
      <c r="I733" s="172" t="str" cm="1">
        <f t="array" ref="I733">RGBCOLOR(F733,G733,H733)</f>
        <v/>
      </c>
      <c r="J733" s="102">
        <v>255</v>
      </c>
      <c r="K733" s="102">
        <v>255</v>
      </c>
      <c r="L733" s="102">
        <v>255</v>
      </c>
      <c r="M733" s="112" t="str" cm="1">
        <f t="array" ref="M733">RGBCOLOR(J733,K733,L733)</f>
        <v/>
      </c>
      <c r="Z733" s="101" t="str">
        <f t="shared" ref="Z733" si="282">CONCATENATE("#",DEC2HEX(F733,2),DEC2HEX(G733,2),DEC2HEX(H733,2))</f>
        <v>#2D2926</v>
      </c>
    </row>
    <row r="734" spans="1:26" x14ac:dyDescent="0.25">
      <c r="A734" s="88"/>
      <c r="B734" s="176"/>
      <c r="C734" s="176"/>
      <c r="D734" s="175" t="s">
        <v>392</v>
      </c>
      <c r="F734" s="102">
        <v>45</v>
      </c>
      <c r="G734" s="102">
        <v>41</v>
      </c>
      <c r="H734" s="102">
        <v>38</v>
      </c>
      <c r="I734" s="172" t="str" cm="1">
        <f t="array" ref="I734">RGBCOLOR(F734,G734,H734)</f>
        <v/>
      </c>
      <c r="J734" s="102">
        <v>255</v>
      </c>
      <c r="K734" s="102">
        <v>255</v>
      </c>
      <c r="L734" s="102">
        <v>255</v>
      </c>
      <c r="M734" s="112" t="str" cm="1">
        <f t="array" ref="M734">RGBCOLOR(J734,K734,L734)</f>
        <v/>
      </c>
      <c r="Z734" s="101" t="str">
        <f t="shared" ref="Z734" si="283">CONCATENATE("#",DEC2HEX(F734,2),DEC2HEX(G734,2),DEC2HEX(H734,2))</f>
        <v>#2D2926</v>
      </c>
    </row>
    <row r="735" spans="1:26" ht="15.75" thickBot="1" x14ac:dyDescent="0.3">
      <c r="A735" s="89"/>
      <c r="B735" s="111"/>
      <c r="C735" s="111"/>
      <c r="D735" s="81" t="s">
        <v>612</v>
      </c>
      <c r="F735" s="102">
        <v>255</v>
      </c>
      <c r="G735" s="102">
        <v>215</v>
      </c>
      <c r="H735" s="102">
        <v>0</v>
      </c>
      <c r="I735" s="109" t="str" cm="1">
        <f t="array" ref="I735">RGBCOLOR(F735,G735,H735)</f>
        <v/>
      </c>
      <c r="J735" s="102">
        <v>0</v>
      </c>
      <c r="K735" s="102">
        <v>0</v>
      </c>
      <c r="L735" s="102">
        <v>0</v>
      </c>
      <c r="M735" s="108" t="str" cm="1">
        <f t="array" ref="M735">RGBCOLOR(J735,K735,L735)</f>
        <v/>
      </c>
      <c r="Z735" s="101" t="str">
        <f t="shared" ref="Z735" si="284">CONCATENATE("#",DEC2HEX(F735,2),DEC2HEX(G735,2),DEC2HEX(H735,2))</f>
        <v>#FFD700</v>
      </c>
    </row>
    <row r="736" spans="1:26" ht="15.75" thickBot="1" x14ac:dyDescent="0.3">
      <c r="A736" s="87"/>
      <c r="B736" s="93"/>
      <c r="C736" s="93"/>
      <c r="D736" s="82">
        <v>0</v>
      </c>
      <c r="F736" s="102"/>
      <c r="G736" s="102"/>
      <c r="H736" s="102"/>
      <c r="I736" s="108" t="str" cm="1">
        <f t="array" ref="I736">RGBCOLOR(F736,G736,H736)</f>
        <v/>
      </c>
      <c r="M736" s="108" t="str" cm="1">
        <f t="array" ref="M736">RGBCOLOR(J736,K736,L736)</f>
        <v/>
      </c>
      <c r="Z736" s="101" t="str">
        <f t="shared" ref="Z736" si="285">CONCATENATE("#",DEC2HEX(F736,2),DEC2HEX(G736,2),DEC2HEX(H736,2))</f>
        <v>#000000</v>
      </c>
    </row>
    <row r="737" spans="1:26" x14ac:dyDescent="0.25">
      <c r="A737" s="88" t="s">
        <v>187</v>
      </c>
      <c r="B737" s="91">
        <v>65</v>
      </c>
      <c r="C737" s="91" t="s">
        <v>253</v>
      </c>
      <c r="D737" s="174" t="s">
        <v>542</v>
      </c>
      <c r="F737" s="102">
        <v>45</v>
      </c>
      <c r="G737" s="102">
        <v>41</v>
      </c>
      <c r="H737" s="102">
        <v>38</v>
      </c>
      <c r="I737" s="172" t="str" cm="1">
        <f t="array" ref="I737">RGBCOLOR(F737,G737,H737)</f>
        <v/>
      </c>
      <c r="J737" s="102">
        <v>255</v>
      </c>
      <c r="K737" s="102">
        <v>255</v>
      </c>
      <c r="L737" s="102">
        <v>255</v>
      </c>
      <c r="M737" s="112" t="str" cm="1">
        <f t="array" ref="M737">RGBCOLOR(J737,K737,L737)</f>
        <v/>
      </c>
      <c r="Z737" s="101" t="str">
        <f t="shared" ref="Z737" si="286">CONCATENATE("#",DEC2HEX(F737,2),DEC2HEX(G737,2),DEC2HEX(H737,2))</f>
        <v>#2D2926</v>
      </c>
    </row>
    <row r="738" spans="1:26" x14ac:dyDescent="0.25">
      <c r="A738" s="88"/>
      <c r="B738" s="114"/>
      <c r="C738" s="114"/>
      <c r="D738" s="173" t="s">
        <v>543</v>
      </c>
      <c r="F738" s="102">
        <v>45</v>
      </c>
      <c r="G738" s="102">
        <v>41</v>
      </c>
      <c r="H738" s="102">
        <v>38</v>
      </c>
      <c r="I738" s="172" t="str" cm="1">
        <f t="array" ref="I738">RGBCOLOR(F738,G738,H738)</f>
        <v/>
      </c>
      <c r="J738" s="102">
        <v>255</v>
      </c>
      <c r="K738" s="102">
        <v>255</v>
      </c>
      <c r="L738" s="102">
        <v>255</v>
      </c>
      <c r="M738" s="112" t="str" cm="1">
        <f t="array" ref="M738">RGBCOLOR(J738,K738,L738)</f>
        <v/>
      </c>
      <c r="Z738" s="101" t="str">
        <f t="shared" ref="Z738" si="287">CONCATENATE("#",DEC2HEX(F738,2),DEC2HEX(G738,2),DEC2HEX(H738,2))</f>
        <v>#2D2926</v>
      </c>
    </row>
    <row r="739" spans="1:26" x14ac:dyDescent="0.25">
      <c r="A739" s="88"/>
      <c r="B739" s="114"/>
      <c r="C739" s="114"/>
      <c r="D739" s="173" t="s">
        <v>544</v>
      </c>
      <c r="F739" s="102">
        <v>45</v>
      </c>
      <c r="G739" s="102">
        <v>41</v>
      </c>
      <c r="H739" s="102">
        <v>38</v>
      </c>
      <c r="I739" s="172" t="str" cm="1">
        <f t="array" ref="I739">RGBCOLOR(F739,G739,H739)</f>
        <v/>
      </c>
      <c r="J739" s="102">
        <v>255</v>
      </c>
      <c r="K739" s="102">
        <v>255</v>
      </c>
      <c r="L739" s="102">
        <v>255</v>
      </c>
      <c r="M739" s="112" t="str" cm="1">
        <f t="array" ref="M739">RGBCOLOR(J739,K739,L739)</f>
        <v/>
      </c>
      <c r="Z739" s="101" t="str">
        <f t="shared" ref="Z739" si="288">CONCATENATE("#",DEC2HEX(F739,2),DEC2HEX(G739,2),DEC2HEX(H739,2))</f>
        <v>#2D2926</v>
      </c>
    </row>
    <row r="740" spans="1:26" ht="19.5" thickBot="1" x14ac:dyDescent="0.3">
      <c r="A740" s="89"/>
      <c r="B740" s="111"/>
      <c r="C740" s="111"/>
      <c r="D740" s="167" t="s">
        <v>545</v>
      </c>
      <c r="F740" s="102">
        <v>255</v>
      </c>
      <c r="G740" s="102">
        <v>215</v>
      </c>
      <c r="H740" s="102">
        <v>0</v>
      </c>
      <c r="I740" s="109" t="str" cm="1">
        <f t="array" ref="I740">RGBCOLOR(F740,G740,H740)</f>
        <v/>
      </c>
      <c r="J740" s="102">
        <v>0</v>
      </c>
      <c r="K740" s="102">
        <v>0</v>
      </c>
      <c r="L740" s="102">
        <v>0</v>
      </c>
      <c r="M740" s="108" t="str" cm="1">
        <f t="array" ref="M740">RGBCOLOR(J740,K740,L740)</f>
        <v/>
      </c>
      <c r="Z740" s="101" t="str">
        <f t="shared" ref="Z740" si="289">CONCATENATE("#",DEC2HEX(F740,2),DEC2HEX(G740,2),DEC2HEX(H740,2))</f>
        <v>#FFD700</v>
      </c>
    </row>
    <row r="741" spans="1:26" x14ac:dyDescent="0.25">
      <c r="A741" s="87"/>
      <c r="B741" s="93"/>
      <c r="C741" s="93"/>
      <c r="D741" s="82">
        <v>0</v>
      </c>
      <c r="F741" s="102"/>
      <c r="G741" s="102"/>
      <c r="H741" s="102"/>
      <c r="I741" s="108" t="str" cm="1">
        <f t="array" ref="I741">RGBCOLOR(F741,G741,H741)</f>
        <v/>
      </c>
      <c r="M741" s="108" t="str" cm="1">
        <f t="array" ref="M741">RGBCOLOR(J741,K741,L741)</f>
        <v/>
      </c>
      <c r="Z741" s="101" t="str">
        <f t="shared" ref="Z741" si="290">CONCATENATE("#",DEC2HEX(F741,2),DEC2HEX(G741,2),DEC2HEX(H741,2))</f>
        <v>#000000</v>
      </c>
    </row>
    <row r="742" spans="1:26" x14ac:dyDescent="0.25">
      <c r="A742" s="88" t="s">
        <v>131</v>
      </c>
      <c r="B742" s="91">
        <v>65</v>
      </c>
      <c r="C742" s="91" t="s">
        <v>256</v>
      </c>
      <c r="D742" s="175" t="s">
        <v>360</v>
      </c>
      <c r="F742" s="102">
        <v>45</v>
      </c>
      <c r="G742" s="102">
        <v>41</v>
      </c>
      <c r="H742" s="102">
        <v>38</v>
      </c>
      <c r="I742" s="172" t="str" cm="1">
        <f t="array" ref="I742">RGBCOLOR(F742,G742,H742)</f>
        <v/>
      </c>
      <c r="J742" s="102">
        <v>255</v>
      </c>
      <c r="K742" s="102">
        <v>255</v>
      </c>
      <c r="L742" s="102">
        <v>255</v>
      </c>
      <c r="M742" s="112" t="str" cm="1">
        <f t="array" ref="M742">RGBCOLOR(J742,K742,L742)</f>
        <v/>
      </c>
      <c r="Z742" s="101" t="str">
        <f t="shared" ref="Z742" si="291">CONCATENATE("#",DEC2HEX(F742,2),DEC2HEX(G742,2),DEC2HEX(H742,2))</f>
        <v>#2D2926</v>
      </c>
    </row>
    <row r="743" spans="1:26" x14ac:dyDescent="0.25">
      <c r="A743" s="88"/>
      <c r="B743" s="114"/>
      <c r="C743" s="114"/>
      <c r="D743" s="175" t="s">
        <v>393</v>
      </c>
      <c r="F743" s="102">
        <v>45</v>
      </c>
      <c r="G743" s="102">
        <v>41</v>
      </c>
      <c r="H743" s="102">
        <v>38</v>
      </c>
      <c r="I743" s="172" t="str" cm="1">
        <f t="array" ref="I743">RGBCOLOR(F743,G743,H743)</f>
        <v/>
      </c>
      <c r="J743" s="102">
        <v>255</v>
      </c>
      <c r="K743" s="102">
        <v>255</v>
      </c>
      <c r="L743" s="102">
        <v>255</v>
      </c>
      <c r="M743" s="112" t="str" cm="1">
        <f t="array" ref="M743">RGBCOLOR(J743,K743,L743)</f>
        <v/>
      </c>
      <c r="Z743" s="101" t="str">
        <f t="shared" ref="Z743" si="292">CONCATENATE("#",DEC2HEX(F743,2),DEC2HEX(G743,2),DEC2HEX(H743,2))</f>
        <v>#2D2926</v>
      </c>
    </row>
    <row r="744" spans="1:26" x14ac:dyDescent="0.25">
      <c r="A744" s="88"/>
      <c r="B744" s="114"/>
      <c r="C744" s="114"/>
      <c r="D744" s="175" t="s">
        <v>394</v>
      </c>
      <c r="F744" s="102">
        <v>45</v>
      </c>
      <c r="G744" s="102">
        <v>41</v>
      </c>
      <c r="H744" s="102">
        <v>38</v>
      </c>
      <c r="I744" s="172" t="str" cm="1">
        <f t="array" ref="I744">RGBCOLOR(F744,G744,H744)</f>
        <v/>
      </c>
      <c r="J744" s="102">
        <v>255</v>
      </c>
      <c r="K744" s="102">
        <v>255</v>
      </c>
      <c r="L744" s="102">
        <v>255</v>
      </c>
      <c r="M744" s="112" t="str" cm="1">
        <f t="array" ref="M744">RGBCOLOR(J744,K744,L744)</f>
        <v/>
      </c>
      <c r="Z744" s="101" t="str">
        <f t="shared" ref="Z744" si="293">CONCATENATE("#",DEC2HEX(F744,2),DEC2HEX(G744,2),DEC2HEX(H744,2))</f>
        <v>#2D2926</v>
      </c>
    </row>
    <row r="745" spans="1:26" ht="15.75" thickBot="1" x14ac:dyDescent="0.3">
      <c r="A745" s="89"/>
      <c r="B745" s="111"/>
      <c r="C745" s="111"/>
      <c r="D745" s="81" t="s">
        <v>545</v>
      </c>
      <c r="F745" s="102">
        <v>255</v>
      </c>
      <c r="G745" s="102">
        <v>215</v>
      </c>
      <c r="H745" s="102">
        <v>0</v>
      </c>
      <c r="I745" s="109" t="str" cm="1">
        <f t="array" ref="I745">RGBCOLOR(F745,G745,H745)</f>
        <v/>
      </c>
      <c r="J745" s="102">
        <v>0</v>
      </c>
      <c r="K745" s="102">
        <v>0</v>
      </c>
      <c r="L745" s="102">
        <v>0</v>
      </c>
      <c r="M745" s="108" t="str" cm="1">
        <f t="array" ref="M745">RGBCOLOR(J745,K745,L745)</f>
        <v/>
      </c>
      <c r="Z745" s="101" t="str">
        <f t="shared" ref="Z745" si="294">CONCATENATE("#",DEC2HEX(F745,2),DEC2HEX(G745,2),DEC2HEX(H745,2))</f>
        <v>#FFD700</v>
      </c>
    </row>
    <row r="746" spans="1:26" x14ac:dyDescent="0.25">
      <c r="A746" s="87"/>
      <c r="B746" s="93"/>
      <c r="C746" s="93"/>
      <c r="D746" s="82">
        <v>0</v>
      </c>
      <c r="F746" s="102"/>
      <c r="G746" s="102"/>
      <c r="H746" s="102"/>
      <c r="I746" s="108" t="str" cm="1">
        <f t="array" ref="I746">RGBCOLOR(F746,G746,H746)</f>
        <v/>
      </c>
      <c r="M746" s="108" t="str" cm="1">
        <f t="array" ref="M746">RGBCOLOR(J746,K746,L746)</f>
        <v/>
      </c>
      <c r="Z746" s="101" t="str">
        <f t="shared" ref="Z746" si="295">CONCATENATE("#",DEC2HEX(F746,2),DEC2HEX(G746,2),DEC2HEX(H746,2))</f>
        <v>#000000</v>
      </c>
    </row>
    <row r="747" spans="1:26" x14ac:dyDescent="0.25">
      <c r="A747" s="88" t="s">
        <v>170</v>
      </c>
      <c r="B747" s="91">
        <v>65</v>
      </c>
      <c r="C747" s="91" t="s">
        <v>210</v>
      </c>
      <c r="D747" s="236" t="s">
        <v>395</v>
      </c>
      <c r="F747" s="102">
        <v>255</v>
      </c>
      <c r="G747" s="102">
        <v>199</v>
      </c>
      <c r="H747" s="102">
        <v>44</v>
      </c>
      <c r="I747" s="154" t="str" cm="1">
        <f t="array" ref="I747">RGBCOLOR(F747,G747,H747)</f>
        <v/>
      </c>
      <c r="J747" s="102">
        <v>0</v>
      </c>
      <c r="K747" s="102">
        <v>0</v>
      </c>
      <c r="L747" s="102">
        <v>0</v>
      </c>
      <c r="M747" s="108" t="str" cm="1">
        <f t="array" ref="M747">RGBCOLOR(J747,K747,L747)</f>
        <v/>
      </c>
      <c r="Z747" s="101" t="str">
        <f t="shared" ref="Z747" si="296">CONCATENATE("#",DEC2HEX(F747,2),DEC2HEX(G747,2),DEC2HEX(H747,2))</f>
        <v>#FFC72C</v>
      </c>
    </row>
    <row r="748" spans="1:26" x14ac:dyDescent="0.25">
      <c r="A748" s="88"/>
      <c r="B748" s="114"/>
      <c r="C748" s="114"/>
      <c r="D748" s="236" t="s">
        <v>396</v>
      </c>
      <c r="F748" s="102">
        <v>255</v>
      </c>
      <c r="G748" s="102">
        <v>199</v>
      </c>
      <c r="H748" s="102">
        <v>44</v>
      </c>
      <c r="I748" s="154" t="str" cm="1">
        <f t="array" ref="I748">RGBCOLOR(F748,G748,H748)</f>
        <v/>
      </c>
      <c r="J748" s="102">
        <v>0</v>
      </c>
      <c r="K748" s="102">
        <v>0</v>
      </c>
      <c r="L748" s="102">
        <v>0</v>
      </c>
      <c r="M748" s="108" t="str" cm="1">
        <f t="array" ref="M748">RGBCOLOR(J748,K748,L748)</f>
        <v/>
      </c>
      <c r="Z748" s="101" t="str">
        <f t="shared" ref="Z748" si="297">CONCATENATE("#",DEC2HEX(F748,2),DEC2HEX(G748,2),DEC2HEX(H748,2))</f>
        <v>#FFC72C</v>
      </c>
    </row>
    <row r="749" spans="1:26" x14ac:dyDescent="0.25">
      <c r="A749" s="88"/>
      <c r="B749" s="114"/>
      <c r="C749" s="114"/>
      <c r="D749" s="236" t="s">
        <v>397</v>
      </c>
      <c r="F749" s="102">
        <v>255</v>
      </c>
      <c r="G749" s="102">
        <v>199</v>
      </c>
      <c r="H749" s="102">
        <v>44</v>
      </c>
      <c r="I749" s="154" t="str" cm="1">
        <f t="array" ref="I749">RGBCOLOR(F749,G749,H749)</f>
        <v/>
      </c>
      <c r="J749" s="102">
        <v>0</v>
      </c>
      <c r="K749" s="102">
        <v>0</v>
      </c>
      <c r="L749" s="102">
        <v>0</v>
      </c>
      <c r="M749" s="108" t="str" cm="1">
        <f t="array" ref="M749">RGBCOLOR(J749,K749,L749)</f>
        <v/>
      </c>
      <c r="Z749" s="101" t="str">
        <f t="shared" ref="Z749" si="298">CONCATENATE("#",DEC2HEX(F749,2),DEC2HEX(G749,2),DEC2HEX(H749,2))</f>
        <v>#FFC72C</v>
      </c>
    </row>
    <row r="750" spans="1:26" ht="15.75" thickBot="1" x14ac:dyDescent="0.3">
      <c r="A750" s="89"/>
      <c r="B750" s="111"/>
      <c r="C750" s="111"/>
      <c r="D750" s="237" t="s">
        <v>546</v>
      </c>
      <c r="F750" s="102">
        <v>255</v>
      </c>
      <c r="G750" s="102">
        <v>215</v>
      </c>
      <c r="H750" s="102">
        <v>0</v>
      </c>
      <c r="I750" s="109" t="str" cm="1">
        <f t="array" ref="I750">RGBCOLOR(F750,G750,H750)</f>
        <v/>
      </c>
      <c r="J750" s="102">
        <v>0</v>
      </c>
      <c r="K750" s="102">
        <v>0</v>
      </c>
      <c r="L750" s="102">
        <v>0</v>
      </c>
      <c r="M750" s="108" t="str" cm="1">
        <f t="array" ref="M750">RGBCOLOR(J750,K750,L750)</f>
        <v/>
      </c>
      <c r="Z750" s="101" t="str">
        <f t="shared" ref="Z750" si="299">CONCATENATE("#",DEC2HEX(F750,2),DEC2HEX(G750,2),DEC2HEX(H750,2))</f>
        <v>#FFD700</v>
      </c>
    </row>
    <row r="751" spans="1:26" x14ac:dyDescent="0.25">
      <c r="A751" s="87"/>
      <c r="B751" s="93"/>
      <c r="C751" s="93"/>
      <c r="D751" s="82">
        <v>0</v>
      </c>
      <c r="F751" s="102"/>
      <c r="G751" s="102"/>
      <c r="H751" s="102"/>
      <c r="I751" s="108" t="str" cm="1">
        <f t="array" ref="I751">RGBCOLOR(F751,G751,H751)</f>
        <v/>
      </c>
      <c r="M751" s="108" t="str" cm="1">
        <f t="array" ref="M751">RGBCOLOR(J751,K751,L751)</f>
        <v/>
      </c>
      <c r="Z751" s="101" t="str">
        <f t="shared" ref="Z751" si="300">CONCATENATE("#",DEC2HEX(F751,2),DEC2HEX(G751,2),DEC2HEX(H751,2))</f>
        <v>#000000</v>
      </c>
    </row>
    <row r="752" spans="1:26" x14ac:dyDescent="0.25">
      <c r="A752" s="88" t="s">
        <v>146</v>
      </c>
      <c r="B752" s="91">
        <v>65</v>
      </c>
      <c r="C752" s="91" t="s">
        <v>250</v>
      </c>
      <c r="D752" s="164" t="s">
        <v>367</v>
      </c>
      <c r="F752" s="102">
        <v>236</v>
      </c>
      <c r="G752" s="102">
        <v>105</v>
      </c>
      <c r="H752" s="102">
        <v>7</v>
      </c>
      <c r="I752" s="144" t="str" cm="1">
        <f t="array" ref="I752">RGBCOLOR(F752,G752,H752)</f>
        <v/>
      </c>
      <c r="J752" s="102">
        <v>255</v>
      </c>
      <c r="K752" s="102">
        <v>255</v>
      </c>
      <c r="L752" s="102">
        <v>255</v>
      </c>
      <c r="M752" s="112" t="str" cm="1">
        <f t="array" ref="M752">RGBCOLOR(J752,K752,L752)</f>
        <v/>
      </c>
      <c r="Z752" s="101" t="str">
        <f t="shared" ref="Z752" si="301">CONCATENATE("#",DEC2HEX(F752,2),DEC2HEX(G752,2),DEC2HEX(H752,2))</f>
        <v>#EC6907</v>
      </c>
    </row>
    <row r="753" spans="1:26" x14ac:dyDescent="0.25">
      <c r="A753" s="88"/>
      <c r="B753" s="114"/>
      <c r="C753" s="114"/>
      <c r="D753" s="164" t="s">
        <v>398</v>
      </c>
      <c r="F753" s="102">
        <v>236</v>
      </c>
      <c r="G753" s="102">
        <v>105</v>
      </c>
      <c r="H753" s="102">
        <v>7</v>
      </c>
      <c r="I753" s="144" t="str" cm="1">
        <f t="array" ref="I753">RGBCOLOR(F753,G753,H753)</f>
        <v/>
      </c>
      <c r="J753" s="102">
        <v>255</v>
      </c>
      <c r="K753" s="102">
        <v>255</v>
      </c>
      <c r="L753" s="102">
        <v>255</v>
      </c>
      <c r="M753" s="112" t="str" cm="1">
        <f t="array" ref="M753">RGBCOLOR(J753,K753,L753)</f>
        <v/>
      </c>
      <c r="Z753" s="101" t="str">
        <f t="shared" ref="Z753" si="302">CONCATENATE("#",DEC2HEX(F753,2),DEC2HEX(G753,2),DEC2HEX(H753,2))</f>
        <v>#EC6907</v>
      </c>
    </row>
    <row r="754" spans="1:26" x14ac:dyDescent="0.25">
      <c r="A754" s="88"/>
      <c r="B754" s="114"/>
      <c r="C754" s="114"/>
      <c r="D754" s="164" t="s">
        <v>399</v>
      </c>
      <c r="F754" s="102">
        <v>236</v>
      </c>
      <c r="G754" s="102">
        <v>105</v>
      </c>
      <c r="H754" s="102">
        <v>7</v>
      </c>
      <c r="I754" s="144" t="str" cm="1">
        <f t="array" ref="I754">RGBCOLOR(F754,G754,H754)</f>
        <v/>
      </c>
      <c r="J754" s="102">
        <v>255</v>
      </c>
      <c r="K754" s="102">
        <v>255</v>
      </c>
      <c r="L754" s="102">
        <v>255</v>
      </c>
      <c r="M754" s="112" t="str" cm="1">
        <f t="array" ref="M754">RGBCOLOR(J754,K754,L754)</f>
        <v/>
      </c>
      <c r="Z754" s="101" t="str">
        <f t="shared" ref="Z754" si="303">CONCATENATE("#",DEC2HEX(F754,2),DEC2HEX(G754,2),DEC2HEX(H754,2))</f>
        <v>#EC6907</v>
      </c>
    </row>
    <row r="755" spans="1:26" ht="15.75" thickBot="1" x14ac:dyDescent="0.3">
      <c r="A755" s="89"/>
      <c r="B755" s="111"/>
      <c r="C755" s="111"/>
      <c r="D755" s="81" t="s">
        <v>591</v>
      </c>
      <c r="F755" s="102">
        <v>255</v>
      </c>
      <c r="G755" s="102">
        <v>215</v>
      </c>
      <c r="H755" s="102">
        <v>0</v>
      </c>
      <c r="I755" s="109" t="str" cm="1">
        <f t="array" ref="I755">RGBCOLOR(F755,G755,H755)</f>
        <v/>
      </c>
      <c r="J755" s="102">
        <v>0</v>
      </c>
      <c r="K755" s="102">
        <v>0</v>
      </c>
      <c r="L755" s="102">
        <v>0</v>
      </c>
      <c r="M755" s="108" t="str" cm="1">
        <f t="array" ref="M755">RGBCOLOR(J755,K755,L755)</f>
        <v/>
      </c>
      <c r="Z755" s="101" t="str">
        <f t="shared" ref="Z755" si="304">CONCATENATE("#",DEC2HEX(F755,2),DEC2HEX(G755,2),DEC2HEX(H755,2))</f>
        <v>#FFD700</v>
      </c>
    </row>
    <row r="756" spans="1:26" ht="15.75" thickBot="1" x14ac:dyDescent="0.3">
      <c r="A756" s="87"/>
      <c r="B756" s="93"/>
      <c r="C756" s="93"/>
      <c r="D756" s="169">
        <v>0</v>
      </c>
      <c r="F756" s="102"/>
      <c r="G756" s="102"/>
      <c r="H756" s="102"/>
      <c r="I756" s="108" t="str" cm="1">
        <f t="array" ref="I756">RGBCOLOR(F756,G756,H756)</f>
        <v/>
      </c>
      <c r="M756" s="108" t="str" cm="1">
        <f t="array" ref="M756">RGBCOLOR(J756,K756,L756)</f>
        <v/>
      </c>
      <c r="Z756" s="101" t="str">
        <f t="shared" ref="Z756" si="305">CONCATENATE("#",DEC2HEX(F756,2),DEC2HEX(G756,2),DEC2HEX(H756,2))</f>
        <v>#000000</v>
      </c>
    </row>
    <row r="757" spans="1:26" x14ac:dyDescent="0.25">
      <c r="A757" s="168" t="s">
        <v>206</v>
      </c>
      <c r="B757" s="91">
        <v>65</v>
      </c>
      <c r="C757" s="91" t="s">
        <v>267</v>
      </c>
      <c r="D757" s="174" t="s">
        <v>400</v>
      </c>
      <c r="F757" s="102">
        <v>45</v>
      </c>
      <c r="G757" s="102">
        <v>41</v>
      </c>
      <c r="H757" s="102">
        <v>38</v>
      </c>
      <c r="I757" s="172" t="str" cm="1">
        <f t="array" ref="I757">RGBCOLOR(F757,G757,H757)</f>
        <v/>
      </c>
      <c r="J757" s="102">
        <v>255</v>
      </c>
      <c r="K757" s="102">
        <v>255</v>
      </c>
      <c r="L757" s="102">
        <v>255</v>
      </c>
      <c r="M757" s="112" t="str" cm="1">
        <f t="array" ref="M757">RGBCOLOR(J757,K757,L757)</f>
        <v/>
      </c>
      <c r="Z757" s="101" t="str">
        <f t="shared" ref="Z757" si="306">CONCATENATE("#",DEC2HEX(F757,2),DEC2HEX(G757,2),DEC2HEX(H757,2))</f>
        <v>#2D2926</v>
      </c>
    </row>
    <row r="758" spans="1:26" x14ac:dyDescent="0.25">
      <c r="A758" s="168"/>
      <c r="D758" s="173" t="s">
        <v>401</v>
      </c>
      <c r="F758" s="102">
        <v>45</v>
      </c>
      <c r="G758" s="102">
        <v>41</v>
      </c>
      <c r="H758" s="102">
        <v>38</v>
      </c>
      <c r="I758" s="172" t="str" cm="1">
        <f t="array" ref="I758">RGBCOLOR(F758,G758,H758)</f>
        <v/>
      </c>
      <c r="J758" s="102">
        <v>255</v>
      </c>
      <c r="K758" s="102">
        <v>255</v>
      </c>
      <c r="L758" s="102">
        <v>255</v>
      </c>
      <c r="M758" s="112" t="str" cm="1">
        <f t="array" ref="M758">RGBCOLOR(J758,K758,L758)</f>
        <v/>
      </c>
      <c r="Z758" s="101" t="str">
        <f t="shared" ref="Z758" si="307">CONCATENATE("#",DEC2HEX(F758,2),DEC2HEX(G758,2),DEC2HEX(H758,2))</f>
        <v>#2D2926</v>
      </c>
    </row>
    <row r="759" spans="1:26" x14ac:dyDescent="0.25">
      <c r="A759" s="168"/>
      <c r="D759" s="173" t="s">
        <v>402</v>
      </c>
      <c r="F759" s="102">
        <v>45</v>
      </c>
      <c r="G759" s="102">
        <v>41</v>
      </c>
      <c r="H759" s="102">
        <v>38</v>
      </c>
      <c r="I759" s="172" t="str" cm="1">
        <f t="array" ref="I759">RGBCOLOR(F759,G759,H759)</f>
        <v/>
      </c>
      <c r="J759" s="102">
        <v>255</v>
      </c>
      <c r="K759" s="102">
        <v>255</v>
      </c>
      <c r="L759" s="102">
        <v>255</v>
      </c>
      <c r="M759" s="112" t="str" cm="1">
        <f t="array" ref="M759">RGBCOLOR(J759,K759,L759)</f>
        <v/>
      </c>
      <c r="Z759" s="101" t="str">
        <f t="shared" ref="Z759" si="308">CONCATENATE("#",DEC2HEX(F759,2),DEC2HEX(G759,2),DEC2HEX(H759,2))</f>
        <v>#2D2926</v>
      </c>
    </row>
    <row r="760" spans="1:26" ht="19.5" thickBot="1" x14ac:dyDescent="0.3">
      <c r="A760" s="171"/>
      <c r="B760" s="170"/>
      <c r="C760" s="170"/>
      <c r="D760" s="167" t="s">
        <v>545</v>
      </c>
      <c r="F760" s="102">
        <v>255</v>
      </c>
      <c r="G760" s="102">
        <v>215</v>
      </c>
      <c r="H760" s="102">
        <v>0</v>
      </c>
      <c r="I760" s="109" t="str" cm="1">
        <f t="array" ref="I760">RGBCOLOR(F760,G760,H760)</f>
        <v/>
      </c>
      <c r="J760" s="102">
        <v>0</v>
      </c>
      <c r="K760" s="102">
        <v>0</v>
      </c>
      <c r="L760" s="102">
        <v>0</v>
      </c>
      <c r="M760" s="108" t="str" cm="1">
        <f t="array" ref="M760">RGBCOLOR(J760,K760,L760)</f>
        <v/>
      </c>
      <c r="Z760" s="101" t="str">
        <f t="shared" ref="Z760" si="309">CONCATENATE("#",DEC2HEX(F760,2),DEC2HEX(G760,2),DEC2HEX(H760,2))</f>
        <v>#FFD700</v>
      </c>
    </row>
    <row r="761" spans="1:26" x14ac:dyDescent="0.25">
      <c r="A761" s="87"/>
      <c r="B761" s="93"/>
      <c r="C761" s="93"/>
      <c r="D761" s="82">
        <v>0</v>
      </c>
      <c r="F761" s="102"/>
      <c r="G761" s="102"/>
      <c r="H761" s="102"/>
      <c r="I761" s="108" t="str" cm="1">
        <f t="array" ref="I761">RGBCOLOR(F761,G761,H761)</f>
        <v/>
      </c>
      <c r="M761" s="108" t="str" cm="1">
        <f t="array" ref="M761">RGBCOLOR(J761,K761,L761)</f>
        <v/>
      </c>
      <c r="Z761" s="101" t="str">
        <f t="shared" ref="Z761" si="310">CONCATENATE("#",DEC2HEX(F761,2),DEC2HEX(G761,2),DEC2HEX(H761,2))</f>
        <v>#000000</v>
      </c>
    </row>
    <row r="762" spans="1:26" x14ac:dyDescent="0.25">
      <c r="A762" s="88" t="s">
        <v>205</v>
      </c>
      <c r="B762" s="91">
        <v>65</v>
      </c>
      <c r="C762" s="91" t="s">
        <v>222</v>
      </c>
      <c r="D762" s="164" t="s">
        <v>403</v>
      </c>
      <c r="F762" s="102">
        <v>236</v>
      </c>
      <c r="G762" s="102">
        <v>105</v>
      </c>
      <c r="H762" s="102">
        <v>7</v>
      </c>
      <c r="I762" s="144" t="str" cm="1">
        <f t="array" ref="I762">RGBCOLOR(F762,G762,H762)</f>
        <v/>
      </c>
      <c r="J762" s="102">
        <v>255</v>
      </c>
      <c r="K762" s="102">
        <v>255</v>
      </c>
      <c r="L762" s="102">
        <v>255</v>
      </c>
      <c r="M762" s="112" t="str" cm="1">
        <f t="array" ref="M762">RGBCOLOR(J762,K762,L762)</f>
        <v/>
      </c>
      <c r="Z762" s="101" t="str">
        <f t="shared" ref="Z762" si="311">CONCATENATE("#",DEC2HEX(F762,2),DEC2HEX(G762,2),DEC2HEX(H762,2))</f>
        <v>#EC6907</v>
      </c>
    </row>
    <row r="763" spans="1:26" x14ac:dyDescent="0.25">
      <c r="A763" s="88"/>
      <c r="B763" s="114"/>
      <c r="C763" s="114"/>
      <c r="D763" s="164" t="s">
        <v>404</v>
      </c>
      <c r="F763" s="102">
        <v>236</v>
      </c>
      <c r="G763" s="102">
        <v>105</v>
      </c>
      <c r="H763" s="102">
        <v>7</v>
      </c>
      <c r="I763" s="144" t="str" cm="1">
        <f t="array" ref="I763">RGBCOLOR(F763,G763,H763)</f>
        <v/>
      </c>
      <c r="J763" s="102">
        <v>255</v>
      </c>
      <c r="K763" s="102">
        <v>255</v>
      </c>
      <c r="L763" s="102">
        <v>255</v>
      </c>
      <c r="M763" s="112" t="str" cm="1">
        <f t="array" ref="M763">RGBCOLOR(J763,K763,L763)</f>
        <v/>
      </c>
      <c r="Z763" s="101" t="str">
        <f t="shared" ref="Z763" si="312">CONCATENATE("#",DEC2HEX(F763,2),DEC2HEX(G763,2),DEC2HEX(H763,2))</f>
        <v>#EC6907</v>
      </c>
    </row>
    <row r="764" spans="1:26" x14ac:dyDescent="0.25">
      <c r="A764" s="88"/>
      <c r="B764" s="114"/>
      <c r="C764" s="114"/>
      <c r="D764" s="164" t="s">
        <v>405</v>
      </c>
      <c r="F764" s="102">
        <v>236</v>
      </c>
      <c r="G764" s="102">
        <v>105</v>
      </c>
      <c r="H764" s="102">
        <v>7</v>
      </c>
      <c r="I764" s="144" t="str" cm="1">
        <f t="array" ref="I764">RGBCOLOR(F764,G764,H764)</f>
        <v/>
      </c>
      <c r="J764" s="102">
        <v>255</v>
      </c>
      <c r="K764" s="102">
        <v>255</v>
      </c>
      <c r="L764" s="102">
        <v>255</v>
      </c>
      <c r="M764" s="112" t="str" cm="1">
        <f t="array" ref="M764">RGBCOLOR(J764,K764,L764)</f>
        <v/>
      </c>
      <c r="Z764" s="101" t="str">
        <f t="shared" ref="Z764" si="313">CONCATENATE("#",DEC2HEX(F764,2),DEC2HEX(G764,2),DEC2HEX(H764,2))</f>
        <v>#EC6907</v>
      </c>
    </row>
    <row r="765" spans="1:26" ht="15.75" thickBot="1" x14ac:dyDescent="0.3">
      <c r="A765" s="89"/>
      <c r="B765" s="111"/>
      <c r="C765" s="111"/>
      <c r="D765" s="81" t="s">
        <v>547</v>
      </c>
      <c r="F765" s="102">
        <v>255</v>
      </c>
      <c r="G765" s="102">
        <v>215</v>
      </c>
      <c r="H765" s="102">
        <v>0</v>
      </c>
      <c r="I765" s="109" t="str" cm="1">
        <f t="array" ref="I765">RGBCOLOR(F765,G765,H765)</f>
        <v/>
      </c>
      <c r="J765" s="102">
        <v>0</v>
      </c>
      <c r="K765" s="102">
        <v>0</v>
      </c>
      <c r="L765" s="102">
        <v>0</v>
      </c>
      <c r="M765" s="108" t="str" cm="1">
        <f t="array" ref="M765">RGBCOLOR(J765,K765,L765)</f>
        <v/>
      </c>
      <c r="Z765" s="101" t="str">
        <f t="shared" ref="Z765" si="314">CONCATENATE("#",DEC2HEX(F765,2),DEC2HEX(G765,2),DEC2HEX(H765,2))</f>
        <v>#FFD700</v>
      </c>
    </row>
    <row r="766" spans="1:26" x14ac:dyDescent="0.25">
      <c r="A766" s="87"/>
      <c r="B766" s="93"/>
      <c r="C766" s="93"/>
      <c r="D766" s="184">
        <v>0</v>
      </c>
      <c r="F766" s="102"/>
      <c r="G766" s="102"/>
      <c r="H766" s="102"/>
      <c r="I766" s="108" t="str" cm="1">
        <f t="array" ref="I766">RGBCOLOR(F766,G766,H766)</f>
        <v/>
      </c>
      <c r="M766" s="108" t="str" cm="1">
        <f t="array" ref="M766">RGBCOLOR(J766,K766,L766)</f>
        <v/>
      </c>
      <c r="Z766" s="101" t="str">
        <f t="shared" ref="Z766" si="315">CONCATENATE("#",DEC2HEX(F766,2),DEC2HEX(G766,2),DEC2HEX(H766,2))</f>
        <v>#000000</v>
      </c>
    </row>
    <row r="767" spans="1:26" x14ac:dyDescent="0.25">
      <c r="A767" s="156" t="s">
        <v>71</v>
      </c>
      <c r="B767" s="91">
        <v>70</v>
      </c>
      <c r="C767" s="91" t="s">
        <v>278</v>
      </c>
      <c r="D767" s="188" t="s">
        <v>406</v>
      </c>
      <c r="F767" s="102">
        <v>203</v>
      </c>
      <c r="G767" s="102">
        <v>51</v>
      </c>
      <c r="H767" s="102">
        <v>59</v>
      </c>
      <c r="I767" s="166" t="str" cm="1">
        <f t="array" ref="I767">RGBCOLOR(F767,G767,H767)</f>
        <v/>
      </c>
      <c r="J767" s="102">
        <v>255</v>
      </c>
      <c r="K767" s="102">
        <v>255</v>
      </c>
      <c r="L767" s="102">
        <v>255</v>
      </c>
      <c r="M767" s="112" t="str" cm="1">
        <f t="array" ref="M767">RGBCOLOR(J767,K767,L767)</f>
        <v/>
      </c>
      <c r="Z767" s="101" t="str">
        <f t="shared" ref="Z767" si="316">CONCATENATE("#",DEC2HEX(F767,2),DEC2HEX(G767,2),DEC2HEX(H767,2))</f>
        <v>#CB333B</v>
      </c>
    </row>
    <row r="768" spans="1:26" x14ac:dyDescent="0.25">
      <c r="A768" s="88"/>
      <c r="B768" s="114"/>
      <c r="C768" s="114"/>
      <c r="D768" s="188" t="s">
        <v>644</v>
      </c>
      <c r="F768" s="102">
        <v>203</v>
      </c>
      <c r="G768" s="102">
        <v>51</v>
      </c>
      <c r="H768" s="102">
        <v>59</v>
      </c>
      <c r="I768" s="166" t="str" cm="1">
        <f t="array" ref="I768">RGBCOLOR(F768,G768,H768)</f>
        <v/>
      </c>
      <c r="J768" s="102">
        <v>255</v>
      </c>
      <c r="K768" s="102">
        <v>255</v>
      </c>
      <c r="L768" s="102">
        <v>255</v>
      </c>
      <c r="M768" s="112" t="str" cm="1">
        <f t="array" ref="M768">RGBCOLOR(J768,K768,L768)</f>
        <v/>
      </c>
      <c r="Z768" s="101" t="str">
        <f t="shared" ref="Z768" si="317">CONCATENATE("#",DEC2HEX(F768,2),DEC2HEX(G768,2),DEC2HEX(H768,2))</f>
        <v>#CB333B</v>
      </c>
    </row>
    <row r="769" spans="1:26" x14ac:dyDescent="0.25">
      <c r="A769" s="88"/>
      <c r="B769" s="114"/>
      <c r="C769" s="114"/>
      <c r="D769" s="188" t="s">
        <v>407</v>
      </c>
      <c r="F769" s="102">
        <v>203</v>
      </c>
      <c r="G769" s="102">
        <v>51</v>
      </c>
      <c r="H769" s="102">
        <v>59</v>
      </c>
      <c r="I769" s="166" t="str" cm="1">
        <f t="array" ref="I769">RGBCOLOR(F769,G769,H769)</f>
        <v/>
      </c>
      <c r="J769" s="102">
        <v>255</v>
      </c>
      <c r="K769" s="102">
        <v>255</v>
      </c>
      <c r="L769" s="102">
        <v>255</v>
      </c>
      <c r="M769" s="112" t="str" cm="1">
        <f t="array" ref="M769">RGBCOLOR(J769,K769,L769)</f>
        <v/>
      </c>
      <c r="Z769" s="101" t="str">
        <f t="shared" ref="Z769" si="318">CONCATENATE("#",DEC2HEX(F769,2),DEC2HEX(G769,2),DEC2HEX(H769,2))</f>
        <v>#CB333B</v>
      </c>
    </row>
    <row r="770" spans="1:26" ht="15.75" thickBot="1" x14ac:dyDescent="0.3">
      <c r="A770" s="89"/>
      <c r="B770" s="111"/>
      <c r="C770" s="111"/>
      <c r="D770" s="81" t="s">
        <v>481</v>
      </c>
      <c r="F770" s="102">
        <v>255</v>
      </c>
      <c r="G770" s="102">
        <v>215</v>
      </c>
      <c r="H770" s="102">
        <v>0</v>
      </c>
      <c r="I770" s="109" t="str" cm="1">
        <f t="array" ref="I770">RGBCOLOR(F770,G770,H770)</f>
        <v/>
      </c>
      <c r="J770" s="102">
        <v>0</v>
      </c>
      <c r="K770" s="102">
        <v>0</v>
      </c>
      <c r="L770" s="102">
        <v>0</v>
      </c>
      <c r="M770" s="108" t="str" cm="1">
        <f t="array" ref="M770">RGBCOLOR(J770,K770,L770)</f>
        <v/>
      </c>
      <c r="Z770" s="101" t="str">
        <f t="shared" ref="Z770" si="319">CONCATENATE("#",DEC2HEX(F770,2),DEC2HEX(G770,2),DEC2HEX(H770,2))</f>
        <v>#FFD700</v>
      </c>
    </row>
    <row r="771" spans="1:26" x14ac:dyDescent="0.25">
      <c r="A771" s="87"/>
      <c r="B771" s="93"/>
      <c r="C771" s="93"/>
      <c r="D771" s="184">
        <v>0</v>
      </c>
      <c r="F771" s="102"/>
      <c r="G771" s="102"/>
      <c r="H771" s="102"/>
      <c r="I771" s="108" t="str" cm="1">
        <f t="array" ref="I771">RGBCOLOR(F771,G771,H771)</f>
        <v/>
      </c>
      <c r="M771" s="108" t="str" cm="1">
        <f t="array" ref="M771">RGBCOLOR(J771,K771,L771)</f>
        <v/>
      </c>
      <c r="Z771" s="101" t="str">
        <f t="shared" ref="Z771" si="320">CONCATENATE("#",DEC2HEX(F771,2),DEC2HEX(G771,2),DEC2HEX(H771,2))</f>
        <v>#000000</v>
      </c>
    </row>
    <row r="772" spans="1:26" x14ac:dyDescent="0.25">
      <c r="A772" s="165" t="s">
        <v>72</v>
      </c>
      <c r="B772" s="91">
        <v>70</v>
      </c>
      <c r="C772" s="91" t="s">
        <v>241</v>
      </c>
      <c r="D772" s="188" t="s">
        <v>583</v>
      </c>
      <c r="F772" s="102">
        <v>203</v>
      </c>
      <c r="G772" s="102">
        <v>51</v>
      </c>
      <c r="H772" s="102">
        <v>59</v>
      </c>
      <c r="I772" s="166" t="str" cm="1">
        <f t="array" ref="I772">RGBCOLOR(F772,G772,H772)</f>
        <v/>
      </c>
      <c r="J772" s="102">
        <v>255</v>
      </c>
      <c r="K772" s="102">
        <v>255</v>
      </c>
      <c r="L772" s="102">
        <v>255</v>
      </c>
      <c r="M772" s="112" t="str" cm="1">
        <f t="array" ref="M772">RGBCOLOR(J772,K772,L772)</f>
        <v/>
      </c>
      <c r="Z772" s="101" t="str">
        <f t="shared" ref="Z772" si="321">CONCATENATE("#",DEC2HEX(F772,2),DEC2HEX(G772,2),DEC2HEX(H772,2))</f>
        <v>#CB333B</v>
      </c>
    </row>
    <row r="773" spans="1:26" x14ac:dyDescent="0.25">
      <c r="A773" s="88"/>
      <c r="B773" s="114"/>
      <c r="C773" s="114"/>
      <c r="D773" s="188" t="s">
        <v>324</v>
      </c>
      <c r="F773" s="102">
        <v>203</v>
      </c>
      <c r="G773" s="102">
        <v>51</v>
      </c>
      <c r="H773" s="102">
        <v>59</v>
      </c>
      <c r="I773" s="166" t="str" cm="1">
        <f t="array" ref="I773">RGBCOLOR(F773,G773,H773)</f>
        <v/>
      </c>
      <c r="J773" s="102">
        <v>255</v>
      </c>
      <c r="K773" s="102">
        <v>255</v>
      </c>
      <c r="L773" s="102">
        <v>255</v>
      </c>
      <c r="M773" s="112" t="str" cm="1">
        <f t="array" ref="M773">RGBCOLOR(J773,K773,L773)</f>
        <v/>
      </c>
      <c r="Z773" s="101" t="str">
        <f t="shared" ref="Z773" si="322">CONCATENATE("#",DEC2HEX(F773,2),DEC2HEX(G773,2),DEC2HEX(H773,2))</f>
        <v>#CB333B</v>
      </c>
    </row>
    <row r="774" spans="1:26" x14ac:dyDescent="0.25">
      <c r="A774" s="88"/>
      <c r="B774" s="114"/>
      <c r="C774" s="114"/>
      <c r="D774" s="188" t="s">
        <v>650</v>
      </c>
      <c r="F774" s="102">
        <v>203</v>
      </c>
      <c r="G774" s="102">
        <v>51</v>
      </c>
      <c r="H774" s="102">
        <v>59</v>
      </c>
      <c r="I774" s="166" t="str" cm="1">
        <f t="array" ref="I774">RGBCOLOR(F774,G774,H774)</f>
        <v/>
      </c>
      <c r="J774" s="102">
        <v>255</v>
      </c>
      <c r="K774" s="102">
        <v>255</v>
      </c>
      <c r="L774" s="102">
        <v>255</v>
      </c>
      <c r="M774" s="112" t="str" cm="1">
        <f t="array" ref="M774">RGBCOLOR(J774,K774,L774)</f>
        <v/>
      </c>
      <c r="Z774" s="101" t="str">
        <f t="shared" ref="Z774" si="323">CONCATENATE("#",DEC2HEX(F774,2),DEC2HEX(G774,2),DEC2HEX(H774,2))</f>
        <v>#CB333B</v>
      </c>
    </row>
    <row r="775" spans="1:26" ht="15.75" thickBot="1" x14ac:dyDescent="0.3">
      <c r="A775" s="89"/>
      <c r="B775" s="111"/>
      <c r="C775" s="111"/>
      <c r="D775" s="81" t="s">
        <v>29</v>
      </c>
      <c r="F775" s="102">
        <v>255</v>
      </c>
      <c r="G775" s="102">
        <v>215</v>
      </c>
      <c r="H775" s="102">
        <v>0</v>
      </c>
      <c r="I775" s="109" t="str" cm="1">
        <f t="array" ref="I775">RGBCOLOR(F775,G775,H775)</f>
        <v/>
      </c>
      <c r="J775" s="102">
        <v>0</v>
      </c>
      <c r="K775" s="102">
        <v>0</v>
      </c>
      <c r="L775" s="102">
        <v>0</v>
      </c>
      <c r="M775" s="108" t="str" cm="1">
        <f t="array" ref="M775">RGBCOLOR(J775,K775,L775)</f>
        <v/>
      </c>
      <c r="Z775" s="101" t="str">
        <f t="shared" ref="Z775" si="324">CONCATENATE("#",DEC2HEX(F775,2),DEC2HEX(G775,2),DEC2HEX(H775,2))</f>
        <v>#FFD700</v>
      </c>
    </row>
    <row r="776" spans="1:26" x14ac:dyDescent="0.25">
      <c r="A776" s="87"/>
      <c r="B776" s="93"/>
      <c r="C776" s="93"/>
      <c r="D776" s="184">
        <v>0</v>
      </c>
      <c r="F776" s="102"/>
      <c r="G776" s="102"/>
      <c r="H776" s="102"/>
      <c r="I776" s="108" t="str" cm="1">
        <f t="array" ref="I776">RGBCOLOR(F776,G776,H776)</f>
        <v/>
      </c>
      <c r="M776" s="108" t="str" cm="1">
        <f t="array" ref="M776">RGBCOLOR(J776,K776,L776)</f>
        <v/>
      </c>
      <c r="Z776" s="101" t="str">
        <f t="shared" ref="Z776" si="325">CONCATENATE("#",DEC2HEX(F776,2),DEC2HEX(G776,2),DEC2HEX(H776,2))</f>
        <v>#000000</v>
      </c>
    </row>
    <row r="777" spans="1:26" x14ac:dyDescent="0.25">
      <c r="A777" s="165" t="s">
        <v>73</v>
      </c>
      <c r="B777" s="91">
        <v>70</v>
      </c>
      <c r="C777" s="91" t="s">
        <v>214</v>
      </c>
      <c r="D777" s="188" t="s">
        <v>406</v>
      </c>
      <c r="F777" s="102">
        <v>203</v>
      </c>
      <c r="G777" s="102">
        <v>51</v>
      </c>
      <c r="H777" s="102">
        <v>59</v>
      </c>
      <c r="I777" s="166" t="str" cm="1">
        <f t="array" ref="I777">RGBCOLOR(F777,G777,H777)</f>
        <v/>
      </c>
      <c r="J777" s="102">
        <v>255</v>
      </c>
      <c r="K777" s="102">
        <v>255</v>
      </c>
      <c r="L777" s="102">
        <v>255</v>
      </c>
      <c r="M777" s="112" t="str" cm="1">
        <f t="array" ref="M777">RGBCOLOR(J777,K777,L777)</f>
        <v/>
      </c>
      <c r="Z777" s="101" t="str">
        <f t="shared" ref="Z777" si="326">CONCATENATE("#",DEC2HEX(F777,2),DEC2HEX(G777,2),DEC2HEX(H777,2))</f>
        <v>#CB333B</v>
      </c>
    </row>
    <row r="778" spans="1:26" x14ac:dyDescent="0.25">
      <c r="A778" s="88"/>
      <c r="B778" s="114"/>
      <c r="C778" s="114"/>
      <c r="D778" s="188" t="s">
        <v>361</v>
      </c>
      <c r="F778" s="102">
        <v>203</v>
      </c>
      <c r="G778" s="102">
        <v>51</v>
      </c>
      <c r="H778" s="102">
        <v>59</v>
      </c>
      <c r="I778" s="166" t="str" cm="1">
        <f t="array" ref="I778">RGBCOLOR(F778,G778,H778)</f>
        <v/>
      </c>
      <c r="J778" s="102">
        <v>255</v>
      </c>
      <c r="K778" s="102">
        <v>255</v>
      </c>
      <c r="L778" s="102">
        <v>255</v>
      </c>
      <c r="M778" s="112" t="str" cm="1">
        <f t="array" ref="M778">RGBCOLOR(J778,K778,L778)</f>
        <v/>
      </c>
      <c r="Z778" s="101" t="str">
        <f t="shared" ref="Z778" si="327">CONCATENATE("#",DEC2HEX(F778,2),DEC2HEX(G778,2),DEC2HEX(H778,2))</f>
        <v>#CB333B</v>
      </c>
    </row>
    <row r="779" spans="1:26" x14ac:dyDescent="0.25">
      <c r="A779" s="88"/>
      <c r="B779" s="114"/>
      <c r="C779" s="114"/>
      <c r="D779" s="188" t="s">
        <v>645</v>
      </c>
      <c r="F779" s="102">
        <v>203</v>
      </c>
      <c r="G779" s="102">
        <v>51</v>
      </c>
      <c r="H779" s="102">
        <v>59</v>
      </c>
      <c r="I779" s="166" t="str" cm="1">
        <f t="array" ref="I779">RGBCOLOR(F779,G779,H779)</f>
        <v/>
      </c>
      <c r="J779" s="102">
        <v>255</v>
      </c>
      <c r="K779" s="102">
        <v>255</v>
      </c>
      <c r="L779" s="102">
        <v>255</v>
      </c>
      <c r="M779" s="112" t="str" cm="1">
        <f t="array" ref="M779">RGBCOLOR(J779,K779,L779)</f>
        <v/>
      </c>
      <c r="Z779" s="101" t="str">
        <f t="shared" ref="Z779" si="328">CONCATENATE("#",DEC2HEX(F779,2),DEC2HEX(G779,2),DEC2HEX(H779,2))</f>
        <v>#CB333B</v>
      </c>
    </row>
    <row r="780" spans="1:26" ht="15.75" thickBot="1" x14ac:dyDescent="0.3">
      <c r="A780" s="89"/>
      <c r="B780" s="111"/>
      <c r="C780" s="111"/>
      <c r="D780" s="81" t="s">
        <v>29</v>
      </c>
      <c r="F780" s="102">
        <v>255</v>
      </c>
      <c r="G780" s="102">
        <v>215</v>
      </c>
      <c r="H780" s="102">
        <v>0</v>
      </c>
      <c r="I780" s="109" t="str" cm="1">
        <f t="array" ref="I780">RGBCOLOR(F780,G780,H780)</f>
        <v/>
      </c>
      <c r="J780" s="102">
        <v>0</v>
      </c>
      <c r="K780" s="102">
        <v>0</v>
      </c>
      <c r="L780" s="102">
        <v>0</v>
      </c>
      <c r="M780" s="108" t="str" cm="1">
        <f t="array" ref="M780">RGBCOLOR(J780,K780,L780)</f>
        <v/>
      </c>
      <c r="Z780" s="101" t="str">
        <f t="shared" ref="Z780" si="329">CONCATENATE("#",DEC2HEX(F780,2),DEC2HEX(G780,2),DEC2HEX(H780,2))</f>
        <v>#FFD700</v>
      </c>
    </row>
    <row r="781" spans="1:26" x14ac:dyDescent="0.25">
      <c r="A781" s="87"/>
      <c r="B781" s="93"/>
      <c r="C781" s="93"/>
      <c r="D781" s="82">
        <v>0</v>
      </c>
      <c r="F781" s="102"/>
      <c r="G781" s="102"/>
      <c r="H781" s="102"/>
      <c r="I781" s="108" t="str" cm="1">
        <f t="array" ref="I781">RGBCOLOR(F781,G781,H781)</f>
        <v/>
      </c>
      <c r="M781" s="108" t="str" cm="1">
        <f t="array" ref="M781">RGBCOLOR(J781,K781,L781)</f>
        <v/>
      </c>
      <c r="Z781" s="101" t="str">
        <f t="shared" ref="Z781" si="330">CONCATENATE("#",DEC2HEX(F781,2),DEC2HEX(G781,2),DEC2HEX(H781,2))</f>
        <v>#000000</v>
      </c>
    </row>
    <row r="782" spans="1:26" x14ac:dyDescent="0.25">
      <c r="A782" s="156" t="s">
        <v>69</v>
      </c>
      <c r="B782" s="91">
        <v>70</v>
      </c>
      <c r="C782" s="91" t="s">
        <v>228</v>
      </c>
      <c r="D782" s="84" t="s">
        <v>345</v>
      </c>
      <c r="F782" s="102">
        <v>152</v>
      </c>
      <c r="G782" s="102">
        <v>29</v>
      </c>
      <c r="H782" s="102">
        <v>151</v>
      </c>
      <c r="I782" s="116" t="str" cm="1">
        <f t="array" ref="I782">RGBCOLOR(F782,G782,H782)</f>
        <v/>
      </c>
      <c r="J782" s="102">
        <v>255</v>
      </c>
      <c r="K782" s="102">
        <v>255</v>
      </c>
      <c r="L782" s="102">
        <v>255</v>
      </c>
      <c r="M782" s="112" t="str" cm="1">
        <f t="array" ref="M782">RGBCOLOR(J782,K782,L782)</f>
        <v/>
      </c>
      <c r="Z782" s="101" t="str">
        <f t="shared" ref="Z782" si="331">CONCATENATE("#",DEC2HEX(F782,2),DEC2HEX(G782,2),DEC2HEX(H782,2))</f>
        <v>#981D97</v>
      </c>
    </row>
    <row r="783" spans="1:26" x14ac:dyDescent="0.25">
      <c r="A783" s="88"/>
      <c r="B783" s="114"/>
      <c r="C783" s="114"/>
      <c r="D783" s="84" t="s">
        <v>646</v>
      </c>
      <c r="F783" s="102">
        <v>152</v>
      </c>
      <c r="G783" s="102">
        <v>29</v>
      </c>
      <c r="H783" s="102">
        <v>151</v>
      </c>
      <c r="I783" s="116" t="str" cm="1">
        <f t="array" ref="I783">RGBCOLOR(F783,G783,H783)</f>
        <v/>
      </c>
      <c r="J783" s="102">
        <v>255</v>
      </c>
      <c r="K783" s="102">
        <v>255</v>
      </c>
      <c r="L783" s="102">
        <v>255</v>
      </c>
      <c r="M783" s="112" t="str" cm="1">
        <f t="array" ref="M783">RGBCOLOR(J783,K783,L783)</f>
        <v/>
      </c>
      <c r="Z783" s="101" t="str">
        <f t="shared" ref="Z783" si="332">CONCATENATE("#",DEC2HEX(F783,2),DEC2HEX(G783,2),DEC2HEX(H783,2))</f>
        <v>#981D97</v>
      </c>
    </row>
    <row r="784" spans="1:26" x14ac:dyDescent="0.25">
      <c r="A784" s="88"/>
      <c r="B784" s="114"/>
      <c r="C784" s="114"/>
      <c r="D784" s="84" t="s">
        <v>408</v>
      </c>
      <c r="F784" s="102">
        <v>152</v>
      </c>
      <c r="G784" s="102">
        <v>29</v>
      </c>
      <c r="H784" s="102">
        <v>151</v>
      </c>
      <c r="I784" s="116" t="str" cm="1">
        <f t="array" ref="I784">RGBCOLOR(F784,G784,H784)</f>
        <v/>
      </c>
      <c r="J784" s="102">
        <v>255</v>
      </c>
      <c r="K784" s="102">
        <v>255</v>
      </c>
      <c r="L784" s="102">
        <v>255</v>
      </c>
      <c r="M784" s="112" t="str" cm="1">
        <f t="array" ref="M784">RGBCOLOR(J784,K784,L784)</f>
        <v/>
      </c>
      <c r="Z784" s="101" t="str">
        <f t="shared" ref="Z784" si="333">CONCATENATE("#",DEC2HEX(F784,2),DEC2HEX(G784,2),DEC2HEX(H784,2))</f>
        <v>#981D97</v>
      </c>
    </row>
    <row r="785" spans="1:26" ht="15.75" thickBot="1" x14ac:dyDescent="0.3">
      <c r="A785" s="89"/>
      <c r="B785" s="111"/>
      <c r="C785" s="111"/>
      <c r="D785" s="110" t="s">
        <v>647</v>
      </c>
      <c r="F785" s="102">
        <v>255</v>
      </c>
      <c r="G785" s="102">
        <v>215</v>
      </c>
      <c r="H785" s="102">
        <v>0</v>
      </c>
      <c r="I785" s="109" t="str" cm="1">
        <f t="array" ref="I785">RGBCOLOR(F785,G785,H785)</f>
        <v/>
      </c>
      <c r="J785" s="102">
        <v>0</v>
      </c>
      <c r="K785" s="102">
        <v>0</v>
      </c>
      <c r="L785" s="102">
        <v>0</v>
      </c>
      <c r="M785" s="108" t="str" cm="1">
        <f t="array" ref="M785">RGBCOLOR(J785,K785,L785)</f>
        <v/>
      </c>
      <c r="Z785" s="101" t="str">
        <f t="shared" ref="Z785" si="334">CONCATENATE("#",DEC2HEX(F785,2),DEC2HEX(G785,2),DEC2HEX(H785,2))</f>
        <v>#FFD700</v>
      </c>
    </row>
    <row r="786" spans="1:26" x14ac:dyDescent="0.25">
      <c r="A786" s="87"/>
      <c r="B786" s="93"/>
      <c r="C786" s="93"/>
      <c r="D786" s="82">
        <v>0</v>
      </c>
      <c r="F786" s="102"/>
      <c r="G786" s="102"/>
      <c r="H786" s="102"/>
      <c r="I786" s="108" t="str" cm="1">
        <f t="array" ref="I786">RGBCOLOR(F786,G786,H786)</f>
        <v/>
      </c>
      <c r="M786" s="108" t="str" cm="1">
        <f t="array" ref="M786">RGBCOLOR(J786,K786,L786)</f>
        <v/>
      </c>
      <c r="Z786" s="101" t="str">
        <f t="shared" ref="Z786" si="335">CONCATENATE("#",DEC2HEX(F786,2),DEC2HEX(G786,2),DEC2HEX(H786,2))</f>
        <v>#000000</v>
      </c>
    </row>
    <row r="787" spans="1:26" x14ac:dyDescent="0.25">
      <c r="A787" s="156" t="s">
        <v>67</v>
      </c>
      <c r="B787" s="91">
        <v>70</v>
      </c>
      <c r="C787" s="91" t="s">
        <v>222</v>
      </c>
      <c r="D787" s="84" t="s">
        <v>369</v>
      </c>
      <c r="F787" s="102">
        <v>152</v>
      </c>
      <c r="G787" s="102">
        <v>29</v>
      </c>
      <c r="H787" s="102">
        <v>151</v>
      </c>
      <c r="I787" s="116" t="str" cm="1">
        <f t="array" ref="I787">RGBCOLOR(F787,G787,H787)</f>
        <v/>
      </c>
      <c r="J787" s="102">
        <v>255</v>
      </c>
      <c r="K787" s="102">
        <v>255</v>
      </c>
      <c r="L787" s="102">
        <v>255</v>
      </c>
      <c r="M787" s="112" t="str" cm="1">
        <f t="array" ref="M787">RGBCOLOR(J787,K787,L787)</f>
        <v/>
      </c>
      <c r="Z787" s="101" t="str">
        <f t="shared" ref="Z787" si="336">CONCATENATE("#",DEC2HEX(F787,2),DEC2HEX(G787,2),DEC2HEX(H787,2))</f>
        <v>#981D97</v>
      </c>
    </row>
    <row r="788" spans="1:26" x14ac:dyDescent="0.25">
      <c r="A788" s="88"/>
      <c r="B788" s="114"/>
      <c r="C788" s="114"/>
      <c r="D788" s="84" t="s">
        <v>408</v>
      </c>
      <c r="F788" s="102">
        <v>152</v>
      </c>
      <c r="G788" s="102">
        <v>29</v>
      </c>
      <c r="H788" s="102">
        <v>151</v>
      </c>
      <c r="I788" s="116" t="str" cm="1">
        <f t="array" ref="I788">RGBCOLOR(F788,G788,H788)</f>
        <v/>
      </c>
      <c r="J788" s="102">
        <v>255</v>
      </c>
      <c r="K788" s="102">
        <v>255</v>
      </c>
      <c r="L788" s="102">
        <v>255</v>
      </c>
      <c r="M788" s="112" t="str" cm="1">
        <f t="array" ref="M788">RGBCOLOR(J788,K788,L788)</f>
        <v/>
      </c>
      <c r="Z788" s="101" t="str">
        <f t="shared" ref="Z788" si="337">CONCATENATE("#",DEC2HEX(F788,2),DEC2HEX(G788,2),DEC2HEX(H788,2))</f>
        <v>#981D97</v>
      </c>
    </row>
    <row r="789" spans="1:26" x14ac:dyDescent="0.25">
      <c r="A789" s="88"/>
      <c r="B789" s="114"/>
      <c r="C789" s="114"/>
      <c r="D789" s="84" t="s">
        <v>648</v>
      </c>
      <c r="F789" s="102">
        <v>152</v>
      </c>
      <c r="G789" s="102">
        <v>29</v>
      </c>
      <c r="H789" s="102">
        <v>151</v>
      </c>
      <c r="I789" s="116" t="str" cm="1">
        <f t="array" ref="I789">RGBCOLOR(F789,G789,H789)</f>
        <v/>
      </c>
      <c r="J789" s="102">
        <v>255</v>
      </c>
      <c r="K789" s="102">
        <v>255</v>
      </c>
      <c r="L789" s="102">
        <v>255</v>
      </c>
      <c r="M789" s="112" t="str" cm="1">
        <f t="array" ref="M789">RGBCOLOR(J789,K789,L789)</f>
        <v/>
      </c>
      <c r="Z789" s="101" t="str">
        <f t="shared" ref="Z789" si="338">CONCATENATE("#",DEC2HEX(F789,2),DEC2HEX(G789,2),DEC2HEX(H789,2))</f>
        <v>#981D97</v>
      </c>
    </row>
    <row r="790" spans="1:26" ht="15.75" thickBot="1" x14ac:dyDescent="0.3">
      <c r="A790" s="89"/>
      <c r="B790" s="111"/>
      <c r="C790" s="111"/>
      <c r="D790" s="110" t="s">
        <v>549</v>
      </c>
      <c r="F790" s="102">
        <v>255</v>
      </c>
      <c r="G790" s="102">
        <v>215</v>
      </c>
      <c r="H790" s="102">
        <v>0</v>
      </c>
      <c r="I790" s="109" t="str" cm="1">
        <f t="array" ref="I790">RGBCOLOR(F790,G790,H790)</f>
        <v/>
      </c>
      <c r="J790" s="102">
        <v>0</v>
      </c>
      <c r="K790" s="102">
        <v>0</v>
      </c>
      <c r="L790" s="102">
        <v>0</v>
      </c>
      <c r="M790" s="108" t="str" cm="1">
        <f t="array" ref="M790">RGBCOLOR(J790,K790,L790)</f>
        <v/>
      </c>
      <c r="Z790" s="101" t="str">
        <f t="shared" ref="Z790" si="339">CONCATENATE("#",DEC2HEX(F790,2),DEC2HEX(G790,2),DEC2HEX(H790,2))</f>
        <v>#FFD700</v>
      </c>
    </row>
    <row r="791" spans="1:26" x14ac:dyDescent="0.25">
      <c r="A791" s="87"/>
      <c r="B791" s="93"/>
      <c r="C791" s="93"/>
      <c r="D791" s="82">
        <v>0</v>
      </c>
      <c r="F791" s="102"/>
      <c r="G791" s="102"/>
      <c r="H791" s="102"/>
      <c r="I791" s="108" t="str" cm="1">
        <f t="array" ref="I791">RGBCOLOR(F791,G791,H791)</f>
        <v/>
      </c>
      <c r="M791" s="108" t="str" cm="1">
        <f t="array" ref="M791">RGBCOLOR(J791,K791,L791)</f>
        <v/>
      </c>
      <c r="Z791" s="101" t="str">
        <f t="shared" ref="Z791" si="340">CONCATENATE("#",DEC2HEX(F791,2),DEC2HEX(G791,2),DEC2HEX(H791,2))</f>
        <v>#000000</v>
      </c>
    </row>
    <row r="792" spans="1:26" x14ac:dyDescent="0.25">
      <c r="A792" s="165" t="s">
        <v>68</v>
      </c>
      <c r="B792" s="91">
        <v>70</v>
      </c>
      <c r="C792" s="91" t="s">
        <v>263</v>
      </c>
      <c r="D792" s="84" t="s">
        <v>369</v>
      </c>
      <c r="F792" s="102">
        <v>152</v>
      </c>
      <c r="G792" s="102">
        <v>29</v>
      </c>
      <c r="H792" s="102">
        <v>151</v>
      </c>
      <c r="I792" s="116" t="str" cm="1">
        <f t="array" ref="I792">RGBCOLOR(F792,G792,H792)</f>
        <v/>
      </c>
      <c r="J792" s="102">
        <v>255</v>
      </c>
      <c r="K792" s="102">
        <v>255</v>
      </c>
      <c r="L792" s="102">
        <v>255</v>
      </c>
      <c r="M792" s="112" t="str" cm="1">
        <f t="array" ref="M792">RGBCOLOR(J792,K792,L792)</f>
        <v/>
      </c>
      <c r="Z792" s="101" t="str">
        <f t="shared" ref="Z792" si="341">CONCATENATE("#",DEC2HEX(F792,2),DEC2HEX(G792,2),DEC2HEX(H792,2))</f>
        <v>#981D97</v>
      </c>
    </row>
    <row r="793" spans="1:26" x14ac:dyDescent="0.25">
      <c r="A793" s="88"/>
      <c r="B793" s="114"/>
      <c r="C793" s="114"/>
      <c r="D793" s="84" t="s">
        <v>360</v>
      </c>
      <c r="F793" s="102">
        <v>152</v>
      </c>
      <c r="G793" s="102">
        <v>29</v>
      </c>
      <c r="H793" s="102">
        <v>151</v>
      </c>
      <c r="I793" s="116" t="str" cm="1">
        <f t="array" ref="I793">RGBCOLOR(F793,G793,H793)</f>
        <v/>
      </c>
      <c r="J793" s="102">
        <v>255</v>
      </c>
      <c r="K793" s="102">
        <v>255</v>
      </c>
      <c r="L793" s="102">
        <v>255</v>
      </c>
      <c r="M793" s="112" t="str" cm="1">
        <f t="array" ref="M793">RGBCOLOR(J793,K793,L793)</f>
        <v/>
      </c>
      <c r="Z793" s="101" t="str">
        <f t="shared" ref="Z793" si="342">CONCATENATE("#",DEC2HEX(F793,2),DEC2HEX(G793,2),DEC2HEX(H793,2))</f>
        <v>#981D97</v>
      </c>
    </row>
    <row r="794" spans="1:26" x14ac:dyDescent="0.25">
      <c r="A794" s="88"/>
      <c r="B794" s="114"/>
      <c r="C794" s="114"/>
      <c r="D794" s="84" t="s">
        <v>649</v>
      </c>
      <c r="F794" s="102">
        <v>152</v>
      </c>
      <c r="G794" s="102">
        <v>29</v>
      </c>
      <c r="H794" s="102">
        <v>151</v>
      </c>
      <c r="I794" s="116" t="str" cm="1">
        <f t="array" ref="I794">RGBCOLOR(F794,G794,H794)</f>
        <v/>
      </c>
      <c r="J794" s="102">
        <v>255</v>
      </c>
      <c r="K794" s="102">
        <v>255</v>
      </c>
      <c r="L794" s="102">
        <v>255</v>
      </c>
      <c r="M794" s="112" t="str" cm="1">
        <f t="array" ref="M794">RGBCOLOR(J794,K794,L794)</f>
        <v/>
      </c>
      <c r="Z794" s="101" t="str">
        <f t="shared" ref="Z794" si="343">CONCATENATE("#",DEC2HEX(F794,2),DEC2HEX(G794,2),DEC2HEX(H794,2))</f>
        <v>#981D97</v>
      </c>
    </row>
    <row r="795" spans="1:26" ht="15.75" thickBot="1" x14ac:dyDescent="0.3">
      <c r="A795" s="89"/>
      <c r="B795" s="111"/>
      <c r="C795" s="111"/>
      <c r="D795" s="110" t="s">
        <v>720</v>
      </c>
      <c r="F795" s="102">
        <v>255</v>
      </c>
      <c r="G795" s="102">
        <v>215</v>
      </c>
      <c r="H795" s="102">
        <v>0</v>
      </c>
      <c r="I795" s="109" t="str" cm="1">
        <f t="array" ref="I795">RGBCOLOR(F795,G795,H795)</f>
        <v/>
      </c>
      <c r="J795" s="102">
        <v>0</v>
      </c>
      <c r="K795" s="102">
        <v>0</v>
      </c>
      <c r="L795" s="102">
        <v>0</v>
      </c>
      <c r="M795" s="108" t="str" cm="1">
        <f t="array" ref="M795">RGBCOLOR(J795,K795,L795)</f>
        <v/>
      </c>
      <c r="Z795" s="101" t="str">
        <f t="shared" ref="Z795" si="344">CONCATENATE("#",DEC2HEX(F795,2),DEC2HEX(G795,2),DEC2HEX(H795,2))</f>
        <v>#FFD700</v>
      </c>
    </row>
    <row r="796" spans="1:26" x14ac:dyDescent="0.25">
      <c r="A796" s="87"/>
      <c r="B796" s="93"/>
      <c r="C796" s="93"/>
      <c r="D796" s="82">
        <v>0</v>
      </c>
      <c r="F796" s="102"/>
      <c r="G796" s="102"/>
      <c r="H796" s="102"/>
      <c r="I796" s="108" t="str" cm="1">
        <f t="array" ref="I796">RGBCOLOR(F796,G796,H796)</f>
        <v/>
      </c>
      <c r="M796" s="108" t="str" cm="1">
        <f t="array" ref="M796">RGBCOLOR(J796,K796,L796)</f>
        <v/>
      </c>
      <c r="Z796" s="101" t="str">
        <f t="shared" ref="Z796" si="345">CONCATENATE("#",DEC2HEX(F796,2),DEC2HEX(G796,2),DEC2HEX(H796,2))</f>
        <v>#000000</v>
      </c>
    </row>
    <row r="797" spans="1:26" x14ac:dyDescent="0.25">
      <c r="A797" s="88" t="s">
        <v>132</v>
      </c>
      <c r="B797" s="91">
        <v>71</v>
      </c>
      <c r="C797" s="91" t="s">
        <v>278</v>
      </c>
      <c r="D797" s="84" t="s">
        <v>374</v>
      </c>
      <c r="F797" s="102">
        <v>152</v>
      </c>
      <c r="G797" s="102">
        <v>29</v>
      </c>
      <c r="H797" s="102">
        <v>151</v>
      </c>
      <c r="I797" s="116" t="str" cm="1">
        <f t="array" ref="I797">RGBCOLOR(F797,G797,H797)</f>
        <v/>
      </c>
      <c r="J797" s="102">
        <v>255</v>
      </c>
      <c r="K797" s="102">
        <v>255</v>
      </c>
      <c r="L797" s="102">
        <v>255</v>
      </c>
      <c r="M797" s="112" t="str" cm="1">
        <f t="array" ref="M797">RGBCOLOR(J797,K797,L797)</f>
        <v/>
      </c>
      <c r="Z797" s="101" t="str">
        <f t="shared" ref="Z797" si="346">CONCATENATE("#",DEC2HEX(F797,2),DEC2HEX(G797,2),DEC2HEX(H797,2))</f>
        <v>#981D97</v>
      </c>
    </row>
    <row r="798" spans="1:26" x14ac:dyDescent="0.25">
      <c r="A798" s="88"/>
      <c r="B798" s="114"/>
      <c r="C798" s="114"/>
      <c r="D798" s="84" t="s">
        <v>196</v>
      </c>
      <c r="F798" s="102">
        <v>152</v>
      </c>
      <c r="G798" s="102">
        <v>29</v>
      </c>
      <c r="H798" s="102">
        <v>151</v>
      </c>
      <c r="I798" s="116" t="str" cm="1">
        <f t="array" ref="I798">RGBCOLOR(F798,G798,H798)</f>
        <v/>
      </c>
      <c r="J798" s="102">
        <v>255</v>
      </c>
      <c r="K798" s="102">
        <v>255</v>
      </c>
      <c r="L798" s="102">
        <v>255</v>
      </c>
      <c r="M798" s="112" t="str" cm="1">
        <f t="array" ref="M798">RGBCOLOR(J798,K798,L798)</f>
        <v/>
      </c>
      <c r="Z798" s="101" t="str">
        <f t="shared" ref="Z798" si="347">CONCATENATE("#",DEC2HEX(F798,2),DEC2HEX(G798,2),DEC2HEX(H798,2))</f>
        <v>#981D97</v>
      </c>
    </row>
    <row r="799" spans="1:26" x14ac:dyDescent="0.25">
      <c r="A799" s="88"/>
      <c r="B799" s="114"/>
      <c r="C799" s="114"/>
      <c r="D799" s="84" t="s">
        <v>409</v>
      </c>
      <c r="F799" s="102">
        <v>152</v>
      </c>
      <c r="G799" s="102">
        <v>29</v>
      </c>
      <c r="H799" s="102">
        <v>151</v>
      </c>
      <c r="I799" s="116" t="str" cm="1">
        <f t="array" ref="I799">RGBCOLOR(F799,G799,H799)</f>
        <v/>
      </c>
      <c r="J799" s="102">
        <v>255</v>
      </c>
      <c r="K799" s="102">
        <v>255</v>
      </c>
      <c r="L799" s="102">
        <v>255</v>
      </c>
      <c r="M799" s="112" t="str" cm="1">
        <f t="array" ref="M799">RGBCOLOR(J799,K799,L799)</f>
        <v/>
      </c>
      <c r="Z799" s="101" t="str">
        <f t="shared" ref="Z799" si="348">CONCATENATE("#",DEC2HEX(F799,2),DEC2HEX(G799,2),DEC2HEX(H799,2))</f>
        <v>#981D97</v>
      </c>
    </row>
    <row r="800" spans="1:26" ht="15.75" thickBot="1" x14ac:dyDescent="0.3">
      <c r="A800" s="89"/>
      <c r="B800" s="111"/>
      <c r="C800" s="111"/>
      <c r="D800" s="81" t="s">
        <v>613</v>
      </c>
      <c r="F800" s="102">
        <v>255</v>
      </c>
      <c r="G800" s="102">
        <v>215</v>
      </c>
      <c r="H800" s="102">
        <v>0</v>
      </c>
      <c r="I800" s="109" t="str" cm="1">
        <f t="array" ref="I800">RGBCOLOR(F800,G800,H800)</f>
        <v/>
      </c>
      <c r="J800" s="102">
        <v>0</v>
      </c>
      <c r="K800" s="102">
        <v>0</v>
      </c>
      <c r="L800" s="102">
        <v>0</v>
      </c>
      <c r="M800" s="108" t="str" cm="1">
        <f t="array" ref="M800">RGBCOLOR(J800,K800,L800)</f>
        <v/>
      </c>
      <c r="Z800" s="101" t="str">
        <f t="shared" ref="Z800" si="349">CONCATENATE("#",DEC2HEX(F800,2),DEC2HEX(G800,2),DEC2HEX(H800,2))</f>
        <v>#FFD700</v>
      </c>
    </row>
    <row r="801" spans="1:26" x14ac:dyDescent="0.25">
      <c r="A801" s="87"/>
      <c r="B801" s="93"/>
      <c r="C801" s="93"/>
      <c r="D801" s="82">
        <v>0</v>
      </c>
      <c r="F801" s="102"/>
      <c r="G801" s="102"/>
      <c r="H801" s="102"/>
      <c r="I801" s="108" t="str" cm="1">
        <f t="array" ref="I801">RGBCOLOR(F801,G801,H801)</f>
        <v/>
      </c>
      <c r="M801" s="108" t="str" cm="1">
        <f t="array" ref="M801">RGBCOLOR(J801,K801,L801)</f>
        <v/>
      </c>
      <c r="Z801" s="101" t="str">
        <f t="shared" ref="Z801" si="350">CONCATENATE("#",DEC2HEX(F801,2),DEC2HEX(G801,2),DEC2HEX(H801,2))</f>
        <v>#000000</v>
      </c>
    </row>
    <row r="802" spans="1:26" x14ac:dyDescent="0.25">
      <c r="A802" s="88" t="s">
        <v>147</v>
      </c>
      <c r="B802" s="91">
        <v>71</v>
      </c>
      <c r="C802" s="91" t="s">
        <v>271</v>
      </c>
      <c r="D802" s="164" t="s">
        <v>367</v>
      </c>
      <c r="F802" s="102">
        <v>236</v>
      </c>
      <c r="G802" s="102">
        <v>105</v>
      </c>
      <c r="H802" s="102">
        <v>7</v>
      </c>
      <c r="I802" s="144" t="str" cm="1">
        <f t="array" ref="I802">RGBCOLOR(F802,G802,H802)</f>
        <v/>
      </c>
      <c r="J802" s="102">
        <v>255</v>
      </c>
      <c r="K802" s="102">
        <v>255</v>
      </c>
      <c r="L802" s="102">
        <v>255</v>
      </c>
      <c r="M802" s="112" t="str" cm="1">
        <f t="array" ref="M802">RGBCOLOR(J802,K802,L802)</f>
        <v/>
      </c>
      <c r="Z802" s="101" t="str">
        <f t="shared" ref="Z802" si="351">CONCATENATE("#",DEC2HEX(F802,2),DEC2HEX(G802,2),DEC2HEX(H802,2))</f>
        <v>#EC6907</v>
      </c>
    </row>
    <row r="803" spans="1:26" x14ac:dyDescent="0.25">
      <c r="A803" s="88"/>
      <c r="B803" s="114"/>
      <c r="C803" s="114"/>
      <c r="D803" s="164" t="s">
        <v>322</v>
      </c>
      <c r="F803" s="102">
        <v>236</v>
      </c>
      <c r="G803" s="102">
        <v>105</v>
      </c>
      <c r="H803" s="102">
        <v>7</v>
      </c>
      <c r="I803" s="144" t="str" cm="1">
        <f t="array" ref="I803">RGBCOLOR(F803,G803,H803)</f>
        <v/>
      </c>
      <c r="J803" s="102">
        <v>255</v>
      </c>
      <c r="K803" s="102">
        <v>255</v>
      </c>
      <c r="L803" s="102">
        <v>255</v>
      </c>
      <c r="M803" s="112" t="str" cm="1">
        <f t="array" ref="M803">RGBCOLOR(J803,K803,L803)</f>
        <v/>
      </c>
      <c r="Z803" s="101" t="str">
        <f t="shared" ref="Z803" si="352">CONCATENATE("#",DEC2HEX(F803,2),DEC2HEX(G803,2),DEC2HEX(H803,2))</f>
        <v>#EC6907</v>
      </c>
    </row>
    <row r="804" spans="1:26" x14ac:dyDescent="0.25">
      <c r="A804" s="88"/>
      <c r="B804" s="114"/>
      <c r="C804" s="114"/>
      <c r="D804" s="164" t="s">
        <v>410</v>
      </c>
      <c r="F804" s="102">
        <v>236</v>
      </c>
      <c r="G804" s="102">
        <v>105</v>
      </c>
      <c r="H804" s="102">
        <v>7</v>
      </c>
      <c r="I804" s="144" t="str" cm="1">
        <f t="array" ref="I804">RGBCOLOR(F804,G804,H804)</f>
        <v/>
      </c>
      <c r="J804" s="102">
        <v>255</v>
      </c>
      <c r="K804" s="102">
        <v>255</v>
      </c>
      <c r="L804" s="102">
        <v>255</v>
      </c>
      <c r="M804" s="112" t="str" cm="1">
        <f t="array" ref="M804">RGBCOLOR(J804,K804,L804)</f>
        <v/>
      </c>
      <c r="Z804" s="101" t="str">
        <f t="shared" ref="Z804" si="353">CONCATENATE("#",DEC2HEX(F804,2),DEC2HEX(G804,2),DEC2HEX(H804,2))</f>
        <v>#EC6907</v>
      </c>
    </row>
    <row r="805" spans="1:26" ht="15.75" thickBot="1" x14ac:dyDescent="0.3">
      <c r="A805" s="89"/>
      <c r="B805" s="111"/>
      <c r="C805" s="111"/>
      <c r="D805" s="81" t="s">
        <v>614</v>
      </c>
      <c r="F805" s="102">
        <v>255</v>
      </c>
      <c r="G805" s="102">
        <v>215</v>
      </c>
      <c r="H805" s="102">
        <v>0</v>
      </c>
      <c r="I805" s="109" t="str" cm="1">
        <f t="array" ref="I805">RGBCOLOR(F805,G805,H805)</f>
        <v/>
      </c>
      <c r="J805" s="102">
        <v>0</v>
      </c>
      <c r="K805" s="102">
        <v>0</v>
      </c>
      <c r="L805" s="102">
        <v>0</v>
      </c>
      <c r="M805" s="108" t="str" cm="1">
        <f t="array" ref="M805">RGBCOLOR(J805,K805,L805)</f>
        <v/>
      </c>
      <c r="Z805" s="101" t="str">
        <f t="shared" ref="Z805" si="354">CONCATENATE("#",DEC2HEX(F805,2),DEC2HEX(G805,2),DEC2HEX(H805,2))</f>
        <v>#FFD700</v>
      </c>
    </row>
    <row r="806" spans="1:26" x14ac:dyDescent="0.25">
      <c r="A806" s="87"/>
      <c r="B806" s="93"/>
      <c r="C806" s="93"/>
      <c r="D806" s="82">
        <v>0</v>
      </c>
      <c r="F806" s="102"/>
      <c r="G806" s="102"/>
      <c r="H806" s="102"/>
      <c r="I806" s="108" t="str" cm="1">
        <f t="array" ref="I806">RGBCOLOR(F806,G806,H806)</f>
        <v/>
      </c>
      <c r="M806" s="108" t="str" cm="1">
        <f t="array" ref="M806">RGBCOLOR(J806,K806,L806)</f>
        <v/>
      </c>
      <c r="Z806" s="101" t="str">
        <f t="shared" ref="Z806" si="355">CONCATENATE("#",DEC2HEX(F806,2),DEC2HEX(G806,2),DEC2HEX(H806,2))</f>
        <v>#000000</v>
      </c>
    </row>
    <row r="807" spans="1:26" x14ac:dyDescent="0.25">
      <c r="A807" s="88" t="s">
        <v>159</v>
      </c>
      <c r="B807" s="91">
        <v>72</v>
      </c>
      <c r="C807" s="91" t="s">
        <v>241</v>
      </c>
      <c r="D807" s="163" t="s">
        <v>275</v>
      </c>
      <c r="F807" s="102">
        <v>137</v>
      </c>
      <c r="G807" s="102">
        <v>141</v>
      </c>
      <c r="H807" s="102">
        <v>141</v>
      </c>
      <c r="I807" s="162" t="str" cm="1">
        <f t="array" ref="I807">RGBCOLOR(F807,G807,H807)</f>
        <v/>
      </c>
      <c r="J807" s="102">
        <v>255</v>
      </c>
      <c r="K807" s="102">
        <v>255</v>
      </c>
      <c r="L807" s="102">
        <v>255</v>
      </c>
      <c r="M807" s="112" t="str" cm="1">
        <f t="array" ref="M807">RGBCOLOR(J807,K807,L807)</f>
        <v/>
      </c>
      <c r="Z807" s="101" t="str">
        <f t="shared" ref="Z807" si="356">CONCATENATE("#",DEC2HEX(F807,2),DEC2HEX(G807,2),DEC2HEX(H807,2))</f>
        <v>#898D8D</v>
      </c>
    </row>
    <row r="808" spans="1:26" x14ac:dyDescent="0.25">
      <c r="A808" s="88"/>
      <c r="B808" s="114"/>
      <c r="C808" s="114"/>
      <c r="D808" s="163" t="s">
        <v>284</v>
      </c>
      <c r="F808" s="102">
        <v>137</v>
      </c>
      <c r="G808" s="102">
        <v>141</v>
      </c>
      <c r="H808" s="102">
        <v>141</v>
      </c>
      <c r="I808" s="162" t="str" cm="1">
        <f t="array" ref="I808">RGBCOLOR(F808,G808,H808)</f>
        <v/>
      </c>
      <c r="J808" s="102">
        <v>255</v>
      </c>
      <c r="K808" s="102">
        <v>255</v>
      </c>
      <c r="L808" s="102">
        <v>255</v>
      </c>
      <c r="M808" s="112" t="str" cm="1">
        <f t="array" ref="M808">RGBCOLOR(J808,K808,L808)</f>
        <v/>
      </c>
      <c r="Z808" s="101" t="str">
        <f t="shared" ref="Z808" si="357">CONCATENATE("#",DEC2HEX(F808,2),DEC2HEX(G808,2),DEC2HEX(H808,2))</f>
        <v>#898D8D</v>
      </c>
    </row>
    <row r="809" spans="1:26" x14ac:dyDescent="0.25">
      <c r="A809" s="88"/>
      <c r="B809" s="114"/>
      <c r="C809" s="114"/>
      <c r="D809" s="163" t="s">
        <v>411</v>
      </c>
      <c r="F809" s="102">
        <v>137</v>
      </c>
      <c r="G809" s="102">
        <v>141</v>
      </c>
      <c r="H809" s="102">
        <v>141</v>
      </c>
      <c r="I809" s="162" t="str" cm="1">
        <f t="array" ref="I809">RGBCOLOR(F809,G809,H809)</f>
        <v/>
      </c>
      <c r="J809" s="102">
        <v>255</v>
      </c>
      <c r="K809" s="102">
        <v>255</v>
      </c>
      <c r="L809" s="102">
        <v>255</v>
      </c>
      <c r="M809" s="112" t="str" cm="1">
        <f t="array" ref="M809">RGBCOLOR(J809,K809,L809)</f>
        <v/>
      </c>
      <c r="Z809" s="101" t="str">
        <f t="shared" ref="Z809" si="358">CONCATENATE("#",DEC2HEX(F809,2),DEC2HEX(G809,2),DEC2HEX(H809,2))</f>
        <v>#898D8D</v>
      </c>
    </row>
    <row r="810" spans="1:26" ht="15.75" thickBot="1" x14ac:dyDescent="0.3">
      <c r="A810" s="89"/>
      <c r="B810" s="111"/>
      <c r="C810" s="111"/>
      <c r="D810" s="81" t="s">
        <v>615</v>
      </c>
      <c r="F810" s="102">
        <v>255</v>
      </c>
      <c r="G810" s="102">
        <v>215</v>
      </c>
      <c r="H810" s="102">
        <v>0</v>
      </c>
      <c r="I810" s="109" t="str" cm="1">
        <f t="array" ref="I810">RGBCOLOR(F810,G810,H810)</f>
        <v/>
      </c>
      <c r="J810" s="102">
        <v>0</v>
      </c>
      <c r="K810" s="102">
        <v>0</v>
      </c>
      <c r="L810" s="102">
        <v>0</v>
      </c>
      <c r="M810" s="108" t="str" cm="1">
        <f t="array" ref="M810">RGBCOLOR(J810,K810,L810)</f>
        <v/>
      </c>
      <c r="Z810" s="101" t="str">
        <f t="shared" ref="Z810" si="359">CONCATENATE("#",DEC2HEX(F810,2),DEC2HEX(G810,2),DEC2HEX(H810,2))</f>
        <v>#FFD700</v>
      </c>
    </row>
    <row r="811" spans="1:26" x14ac:dyDescent="0.25">
      <c r="A811" s="87"/>
      <c r="B811" s="93"/>
      <c r="C811" s="93"/>
      <c r="D811" s="82">
        <v>0</v>
      </c>
      <c r="F811" s="102"/>
      <c r="G811" s="102"/>
      <c r="H811" s="102"/>
      <c r="I811" s="108" t="str" cm="1">
        <f t="array" ref="I811">RGBCOLOR(F811,G811,H811)</f>
        <v/>
      </c>
      <c r="M811" s="108" t="str" cm="1">
        <f t="array" ref="M811">RGBCOLOR(J811,K811,L811)</f>
        <v/>
      </c>
      <c r="Z811" s="101" t="str">
        <f t="shared" ref="Z811" si="360">CONCATENATE("#",DEC2HEX(F811,2),DEC2HEX(G811,2),DEC2HEX(H811,2))</f>
        <v>#000000</v>
      </c>
    </row>
    <row r="812" spans="1:26" x14ac:dyDescent="0.25">
      <c r="A812" s="88" t="s">
        <v>160</v>
      </c>
      <c r="B812" s="91">
        <v>72</v>
      </c>
      <c r="C812" s="91" t="s">
        <v>214</v>
      </c>
      <c r="D812" s="163" t="s">
        <v>275</v>
      </c>
      <c r="F812" s="102">
        <v>137</v>
      </c>
      <c r="G812" s="102">
        <v>141</v>
      </c>
      <c r="H812" s="102">
        <v>141</v>
      </c>
      <c r="I812" s="162" t="str" cm="1">
        <f t="array" ref="I812">RGBCOLOR(F812,G812,H812)</f>
        <v/>
      </c>
      <c r="J812" s="102">
        <v>255</v>
      </c>
      <c r="K812" s="102">
        <v>255</v>
      </c>
      <c r="L812" s="102">
        <v>255</v>
      </c>
      <c r="M812" s="112" t="str" cm="1">
        <f t="array" ref="M812">RGBCOLOR(J812,K812,L812)</f>
        <v/>
      </c>
      <c r="Z812" s="101" t="str">
        <f t="shared" ref="Z812" si="361">CONCATENATE("#",DEC2HEX(F812,2),DEC2HEX(G812,2),DEC2HEX(H812,2))</f>
        <v>#898D8D</v>
      </c>
    </row>
    <row r="813" spans="1:26" x14ac:dyDescent="0.25">
      <c r="A813" s="88"/>
      <c r="B813" s="114"/>
      <c r="C813" s="114"/>
      <c r="D813" s="163" t="s">
        <v>412</v>
      </c>
      <c r="F813" s="102">
        <v>137</v>
      </c>
      <c r="G813" s="102">
        <v>141</v>
      </c>
      <c r="H813" s="102">
        <v>141</v>
      </c>
      <c r="I813" s="162" t="str" cm="1">
        <f t="array" ref="I813">RGBCOLOR(F813,G813,H813)</f>
        <v/>
      </c>
      <c r="J813" s="102">
        <v>255</v>
      </c>
      <c r="K813" s="102">
        <v>255</v>
      </c>
      <c r="L813" s="102">
        <v>255</v>
      </c>
      <c r="M813" s="112" t="str" cm="1">
        <f t="array" ref="M813">RGBCOLOR(J813,K813,L813)</f>
        <v/>
      </c>
      <c r="Z813" s="101" t="str">
        <f t="shared" ref="Z813" si="362">CONCATENATE("#",DEC2HEX(F813,2),DEC2HEX(G813,2),DEC2HEX(H813,2))</f>
        <v>#898D8D</v>
      </c>
    </row>
    <row r="814" spans="1:26" x14ac:dyDescent="0.25">
      <c r="A814" s="88"/>
      <c r="B814" s="114"/>
      <c r="C814" s="114"/>
      <c r="D814" s="163" t="s">
        <v>413</v>
      </c>
      <c r="F814" s="102">
        <v>137</v>
      </c>
      <c r="G814" s="102">
        <v>141</v>
      </c>
      <c r="H814" s="102">
        <v>141</v>
      </c>
      <c r="I814" s="162" t="str" cm="1">
        <f t="array" ref="I814">RGBCOLOR(F814,G814,H814)</f>
        <v/>
      </c>
      <c r="J814" s="102">
        <v>255</v>
      </c>
      <c r="K814" s="102">
        <v>255</v>
      </c>
      <c r="L814" s="102">
        <v>255</v>
      </c>
      <c r="M814" s="112" t="str" cm="1">
        <f t="array" ref="M814">RGBCOLOR(J814,K814,L814)</f>
        <v/>
      </c>
      <c r="Z814" s="101" t="str">
        <f t="shared" ref="Z814" si="363">CONCATENATE("#",DEC2HEX(F814,2),DEC2HEX(G814,2),DEC2HEX(H814,2))</f>
        <v>#898D8D</v>
      </c>
    </row>
    <row r="815" spans="1:26" ht="15.75" thickBot="1" x14ac:dyDescent="0.3">
      <c r="A815" s="89"/>
      <c r="B815" s="111"/>
      <c r="C815" s="111"/>
      <c r="D815" s="81" t="s">
        <v>615</v>
      </c>
      <c r="F815" s="102">
        <v>255</v>
      </c>
      <c r="G815" s="102">
        <v>215</v>
      </c>
      <c r="H815" s="102">
        <v>0</v>
      </c>
      <c r="I815" s="109" t="str" cm="1">
        <f t="array" ref="I815">RGBCOLOR(F815,G815,H815)</f>
        <v/>
      </c>
      <c r="J815" s="102">
        <v>0</v>
      </c>
      <c r="K815" s="102">
        <v>0</v>
      </c>
      <c r="L815" s="102">
        <v>0</v>
      </c>
      <c r="M815" s="108" t="str" cm="1">
        <f t="array" ref="M815">RGBCOLOR(J815,K815,L815)</f>
        <v/>
      </c>
      <c r="Z815" s="101" t="str">
        <f t="shared" ref="Z815" si="364">CONCATENATE("#",DEC2HEX(F815,2),DEC2HEX(G815,2),DEC2HEX(H815,2))</f>
        <v>#FFD700</v>
      </c>
    </row>
    <row r="816" spans="1:26" x14ac:dyDescent="0.25">
      <c r="A816" s="87"/>
      <c r="B816" s="93"/>
      <c r="C816" s="93"/>
      <c r="D816" s="82">
        <v>0</v>
      </c>
      <c r="F816" s="102"/>
      <c r="G816" s="102"/>
      <c r="H816" s="102"/>
      <c r="I816" s="108" t="str" cm="1">
        <f t="array" ref="I816">RGBCOLOR(F816,G816,H816)</f>
        <v/>
      </c>
      <c r="M816" s="108" t="str" cm="1">
        <f t="array" ref="M816">RGBCOLOR(J816,K816,L816)</f>
        <v/>
      </c>
      <c r="Z816" s="101" t="str">
        <f t="shared" ref="Z816" si="365">CONCATENATE("#",DEC2HEX(F816,2),DEC2HEX(G816,2),DEC2HEX(H816,2))</f>
        <v>#000000</v>
      </c>
    </row>
    <row r="817" spans="1:26" x14ac:dyDescent="0.25">
      <c r="A817" s="88" t="s">
        <v>177</v>
      </c>
      <c r="B817" s="91">
        <v>72</v>
      </c>
      <c r="C817" s="91" t="s">
        <v>283</v>
      </c>
      <c r="D817" s="84" t="s">
        <v>161</v>
      </c>
      <c r="F817" s="102">
        <v>152</v>
      </c>
      <c r="G817" s="102">
        <v>29</v>
      </c>
      <c r="H817" s="102">
        <v>151</v>
      </c>
      <c r="I817" s="116" t="str" cm="1">
        <f t="array" ref="I817">RGBCOLOR(F817,G817,H817)</f>
        <v/>
      </c>
      <c r="J817" s="102">
        <v>255</v>
      </c>
      <c r="K817" s="102">
        <v>255</v>
      </c>
      <c r="L817" s="102">
        <v>255</v>
      </c>
      <c r="M817" s="112" t="str" cm="1">
        <f t="array" ref="M817">RGBCOLOR(J817,K817,L817)</f>
        <v/>
      </c>
      <c r="Z817" s="101" t="str">
        <f t="shared" ref="Z817" si="366">CONCATENATE("#",DEC2HEX(F817,2),DEC2HEX(G817,2),DEC2HEX(H817,2))</f>
        <v>#981D97</v>
      </c>
    </row>
    <row r="818" spans="1:26" x14ac:dyDescent="0.25">
      <c r="A818" s="88"/>
      <c r="B818" s="114"/>
      <c r="C818" s="114"/>
      <c r="D818" s="84" t="s">
        <v>414</v>
      </c>
      <c r="F818" s="102">
        <v>152</v>
      </c>
      <c r="G818" s="102">
        <v>29</v>
      </c>
      <c r="H818" s="102">
        <v>151</v>
      </c>
      <c r="I818" s="116" t="str" cm="1">
        <f t="array" ref="I818">RGBCOLOR(F818,G818,H818)</f>
        <v/>
      </c>
      <c r="J818" s="102">
        <v>255</v>
      </c>
      <c r="K818" s="102">
        <v>255</v>
      </c>
      <c r="L818" s="102">
        <v>255</v>
      </c>
      <c r="M818" s="112" t="str" cm="1">
        <f t="array" ref="M818">RGBCOLOR(J818,K818,L818)</f>
        <v/>
      </c>
      <c r="Z818" s="101" t="str">
        <f t="shared" ref="Z818" si="367">CONCATENATE("#",DEC2HEX(F818,2),DEC2HEX(G818,2),DEC2HEX(H818,2))</f>
        <v>#981D97</v>
      </c>
    </row>
    <row r="819" spans="1:26" x14ac:dyDescent="0.25">
      <c r="A819" s="88"/>
      <c r="B819" s="114"/>
      <c r="C819" s="114"/>
      <c r="D819" s="84" t="s">
        <v>548</v>
      </c>
      <c r="F819" s="102">
        <v>152</v>
      </c>
      <c r="G819" s="102">
        <v>29</v>
      </c>
      <c r="H819" s="102">
        <v>151</v>
      </c>
      <c r="I819" s="116" t="str" cm="1">
        <f t="array" ref="I819">RGBCOLOR(F819,G819,H819)</f>
        <v/>
      </c>
      <c r="J819" s="102">
        <v>255</v>
      </c>
      <c r="K819" s="102">
        <v>255</v>
      </c>
      <c r="L819" s="102">
        <v>255</v>
      </c>
      <c r="M819" s="112" t="str" cm="1">
        <f t="array" ref="M819">RGBCOLOR(J819,K819,L819)</f>
        <v/>
      </c>
      <c r="Z819" s="101" t="str">
        <f t="shared" ref="Z819" si="368">CONCATENATE("#",DEC2HEX(F819,2),DEC2HEX(G819,2),DEC2HEX(H819,2))</f>
        <v>#981D97</v>
      </c>
    </row>
    <row r="820" spans="1:26" ht="15.75" thickBot="1" x14ac:dyDescent="0.3">
      <c r="A820" s="89"/>
      <c r="B820" s="111"/>
      <c r="C820" s="111"/>
      <c r="D820" s="110" t="s">
        <v>549</v>
      </c>
      <c r="F820" s="102">
        <v>255</v>
      </c>
      <c r="G820" s="102">
        <v>215</v>
      </c>
      <c r="H820" s="102">
        <v>0</v>
      </c>
      <c r="I820" s="109" t="str" cm="1">
        <f t="array" ref="I820">RGBCOLOR(F820,G820,H820)</f>
        <v/>
      </c>
      <c r="J820" s="102">
        <v>0</v>
      </c>
      <c r="K820" s="102">
        <v>0</v>
      </c>
      <c r="L820" s="102">
        <v>0</v>
      </c>
      <c r="M820" s="108" t="str" cm="1">
        <f t="array" ref="M820">RGBCOLOR(J820,K820,L820)</f>
        <v/>
      </c>
      <c r="Z820" s="101" t="str">
        <f t="shared" ref="Z820" si="369">CONCATENATE("#",DEC2HEX(F820,2),DEC2HEX(G820,2),DEC2HEX(H820,2))</f>
        <v>#FFD700</v>
      </c>
    </row>
    <row r="821" spans="1:26" x14ac:dyDescent="0.25">
      <c r="A821" s="87"/>
      <c r="B821" s="93"/>
      <c r="C821" s="93"/>
      <c r="D821" s="82">
        <v>0</v>
      </c>
      <c r="F821" s="102"/>
      <c r="G821" s="102"/>
      <c r="H821" s="102"/>
      <c r="I821" s="108" t="str" cm="1">
        <f t="array" ref="I821">RGBCOLOR(F821,G821,H821)</f>
        <v/>
      </c>
      <c r="M821" s="108" t="str" cm="1">
        <f t="array" ref="M821">RGBCOLOR(J821,K821,L821)</f>
        <v/>
      </c>
      <c r="Z821" s="101" t="str">
        <f t="shared" ref="Z821" si="370">CONCATENATE("#",DEC2HEX(F821,2),DEC2HEX(G821,2),DEC2HEX(H821,2))</f>
        <v>#000000</v>
      </c>
    </row>
    <row r="822" spans="1:26" x14ac:dyDescent="0.25">
      <c r="A822" s="88" t="s">
        <v>178</v>
      </c>
      <c r="B822" s="91">
        <v>72</v>
      </c>
      <c r="C822" s="91" t="s">
        <v>271</v>
      </c>
      <c r="D822" s="84" t="s">
        <v>161</v>
      </c>
      <c r="F822" s="102">
        <v>152</v>
      </c>
      <c r="G822" s="102">
        <v>29</v>
      </c>
      <c r="H822" s="102">
        <v>151</v>
      </c>
      <c r="I822" s="116" t="str" cm="1">
        <f t="array" ref="I822">RGBCOLOR(F822,G822,H822)</f>
        <v/>
      </c>
      <c r="J822" s="102">
        <v>255</v>
      </c>
      <c r="K822" s="102">
        <v>255</v>
      </c>
      <c r="L822" s="102">
        <v>255</v>
      </c>
      <c r="M822" s="112" t="str" cm="1">
        <f t="array" ref="M822">RGBCOLOR(J822,K822,L822)</f>
        <v/>
      </c>
      <c r="Z822" s="101" t="str">
        <f t="shared" ref="Z822" si="371">CONCATENATE("#",DEC2HEX(F822,2),DEC2HEX(G822,2),DEC2HEX(H822,2))</f>
        <v>#981D97</v>
      </c>
    </row>
    <row r="823" spans="1:26" x14ac:dyDescent="0.25">
      <c r="A823" s="88"/>
      <c r="B823" s="114"/>
      <c r="C823" s="114"/>
      <c r="D823" s="84" t="s">
        <v>414</v>
      </c>
      <c r="F823" s="102">
        <v>152</v>
      </c>
      <c r="G823" s="102">
        <v>29</v>
      </c>
      <c r="H823" s="102">
        <v>151</v>
      </c>
      <c r="I823" s="116" t="str" cm="1">
        <f t="array" ref="I823">RGBCOLOR(F823,G823,H823)</f>
        <v/>
      </c>
      <c r="J823" s="102">
        <v>255</v>
      </c>
      <c r="K823" s="102">
        <v>255</v>
      </c>
      <c r="L823" s="102">
        <v>255</v>
      </c>
      <c r="M823" s="112" t="str" cm="1">
        <f t="array" ref="M823">RGBCOLOR(J823,K823,L823)</f>
        <v/>
      </c>
      <c r="Z823" s="101" t="str">
        <f t="shared" ref="Z823" si="372">CONCATENATE("#",DEC2HEX(F823,2),DEC2HEX(G823,2),DEC2HEX(H823,2))</f>
        <v>#981D97</v>
      </c>
    </row>
    <row r="824" spans="1:26" x14ac:dyDescent="0.25">
      <c r="A824" s="88"/>
      <c r="B824" s="114"/>
      <c r="C824" s="114"/>
      <c r="D824" s="84" t="s">
        <v>550</v>
      </c>
      <c r="F824" s="102">
        <v>152</v>
      </c>
      <c r="G824" s="102">
        <v>29</v>
      </c>
      <c r="H824" s="102">
        <v>151</v>
      </c>
      <c r="I824" s="116" t="str" cm="1">
        <f t="array" ref="I824">RGBCOLOR(F824,G824,H824)</f>
        <v/>
      </c>
      <c r="J824" s="102">
        <v>255</v>
      </c>
      <c r="K824" s="102">
        <v>255</v>
      </c>
      <c r="L824" s="102">
        <v>255</v>
      </c>
      <c r="M824" s="112" t="str" cm="1">
        <f t="array" ref="M824">RGBCOLOR(J824,K824,L824)</f>
        <v/>
      </c>
      <c r="Z824" s="101" t="str">
        <f t="shared" ref="Z824" si="373">CONCATENATE("#",DEC2HEX(F824,2),DEC2HEX(G824,2),DEC2HEX(H824,2))</f>
        <v>#981D97</v>
      </c>
    </row>
    <row r="825" spans="1:26" ht="15.75" thickBot="1" x14ac:dyDescent="0.3">
      <c r="A825" s="89"/>
      <c r="B825" s="111"/>
      <c r="C825" s="111"/>
      <c r="D825" s="110" t="s">
        <v>551</v>
      </c>
      <c r="F825" s="102">
        <v>255</v>
      </c>
      <c r="G825" s="102">
        <v>215</v>
      </c>
      <c r="H825" s="102">
        <v>0</v>
      </c>
      <c r="I825" s="109" t="str" cm="1">
        <f t="array" ref="I825">RGBCOLOR(F825,G825,H825)</f>
        <v/>
      </c>
      <c r="J825" s="102">
        <v>0</v>
      </c>
      <c r="K825" s="102">
        <v>0</v>
      </c>
      <c r="L825" s="102">
        <v>0</v>
      </c>
      <c r="M825" s="108" t="str" cm="1">
        <f t="array" ref="M825">RGBCOLOR(J825,K825,L825)</f>
        <v/>
      </c>
      <c r="Z825" s="101" t="str">
        <f t="shared" ref="Z825" si="374">CONCATENATE("#",DEC2HEX(F825,2),DEC2HEX(G825,2),DEC2HEX(H825,2))</f>
        <v>#FFD700</v>
      </c>
    </row>
    <row r="826" spans="1:26" x14ac:dyDescent="0.25">
      <c r="A826" s="87"/>
      <c r="B826" s="93"/>
      <c r="C826" s="93"/>
      <c r="D826" s="82">
        <v>0</v>
      </c>
      <c r="F826" s="102"/>
      <c r="G826" s="102"/>
      <c r="H826" s="102"/>
      <c r="I826" s="108" t="str" cm="1">
        <f t="array" ref="I826">RGBCOLOR(F826,G826,H826)</f>
        <v/>
      </c>
      <c r="M826" s="108" t="str" cm="1">
        <f t="array" ref="M826">RGBCOLOR(J826,K826,L826)</f>
        <v/>
      </c>
      <c r="Z826" s="101" t="str">
        <f t="shared" ref="Z826" si="375">CONCATENATE("#",DEC2HEX(F826,2),DEC2HEX(G826,2),DEC2HEX(H826,2))</f>
        <v>#000000</v>
      </c>
    </row>
    <row r="827" spans="1:26" x14ac:dyDescent="0.25">
      <c r="A827" s="88" t="s">
        <v>93</v>
      </c>
      <c r="B827" s="91">
        <v>80</v>
      </c>
      <c r="C827" s="91" t="s">
        <v>214</v>
      </c>
      <c r="D827" s="83" t="s">
        <v>161</v>
      </c>
      <c r="F827" s="102">
        <v>16</v>
      </c>
      <c r="G827" s="102">
        <v>6</v>
      </c>
      <c r="H827" s="102">
        <v>159</v>
      </c>
      <c r="I827" s="157" t="str" cm="1">
        <f t="array" ref="I827">RGBCOLOR(F827,G827,H827)</f>
        <v/>
      </c>
      <c r="J827" s="102">
        <v>255</v>
      </c>
      <c r="K827" s="102">
        <v>255</v>
      </c>
      <c r="L827" s="102">
        <v>255</v>
      </c>
      <c r="M827" s="112" t="str" cm="1">
        <f t="array" ref="M827">RGBCOLOR(J827,K827,L827)</f>
        <v/>
      </c>
      <c r="Z827" s="101" t="str">
        <f t="shared" ref="Z827" si="376">CONCATENATE("#",DEC2HEX(F827,2),DEC2HEX(G827,2),DEC2HEX(H827,2))</f>
        <v>#10069F</v>
      </c>
    </row>
    <row r="828" spans="1:26" x14ac:dyDescent="0.25">
      <c r="A828" s="88"/>
      <c r="B828" s="114"/>
      <c r="C828" s="114"/>
      <c r="D828" s="83" t="s">
        <v>361</v>
      </c>
      <c r="F828" s="102">
        <v>16</v>
      </c>
      <c r="G828" s="102">
        <v>6</v>
      </c>
      <c r="H828" s="102">
        <v>159</v>
      </c>
      <c r="I828" s="157" t="str" cm="1">
        <f t="array" ref="I828">RGBCOLOR(F828,G828,H828)</f>
        <v/>
      </c>
      <c r="J828" s="102">
        <v>255</v>
      </c>
      <c r="K828" s="102">
        <v>255</v>
      </c>
      <c r="L828" s="102">
        <v>255</v>
      </c>
      <c r="M828" s="112" t="str" cm="1">
        <f t="array" ref="M828">RGBCOLOR(J828,K828,L828)</f>
        <v/>
      </c>
      <c r="Z828" s="101" t="str">
        <f t="shared" ref="Z828" si="377">CONCATENATE("#",DEC2HEX(F828,2),DEC2HEX(G828,2),DEC2HEX(H828,2))</f>
        <v>#10069F</v>
      </c>
    </row>
    <row r="829" spans="1:26" x14ac:dyDescent="0.25">
      <c r="A829" s="88"/>
      <c r="B829" s="114"/>
      <c r="C829" s="114"/>
      <c r="D829" s="83" t="s">
        <v>0</v>
      </c>
      <c r="F829" s="102">
        <v>16</v>
      </c>
      <c r="G829" s="102">
        <v>6</v>
      </c>
      <c r="H829" s="102">
        <v>159</v>
      </c>
      <c r="I829" s="157" t="str" cm="1">
        <f t="array" ref="I829">RGBCOLOR(F829,G829,H829)</f>
        <v/>
      </c>
      <c r="J829" s="102">
        <v>255</v>
      </c>
      <c r="K829" s="102">
        <v>255</v>
      </c>
      <c r="L829" s="102">
        <v>255</v>
      </c>
      <c r="M829" s="112" t="str" cm="1">
        <f t="array" ref="M829">RGBCOLOR(J829,K829,L829)</f>
        <v/>
      </c>
      <c r="Z829" s="101" t="str">
        <f t="shared" ref="Z829" si="378">CONCATENATE("#",DEC2HEX(F829,2),DEC2HEX(G829,2),DEC2HEX(H829,2))</f>
        <v>#10069F</v>
      </c>
    </row>
    <row r="830" spans="1:26" ht="15.75" thickBot="1" x14ac:dyDescent="0.3">
      <c r="A830" s="89"/>
      <c r="B830" s="111"/>
      <c r="C830" s="111"/>
      <c r="D830" s="81" t="s">
        <v>31</v>
      </c>
      <c r="F830" s="102">
        <v>255</v>
      </c>
      <c r="G830" s="102">
        <v>215</v>
      </c>
      <c r="H830" s="102">
        <v>0</v>
      </c>
      <c r="I830" s="109" t="str" cm="1">
        <f t="array" ref="I830">RGBCOLOR(F830,G830,H830)</f>
        <v/>
      </c>
      <c r="J830" s="102">
        <v>0</v>
      </c>
      <c r="K830" s="102">
        <v>0</v>
      </c>
      <c r="L830" s="102">
        <v>0</v>
      </c>
      <c r="M830" s="108" t="str" cm="1">
        <f t="array" ref="M830">RGBCOLOR(J830,K830,L830)</f>
        <v/>
      </c>
      <c r="Z830" s="101" t="str">
        <f t="shared" ref="Z830" si="379">CONCATENATE("#",DEC2HEX(F830,2),DEC2HEX(G830,2),DEC2HEX(H830,2))</f>
        <v>#FFD700</v>
      </c>
    </row>
    <row r="831" spans="1:26" x14ac:dyDescent="0.25">
      <c r="A831" s="87"/>
      <c r="B831" s="93"/>
      <c r="C831" s="93"/>
      <c r="D831" s="82">
        <v>0</v>
      </c>
      <c r="F831" s="102"/>
      <c r="G831" s="102"/>
      <c r="H831" s="102"/>
      <c r="I831" s="108" t="str" cm="1">
        <f t="array" ref="I831">RGBCOLOR(F831,G831,H831)</f>
        <v/>
      </c>
      <c r="M831" s="108" t="str" cm="1">
        <f t="array" ref="M831">RGBCOLOR(J831,K831,L831)</f>
        <v/>
      </c>
      <c r="Z831" s="101" t="str">
        <f t="shared" ref="Z831" si="380">CONCATENATE("#",DEC2HEX(F831,2),DEC2HEX(G831,2),DEC2HEX(H831,2))</f>
        <v>#000000</v>
      </c>
    </row>
    <row r="832" spans="1:26" x14ac:dyDescent="0.25">
      <c r="A832" s="88" t="s">
        <v>94</v>
      </c>
      <c r="B832" s="91">
        <v>80</v>
      </c>
      <c r="C832" s="91" t="s">
        <v>229</v>
      </c>
      <c r="D832" s="83" t="s">
        <v>161</v>
      </c>
      <c r="F832" s="102">
        <v>16</v>
      </c>
      <c r="G832" s="102">
        <v>6</v>
      </c>
      <c r="H832" s="102">
        <v>159</v>
      </c>
      <c r="I832" s="157" t="str" cm="1">
        <f t="array" ref="I832">RGBCOLOR(F832,G832,H832)</f>
        <v/>
      </c>
      <c r="J832" s="102">
        <v>255</v>
      </c>
      <c r="K832" s="102">
        <v>255</v>
      </c>
      <c r="L832" s="102">
        <v>255</v>
      </c>
      <c r="M832" s="112" t="str" cm="1">
        <f t="array" ref="M832">RGBCOLOR(J832,K832,L832)</f>
        <v/>
      </c>
      <c r="Z832" s="101" t="str">
        <f t="shared" ref="Z832" si="381">CONCATENATE("#",DEC2HEX(F832,2),DEC2HEX(G832,2),DEC2HEX(H832,2))</f>
        <v>#10069F</v>
      </c>
    </row>
    <row r="833" spans="1:26" x14ac:dyDescent="0.25">
      <c r="A833" s="88"/>
      <c r="B833" s="114"/>
      <c r="C833" s="114"/>
      <c r="D833" s="83" t="s">
        <v>361</v>
      </c>
      <c r="F833" s="102">
        <v>16</v>
      </c>
      <c r="G833" s="102">
        <v>6</v>
      </c>
      <c r="H833" s="102">
        <v>159</v>
      </c>
      <c r="I833" s="157" t="str" cm="1">
        <f t="array" ref="I833">RGBCOLOR(F833,G833,H833)</f>
        <v/>
      </c>
      <c r="J833" s="102">
        <v>255</v>
      </c>
      <c r="K833" s="102">
        <v>255</v>
      </c>
      <c r="L833" s="102">
        <v>255</v>
      </c>
      <c r="M833" s="112" t="str" cm="1">
        <f t="array" ref="M833">RGBCOLOR(J833,K833,L833)</f>
        <v/>
      </c>
      <c r="Z833" s="101" t="str">
        <f t="shared" ref="Z833" si="382">CONCATENATE("#",DEC2HEX(F833,2),DEC2HEX(G833,2),DEC2HEX(H833,2))</f>
        <v>#10069F</v>
      </c>
    </row>
    <row r="834" spans="1:26" x14ac:dyDescent="0.25">
      <c r="A834" s="88"/>
      <c r="B834" s="114"/>
      <c r="C834" s="114"/>
      <c r="D834" s="83" t="s">
        <v>0</v>
      </c>
      <c r="F834" s="102">
        <v>16</v>
      </c>
      <c r="G834" s="102">
        <v>6</v>
      </c>
      <c r="H834" s="102">
        <v>159</v>
      </c>
      <c r="I834" s="157" t="str" cm="1">
        <f t="array" ref="I834">RGBCOLOR(F834,G834,H834)</f>
        <v/>
      </c>
      <c r="J834" s="102">
        <v>255</v>
      </c>
      <c r="K834" s="102">
        <v>255</v>
      </c>
      <c r="L834" s="102">
        <v>255</v>
      </c>
      <c r="M834" s="112" t="str" cm="1">
        <f t="array" ref="M834">RGBCOLOR(J834,K834,L834)</f>
        <v/>
      </c>
      <c r="Z834" s="101" t="str">
        <f t="shared" ref="Z834" si="383">CONCATENATE("#",DEC2HEX(F834,2),DEC2HEX(G834,2),DEC2HEX(H834,2))</f>
        <v>#10069F</v>
      </c>
    </row>
    <row r="835" spans="1:26" ht="15.75" thickBot="1" x14ac:dyDescent="0.3">
      <c r="A835" s="89"/>
      <c r="B835" s="111"/>
      <c r="C835" s="111"/>
      <c r="D835" s="81" t="s">
        <v>31</v>
      </c>
      <c r="F835" s="102">
        <v>255</v>
      </c>
      <c r="G835" s="102">
        <v>215</v>
      </c>
      <c r="H835" s="102">
        <v>0</v>
      </c>
      <c r="I835" s="109" t="str" cm="1">
        <f t="array" ref="I835">RGBCOLOR(F835,G835,H835)</f>
        <v/>
      </c>
      <c r="J835" s="102">
        <v>0</v>
      </c>
      <c r="K835" s="102">
        <v>0</v>
      </c>
      <c r="L835" s="102">
        <v>0</v>
      </c>
      <c r="M835" s="108" t="str" cm="1">
        <f t="array" ref="M835">RGBCOLOR(J835,K835,L835)</f>
        <v/>
      </c>
      <c r="Z835" s="101" t="str">
        <f t="shared" ref="Z835" si="384">CONCATENATE("#",DEC2HEX(F835,2),DEC2HEX(G835,2),DEC2HEX(H835,2))</f>
        <v>#FFD700</v>
      </c>
    </row>
    <row r="836" spans="1:26" x14ac:dyDescent="0.25">
      <c r="A836" s="87"/>
      <c r="B836" s="93"/>
      <c r="C836" s="93"/>
      <c r="D836" s="82">
        <v>0</v>
      </c>
      <c r="F836" s="102"/>
      <c r="G836" s="102"/>
      <c r="H836" s="102"/>
      <c r="I836" s="108" t="str" cm="1">
        <f t="array" ref="I836">RGBCOLOR(F836,G836,H836)</f>
        <v/>
      </c>
      <c r="M836" s="108" t="str" cm="1">
        <f t="array" ref="M836">RGBCOLOR(J836,K836,L836)</f>
        <v/>
      </c>
      <c r="Z836" s="101" t="str">
        <f t="shared" ref="Z836" si="385">CONCATENATE("#",DEC2HEX(F836,2),DEC2HEX(G836,2),DEC2HEX(H836,2))</f>
        <v>#000000</v>
      </c>
    </row>
    <row r="837" spans="1:26" x14ac:dyDescent="0.25">
      <c r="A837" s="88" t="s">
        <v>106</v>
      </c>
      <c r="B837" s="91">
        <v>80</v>
      </c>
      <c r="C837" s="91" t="s">
        <v>228</v>
      </c>
      <c r="D837" s="159" t="s">
        <v>329</v>
      </c>
      <c r="F837" s="102">
        <v>204</v>
      </c>
      <c r="G837" s="102">
        <v>138</v>
      </c>
      <c r="H837" s="102">
        <v>0</v>
      </c>
      <c r="I837" s="158" t="str" cm="1">
        <f t="array" ref="I837">RGBCOLOR(F837,G837,H837)</f>
        <v/>
      </c>
      <c r="J837" s="102">
        <v>255</v>
      </c>
      <c r="K837" s="102">
        <v>255</v>
      </c>
      <c r="L837" s="102">
        <v>255</v>
      </c>
      <c r="M837" s="112" t="str" cm="1">
        <f t="array" ref="M837">RGBCOLOR(J837,K837,L837)</f>
        <v/>
      </c>
      <c r="Z837" s="101" t="str">
        <f t="shared" ref="Z837" si="386">CONCATENATE("#",DEC2HEX(F837,2),DEC2HEX(G837,2),DEC2HEX(H837,2))</f>
        <v>#CC8A00</v>
      </c>
    </row>
    <row r="838" spans="1:26" x14ac:dyDescent="0.25">
      <c r="A838" s="88"/>
      <c r="B838" s="114"/>
      <c r="C838" s="114"/>
      <c r="D838" s="159" t="s">
        <v>275</v>
      </c>
      <c r="F838" s="102">
        <v>204</v>
      </c>
      <c r="G838" s="102">
        <v>138</v>
      </c>
      <c r="H838" s="102">
        <v>0</v>
      </c>
      <c r="I838" s="158" t="str" cm="1">
        <f t="array" ref="I838">RGBCOLOR(F838,G838,H838)</f>
        <v/>
      </c>
      <c r="J838" s="102">
        <v>255</v>
      </c>
      <c r="K838" s="102">
        <v>255</v>
      </c>
      <c r="L838" s="102">
        <v>255</v>
      </c>
      <c r="M838" s="112" t="str" cm="1">
        <f t="array" ref="M838">RGBCOLOR(J838,K838,L838)</f>
        <v/>
      </c>
      <c r="Z838" s="101" t="str">
        <f t="shared" ref="Z838" si="387">CONCATENATE("#",DEC2HEX(F838,2),DEC2HEX(G838,2),DEC2HEX(H838,2))</f>
        <v>#CC8A00</v>
      </c>
    </row>
    <row r="839" spans="1:26" x14ac:dyDescent="0.25">
      <c r="A839" s="88"/>
      <c r="B839" s="114"/>
      <c r="C839" s="114"/>
      <c r="D839" s="159" t="s">
        <v>14</v>
      </c>
      <c r="F839" s="102">
        <v>204</v>
      </c>
      <c r="G839" s="102">
        <v>138</v>
      </c>
      <c r="H839" s="102">
        <v>0</v>
      </c>
      <c r="I839" s="158" t="str" cm="1">
        <f t="array" ref="I839">RGBCOLOR(F839,G839,H839)</f>
        <v/>
      </c>
      <c r="J839" s="102">
        <v>255</v>
      </c>
      <c r="K839" s="102">
        <v>255</v>
      </c>
      <c r="L839" s="102">
        <v>255</v>
      </c>
      <c r="M839" s="112" t="str" cm="1">
        <f t="array" ref="M839">RGBCOLOR(J839,K839,L839)</f>
        <v/>
      </c>
      <c r="Z839" s="101" t="str">
        <f t="shared" ref="Z839" si="388">CONCATENATE("#",DEC2HEX(F839,2),DEC2HEX(G839,2),DEC2HEX(H839,2))</f>
        <v>#CC8A00</v>
      </c>
    </row>
    <row r="840" spans="1:26" ht="15.75" thickBot="1" x14ac:dyDescent="0.3">
      <c r="A840" s="89"/>
      <c r="B840" s="111"/>
      <c r="C840" s="111"/>
      <c r="D840" s="81" t="s">
        <v>37</v>
      </c>
      <c r="F840" s="102">
        <v>255</v>
      </c>
      <c r="G840" s="102">
        <v>215</v>
      </c>
      <c r="H840" s="102">
        <v>0</v>
      </c>
      <c r="I840" s="109" t="str" cm="1">
        <f t="array" ref="I840">RGBCOLOR(F840,G840,H840)</f>
        <v/>
      </c>
      <c r="J840" s="102">
        <v>0</v>
      </c>
      <c r="K840" s="102">
        <v>0</v>
      </c>
      <c r="L840" s="102">
        <v>0</v>
      </c>
      <c r="M840" s="108" t="str" cm="1">
        <f t="array" ref="M840">RGBCOLOR(J840,K840,L840)</f>
        <v/>
      </c>
      <c r="Z840" s="101" t="str">
        <f t="shared" ref="Z840" si="389">CONCATENATE("#",DEC2HEX(F840,2),DEC2HEX(G840,2),DEC2HEX(H840,2))</f>
        <v>#FFD700</v>
      </c>
    </row>
    <row r="841" spans="1:26" x14ac:dyDescent="0.25">
      <c r="A841" s="87"/>
      <c r="B841" s="93"/>
      <c r="C841" s="93"/>
      <c r="D841" s="82">
        <v>0</v>
      </c>
      <c r="F841" s="102"/>
      <c r="G841" s="102"/>
      <c r="H841" s="102"/>
      <c r="I841" s="108" t="str" cm="1">
        <f t="array" ref="I841">RGBCOLOR(F841,G841,H841)</f>
        <v/>
      </c>
      <c r="M841" s="108" t="str" cm="1">
        <f t="array" ref="M841">RGBCOLOR(J841,K841,L841)</f>
        <v/>
      </c>
      <c r="Z841" s="101" t="str">
        <f t="shared" ref="Z841" si="390">CONCATENATE("#",DEC2HEX(F841,2),DEC2HEX(G841,2),DEC2HEX(H841,2))</f>
        <v>#000000</v>
      </c>
    </row>
    <row r="842" spans="1:26" x14ac:dyDescent="0.25">
      <c r="A842" s="88" t="s">
        <v>108</v>
      </c>
      <c r="B842" s="91">
        <v>80</v>
      </c>
      <c r="C842" s="91" t="s">
        <v>271</v>
      </c>
      <c r="D842" s="161" t="s">
        <v>329</v>
      </c>
      <c r="F842" s="102">
        <v>0</v>
      </c>
      <c r="G842" s="102">
        <v>119</v>
      </c>
      <c r="H842" s="102">
        <v>200</v>
      </c>
      <c r="I842" s="160" t="str" cm="1">
        <f t="array" ref="I842">RGBCOLOR(F842,G842,H842)</f>
        <v/>
      </c>
      <c r="J842" s="102">
        <v>255</v>
      </c>
      <c r="K842" s="102">
        <v>255</v>
      </c>
      <c r="L842" s="102">
        <v>255</v>
      </c>
      <c r="M842" s="112" t="str" cm="1">
        <f t="array" ref="M842">RGBCOLOR(J842,K842,L842)</f>
        <v/>
      </c>
      <c r="Z842" s="101" t="str">
        <f t="shared" ref="Z842" si="391">CONCATENATE("#",DEC2HEX(F842,2),DEC2HEX(G842,2),DEC2HEX(H842,2))</f>
        <v>#0077C8</v>
      </c>
    </row>
    <row r="843" spans="1:26" x14ac:dyDescent="0.25">
      <c r="A843" s="88"/>
      <c r="B843" s="114"/>
      <c r="C843" s="114"/>
      <c r="D843" s="161" t="s">
        <v>275</v>
      </c>
      <c r="F843" s="102">
        <v>0</v>
      </c>
      <c r="G843" s="102">
        <v>119</v>
      </c>
      <c r="H843" s="102">
        <v>200</v>
      </c>
      <c r="I843" s="160" t="str" cm="1">
        <f t="array" ref="I843">RGBCOLOR(F843,G843,H843)</f>
        <v/>
      </c>
      <c r="J843" s="102">
        <v>255</v>
      </c>
      <c r="K843" s="102">
        <v>255</v>
      </c>
      <c r="L843" s="102">
        <v>255</v>
      </c>
      <c r="M843" s="112" t="str" cm="1">
        <f t="array" ref="M843">RGBCOLOR(J843,K843,L843)</f>
        <v/>
      </c>
      <c r="Z843" s="101" t="str">
        <f t="shared" ref="Z843" si="392">CONCATENATE("#",DEC2HEX(F843,2),DEC2HEX(G843,2),DEC2HEX(H843,2))</f>
        <v>#0077C8</v>
      </c>
    </row>
    <row r="844" spans="1:26" x14ac:dyDescent="0.25">
      <c r="A844" s="88"/>
      <c r="B844" s="114"/>
      <c r="C844" s="114"/>
      <c r="D844" s="161" t="s">
        <v>14</v>
      </c>
      <c r="F844" s="102">
        <v>0</v>
      </c>
      <c r="G844" s="102">
        <v>119</v>
      </c>
      <c r="H844" s="102">
        <v>200</v>
      </c>
      <c r="I844" s="160" t="str" cm="1">
        <f t="array" ref="I844">RGBCOLOR(F844,G844,H844)</f>
        <v/>
      </c>
      <c r="J844" s="102">
        <v>255</v>
      </c>
      <c r="K844" s="102">
        <v>255</v>
      </c>
      <c r="L844" s="102">
        <v>255</v>
      </c>
      <c r="M844" s="112" t="str" cm="1">
        <f t="array" ref="M844">RGBCOLOR(J844,K844,L844)</f>
        <v/>
      </c>
      <c r="Z844" s="101" t="str">
        <f t="shared" ref="Z844" si="393">CONCATENATE("#",DEC2HEX(F844,2),DEC2HEX(G844,2),DEC2HEX(H844,2))</f>
        <v>#0077C8</v>
      </c>
    </row>
    <row r="845" spans="1:26" ht="15.75" thickBot="1" x14ac:dyDescent="0.3">
      <c r="A845" s="89"/>
      <c r="B845" s="92"/>
      <c r="C845" s="92"/>
      <c r="D845" s="81" t="s">
        <v>616</v>
      </c>
      <c r="F845" s="102">
        <v>255</v>
      </c>
      <c r="G845" s="102">
        <v>215</v>
      </c>
      <c r="H845" s="102">
        <v>0</v>
      </c>
      <c r="I845" s="109" t="str" cm="1">
        <f t="array" ref="I845">RGBCOLOR(F845,G845,H845)</f>
        <v/>
      </c>
      <c r="J845" s="102">
        <v>0</v>
      </c>
      <c r="K845" s="102">
        <v>0</v>
      </c>
      <c r="L845" s="102">
        <v>0</v>
      </c>
      <c r="M845" s="108" t="str" cm="1">
        <f t="array" ref="M845">RGBCOLOR(J845,K845,L845)</f>
        <v/>
      </c>
      <c r="Z845" s="101" t="str">
        <f t="shared" ref="Z845" si="394">CONCATENATE("#",DEC2HEX(F845,2),DEC2HEX(G845,2),DEC2HEX(H845,2))</f>
        <v>#FFD700</v>
      </c>
    </row>
    <row r="846" spans="1:26" x14ac:dyDescent="0.25">
      <c r="A846" s="87"/>
      <c r="B846" s="90"/>
      <c r="C846" s="90"/>
      <c r="D846" s="82">
        <v>0</v>
      </c>
      <c r="F846" s="102"/>
      <c r="G846" s="102"/>
      <c r="H846" s="102"/>
      <c r="I846" s="108" t="str" cm="1">
        <f t="array" ref="I846">RGBCOLOR(F846,G846,H846)</f>
        <v/>
      </c>
      <c r="M846" s="108" t="str" cm="1">
        <f t="array" ref="M846">RGBCOLOR(J846,K846,L846)</f>
        <v/>
      </c>
      <c r="Z846" s="101" t="str">
        <f t="shared" ref="Z846" si="395">CONCATENATE("#",DEC2HEX(F846,2),DEC2HEX(G846,2),DEC2HEX(H846,2))</f>
        <v>#000000</v>
      </c>
    </row>
    <row r="847" spans="1:26" x14ac:dyDescent="0.25">
      <c r="A847" s="88" t="s">
        <v>92</v>
      </c>
      <c r="B847" s="91">
        <v>80</v>
      </c>
      <c r="C847" s="91" t="s">
        <v>241</v>
      </c>
      <c r="D847" s="83" t="s">
        <v>415</v>
      </c>
      <c r="F847" s="102">
        <v>16</v>
      </c>
      <c r="G847" s="102">
        <v>6</v>
      </c>
      <c r="H847" s="102">
        <v>159</v>
      </c>
      <c r="I847" s="157" t="str" cm="1">
        <f t="array" ref="I847">RGBCOLOR(F847,G847,H847)</f>
        <v/>
      </c>
      <c r="J847" s="102">
        <v>255</v>
      </c>
      <c r="K847" s="102">
        <v>255</v>
      </c>
      <c r="L847" s="102">
        <v>255</v>
      </c>
      <c r="M847" s="112" t="str" cm="1">
        <f t="array" ref="M847">RGBCOLOR(J847,K847,L847)</f>
        <v/>
      </c>
      <c r="Z847" s="101" t="str">
        <f t="shared" ref="Z847" si="396">CONCATENATE("#",DEC2HEX(F847,2),DEC2HEX(G847,2),DEC2HEX(H847,2))</f>
        <v>#10069F</v>
      </c>
    </row>
    <row r="848" spans="1:26" x14ac:dyDescent="0.25">
      <c r="A848" s="88"/>
      <c r="B848" s="91"/>
      <c r="C848" s="91"/>
      <c r="D848" s="83" t="s">
        <v>416</v>
      </c>
      <c r="F848" s="102">
        <v>16</v>
      </c>
      <c r="G848" s="102">
        <v>6</v>
      </c>
      <c r="H848" s="102">
        <v>159</v>
      </c>
      <c r="I848" s="157" t="str" cm="1">
        <f t="array" ref="I848">RGBCOLOR(F848,G848,H848)</f>
        <v/>
      </c>
      <c r="J848" s="102">
        <v>255</v>
      </c>
      <c r="K848" s="102">
        <v>255</v>
      </c>
      <c r="L848" s="102">
        <v>255</v>
      </c>
      <c r="M848" s="112" t="str" cm="1">
        <f t="array" ref="M848">RGBCOLOR(J848,K848,L848)</f>
        <v/>
      </c>
      <c r="Z848" s="101" t="str">
        <f t="shared" ref="Z848" si="397">CONCATENATE("#",DEC2HEX(F848,2),DEC2HEX(G848,2),DEC2HEX(H848,2))</f>
        <v>#10069F</v>
      </c>
    </row>
    <row r="849" spans="1:26" x14ac:dyDescent="0.25">
      <c r="A849" s="88"/>
      <c r="B849" s="91"/>
      <c r="C849" s="91"/>
      <c r="D849" s="83" t="s">
        <v>417</v>
      </c>
      <c r="F849" s="102">
        <v>16</v>
      </c>
      <c r="G849" s="102">
        <v>6</v>
      </c>
      <c r="H849" s="102">
        <v>159</v>
      </c>
      <c r="I849" s="157" t="str" cm="1">
        <f t="array" ref="I849">RGBCOLOR(F849,G849,H849)</f>
        <v/>
      </c>
      <c r="J849" s="102">
        <v>255</v>
      </c>
      <c r="K849" s="102">
        <v>255</v>
      </c>
      <c r="L849" s="102">
        <v>255</v>
      </c>
      <c r="M849" s="112" t="str" cm="1">
        <f t="array" ref="M849">RGBCOLOR(J849,K849,L849)</f>
        <v/>
      </c>
      <c r="Z849" s="101" t="str">
        <f t="shared" ref="Z849" si="398">CONCATENATE("#",DEC2HEX(F849,2),DEC2HEX(G849,2),DEC2HEX(H849,2))</f>
        <v>#10069F</v>
      </c>
    </row>
    <row r="850" spans="1:26" ht="15.75" thickBot="1" x14ac:dyDescent="0.3">
      <c r="A850" s="89"/>
      <c r="B850" s="92"/>
      <c r="C850" s="92"/>
      <c r="D850" s="81" t="s">
        <v>31</v>
      </c>
      <c r="F850" s="102">
        <v>255</v>
      </c>
      <c r="G850" s="102">
        <v>215</v>
      </c>
      <c r="H850" s="102">
        <v>0</v>
      </c>
      <c r="I850" s="109" t="str" cm="1">
        <f t="array" ref="I850">RGBCOLOR(F850,G850,H850)</f>
        <v/>
      </c>
      <c r="J850" s="102">
        <v>0</v>
      </c>
      <c r="K850" s="102">
        <v>0</v>
      </c>
      <c r="L850" s="102">
        <v>0</v>
      </c>
      <c r="M850" s="108" t="str" cm="1">
        <f t="array" ref="M850">RGBCOLOR(J850,K850,L850)</f>
        <v/>
      </c>
      <c r="Z850" s="101" t="str">
        <f t="shared" ref="Z850" si="399">CONCATENATE("#",DEC2HEX(F850,2),DEC2HEX(G850,2),DEC2HEX(H850,2))</f>
        <v>#FFD700</v>
      </c>
    </row>
    <row r="851" spans="1:26" x14ac:dyDescent="0.25">
      <c r="A851" s="87"/>
      <c r="B851" s="90"/>
      <c r="C851" s="90"/>
      <c r="D851" s="82">
        <v>0</v>
      </c>
      <c r="F851" s="102"/>
      <c r="G851" s="102"/>
      <c r="H851" s="102"/>
      <c r="I851" s="108" t="str" cm="1">
        <f t="array" ref="I851">RGBCOLOR(F851,G851,H851)</f>
        <v/>
      </c>
      <c r="M851" s="108" t="str" cm="1">
        <f t="array" ref="M851">RGBCOLOR(J851,K851,L851)</f>
        <v/>
      </c>
      <c r="Z851" s="101" t="str">
        <f t="shared" ref="Z851" si="400">CONCATENATE("#",DEC2HEX(F851,2),DEC2HEX(G851,2),DEC2HEX(H851,2))</f>
        <v>#000000</v>
      </c>
    </row>
    <row r="852" spans="1:26" x14ac:dyDescent="0.25">
      <c r="A852" s="88" t="s">
        <v>107</v>
      </c>
      <c r="B852" s="91">
        <v>80</v>
      </c>
      <c r="C852" s="91" t="s">
        <v>253</v>
      </c>
      <c r="D852" s="159" t="s">
        <v>329</v>
      </c>
      <c r="F852" s="102">
        <v>204</v>
      </c>
      <c r="G852" s="102">
        <v>138</v>
      </c>
      <c r="H852" s="102">
        <v>0</v>
      </c>
      <c r="I852" s="158" t="str" cm="1">
        <f t="array" ref="I852">RGBCOLOR(F852,G852,H852)</f>
        <v/>
      </c>
      <c r="J852" s="102">
        <v>255</v>
      </c>
      <c r="K852" s="102">
        <v>255</v>
      </c>
      <c r="L852" s="102">
        <v>255</v>
      </c>
      <c r="M852" s="112" t="str" cm="1">
        <f t="array" ref="M852">RGBCOLOR(J852,K852,L852)</f>
        <v/>
      </c>
      <c r="Z852" s="101" t="str">
        <f t="shared" ref="Z852" si="401">CONCATENATE("#",DEC2HEX(F852,2),DEC2HEX(G852,2),DEC2HEX(H852,2))</f>
        <v>#CC8A00</v>
      </c>
    </row>
    <row r="853" spans="1:26" x14ac:dyDescent="0.25">
      <c r="A853" s="88"/>
      <c r="B853" s="91"/>
      <c r="C853" s="91"/>
      <c r="D853" s="159" t="s">
        <v>418</v>
      </c>
      <c r="F853" s="102">
        <v>204</v>
      </c>
      <c r="G853" s="102">
        <v>138</v>
      </c>
      <c r="H853" s="102">
        <v>0</v>
      </c>
      <c r="I853" s="158" t="str" cm="1">
        <f t="array" ref="I853">RGBCOLOR(F853,G853,H853)</f>
        <v/>
      </c>
      <c r="J853" s="102">
        <v>255</v>
      </c>
      <c r="K853" s="102">
        <v>255</v>
      </c>
      <c r="L853" s="102">
        <v>255</v>
      </c>
      <c r="M853" s="112" t="str" cm="1">
        <f t="array" ref="M853">RGBCOLOR(J853,K853,L853)</f>
        <v/>
      </c>
      <c r="Z853" s="101" t="str">
        <f t="shared" ref="Z853" si="402">CONCATENATE("#",DEC2HEX(F853,2),DEC2HEX(G853,2),DEC2HEX(H853,2))</f>
        <v>#CC8A00</v>
      </c>
    </row>
    <row r="854" spans="1:26" x14ac:dyDescent="0.25">
      <c r="A854" s="88"/>
      <c r="B854" s="91"/>
      <c r="C854" s="91"/>
      <c r="D854" s="159" t="s">
        <v>415</v>
      </c>
      <c r="F854" s="102">
        <v>204</v>
      </c>
      <c r="G854" s="102">
        <v>138</v>
      </c>
      <c r="H854" s="102">
        <v>0</v>
      </c>
      <c r="I854" s="158" t="str" cm="1">
        <f t="array" ref="I854">RGBCOLOR(F854,G854,H854)</f>
        <v/>
      </c>
      <c r="J854" s="102">
        <v>255</v>
      </c>
      <c r="K854" s="102">
        <v>255</v>
      </c>
      <c r="L854" s="102">
        <v>255</v>
      </c>
      <c r="M854" s="112" t="str" cm="1">
        <f t="array" ref="M854">RGBCOLOR(J854,K854,L854)</f>
        <v/>
      </c>
      <c r="Z854" s="101" t="str">
        <f t="shared" ref="Z854" si="403">CONCATENATE("#",DEC2HEX(F854,2),DEC2HEX(G854,2),DEC2HEX(H854,2))</f>
        <v>#CC8A00</v>
      </c>
    </row>
    <row r="855" spans="1:26" ht="15.75" thickBot="1" x14ac:dyDescent="0.3">
      <c r="A855" s="89"/>
      <c r="B855" s="92"/>
      <c r="C855" s="92"/>
      <c r="D855" s="81" t="s">
        <v>37</v>
      </c>
      <c r="F855" s="102">
        <v>255</v>
      </c>
      <c r="G855" s="102">
        <v>215</v>
      </c>
      <c r="H855" s="102">
        <v>0</v>
      </c>
      <c r="I855" s="109" t="str" cm="1">
        <f t="array" ref="I855">RGBCOLOR(F855,G855,H855)</f>
        <v/>
      </c>
      <c r="J855" s="102">
        <v>0</v>
      </c>
      <c r="K855" s="102">
        <v>0</v>
      </c>
      <c r="L855" s="102">
        <v>0</v>
      </c>
      <c r="M855" s="108" t="str" cm="1">
        <f t="array" ref="M855">RGBCOLOR(J855,K855,L855)</f>
        <v/>
      </c>
      <c r="Z855" s="101" t="str">
        <f t="shared" ref="Z855" si="404">CONCATENATE("#",DEC2HEX(F855,2),DEC2HEX(G855,2),DEC2HEX(H855,2))</f>
        <v>#FFD700</v>
      </c>
    </row>
    <row r="856" spans="1:26" x14ac:dyDescent="0.25">
      <c r="A856" s="87"/>
      <c r="B856" s="90"/>
      <c r="C856" s="90"/>
      <c r="D856" s="82">
        <v>0</v>
      </c>
      <c r="F856" s="102"/>
      <c r="G856" s="102"/>
      <c r="H856" s="102"/>
      <c r="I856" s="108" t="str" cm="1">
        <f t="array" ref="I856">RGBCOLOR(F856,G856,H856)</f>
        <v/>
      </c>
      <c r="M856" s="108" t="str" cm="1">
        <f t="array" ref="M856">RGBCOLOR(J856,K856,L856)</f>
        <v/>
      </c>
      <c r="Z856" s="101" t="str">
        <f t="shared" ref="Z856" si="405">CONCATENATE("#",DEC2HEX(F856,2),DEC2HEX(G856,2),DEC2HEX(H856,2))</f>
        <v>#000000</v>
      </c>
    </row>
    <row r="857" spans="1:26" x14ac:dyDescent="0.25">
      <c r="A857" s="232" t="s">
        <v>704</v>
      </c>
      <c r="B857" s="91">
        <v>80</v>
      </c>
      <c r="C857" s="91" t="s">
        <v>234</v>
      </c>
      <c r="D857" s="159" t="s">
        <v>705</v>
      </c>
      <c r="F857" s="102">
        <v>204</v>
      </c>
      <c r="G857" s="102">
        <v>138</v>
      </c>
      <c r="H857" s="102">
        <v>0</v>
      </c>
      <c r="I857" s="158" t="str" cm="1">
        <f t="array" ref="I857">RGBCOLOR(F857,G857,H857)</f>
        <v/>
      </c>
      <c r="J857" s="102">
        <v>255</v>
      </c>
      <c r="K857" s="102">
        <v>255</v>
      </c>
      <c r="L857" s="102">
        <v>255</v>
      </c>
      <c r="M857" s="112" t="str" cm="1">
        <f t="array" ref="M857">RGBCOLOR(J857,K857,L857)</f>
        <v/>
      </c>
      <c r="Z857" s="101" t="str">
        <f t="shared" ref="Z857" si="406">CONCATENATE("#",DEC2HEX(F857,2),DEC2HEX(G857,2),DEC2HEX(H857,2))</f>
        <v>#CC8A00</v>
      </c>
    </row>
    <row r="858" spans="1:26" x14ac:dyDescent="0.25">
      <c r="A858" s="88"/>
      <c r="B858" s="91"/>
      <c r="C858" s="91"/>
      <c r="D858" s="159" t="s">
        <v>415</v>
      </c>
      <c r="F858" s="102">
        <v>204</v>
      </c>
      <c r="G858" s="102">
        <v>138</v>
      </c>
      <c r="H858" s="102">
        <v>0</v>
      </c>
      <c r="I858" s="158" t="str" cm="1">
        <f t="array" ref="I858">RGBCOLOR(F858,G858,H858)</f>
        <v/>
      </c>
      <c r="J858" s="102">
        <v>255</v>
      </c>
      <c r="K858" s="102">
        <v>255</v>
      </c>
      <c r="L858" s="102">
        <v>255</v>
      </c>
      <c r="M858" s="112" t="str" cm="1">
        <f t="array" ref="M858">RGBCOLOR(J858,K858,L858)</f>
        <v/>
      </c>
      <c r="Z858" s="101" t="str">
        <f t="shared" ref="Z858" si="407">CONCATENATE("#",DEC2HEX(F858,2),DEC2HEX(G858,2),DEC2HEX(H858,2))</f>
        <v>#CC8A00</v>
      </c>
    </row>
    <row r="859" spans="1:26" x14ac:dyDescent="0.25">
      <c r="A859" s="88"/>
      <c r="B859" s="114"/>
      <c r="C859" s="114"/>
      <c r="D859" s="159" t="s">
        <v>659</v>
      </c>
      <c r="F859" s="102">
        <v>204</v>
      </c>
      <c r="G859" s="102">
        <v>138</v>
      </c>
      <c r="H859" s="102">
        <v>0</v>
      </c>
      <c r="I859" s="158" t="str" cm="1">
        <f t="array" ref="I859">RGBCOLOR(F859,G859,H859)</f>
        <v/>
      </c>
      <c r="J859" s="102">
        <v>255</v>
      </c>
      <c r="K859" s="102">
        <v>255</v>
      </c>
      <c r="L859" s="102">
        <v>255</v>
      </c>
      <c r="M859" s="112" t="str" cm="1">
        <f t="array" ref="M859">RGBCOLOR(J859,K859,L859)</f>
        <v/>
      </c>
      <c r="Z859" s="101" t="str">
        <f t="shared" ref="Z859" si="408">CONCATENATE("#",DEC2HEX(F859,2),DEC2HEX(G859,2),DEC2HEX(H859,2))</f>
        <v>#CC8A00</v>
      </c>
    </row>
    <row r="860" spans="1:26" ht="15.75" thickBot="1" x14ac:dyDescent="0.3">
      <c r="A860" s="89"/>
      <c r="B860" s="111"/>
      <c r="C860" s="111"/>
      <c r="D860" s="81" t="s">
        <v>706</v>
      </c>
      <c r="F860" s="102">
        <v>255</v>
      </c>
      <c r="G860" s="102">
        <v>215</v>
      </c>
      <c r="H860" s="102">
        <v>0</v>
      </c>
      <c r="I860" s="109" t="str" cm="1">
        <f t="array" ref="I860">RGBCOLOR(F860,G860,H860)</f>
        <v/>
      </c>
      <c r="J860" s="102">
        <v>0</v>
      </c>
      <c r="K860" s="102">
        <v>0</v>
      </c>
      <c r="L860" s="102">
        <v>0</v>
      </c>
      <c r="M860" s="108" t="str" cm="1">
        <f t="array" ref="M860">RGBCOLOR(J860,K860,L860)</f>
        <v/>
      </c>
      <c r="Z860" s="101" t="str">
        <f t="shared" ref="Z860:Z864" si="409">CONCATENATE("#",DEC2HEX(F860,2),DEC2HEX(G860,2),DEC2HEX(H860,2))</f>
        <v>#FFD700</v>
      </c>
    </row>
    <row r="861" spans="1:26" x14ac:dyDescent="0.25">
      <c r="A861" s="87"/>
      <c r="B861" s="90"/>
      <c r="C861" s="90"/>
      <c r="D861" s="82">
        <v>0</v>
      </c>
      <c r="F861" s="102"/>
      <c r="G861" s="102"/>
      <c r="H861" s="102"/>
      <c r="I861" s="108" t="str" cm="1">
        <f t="array" ref="I861">RGBCOLOR(F861,G861,H861)</f>
        <v/>
      </c>
      <c r="M861" s="108" t="str" cm="1">
        <f t="array" ref="M861">RGBCOLOR(J861,K861,L861)</f>
        <v/>
      </c>
      <c r="Z861" s="101" t="str">
        <f t="shared" si="409"/>
        <v>#000000</v>
      </c>
    </row>
    <row r="862" spans="1:26" x14ac:dyDescent="0.25">
      <c r="A862" s="232" t="s">
        <v>707</v>
      </c>
      <c r="B862" s="91">
        <v>80</v>
      </c>
      <c r="C862" s="91" t="s">
        <v>279</v>
      </c>
      <c r="D862" s="159" t="s">
        <v>705</v>
      </c>
      <c r="F862" s="102">
        <v>204</v>
      </c>
      <c r="G862" s="102">
        <v>138</v>
      </c>
      <c r="H862" s="102">
        <v>0</v>
      </c>
      <c r="I862" s="158" t="str" cm="1">
        <f t="array" ref="I862">RGBCOLOR(F862,G862,H862)</f>
        <v/>
      </c>
      <c r="J862" s="102">
        <v>255</v>
      </c>
      <c r="K862" s="102">
        <v>255</v>
      </c>
      <c r="L862" s="102">
        <v>255</v>
      </c>
      <c r="M862" s="112" t="str" cm="1">
        <f t="array" ref="M862">RGBCOLOR(J862,K862,L862)</f>
        <v/>
      </c>
      <c r="Z862" s="101" t="str">
        <f t="shared" si="409"/>
        <v>#CC8A00</v>
      </c>
    </row>
    <row r="863" spans="1:26" x14ac:dyDescent="0.25">
      <c r="A863" s="88"/>
      <c r="B863" s="91"/>
      <c r="C863" s="91"/>
      <c r="D863" s="159" t="s">
        <v>708</v>
      </c>
      <c r="F863" s="102">
        <v>204</v>
      </c>
      <c r="G863" s="102">
        <v>138</v>
      </c>
      <c r="H863" s="102">
        <v>0</v>
      </c>
      <c r="I863" s="158" t="str" cm="1">
        <f t="array" ref="I863">RGBCOLOR(F863,G863,H863)</f>
        <v/>
      </c>
      <c r="J863" s="102">
        <v>255</v>
      </c>
      <c r="K863" s="102">
        <v>255</v>
      </c>
      <c r="L863" s="102">
        <v>255</v>
      </c>
      <c r="M863" s="112" t="str" cm="1">
        <f t="array" ref="M863">RGBCOLOR(J863,K863,L863)</f>
        <v/>
      </c>
      <c r="Z863" s="101" t="str">
        <f t="shared" si="409"/>
        <v>#CC8A00</v>
      </c>
    </row>
    <row r="864" spans="1:26" x14ac:dyDescent="0.25">
      <c r="A864" s="88"/>
      <c r="B864" s="114"/>
      <c r="C864" s="114"/>
      <c r="D864" s="159" t="s">
        <v>415</v>
      </c>
      <c r="F864" s="102">
        <v>204</v>
      </c>
      <c r="G864" s="102">
        <v>138</v>
      </c>
      <c r="H864" s="102">
        <v>0</v>
      </c>
      <c r="I864" s="158" t="str" cm="1">
        <f t="array" ref="I864">RGBCOLOR(F864,G864,H864)</f>
        <v/>
      </c>
      <c r="J864" s="102">
        <v>255</v>
      </c>
      <c r="K864" s="102">
        <v>255</v>
      </c>
      <c r="L864" s="102">
        <v>255</v>
      </c>
      <c r="M864" s="112" t="str" cm="1">
        <f t="array" ref="M864">RGBCOLOR(J864,K864,L864)</f>
        <v/>
      </c>
      <c r="Z864" s="101" t="str">
        <f t="shared" si="409"/>
        <v>#CC8A00</v>
      </c>
    </row>
    <row r="865" spans="1:26" ht="15.75" thickBot="1" x14ac:dyDescent="0.3">
      <c r="A865" s="89"/>
      <c r="B865" s="111"/>
      <c r="C865" s="111"/>
      <c r="D865" s="81" t="s">
        <v>709</v>
      </c>
      <c r="F865" s="102">
        <v>255</v>
      </c>
      <c r="G865" s="102">
        <v>215</v>
      </c>
      <c r="H865" s="102">
        <v>0</v>
      </c>
      <c r="I865" s="109" t="str" cm="1">
        <f t="array" ref="I865">RGBCOLOR(F865,G865,H865)</f>
        <v/>
      </c>
      <c r="J865" s="102">
        <v>0</v>
      </c>
      <c r="K865" s="102">
        <v>0</v>
      </c>
      <c r="L865" s="102">
        <v>0</v>
      </c>
      <c r="M865" s="108" t="str" cm="1">
        <f t="array" ref="M865">RGBCOLOR(J865,K865,L865)</f>
        <v/>
      </c>
      <c r="Z865" s="101" t="str">
        <f t="shared" ref="Z865" si="410">CONCATENATE("#",DEC2HEX(F865,2),DEC2HEX(G865,2),DEC2HEX(H865,2))</f>
        <v>#FFD700</v>
      </c>
    </row>
    <row r="866" spans="1:26" x14ac:dyDescent="0.25">
      <c r="A866" s="87"/>
      <c r="B866" s="90"/>
      <c r="C866" s="90"/>
      <c r="D866" s="82">
        <v>0</v>
      </c>
      <c r="F866" s="102"/>
      <c r="G866" s="102"/>
      <c r="H866" s="102"/>
      <c r="I866" s="108" t="str" cm="1">
        <f t="array" ref="I866">RGBCOLOR(F866,G866,H866)</f>
        <v/>
      </c>
      <c r="M866" s="108" t="str" cm="1">
        <f t="array" ref="M866">RGBCOLOR(J866,K866,L866)</f>
        <v/>
      </c>
      <c r="Z866" s="101" t="str">
        <f t="shared" ref="Z866:Z924" si="411">CONCATENATE("#",DEC2HEX(F866,2),DEC2HEX(G866,2),DEC2HEX(H866,2))</f>
        <v>#000000</v>
      </c>
    </row>
    <row r="867" spans="1:26" x14ac:dyDescent="0.25">
      <c r="A867" s="156" t="s">
        <v>116</v>
      </c>
      <c r="B867" s="91">
        <v>81</v>
      </c>
      <c r="C867" s="91" t="s">
        <v>224</v>
      </c>
      <c r="D867" s="159" t="s">
        <v>419</v>
      </c>
      <c r="F867" s="102">
        <v>204</v>
      </c>
      <c r="G867" s="102">
        <v>138</v>
      </c>
      <c r="H867" s="102">
        <v>0</v>
      </c>
      <c r="I867" s="158" t="str" cm="1">
        <f t="array" ref="I867">RGBCOLOR(F867,G867,H867)</f>
        <v/>
      </c>
      <c r="J867" s="102">
        <v>255</v>
      </c>
      <c r="K867" s="102">
        <v>255</v>
      </c>
      <c r="L867" s="102">
        <v>255</v>
      </c>
      <c r="M867" s="112" t="str" cm="1">
        <f t="array" ref="M867">RGBCOLOR(J867,K867,L867)</f>
        <v/>
      </c>
      <c r="Z867" s="101" t="str">
        <f t="shared" si="411"/>
        <v>#CC8A00</v>
      </c>
    </row>
    <row r="868" spans="1:26" x14ac:dyDescent="0.25">
      <c r="A868" s="88"/>
      <c r="B868" s="91"/>
      <c r="C868" s="91"/>
      <c r="D868" s="159" t="s">
        <v>420</v>
      </c>
      <c r="F868" s="102">
        <v>204</v>
      </c>
      <c r="G868" s="102">
        <v>138</v>
      </c>
      <c r="H868" s="102">
        <v>0</v>
      </c>
      <c r="I868" s="158" t="str" cm="1">
        <f t="array" ref="I868">RGBCOLOR(F868,G868,H868)</f>
        <v/>
      </c>
      <c r="J868" s="102">
        <v>255</v>
      </c>
      <c r="K868" s="102">
        <v>255</v>
      </c>
      <c r="L868" s="102">
        <v>255</v>
      </c>
      <c r="M868" s="112" t="str" cm="1">
        <f t="array" ref="M868">RGBCOLOR(J868,K868,L868)</f>
        <v/>
      </c>
      <c r="Z868" s="101" t="str">
        <f t="shared" si="411"/>
        <v>#CC8A00</v>
      </c>
    </row>
    <row r="869" spans="1:26" x14ac:dyDescent="0.25">
      <c r="A869" s="88"/>
      <c r="B869" s="114"/>
      <c r="C869" s="114"/>
      <c r="D869" s="159" t="s">
        <v>14</v>
      </c>
      <c r="F869" s="102">
        <v>204</v>
      </c>
      <c r="G869" s="102">
        <v>138</v>
      </c>
      <c r="H869" s="102">
        <v>0</v>
      </c>
      <c r="I869" s="158" t="str" cm="1">
        <f t="array" ref="I869">RGBCOLOR(F869,G869,H869)</f>
        <v/>
      </c>
      <c r="J869" s="102">
        <v>255</v>
      </c>
      <c r="K869" s="102">
        <v>255</v>
      </c>
      <c r="L869" s="102">
        <v>255</v>
      </c>
      <c r="M869" s="112" t="str" cm="1">
        <f t="array" ref="M869">RGBCOLOR(J869,K869,L869)</f>
        <v/>
      </c>
      <c r="Z869" s="101" t="str">
        <f t="shared" si="411"/>
        <v>#CC8A00</v>
      </c>
    </row>
    <row r="870" spans="1:26" ht="15.75" thickBot="1" x14ac:dyDescent="0.3">
      <c r="A870" s="89"/>
      <c r="B870" s="111"/>
      <c r="C870" s="111"/>
      <c r="D870" s="81" t="s">
        <v>37</v>
      </c>
      <c r="F870" s="102">
        <v>255</v>
      </c>
      <c r="G870" s="102">
        <v>215</v>
      </c>
      <c r="H870" s="102">
        <v>0</v>
      </c>
      <c r="I870" s="109" t="str" cm="1">
        <f t="array" ref="I870">RGBCOLOR(F870,G870,H870)</f>
        <v/>
      </c>
      <c r="J870" s="102">
        <v>0</v>
      </c>
      <c r="K870" s="102">
        <v>0</v>
      </c>
      <c r="L870" s="102">
        <v>0</v>
      </c>
      <c r="M870" s="108" t="str" cm="1">
        <f t="array" ref="M870">RGBCOLOR(J870,K870,L870)</f>
        <v/>
      </c>
      <c r="Z870" s="101" t="str">
        <f t="shared" si="411"/>
        <v>#FFD700</v>
      </c>
    </row>
    <row r="871" spans="1:26" x14ac:dyDescent="0.25">
      <c r="A871" s="87"/>
      <c r="B871" s="93"/>
      <c r="C871" s="93"/>
      <c r="D871" s="82">
        <v>0</v>
      </c>
      <c r="F871" s="102"/>
      <c r="G871" s="102"/>
      <c r="H871" s="102"/>
      <c r="I871" s="108" t="str" cm="1">
        <f t="array" ref="I871">RGBCOLOR(F871,G871,H871)</f>
        <v/>
      </c>
      <c r="M871" s="108" t="str" cm="1">
        <f t="array" ref="M871">RGBCOLOR(J871,K871,L871)</f>
        <v/>
      </c>
      <c r="Z871" s="101" t="str">
        <f t="shared" si="411"/>
        <v>#000000</v>
      </c>
    </row>
    <row r="872" spans="1:26" x14ac:dyDescent="0.25">
      <c r="A872" s="156" t="s">
        <v>112</v>
      </c>
      <c r="B872" s="91">
        <v>81</v>
      </c>
      <c r="C872" s="91" t="s">
        <v>267</v>
      </c>
      <c r="D872" s="83" t="s">
        <v>421</v>
      </c>
      <c r="F872" s="102">
        <v>16</v>
      </c>
      <c r="G872" s="102">
        <v>6</v>
      </c>
      <c r="H872" s="102">
        <v>159</v>
      </c>
      <c r="I872" s="157" t="str" cm="1">
        <f t="array" ref="I872">RGBCOLOR(F872,G872,H872)</f>
        <v/>
      </c>
      <c r="J872" s="102">
        <v>255</v>
      </c>
      <c r="K872" s="102">
        <v>255</v>
      </c>
      <c r="L872" s="102">
        <v>255</v>
      </c>
      <c r="M872" s="112" t="str" cm="1">
        <f t="array" ref="M872">RGBCOLOR(J872,K872,L872)</f>
        <v/>
      </c>
      <c r="Z872" s="101" t="str">
        <f t="shared" si="411"/>
        <v>#10069F</v>
      </c>
    </row>
    <row r="873" spans="1:26" x14ac:dyDescent="0.25">
      <c r="A873" s="88"/>
      <c r="B873" s="114"/>
      <c r="C873" s="114"/>
      <c r="D873" s="83" t="s">
        <v>322</v>
      </c>
      <c r="F873" s="102">
        <v>16</v>
      </c>
      <c r="G873" s="102">
        <v>6</v>
      </c>
      <c r="H873" s="102">
        <v>159</v>
      </c>
      <c r="I873" s="157" t="str" cm="1">
        <f t="array" ref="I873">RGBCOLOR(F873,G873,H873)</f>
        <v/>
      </c>
      <c r="J873" s="102">
        <v>255</v>
      </c>
      <c r="K873" s="102">
        <v>255</v>
      </c>
      <c r="L873" s="102">
        <v>255</v>
      </c>
      <c r="M873" s="112" t="str" cm="1">
        <f t="array" ref="M873">RGBCOLOR(J873,K873,L873)</f>
        <v/>
      </c>
      <c r="Z873" s="101" t="str">
        <f t="shared" si="411"/>
        <v>#10069F</v>
      </c>
    </row>
    <row r="874" spans="1:26" x14ac:dyDescent="0.25">
      <c r="A874" s="88"/>
      <c r="B874" s="114"/>
      <c r="C874" s="114"/>
      <c r="D874" s="83" t="s">
        <v>422</v>
      </c>
      <c r="F874" s="102">
        <v>16</v>
      </c>
      <c r="G874" s="102">
        <v>6</v>
      </c>
      <c r="H874" s="102">
        <v>159</v>
      </c>
      <c r="I874" s="157" t="str" cm="1">
        <f t="array" ref="I874">RGBCOLOR(F874,G874,H874)</f>
        <v/>
      </c>
      <c r="J874" s="102">
        <v>255</v>
      </c>
      <c r="K874" s="102">
        <v>255</v>
      </c>
      <c r="L874" s="102">
        <v>255</v>
      </c>
      <c r="M874" s="112" t="str" cm="1">
        <f t="array" ref="M874">RGBCOLOR(J874,K874,L874)</f>
        <v/>
      </c>
      <c r="Z874" s="101" t="str">
        <f t="shared" si="411"/>
        <v>#10069F</v>
      </c>
    </row>
    <row r="875" spans="1:26" ht="15.75" thickBot="1" x14ac:dyDescent="0.3">
      <c r="A875" s="89"/>
      <c r="B875" s="111"/>
      <c r="C875" s="111"/>
      <c r="D875" s="81" t="s">
        <v>592</v>
      </c>
      <c r="F875" s="102">
        <v>255</v>
      </c>
      <c r="G875" s="102">
        <v>215</v>
      </c>
      <c r="H875" s="102">
        <v>0</v>
      </c>
      <c r="I875" s="109" t="str" cm="1">
        <f t="array" ref="I875">RGBCOLOR(F875,G875,H875)</f>
        <v/>
      </c>
      <c r="J875" s="102">
        <v>0</v>
      </c>
      <c r="K875" s="102">
        <v>0</v>
      </c>
      <c r="L875" s="102">
        <v>0</v>
      </c>
      <c r="M875" s="108" t="str" cm="1">
        <f t="array" ref="M875">RGBCOLOR(J875,K875,L875)</f>
        <v/>
      </c>
      <c r="Z875" s="101" t="str">
        <f t="shared" si="411"/>
        <v>#FFD700</v>
      </c>
    </row>
    <row r="876" spans="1:26" x14ac:dyDescent="0.25">
      <c r="A876" s="87"/>
      <c r="B876" s="93"/>
      <c r="C876" s="93"/>
      <c r="D876" s="82">
        <v>0</v>
      </c>
      <c r="F876" s="102"/>
      <c r="G876" s="102"/>
      <c r="H876" s="102"/>
      <c r="I876" s="108" t="str" cm="1">
        <f t="array" ref="I876">RGBCOLOR(F876,G876,H876)</f>
        <v/>
      </c>
      <c r="M876" s="108" t="str" cm="1">
        <f t="array" ref="M876">RGBCOLOR(J876,K876,L876)</f>
        <v/>
      </c>
      <c r="Z876" s="101" t="str">
        <f t="shared" si="411"/>
        <v>#000000</v>
      </c>
    </row>
    <row r="877" spans="1:26" x14ac:dyDescent="0.25">
      <c r="A877" s="156" t="s">
        <v>193</v>
      </c>
      <c r="B877" s="91">
        <v>90</v>
      </c>
      <c r="C877" s="91" t="s">
        <v>250</v>
      </c>
      <c r="D877" s="84" t="s">
        <v>423</v>
      </c>
      <c r="F877" s="102">
        <v>152</v>
      </c>
      <c r="G877" s="102">
        <v>29</v>
      </c>
      <c r="H877" s="102">
        <v>151</v>
      </c>
      <c r="I877" s="116" t="str" cm="1">
        <f t="array" ref="I877">RGBCOLOR(F877,G877,H877)</f>
        <v/>
      </c>
      <c r="J877" s="102">
        <v>255</v>
      </c>
      <c r="K877" s="102">
        <v>255</v>
      </c>
      <c r="L877" s="102">
        <v>255</v>
      </c>
      <c r="M877" s="112" t="str" cm="1">
        <f t="array" ref="M877">RGBCOLOR(J877,K877,L877)</f>
        <v/>
      </c>
      <c r="Z877" s="101" t="str">
        <f t="shared" si="411"/>
        <v>#981D97</v>
      </c>
    </row>
    <row r="878" spans="1:26" x14ac:dyDescent="0.25">
      <c r="A878" s="88"/>
      <c r="B878" s="114"/>
      <c r="C878" s="114"/>
      <c r="D878" s="84" t="s">
        <v>273</v>
      </c>
      <c r="F878" s="102">
        <v>152</v>
      </c>
      <c r="G878" s="102">
        <v>29</v>
      </c>
      <c r="H878" s="102">
        <v>151</v>
      </c>
      <c r="I878" s="116" t="str" cm="1">
        <f t="array" ref="I878">RGBCOLOR(F878,G878,H878)</f>
        <v/>
      </c>
      <c r="J878" s="102">
        <v>255</v>
      </c>
      <c r="K878" s="102">
        <v>255</v>
      </c>
      <c r="L878" s="102">
        <v>255</v>
      </c>
      <c r="M878" s="112" t="str" cm="1">
        <f t="array" ref="M878">RGBCOLOR(J878,K878,L878)</f>
        <v/>
      </c>
      <c r="Z878" s="101" t="str">
        <f t="shared" si="411"/>
        <v>#981D97</v>
      </c>
    </row>
    <row r="879" spans="1:26" x14ac:dyDescent="0.25">
      <c r="A879" s="88"/>
      <c r="B879" s="114"/>
      <c r="C879" s="114"/>
      <c r="D879" s="84" t="s">
        <v>424</v>
      </c>
      <c r="F879" s="102">
        <v>152</v>
      </c>
      <c r="G879" s="102">
        <v>29</v>
      </c>
      <c r="H879" s="102">
        <v>151</v>
      </c>
      <c r="I879" s="116" t="str" cm="1">
        <f t="array" ref="I879">RGBCOLOR(F879,G879,H879)</f>
        <v/>
      </c>
      <c r="J879" s="102">
        <v>255</v>
      </c>
      <c r="K879" s="102">
        <v>255</v>
      </c>
      <c r="L879" s="102">
        <v>255</v>
      </c>
      <c r="M879" s="112" t="str" cm="1">
        <f t="array" ref="M879">RGBCOLOR(J879,K879,L879)</f>
        <v/>
      </c>
      <c r="Z879" s="101" t="str">
        <f t="shared" si="411"/>
        <v>#981D97</v>
      </c>
    </row>
    <row r="880" spans="1:26" ht="15.75" thickBot="1" x14ac:dyDescent="0.3">
      <c r="A880" s="89"/>
      <c r="B880" s="111"/>
      <c r="C880" s="111"/>
      <c r="D880" s="81" t="s">
        <v>617</v>
      </c>
      <c r="F880" s="102">
        <v>255</v>
      </c>
      <c r="G880" s="102">
        <v>215</v>
      </c>
      <c r="H880" s="102">
        <v>0</v>
      </c>
      <c r="I880" s="109" t="str" cm="1">
        <f t="array" ref="I880">RGBCOLOR(F880,G880,H880)</f>
        <v/>
      </c>
      <c r="J880" s="102">
        <v>0</v>
      </c>
      <c r="K880" s="102">
        <v>0</v>
      </c>
      <c r="L880" s="102">
        <v>0</v>
      </c>
      <c r="M880" s="108" t="str" cm="1">
        <f t="array" ref="M880">RGBCOLOR(J880,K880,L880)</f>
        <v/>
      </c>
      <c r="Z880" s="101" t="str">
        <f t="shared" si="411"/>
        <v>#FFD700</v>
      </c>
    </row>
    <row r="881" spans="1:26" x14ac:dyDescent="0.25">
      <c r="A881" s="87"/>
      <c r="B881" s="93"/>
      <c r="C881" s="93"/>
      <c r="D881" s="82">
        <v>0</v>
      </c>
      <c r="F881" s="102"/>
      <c r="G881" s="102"/>
      <c r="H881" s="102"/>
      <c r="I881" s="108" t="str" cm="1">
        <f t="array" ref="I881">RGBCOLOR(F881,G881,H881)</f>
        <v/>
      </c>
      <c r="M881" s="108" t="str" cm="1">
        <f t="array" ref="M881">RGBCOLOR(J881,K881,L881)</f>
        <v/>
      </c>
      <c r="Z881" s="101" t="str">
        <f t="shared" si="411"/>
        <v>#000000</v>
      </c>
    </row>
    <row r="882" spans="1:26" x14ac:dyDescent="0.25">
      <c r="A882" s="156" t="s">
        <v>133</v>
      </c>
      <c r="B882" s="91">
        <v>90</v>
      </c>
      <c r="C882" s="91" t="s">
        <v>286</v>
      </c>
      <c r="D882" s="84" t="s">
        <v>425</v>
      </c>
      <c r="F882" s="102">
        <v>152</v>
      </c>
      <c r="G882" s="102">
        <v>29</v>
      </c>
      <c r="H882" s="102">
        <v>151</v>
      </c>
      <c r="I882" s="116" t="str" cm="1">
        <f t="array" ref="I882">RGBCOLOR(F882,G882,H882)</f>
        <v/>
      </c>
      <c r="J882" s="102">
        <v>255</v>
      </c>
      <c r="K882" s="102">
        <v>255</v>
      </c>
      <c r="L882" s="102">
        <v>255</v>
      </c>
      <c r="M882" s="112" t="str" cm="1">
        <f t="array" ref="M882">RGBCOLOR(J882,K882,L882)</f>
        <v/>
      </c>
      <c r="Z882" s="101" t="str">
        <f t="shared" si="411"/>
        <v>#981D97</v>
      </c>
    </row>
    <row r="883" spans="1:26" x14ac:dyDescent="0.25">
      <c r="A883" s="88"/>
      <c r="B883" s="114"/>
      <c r="C883" s="114"/>
      <c r="D883" s="84" t="s">
        <v>223</v>
      </c>
      <c r="F883" s="102">
        <v>152</v>
      </c>
      <c r="G883" s="102">
        <v>29</v>
      </c>
      <c r="H883" s="102">
        <v>151</v>
      </c>
      <c r="I883" s="116" t="str" cm="1">
        <f t="array" ref="I883">RGBCOLOR(F883,G883,H883)</f>
        <v/>
      </c>
      <c r="J883" s="102">
        <v>255</v>
      </c>
      <c r="K883" s="102">
        <v>255</v>
      </c>
      <c r="L883" s="102">
        <v>255</v>
      </c>
      <c r="M883" s="112" t="str" cm="1">
        <f t="array" ref="M883">RGBCOLOR(J883,K883,L883)</f>
        <v/>
      </c>
      <c r="Z883" s="101" t="str">
        <f t="shared" si="411"/>
        <v>#981D97</v>
      </c>
    </row>
    <row r="884" spans="1:26" x14ac:dyDescent="0.25">
      <c r="A884" s="88"/>
      <c r="B884" s="114"/>
      <c r="C884" s="114"/>
      <c r="D884" s="84" t="s">
        <v>426</v>
      </c>
      <c r="F884" s="102">
        <v>152</v>
      </c>
      <c r="G884" s="102">
        <v>29</v>
      </c>
      <c r="H884" s="102">
        <v>151</v>
      </c>
      <c r="I884" s="116" t="str" cm="1">
        <f t="array" ref="I884">RGBCOLOR(F884,G884,H884)</f>
        <v/>
      </c>
      <c r="J884" s="102">
        <v>255</v>
      </c>
      <c r="K884" s="102">
        <v>255</v>
      </c>
      <c r="L884" s="102">
        <v>255</v>
      </c>
      <c r="M884" s="112" t="str" cm="1">
        <f t="array" ref="M884">RGBCOLOR(J884,K884,L884)</f>
        <v/>
      </c>
      <c r="Z884" s="101" t="str">
        <f t="shared" si="411"/>
        <v>#981D97</v>
      </c>
    </row>
    <row r="885" spans="1:26" ht="15.75" thickBot="1" x14ac:dyDescent="0.3">
      <c r="A885" s="89"/>
      <c r="B885" s="111"/>
      <c r="C885" s="111"/>
      <c r="D885" s="81" t="s">
        <v>38</v>
      </c>
      <c r="F885" s="102">
        <v>255</v>
      </c>
      <c r="G885" s="102">
        <v>215</v>
      </c>
      <c r="H885" s="102">
        <v>0</v>
      </c>
      <c r="I885" s="109" t="str" cm="1">
        <f t="array" ref="I885">RGBCOLOR(F885,G885,H885)</f>
        <v/>
      </c>
      <c r="J885" s="102">
        <v>0</v>
      </c>
      <c r="K885" s="102">
        <v>0</v>
      </c>
      <c r="L885" s="102">
        <v>0</v>
      </c>
      <c r="M885" s="108" t="str" cm="1">
        <f t="array" ref="M885">RGBCOLOR(J885,K885,L885)</f>
        <v/>
      </c>
      <c r="Z885" s="101" t="str">
        <f t="shared" si="411"/>
        <v>#FFD700</v>
      </c>
    </row>
    <row r="886" spans="1:26" x14ac:dyDescent="0.25">
      <c r="A886" s="87"/>
      <c r="B886" s="93"/>
      <c r="C886" s="93"/>
      <c r="D886" s="82">
        <v>0</v>
      </c>
      <c r="F886" s="102"/>
      <c r="G886" s="102"/>
      <c r="H886" s="102"/>
      <c r="I886" s="108" t="str" cm="1">
        <f t="array" ref="I886">RGBCOLOR(F886,G886,H886)</f>
        <v/>
      </c>
      <c r="M886" s="108" t="str" cm="1">
        <f t="array" ref="M886">RGBCOLOR(J886,K886,L886)</f>
        <v/>
      </c>
      <c r="Z886" s="101" t="str">
        <f t="shared" si="411"/>
        <v>#000000</v>
      </c>
    </row>
    <row r="887" spans="1:26" x14ac:dyDescent="0.25">
      <c r="A887" s="156" t="s">
        <v>188</v>
      </c>
      <c r="B887" s="91">
        <v>90</v>
      </c>
      <c r="C887" s="91" t="s">
        <v>241</v>
      </c>
      <c r="D887" s="155" t="s">
        <v>427</v>
      </c>
      <c r="F887" s="102">
        <v>255</v>
      </c>
      <c r="G887" s="102">
        <v>199</v>
      </c>
      <c r="H887" s="102">
        <v>44</v>
      </c>
      <c r="I887" s="154" t="str" cm="1">
        <f t="array" ref="I887">RGBCOLOR(F887,G887,H887)</f>
        <v/>
      </c>
      <c r="J887" s="102">
        <v>0</v>
      </c>
      <c r="K887" s="102">
        <v>0</v>
      </c>
      <c r="L887" s="102">
        <v>0</v>
      </c>
      <c r="M887" s="108" t="str" cm="1">
        <f t="array" ref="M887">RGBCOLOR(J887,K887,L887)</f>
        <v/>
      </c>
      <c r="Z887" s="101" t="str">
        <f t="shared" si="411"/>
        <v>#FFC72C</v>
      </c>
    </row>
    <row r="888" spans="1:26" x14ac:dyDescent="0.25">
      <c r="A888" s="88"/>
      <c r="B888" s="114"/>
      <c r="C888" s="114"/>
      <c r="D888" s="155" t="s">
        <v>428</v>
      </c>
      <c r="F888" s="102">
        <v>255</v>
      </c>
      <c r="G888" s="102">
        <v>199</v>
      </c>
      <c r="H888" s="102">
        <v>44</v>
      </c>
      <c r="I888" s="154" t="str" cm="1">
        <f t="array" ref="I888">RGBCOLOR(F888,G888,H888)</f>
        <v/>
      </c>
      <c r="J888" s="102">
        <v>0</v>
      </c>
      <c r="K888" s="102">
        <v>0</v>
      </c>
      <c r="L888" s="102">
        <v>0</v>
      </c>
      <c r="M888" s="108" t="str" cm="1">
        <f t="array" ref="M888">RGBCOLOR(J888,K888,L888)</f>
        <v/>
      </c>
      <c r="Z888" s="101" t="str">
        <f t="shared" si="411"/>
        <v>#FFC72C</v>
      </c>
    </row>
    <row r="889" spans="1:26" x14ac:dyDescent="0.25">
      <c r="A889" s="88"/>
      <c r="B889" s="114"/>
      <c r="C889" s="114"/>
      <c r="D889" s="155" t="s">
        <v>24</v>
      </c>
      <c r="F889" s="102">
        <v>255</v>
      </c>
      <c r="G889" s="102">
        <v>199</v>
      </c>
      <c r="H889" s="102">
        <v>44</v>
      </c>
      <c r="I889" s="154" t="str" cm="1">
        <f t="array" ref="I889">RGBCOLOR(F889,G889,H889)</f>
        <v/>
      </c>
      <c r="J889" s="102">
        <v>0</v>
      </c>
      <c r="K889" s="102">
        <v>0</v>
      </c>
      <c r="L889" s="102">
        <v>0</v>
      </c>
      <c r="M889" s="108" t="str" cm="1">
        <f t="array" ref="M889">RGBCOLOR(J889,K889,L889)</f>
        <v/>
      </c>
      <c r="Z889" s="101" t="str">
        <f t="shared" si="411"/>
        <v>#FFC72C</v>
      </c>
    </row>
    <row r="890" spans="1:26" ht="15.75" thickBot="1" x14ac:dyDescent="0.3">
      <c r="A890" s="89"/>
      <c r="B890" s="111"/>
      <c r="C890" s="111"/>
      <c r="D890" s="81" t="s">
        <v>618</v>
      </c>
      <c r="F890" s="102">
        <v>255</v>
      </c>
      <c r="G890" s="102">
        <v>215</v>
      </c>
      <c r="H890" s="102">
        <v>0</v>
      </c>
      <c r="I890" s="109" t="str" cm="1">
        <f t="array" ref="I890">RGBCOLOR(F890,G890,H890)</f>
        <v/>
      </c>
      <c r="J890" s="102">
        <v>0</v>
      </c>
      <c r="K890" s="102">
        <v>0</v>
      </c>
      <c r="L890" s="102">
        <v>0</v>
      </c>
      <c r="M890" s="108" t="str" cm="1">
        <f t="array" ref="M890">RGBCOLOR(J890,K890,L890)</f>
        <v/>
      </c>
      <c r="Z890" s="101" t="str">
        <f t="shared" si="411"/>
        <v>#FFD700</v>
      </c>
    </row>
    <row r="891" spans="1:26" x14ac:dyDescent="0.25">
      <c r="A891" s="87"/>
      <c r="B891" s="93"/>
      <c r="C891" s="93"/>
      <c r="D891" s="82">
        <v>0</v>
      </c>
      <c r="F891" s="102"/>
      <c r="G891" s="102"/>
      <c r="H891" s="102"/>
      <c r="I891" s="108" t="str" cm="1">
        <f t="array" ref="I891">RGBCOLOR(F891,G891,H891)</f>
        <v/>
      </c>
      <c r="M891" s="108" t="str" cm="1">
        <f t="array" ref="M891">RGBCOLOR(J891,K891,L891)</f>
        <v/>
      </c>
      <c r="Z891" s="101" t="str">
        <f t="shared" si="411"/>
        <v>#000000</v>
      </c>
    </row>
    <row r="892" spans="1:26" x14ac:dyDescent="0.25">
      <c r="A892" s="156" t="s">
        <v>148</v>
      </c>
      <c r="B892" s="91">
        <v>90</v>
      </c>
      <c r="C892" s="91" t="s">
        <v>285</v>
      </c>
      <c r="D892" s="155" t="s">
        <v>379</v>
      </c>
      <c r="F892" s="102">
        <v>255</v>
      </c>
      <c r="G892" s="102">
        <v>199</v>
      </c>
      <c r="H892" s="102">
        <v>44</v>
      </c>
      <c r="I892" s="154" t="str" cm="1">
        <f t="array" ref="I892">RGBCOLOR(F892,G892,H892)</f>
        <v/>
      </c>
      <c r="J892" s="102">
        <v>0</v>
      </c>
      <c r="K892" s="102">
        <v>0</v>
      </c>
      <c r="L892" s="102">
        <v>0</v>
      </c>
      <c r="M892" s="108" t="str" cm="1">
        <f t="array" ref="M892">RGBCOLOR(J892,K892,L892)</f>
        <v/>
      </c>
      <c r="Z892" s="101" t="str">
        <f t="shared" si="411"/>
        <v>#FFC72C</v>
      </c>
    </row>
    <row r="893" spans="1:26" x14ac:dyDescent="0.25">
      <c r="A893" s="88"/>
      <c r="B893" s="114"/>
      <c r="C893" s="114"/>
      <c r="D893" s="155" t="s">
        <v>429</v>
      </c>
      <c r="F893" s="102">
        <v>255</v>
      </c>
      <c r="G893" s="102">
        <v>199</v>
      </c>
      <c r="H893" s="102">
        <v>44</v>
      </c>
      <c r="I893" s="154" t="str" cm="1">
        <f t="array" ref="I893">RGBCOLOR(F893,G893,H893)</f>
        <v/>
      </c>
      <c r="J893" s="102">
        <v>0</v>
      </c>
      <c r="K893" s="102">
        <v>0</v>
      </c>
      <c r="L893" s="102">
        <v>0</v>
      </c>
      <c r="M893" s="108" t="str" cm="1">
        <f t="array" ref="M893">RGBCOLOR(J893,K893,L893)</f>
        <v/>
      </c>
      <c r="Z893" s="101" t="str">
        <f t="shared" si="411"/>
        <v>#FFC72C</v>
      </c>
    </row>
    <row r="894" spans="1:26" x14ac:dyDescent="0.25">
      <c r="A894" s="88"/>
      <c r="B894" s="114"/>
      <c r="C894" s="114"/>
      <c r="D894" s="155" t="s">
        <v>22</v>
      </c>
      <c r="F894" s="102">
        <v>255</v>
      </c>
      <c r="G894" s="102">
        <v>199</v>
      </c>
      <c r="H894" s="102">
        <v>44</v>
      </c>
      <c r="I894" s="154" t="str" cm="1">
        <f t="array" ref="I894">RGBCOLOR(F894,G894,H894)</f>
        <v/>
      </c>
      <c r="J894" s="102">
        <v>0</v>
      </c>
      <c r="K894" s="102">
        <v>0</v>
      </c>
      <c r="L894" s="102">
        <v>0</v>
      </c>
      <c r="M894" s="108" t="str" cm="1">
        <f t="array" ref="M894">RGBCOLOR(J894,K894,L894)</f>
        <v/>
      </c>
      <c r="Z894" s="101" t="str">
        <f t="shared" si="411"/>
        <v>#FFC72C</v>
      </c>
    </row>
    <row r="895" spans="1:26" ht="15.75" thickBot="1" x14ac:dyDescent="0.3">
      <c r="A895" s="89"/>
      <c r="B895" s="111"/>
      <c r="C895" s="111"/>
      <c r="D895" s="81" t="s">
        <v>619</v>
      </c>
      <c r="F895" s="102">
        <v>255</v>
      </c>
      <c r="G895" s="102">
        <v>215</v>
      </c>
      <c r="H895" s="102">
        <v>0</v>
      </c>
      <c r="I895" s="109" t="str" cm="1">
        <f t="array" ref="I895">RGBCOLOR(F895,G895,H895)</f>
        <v/>
      </c>
      <c r="J895" s="102">
        <v>0</v>
      </c>
      <c r="K895" s="102">
        <v>0</v>
      </c>
      <c r="L895" s="102">
        <v>0</v>
      </c>
      <c r="M895" s="108" t="str" cm="1">
        <f t="array" ref="M895">RGBCOLOR(J895,K895,L895)</f>
        <v/>
      </c>
      <c r="Z895" s="101" t="str">
        <f t="shared" si="411"/>
        <v>#FFD700</v>
      </c>
    </row>
    <row r="896" spans="1:26" ht="15.75" thickBot="1" x14ac:dyDescent="0.3">
      <c r="A896" s="88"/>
      <c r="B896" s="114"/>
      <c r="C896" s="114"/>
      <c r="D896" s="143">
        <v>0</v>
      </c>
      <c r="F896" s="102"/>
      <c r="G896" s="102"/>
      <c r="H896" s="102"/>
      <c r="I896" s="108" t="str" cm="1">
        <f t="array" ref="I896">RGBCOLOR(F896,G896,H896)</f>
        <v/>
      </c>
      <c r="M896" s="108"/>
      <c r="Z896" s="101" t="str">
        <f t="shared" si="411"/>
        <v>#000000</v>
      </c>
    </row>
    <row r="897" spans="1:26" x14ac:dyDescent="0.25">
      <c r="A897" s="152" t="s">
        <v>681</v>
      </c>
      <c r="B897" s="149" t="s">
        <v>234</v>
      </c>
      <c r="C897" s="151" t="s">
        <v>555</v>
      </c>
      <c r="D897" s="150" t="s">
        <v>161</v>
      </c>
      <c r="F897" s="102">
        <v>255</v>
      </c>
      <c r="G897" s="102">
        <v>255</v>
      </c>
      <c r="H897" s="102">
        <v>255</v>
      </c>
      <c r="I897" s="112" t="str" cm="1">
        <f t="array" ref="I897">RGBCOLOR(F897,G897,H897)</f>
        <v/>
      </c>
      <c r="J897" s="102">
        <v>0</v>
      </c>
      <c r="K897" s="102">
        <v>0</v>
      </c>
      <c r="L897" s="102">
        <v>0</v>
      </c>
      <c r="M897" s="108" t="str" cm="1">
        <f t="array" ref="M897">RGBCOLOR(J897,K897,L897)</f>
        <v/>
      </c>
      <c r="Z897" s="101" t="str">
        <f t="shared" si="411"/>
        <v>#FFFFFF</v>
      </c>
    </row>
    <row r="898" spans="1:26" x14ac:dyDescent="0.25">
      <c r="A898" s="88"/>
      <c r="B898" s="149" t="s">
        <v>234</v>
      </c>
      <c r="C898" s="114"/>
      <c r="D898" s="147" t="s">
        <v>7</v>
      </c>
      <c r="F898" s="102">
        <v>255</v>
      </c>
      <c r="G898" s="102">
        <v>255</v>
      </c>
      <c r="H898" s="102">
        <v>255</v>
      </c>
      <c r="I898" s="112" t="str" cm="1">
        <f t="array" ref="I898">RGBCOLOR(F898,G898,H898)</f>
        <v/>
      </c>
      <c r="J898" s="102">
        <v>0</v>
      </c>
      <c r="K898" s="102">
        <v>0</v>
      </c>
      <c r="L898" s="102">
        <v>0</v>
      </c>
      <c r="M898" s="108" t="str" cm="1">
        <f t="array" ref="M898">RGBCOLOR(J898,K898,L898)</f>
        <v/>
      </c>
      <c r="Z898" s="101" t="str">
        <f t="shared" si="411"/>
        <v>#FFFFFF</v>
      </c>
    </row>
    <row r="899" spans="1:26" x14ac:dyDescent="0.25">
      <c r="A899" s="88"/>
      <c r="B899" s="114"/>
      <c r="C899" s="114"/>
      <c r="D899" s="147" t="s">
        <v>553</v>
      </c>
      <c r="F899" s="102">
        <v>255</v>
      </c>
      <c r="G899" s="102">
        <v>255</v>
      </c>
      <c r="H899" s="102">
        <v>255</v>
      </c>
      <c r="I899" s="112" t="str" cm="1">
        <f t="array" ref="I899">RGBCOLOR(F899,G899,H899)</f>
        <v/>
      </c>
      <c r="J899" s="102">
        <v>0</v>
      </c>
      <c r="K899" s="102">
        <v>0</v>
      </c>
      <c r="L899" s="102">
        <v>0</v>
      </c>
      <c r="M899" s="108" t="str" cm="1">
        <f t="array" ref="M899">RGBCOLOR(J899,K899,L899)</f>
        <v/>
      </c>
      <c r="Z899" s="101" t="str">
        <f t="shared" si="411"/>
        <v>#FFFFFF</v>
      </c>
    </row>
    <row r="900" spans="1:26" ht="15.75" thickBot="1" x14ac:dyDescent="0.3">
      <c r="A900" s="89"/>
      <c r="B900" s="111"/>
      <c r="C900" s="111"/>
      <c r="D900" s="145" t="s">
        <v>554</v>
      </c>
      <c r="F900" s="102">
        <v>236</v>
      </c>
      <c r="G900" s="102">
        <v>105</v>
      </c>
      <c r="H900" s="102">
        <v>7</v>
      </c>
      <c r="I900" s="144" t="str" cm="1">
        <f t="array" ref="I900">RGBCOLOR(F900,G900,H900)</f>
        <v/>
      </c>
      <c r="J900" s="102">
        <v>255</v>
      </c>
      <c r="K900" s="102">
        <v>255</v>
      </c>
      <c r="L900" s="102">
        <v>255</v>
      </c>
      <c r="M900" s="112" t="str" cm="1">
        <f t="array" ref="M900">RGBCOLOR(J900,K900,L900)</f>
        <v/>
      </c>
      <c r="Z900" s="101" t="str">
        <f t="shared" si="411"/>
        <v>#EC6907</v>
      </c>
    </row>
    <row r="901" spans="1:26" ht="15.75" thickBot="1" x14ac:dyDescent="0.3">
      <c r="A901" s="88"/>
      <c r="B901" s="114"/>
      <c r="C901" s="114"/>
      <c r="D901" s="143">
        <v>0</v>
      </c>
      <c r="F901" s="102"/>
      <c r="G901" s="102"/>
      <c r="H901" s="102"/>
      <c r="I901" s="108" t="str" cm="1">
        <f t="array" ref="I901">RGBCOLOR(F901,G901,H901)</f>
        <v/>
      </c>
      <c r="M901" s="108" t="str" cm="1">
        <f t="array" ref="M901">RGBCOLOR(J901,K901,L901)</f>
        <v/>
      </c>
      <c r="Z901" s="101" t="str">
        <f t="shared" si="411"/>
        <v>#000000</v>
      </c>
    </row>
    <row r="902" spans="1:26" x14ac:dyDescent="0.25">
      <c r="A902" s="152" t="s">
        <v>682</v>
      </c>
      <c r="B902" s="149" t="s">
        <v>234</v>
      </c>
      <c r="C902" s="151" t="s">
        <v>555</v>
      </c>
      <c r="D902" s="150" t="s">
        <v>161</v>
      </c>
      <c r="F902" s="102">
        <v>255</v>
      </c>
      <c r="G902" s="102">
        <v>255</v>
      </c>
      <c r="H902" s="102">
        <v>255</v>
      </c>
      <c r="I902" s="112" t="str" cm="1">
        <f t="array" ref="I902">RGBCOLOR(F902,G902,H902)</f>
        <v/>
      </c>
      <c r="J902" s="102">
        <v>0</v>
      </c>
      <c r="K902" s="102">
        <v>0</v>
      </c>
      <c r="L902" s="102">
        <v>0</v>
      </c>
      <c r="M902" s="108" t="str" cm="1">
        <f t="array" ref="M902">RGBCOLOR(J902,K902,L902)</f>
        <v/>
      </c>
      <c r="Z902" s="101" t="str">
        <f t="shared" si="411"/>
        <v>#FFFFFF</v>
      </c>
    </row>
    <row r="903" spans="1:26" x14ac:dyDescent="0.25">
      <c r="A903" s="88"/>
      <c r="B903" s="149" t="s">
        <v>234</v>
      </c>
      <c r="C903" s="114"/>
      <c r="D903" s="147" t="s">
        <v>7</v>
      </c>
      <c r="F903" s="102">
        <v>255</v>
      </c>
      <c r="G903" s="102">
        <v>255</v>
      </c>
      <c r="H903" s="102">
        <v>255</v>
      </c>
      <c r="I903" s="112" t="str" cm="1">
        <f t="array" ref="I903">RGBCOLOR(F903,G903,H903)</f>
        <v/>
      </c>
      <c r="J903" s="102">
        <v>0</v>
      </c>
      <c r="K903" s="102">
        <v>0</v>
      </c>
      <c r="L903" s="102">
        <v>0</v>
      </c>
      <c r="M903" s="108" t="str" cm="1">
        <f t="array" ref="M903">RGBCOLOR(J903,K903,L903)</f>
        <v/>
      </c>
      <c r="Z903" s="101" t="str">
        <f t="shared" si="411"/>
        <v>#FFFFFF</v>
      </c>
    </row>
    <row r="904" spans="1:26" x14ac:dyDescent="0.25">
      <c r="A904" s="88"/>
      <c r="B904" s="114"/>
      <c r="C904" s="114"/>
      <c r="D904" s="147" t="s">
        <v>553</v>
      </c>
      <c r="F904" s="102">
        <v>255</v>
      </c>
      <c r="G904" s="102">
        <v>255</v>
      </c>
      <c r="H904" s="102">
        <v>255</v>
      </c>
      <c r="I904" s="112" t="str" cm="1">
        <f t="array" ref="I904">RGBCOLOR(F904,G904,H904)</f>
        <v/>
      </c>
      <c r="J904" s="102">
        <v>0</v>
      </c>
      <c r="K904" s="102">
        <v>0</v>
      </c>
      <c r="L904" s="102">
        <v>0</v>
      </c>
      <c r="M904" s="108" t="str" cm="1">
        <f t="array" ref="M904">RGBCOLOR(J904,K904,L904)</f>
        <v/>
      </c>
      <c r="Z904" s="101" t="str">
        <f t="shared" si="411"/>
        <v>#FFFFFF</v>
      </c>
    </row>
    <row r="905" spans="1:26" ht="15.75" thickBot="1" x14ac:dyDescent="0.3">
      <c r="A905" s="89"/>
      <c r="B905" s="111"/>
      <c r="C905" s="111"/>
      <c r="D905" s="145" t="s">
        <v>554</v>
      </c>
      <c r="F905" s="102">
        <v>236</v>
      </c>
      <c r="G905" s="102">
        <v>105</v>
      </c>
      <c r="H905" s="102">
        <v>7</v>
      </c>
      <c r="I905" s="144" t="str" cm="1">
        <f t="array" ref="I905">RGBCOLOR(F905,G905,H905)</f>
        <v/>
      </c>
      <c r="J905" s="102">
        <v>255</v>
      </c>
      <c r="K905" s="102">
        <v>255</v>
      </c>
      <c r="L905" s="102">
        <v>255</v>
      </c>
      <c r="M905" s="112" t="str" cm="1">
        <f t="array" ref="M905">RGBCOLOR(J905,K905,L905)</f>
        <v/>
      </c>
      <c r="Z905" s="101" t="str">
        <f t="shared" si="411"/>
        <v>#EC6907</v>
      </c>
    </row>
    <row r="906" spans="1:26" ht="15.75" thickBot="1" x14ac:dyDescent="0.3">
      <c r="A906" s="229"/>
      <c r="B906" s="153"/>
      <c r="C906" s="153"/>
      <c r="D906" s="143">
        <v>0</v>
      </c>
      <c r="F906" s="102"/>
      <c r="G906" s="102"/>
      <c r="H906" s="102"/>
      <c r="I906" s="108" t="str" cm="1">
        <f t="array" ref="I906">RGBCOLOR(F906,G906,H906)</f>
        <v/>
      </c>
      <c r="M906" s="108" t="str" cm="1">
        <f t="array" ref="M906">RGBCOLOR(J906,K906,L906)</f>
        <v/>
      </c>
      <c r="Z906" s="101" t="str">
        <f t="shared" si="411"/>
        <v>#000000</v>
      </c>
    </row>
    <row r="907" spans="1:26" x14ac:dyDescent="0.25">
      <c r="A907" s="152" t="s">
        <v>657</v>
      </c>
      <c r="B907" s="149" t="s">
        <v>234</v>
      </c>
      <c r="C907" s="151" t="s">
        <v>209</v>
      </c>
      <c r="D907" s="150" t="s">
        <v>430</v>
      </c>
      <c r="F907" s="102">
        <v>255</v>
      </c>
      <c r="G907" s="102">
        <v>255</v>
      </c>
      <c r="H907" s="102">
        <v>255</v>
      </c>
      <c r="I907" s="112" t="str" cm="1">
        <f t="array" ref="I907">RGBCOLOR(F907,G907,H907)</f>
        <v/>
      </c>
      <c r="J907" s="102">
        <v>0</v>
      </c>
      <c r="K907" s="102">
        <v>0</v>
      </c>
      <c r="L907" s="102">
        <v>0</v>
      </c>
      <c r="M907" s="108" t="str" cm="1">
        <f t="array" ref="M907">RGBCOLOR(J907,K907,L907)</f>
        <v/>
      </c>
      <c r="Z907" s="101" t="str">
        <f t="shared" si="411"/>
        <v>#FFFFFF</v>
      </c>
    </row>
    <row r="908" spans="1:26" x14ac:dyDescent="0.25">
      <c r="A908" s="88"/>
      <c r="B908" s="149" t="s">
        <v>234</v>
      </c>
      <c r="C908" s="114"/>
      <c r="D908" s="147" t="s">
        <v>11</v>
      </c>
      <c r="F908" s="102">
        <v>255</v>
      </c>
      <c r="G908" s="102">
        <v>255</v>
      </c>
      <c r="H908" s="102">
        <v>255</v>
      </c>
      <c r="I908" s="112" t="str" cm="1">
        <f t="array" ref="I908">RGBCOLOR(F908,G908,H908)</f>
        <v/>
      </c>
      <c r="J908" s="102">
        <v>0</v>
      </c>
      <c r="K908" s="102">
        <v>0</v>
      </c>
      <c r="L908" s="102">
        <v>0</v>
      </c>
      <c r="M908" s="108" t="str" cm="1">
        <f t="array" ref="M908">RGBCOLOR(J908,K908,L908)</f>
        <v/>
      </c>
      <c r="Z908" s="101" t="str">
        <f t="shared" si="411"/>
        <v>#FFFFFF</v>
      </c>
    </row>
    <row r="909" spans="1:26" x14ac:dyDescent="0.25">
      <c r="A909" s="88"/>
      <c r="B909" s="114"/>
      <c r="C909" s="114"/>
      <c r="D909" s="147" t="s">
        <v>373</v>
      </c>
      <c r="F909" s="102">
        <v>255</v>
      </c>
      <c r="G909" s="102">
        <v>255</v>
      </c>
      <c r="H909" s="102">
        <v>255</v>
      </c>
      <c r="I909" s="112" t="str" cm="1">
        <f t="array" ref="I909">RGBCOLOR(F909,G909,H909)</f>
        <v/>
      </c>
      <c r="J909" s="102">
        <v>0</v>
      </c>
      <c r="K909" s="102">
        <v>0</v>
      </c>
      <c r="L909" s="102">
        <v>0</v>
      </c>
      <c r="M909" s="108" t="str" cm="1">
        <f t="array" ref="M909">RGBCOLOR(J909,K909,L909)</f>
        <v/>
      </c>
      <c r="Z909" s="101" t="str">
        <f t="shared" si="411"/>
        <v>#FFFFFF</v>
      </c>
    </row>
    <row r="910" spans="1:26" ht="15.75" thickBot="1" x14ac:dyDescent="0.3">
      <c r="A910" s="89"/>
      <c r="B910" s="111"/>
      <c r="C910" s="111"/>
      <c r="D910" s="145" t="s">
        <v>431</v>
      </c>
      <c r="F910" s="102">
        <v>236</v>
      </c>
      <c r="G910" s="102">
        <v>105</v>
      </c>
      <c r="H910" s="102">
        <v>7</v>
      </c>
      <c r="I910" s="144" t="str" cm="1">
        <f t="array" ref="I910">RGBCOLOR(F910,G910,H910)</f>
        <v/>
      </c>
      <c r="J910" s="102">
        <v>255</v>
      </c>
      <c r="K910" s="102">
        <v>255</v>
      </c>
      <c r="L910" s="102">
        <v>255</v>
      </c>
      <c r="M910" s="112" t="str" cm="1">
        <f t="array" ref="M910">RGBCOLOR(J910,K910,L910)</f>
        <v/>
      </c>
      <c r="Z910" s="101" t="str">
        <f t="shared" si="411"/>
        <v>#EC6907</v>
      </c>
    </row>
    <row r="911" spans="1:26" ht="15.75" thickBot="1" x14ac:dyDescent="0.3">
      <c r="A911" s="229"/>
      <c r="B911" s="153"/>
      <c r="C911" s="153"/>
      <c r="D911" s="143">
        <v>0</v>
      </c>
      <c r="F911" s="102"/>
      <c r="G911" s="102"/>
      <c r="H911" s="102"/>
      <c r="I911" s="108" t="str" cm="1">
        <f t="array" ref="I911">RGBCOLOR(F911,G911,H911)</f>
        <v/>
      </c>
      <c r="M911" s="108" t="str" cm="1">
        <f t="array" ref="M911">RGBCOLOR(J911,K911,L911)</f>
        <v/>
      </c>
      <c r="Z911" s="101" t="str">
        <f t="shared" si="411"/>
        <v>#000000</v>
      </c>
    </row>
    <row r="912" spans="1:26" x14ac:dyDescent="0.25">
      <c r="A912" s="152" t="s">
        <v>658</v>
      </c>
      <c r="B912" s="149" t="s">
        <v>234</v>
      </c>
      <c r="C912" s="151" t="s">
        <v>209</v>
      </c>
      <c r="D912" s="150" t="s">
        <v>161</v>
      </c>
      <c r="F912" s="102">
        <v>255</v>
      </c>
      <c r="G912" s="102">
        <v>255</v>
      </c>
      <c r="H912" s="102">
        <v>255</v>
      </c>
      <c r="I912" s="112" t="str" cm="1">
        <f t="array" ref="I912">RGBCOLOR(F912,G912,H912)</f>
        <v/>
      </c>
      <c r="J912" s="102">
        <v>0</v>
      </c>
      <c r="K912" s="102">
        <v>0</v>
      </c>
      <c r="L912" s="102">
        <v>0</v>
      </c>
      <c r="M912" s="108" t="str" cm="1">
        <f t="array" ref="M912">RGBCOLOR(J912,K912,L912)</f>
        <v/>
      </c>
      <c r="Z912" s="101" t="str">
        <f t="shared" si="411"/>
        <v>#FFFFFF</v>
      </c>
    </row>
    <row r="913" spans="1:26" x14ac:dyDescent="0.25">
      <c r="A913" s="148"/>
      <c r="B913" s="149" t="s">
        <v>234</v>
      </c>
      <c r="C913" s="114"/>
      <c r="D913" s="147" t="s">
        <v>432</v>
      </c>
      <c r="F913" s="102">
        <v>255</v>
      </c>
      <c r="G913" s="102">
        <v>255</v>
      </c>
      <c r="H913" s="102">
        <v>255</v>
      </c>
      <c r="I913" s="112" t="str" cm="1">
        <f t="array" ref="I913">RGBCOLOR(F913,G913,H913)</f>
        <v/>
      </c>
      <c r="J913" s="102">
        <v>0</v>
      </c>
      <c r="K913" s="102">
        <v>0</v>
      </c>
      <c r="L913" s="102">
        <v>0</v>
      </c>
      <c r="M913" s="108" t="str" cm="1">
        <f t="array" ref="M913">RGBCOLOR(J913,K913,L913)</f>
        <v/>
      </c>
      <c r="Z913" s="101" t="str">
        <f t="shared" si="411"/>
        <v>#FFFFFF</v>
      </c>
    </row>
    <row r="914" spans="1:26" x14ac:dyDescent="0.25">
      <c r="A914" s="148"/>
      <c r="B914" s="114"/>
      <c r="C914" s="114"/>
      <c r="D914" s="147" t="s">
        <v>433</v>
      </c>
      <c r="F914" s="102">
        <v>255</v>
      </c>
      <c r="G914" s="102">
        <v>255</v>
      </c>
      <c r="H914" s="102">
        <v>255</v>
      </c>
      <c r="I914" s="112" t="str" cm="1">
        <f t="array" ref="I914">RGBCOLOR(F914,G914,H914)</f>
        <v/>
      </c>
      <c r="J914" s="102">
        <v>0</v>
      </c>
      <c r="K914" s="102">
        <v>0</v>
      </c>
      <c r="L914" s="102">
        <v>0</v>
      </c>
      <c r="M914" s="108" t="str" cm="1">
        <f t="array" ref="M914">RGBCOLOR(J914,K914,L914)</f>
        <v/>
      </c>
      <c r="Z914" s="101" t="str">
        <f t="shared" si="411"/>
        <v>#FFFFFF</v>
      </c>
    </row>
    <row r="915" spans="1:26" ht="15.75" thickBot="1" x14ac:dyDescent="0.3">
      <c r="A915" s="146"/>
      <c r="B915" s="111"/>
      <c r="C915" s="111"/>
      <c r="D915" s="145" t="s">
        <v>434</v>
      </c>
      <c r="F915" s="102">
        <v>236</v>
      </c>
      <c r="G915" s="102">
        <v>105</v>
      </c>
      <c r="H915" s="102">
        <v>7</v>
      </c>
      <c r="I915" s="144" t="str" cm="1">
        <f t="array" ref="I915">RGBCOLOR(F915,G915,H915)</f>
        <v/>
      </c>
      <c r="J915" s="102">
        <v>255</v>
      </c>
      <c r="K915" s="102">
        <v>255</v>
      </c>
      <c r="L915" s="102">
        <v>255</v>
      </c>
      <c r="M915" s="112" t="str" cm="1">
        <f t="array" ref="M915">RGBCOLOR(J915,K915,L915)</f>
        <v/>
      </c>
      <c r="Z915" s="101" t="str">
        <f t="shared" si="411"/>
        <v>#EC6907</v>
      </c>
    </row>
    <row r="916" spans="1:26" x14ac:dyDescent="0.25">
      <c r="A916" s="101"/>
      <c r="B916" s="101"/>
      <c r="C916" s="101"/>
      <c r="D916" s="143"/>
      <c r="M916" s="102"/>
      <c r="Z916" s="101" t="str">
        <f t="shared" si="411"/>
        <v>#000000</v>
      </c>
    </row>
    <row r="917" spans="1:26" x14ac:dyDescent="0.25">
      <c r="A917" s="118"/>
      <c r="B917" s="118"/>
      <c r="C917" s="118"/>
      <c r="D917" s="118">
        <v>0</v>
      </c>
      <c r="E917" s="117"/>
      <c r="F917" s="117"/>
      <c r="G917" s="117"/>
      <c r="H917" s="117"/>
      <c r="I917" s="117"/>
      <c r="J917" s="117"/>
      <c r="K917" s="117"/>
      <c r="L917" s="117"/>
      <c r="M917" s="117"/>
      <c r="N917" s="117"/>
      <c r="O917" s="117"/>
      <c r="P917" s="117"/>
      <c r="Q917" s="117"/>
      <c r="R917" s="117"/>
      <c r="S917" s="117"/>
      <c r="T917" s="117"/>
      <c r="U917" s="117"/>
      <c r="V917" s="117"/>
      <c r="W917" s="117"/>
      <c r="X917" s="117"/>
      <c r="Y917" s="117"/>
      <c r="Z917" s="101" t="str">
        <f t="shared" si="411"/>
        <v>#000000</v>
      </c>
    </row>
    <row r="918" spans="1:26" x14ac:dyDescent="0.25">
      <c r="A918" s="118"/>
      <c r="B918" s="118"/>
      <c r="C918" s="118"/>
      <c r="D918" s="118">
        <v>0</v>
      </c>
      <c r="E918" s="117"/>
      <c r="F918" s="117"/>
      <c r="G918" s="117"/>
      <c r="H918" s="117"/>
      <c r="I918" s="117"/>
      <c r="J918" s="117"/>
      <c r="K918" s="117"/>
      <c r="L918" s="117"/>
      <c r="M918" s="117"/>
      <c r="N918" s="117"/>
      <c r="O918" s="117"/>
      <c r="P918" s="117"/>
      <c r="Q918" s="117"/>
      <c r="R918" s="117"/>
      <c r="S918" s="117"/>
      <c r="T918" s="117"/>
      <c r="U918" s="117"/>
      <c r="V918" s="117"/>
      <c r="W918" s="117"/>
      <c r="X918" s="117"/>
      <c r="Y918" s="117"/>
      <c r="Z918" s="101" t="str">
        <f t="shared" si="411"/>
        <v>#000000</v>
      </c>
    </row>
    <row r="919" spans="1:26" x14ac:dyDescent="0.25">
      <c r="A919" s="118"/>
      <c r="B919" s="118"/>
      <c r="C919" s="118"/>
      <c r="D919" s="118">
        <v>0</v>
      </c>
      <c r="E919" s="117"/>
      <c r="F919" s="117"/>
      <c r="G919" s="117"/>
      <c r="H919" s="117"/>
      <c r="I919" s="117"/>
      <c r="J919" s="117"/>
      <c r="K919" s="117"/>
      <c r="L919" s="117"/>
      <c r="M919" s="117"/>
      <c r="N919" s="117"/>
      <c r="O919" s="117"/>
      <c r="P919" s="117"/>
      <c r="Q919" s="117"/>
      <c r="R919" s="117"/>
      <c r="S919" s="117"/>
      <c r="T919" s="117"/>
      <c r="U919" s="117"/>
      <c r="V919" s="117"/>
      <c r="W919" s="117"/>
      <c r="X919" s="117"/>
      <c r="Y919" s="117"/>
      <c r="Z919" s="101" t="str">
        <f t="shared" si="411"/>
        <v>#000000</v>
      </c>
    </row>
    <row r="920" spans="1:26" ht="15.75" thickBot="1" x14ac:dyDescent="0.3">
      <c r="A920" s="134"/>
      <c r="B920" s="133"/>
      <c r="C920" s="104"/>
      <c r="D920" s="101" t="s">
        <v>471</v>
      </c>
      <c r="F920" s="102"/>
      <c r="G920" s="102"/>
      <c r="H920" s="102"/>
      <c r="I920" s="108" t="str" cm="1">
        <f t="array" ref="I920">RGBCOLOR(F920,G920,H920)</f>
        <v/>
      </c>
      <c r="Z920" s="101" t="str">
        <f t="shared" si="411"/>
        <v>#000000</v>
      </c>
    </row>
    <row r="921" spans="1:26" x14ac:dyDescent="0.25">
      <c r="A921" s="134" t="s">
        <v>673</v>
      </c>
      <c r="B921" s="133">
        <v>300</v>
      </c>
      <c r="C921" s="104" t="s">
        <v>256</v>
      </c>
      <c r="D921" s="142" t="s">
        <v>18</v>
      </c>
      <c r="F921" s="102">
        <v>0</v>
      </c>
      <c r="G921" s="102">
        <v>30</v>
      </c>
      <c r="H921" s="102">
        <v>96</v>
      </c>
      <c r="I921" s="140" t="str" cm="1">
        <f t="array" ref="I921">RGBCOLOR(F921,G921,H921)</f>
        <v/>
      </c>
      <c r="J921" s="102">
        <v>255</v>
      </c>
      <c r="K921" s="102">
        <v>255</v>
      </c>
      <c r="L921" s="102">
        <v>255</v>
      </c>
      <c r="M921" s="112" t="str" cm="1">
        <f t="array" ref="M921">RGBCOLOR(J921,K921,L921)</f>
        <v/>
      </c>
      <c r="Z921" s="101" t="str">
        <f t="shared" si="411"/>
        <v>#001E60</v>
      </c>
    </row>
    <row r="922" spans="1:26" x14ac:dyDescent="0.25">
      <c r="A922" s="134"/>
      <c r="B922" s="133"/>
      <c r="C922" s="104"/>
      <c r="D922" s="141" t="s">
        <v>167</v>
      </c>
      <c r="F922" s="102">
        <v>0</v>
      </c>
      <c r="G922" s="102">
        <v>30</v>
      </c>
      <c r="H922" s="102">
        <v>96</v>
      </c>
      <c r="I922" s="140" t="str" cm="1">
        <f t="array" ref="I922">RGBCOLOR(F922,G922,H922)</f>
        <v/>
      </c>
      <c r="J922" s="102">
        <v>255</v>
      </c>
      <c r="K922" s="102">
        <v>255</v>
      </c>
      <c r="L922" s="102">
        <v>255</v>
      </c>
      <c r="M922" s="112" t="str" cm="1">
        <f t="array" ref="M922">RGBCOLOR(J922,K922,L922)</f>
        <v/>
      </c>
      <c r="Z922" s="101" t="str">
        <f t="shared" si="411"/>
        <v>#001E60</v>
      </c>
    </row>
    <row r="923" spans="1:26" x14ac:dyDescent="0.25">
      <c r="A923" s="134"/>
      <c r="B923" s="133"/>
      <c r="C923" s="104"/>
      <c r="D923" s="141" t="s">
        <v>4</v>
      </c>
      <c r="F923" s="102">
        <v>0</v>
      </c>
      <c r="G923" s="102">
        <v>30</v>
      </c>
      <c r="H923" s="102">
        <v>96</v>
      </c>
      <c r="I923" s="140" t="str" cm="1">
        <f t="array" ref="I923">RGBCOLOR(F923,G923,H923)</f>
        <v/>
      </c>
      <c r="J923" s="102">
        <v>255</v>
      </c>
      <c r="K923" s="102">
        <v>255</v>
      </c>
      <c r="L923" s="102">
        <v>255</v>
      </c>
      <c r="M923" s="112" t="str" cm="1">
        <f t="array" ref="M923">RGBCOLOR(J923,K923,L923)</f>
        <v/>
      </c>
      <c r="Z923" s="101" t="str">
        <f t="shared" si="411"/>
        <v>#001E60</v>
      </c>
    </row>
    <row r="924" spans="1:26" ht="15.75" thickBot="1" x14ac:dyDescent="0.3">
      <c r="A924" s="134"/>
      <c r="B924" s="133"/>
      <c r="C924" s="104"/>
      <c r="D924" s="119" t="s">
        <v>620</v>
      </c>
      <c r="F924" s="102">
        <v>255</v>
      </c>
      <c r="G924" s="102">
        <v>215</v>
      </c>
      <c r="H924" s="102">
        <v>0</v>
      </c>
      <c r="I924" s="109" t="str" cm="1">
        <f t="array" ref="I924">RGBCOLOR(F924,G924,H924)</f>
        <v/>
      </c>
      <c r="J924" s="102">
        <v>0</v>
      </c>
      <c r="K924" s="102">
        <v>0</v>
      </c>
      <c r="L924" s="102">
        <v>0</v>
      </c>
      <c r="M924" s="108" t="str" cm="1">
        <f t="array" ref="M924">RGBCOLOR(J924,K924,L924)</f>
        <v/>
      </c>
      <c r="Z924" s="101" t="str">
        <f t="shared" si="411"/>
        <v>#FFD700</v>
      </c>
    </row>
    <row r="925" spans="1:26" ht="15.75" thickBot="1" x14ac:dyDescent="0.3">
      <c r="A925" s="134"/>
      <c r="B925" s="133"/>
      <c r="C925" s="104"/>
      <c r="D925" s="101" t="s">
        <v>472</v>
      </c>
      <c r="F925" s="102"/>
      <c r="G925" s="102"/>
      <c r="H925" s="102"/>
      <c r="I925" s="108" t="str" cm="1">
        <f t="array" ref="I925">RGBCOLOR(F925,G925,H925)</f>
        <v/>
      </c>
      <c r="M925" s="108" t="str" cm="1">
        <f t="array" ref="M925">RGBCOLOR(J925,K925,L925)</f>
        <v/>
      </c>
      <c r="Z925" s="101" t="str">
        <f t="shared" ref="Z925:Z969" si="412">CONCATENATE("#",DEC2HEX(F925,2),DEC2HEX(G925,2),DEC2HEX(H925,2))</f>
        <v>#000000</v>
      </c>
    </row>
    <row r="926" spans="1:26" x14ac:dyDescent="0.25">
      <c r="A926" s="134" t="s">
        <v>674</v>
      </c>
      <c r="B926" s="133">
        <v>302</v>
      </c>
      <c r="C926" s="104" t="s">
        <v>256</v>
      </c>
      <c r="D926" s="142" t="s">
        <v>18</v>
      </c>
      <c r="F926" s="102">
        <v>0</v>
      </c>
      <c r="G926" s="102">
        <v>30</v>
      </c>
      <c r="H926" s="102">
        <v>96</v>
      </c>
      <c r="I926" s="140" t="str" cm="1">
        <f t="array" ref="I926">RGBCOLOR(F926,G926,H926)</f>
        <v/>
      </c>
      <c r="J926" s="102">
        <v>255</v>
      </c>
      <c r="K926" s="102">
        <v>255</v>
      </c>
      <c r="L926" s="102">
        <v>255</v>
      </c>
      <c r="M926" s="112" t="str" cm="1">
        <f t="array" ref="M926">RGBCOLOR(J926,K926,L926)</f>
        <v/>
      </c>
      <c r="Z926" s="101" t="str">
        <f t="shared" si="412"/>
        <v>#001E60</v>
      </c>
    </row>
    <row r="927" spans="1:26" x14ac:dyDescent="0.25">
      <c r="A927" s="134"/>
      <c r="B927" s="133"/>
      <c r="C927" s="104"/>
      <c r="D927" s="141" t="s">
        <v>167</v>
      </c>
      <c r="F927" s="102">
        <v>0</v>
      </c>
      <c r="G927" s="102">
        <v>30</v>
      </c>
      <c r="H927" s="102">
        <v>96</v>
      </c>
      <c r="I927" s="140" t="str" cm="1">
        <f t="array" ref="I927">RGBCOLOR(F927,G927,H927)</f>
        <v/>
      </c>
      <c r="J927" s="102">
        <v>255</v>
      </c>
      <c r="K927" s="102">
        <v>255</v>
      </c>
      <c r="L927" s="102">
        <v>255</v>
      </c>
      <c r="M927" s="112" t="str" cm="1">
        <f t="array" ref="M927">RGBCOLOR(J927,K927,L927)</f>
        <v/>
      </c>
      <c r="Z927" s="101" t="str">
        <f t="shared" si="412"/>
        <v>#001E60</v>
      </c>
    </row>
    <row r="928" spans="1:26" x14ac:dyDescent="0.25">
      <c r="A928" s="134"/>
      <c r="B928" s="133"/>
      <c r="C928" s="104"/>
      <c r="D928" s="141" t="s">
        <v>4</v>
      </c>
      <c r="F928" s="102">
        <v>0</v>
      </c>
      <c r="G928" s="102">
        <v>30</v>
      </c>
      <c r="H928" s="102">
        <v>96</v>
      </c>
      <c r="I928" s="140" t="str" cm="1">
        <f t="array" ref="I928">RGBCOLOR(F928,G928,H928)</f>
        <v/>
      </c>
      <c r="J928" s="102">
        <v>255</v>
      </c>
      <c r="K928" s="102">
        <v>255</v>
      </c>
      <c r="L928" s="102">
        <v>255</v>
      </c>
      <c r="M928" s="112" t="str" cm="1">
        <f t="array" ref="M928">RGBCOLOR(J928,K928,L928)</f>
        <v/>
      </c>
      <c r="Z928" s="101" t="str">
        <f t="shared" si="412"/>
        <v>#001E60</v>
      </c>
    </row>
    <row r="929" spans="1:26" ht="15.75" thickBot="1" x14ac:dyDescent="0.3">
      <c r="A929" s="134"/>
      <c r="B929" s="133"/>
      <c r="C929" s="104"/>
      <c r="D929" s="119" t="s">
        <v>620</v>
      </c>
      <c r="F929" s="102">
        <v>255</v>
      </c>
      <c r="G929" s="102">
        <v>215</v>
      </c>
      <c r="H929" s="102">
        <v>0</v>
      </c>
      <c r="I929" s="109" t="str" cm="1">
        <f t="array" ref="I929">RGBCOLOR(F929,G929,H929)</f>
        <v/>
      </c>
      <c r="J929" s="102">
        <v>0</v>
      </c>
      <c r="K929" s="102">
        <v>0</v>
      </c>
      <c r="L929" s="102">
        <v>0</v>
      </c>
      <c r="M929" s="108" t="str" cm="1">
        <f t="array" ref="M929">RGBCOLOR(J929,K929,L929)</f>
        <v/>
      </c>
      <c r="Z929" s="101" t="str">
        <f t="shared" si="412"/>
        <v>#FFD700</v>
      </c>
    </row>
    <row r="930" spans="1:26" ht="15.75" thickBot="1" x14ac:dyDescent="0.3">
      <c r="A930" s="134"/>
      <c r="B930" s="133"/>
      <c r="C930" s="104"/>
      <c r="D930" s="101" t="s">
        <v>473</v>
      </c>
      <c r="F930" s="102"/>
      <c r="G930" s="102"/>
      <c r="H930" s="102"/>
      <c r="I930" s="108" t="str" cm="1">
        <f t="array" ref="I930">RGBCOLOR(F930,G930,H930)</f>
        <v/>
      </c>
      <c r="M930" s="108" t="str" cm="1">
        <f t="array" ref="M930">RGBCOLOR(J930,K930,L930)</f>
        <v/>
      </c>
      <c r="Z930" s="101" t="str">
        <f t="shared" si="412"/>
        <v>#000000</v>
      </c>
    </row>
    <row r="931" spans="1:26" x14ac:dyDescent="0.25">
      <c r="A931" s="134" t="s">
        <v>675</v>
      </c>
      <c r="B931" s="133">
        <v>303</v>
      </c>
      <c r="C931" s="104" t="s">
        <v>256</v>
      </c>
      <c r="D931" s="142" t="s">
        <v>18</v>
      </c>
      <c r="F931" s="102">
        <v>0</v>
      </c>
      <c r="G931" s="102">
        <v>30</v>
      </c>
      <c r="H931" s="102">
        <v>96</v>
      </c>
      <c r="I931" s="140" t="str" cm="1">
        <f t="array" ref="I931">RGBCOLOR(F931,G931,H931)</f>
        <v/>
      </c>
      <c r="J931" s="102">
        <v>255</v>
      </c>
      <c r="K931" s="102">
        <v>255</v>
      </c>
      <c r="L931" s="102">
        <v>255</v>
      </c>
      <c r="M931" s="112" t="str" cm="1">
        <f t="array" ref="M931">RGBCOLOR(J931,K931,L931)</f>
        <v/>
      </c>
      <c r="Z931" s="101" t="str">
        <f t="shared" si="412"/>
        <v>#001E60</v>
      </c>
    </row>
    <row r="932" spans="1:26" x14ac:dyDescent="0.25">
      <c r="A932" s="134"/>
      <c r="B932" s="133"/>
      <c r="C932" s="104"/>
      <c r="D932" s="141" t="s">
        <v>167</v>
      </c>
      <c r="F932" s="102">
        <v>0</v>
      </c>
      <c r="G932" s="102">
        <v>30</v>
      </c>
      <c r="H932" s="102">
        <v>96</v>
      </c>
      <c r="I932" s="140" t="str" cm="1">
        <f t="array" ref="I932">RGBCOLOR(F932,G932,H932)</f>
        <v/>
      </c>
      <c r="J932" s="102">
        <v>255</v>
      </c>
      <c r="K932" s="102">
        <v>255</v>
      </c>
      <c r="L932" s="102">
        <v>255</v>
      </c>
      <c r="M932" s="112" t="str" cm="1">
        <f t="array" ref="M932">RGBCOLOR(J932,K932,L932)</f>
        <v/>
      </c>
      <c r="Z932" s="101" t="str">
        <f t="shared" si="412"/>
        <v>#001E60</v>
      </c>
    </row>
    <row r="933" spans="1:26" x14ac:dyDescent="0.25">
      <c r="A933" s="134"/>
      <c r="B933" s="133"/>
      <c r="C933" s="104"/>
      <c r="D933" s="141" t="s">
        <v>4</v>
      </c>
      <c r="F933" s="102">
        <v>0</v>
      </c>
      <c r="G933" s="102">
        <v>30</v>
      </c>
      <c r="H933" s="102">
        <v>96</v>
      </c>
      <c r="I933" s="140" t="str" cm="1">
        <f t="array" ref="I933">RGBCOLOR(F933,G933,H933)</f>
        <v/>
      </c>
      <c r="J933" s="102">
        <v>255</v>
      </c>
      <c r="K933" s="102">
        <v>255</v>
      </c>
      <c r="L933" s="102">
        <v>255</v>
      </c>
      <c r="M933" s="112" t="str" cm="1">
        <f t="array" ref="M933">RGBCOLOR(J933,K933,L933)</f>
        <v/>
      </c>
      <c r="Z933" s="101" t="str">
        <f t="shared" si="412"/>
        <v>#001E60</v>
      </c>
    </row>
    <row r="934" spans="1:26" ht="15.75" thickBot="1" x14ac:dyDescent="0.3">
      <c r="A934" s="134"/>
      <c r="B934" s="133"/>
      <c r="C934" s="104"/>
      <c r="D934" s="119" t="s">
        <v>620</v>
      </c>
      <c r="F934" s="102">
        <v>255</v>
      </c>
      <c r="G934" s="102">
        <v>215</v>
      </c>
      <c r="H934" s="102">
        <v>0</v>
      </c>
      <c r="I934" s="109" t="str" cm="1">
        <f t="array" ref="I934">RGBCOLOR(F934,G934,H934)</f>
        <v/>
      </c>
      <c r="J934" s="102">
        <v>0</v>
      </c>
      <c r="K934" s="102">
        <v>0</v>
      </c>
      <c r="L934" s="102">
        <v>0</v>
      </c>
      <c r="M934" s="108" t="str" cm="1">
        <f t="array" ref="M934">RGBCOLOR(J934,K934,L934)</f>
        <v/>
      </c>
      <c r="Z934" s="101" t="str">
        <f t="shared" si="412"/>
        <v>#FFD700</v>
      </c>
    </row>
    <row r="935" spans="1:26" ht="15.75" thickBot="1" x14ac:dyDescent="0.3">
      <c r="A935" s="134"/>
      <c r="B935" s="133"/>
      <c r="C935" s="104"/>
      <c r="D935" s="101" t="s">
        <v>474</v>
      </c>
      <c r="F935" s="102"/>
      <c r="G935" s="102"/>
      <c r="H935" s="102"/>
      <c r="I935" s="108" t="str" cm="1">
        <f t="array" ref="I935">RGBCOLOR(F935,G935,H935)</f>
        <v/>
      </c>
      <c r="M935" s="108" t="str" cm="1">
        <f t="array" ref="M935">RGBCOLOR(J935,K935,L935)</f>
        <v/>
      </c>
      <c r="Z935" s="101" t="str">
        <f t="shared" si="412"/>
        <v>#000000</v>
      </c>
    </row>
    <row r="936" spans="1:26" x14ac:dyDescent="0.25">
      <c r="A936" s="134" t="s">
        <v>676</v>
      </c>
      <c r="B936" s="133">
        <v>304</v>
      </c>
      <c r="C936" s="104" t="s">
        <v>256</v>
      </c>
      <c r="D936" s="142" t="s">
        <v>18</v>
      </c>
      <c r="F936" s="102">
        <v>0</v>
      </c>
      <c r="G936" s="102">
        <v>30</v>
      </c>
      <c r="H936" s="102">
        <v>96</v>
      </c>
      <c r="I936" s="140" t="str" cm="1">
        <f t="array" ref="I936">RGBCOLOR(F936,G936,H936)</f>
        <v/>
      </c>
      <c r="J936" s="102">
        <v>255</v>
      </c>
      <c r="K936" s="102">
        <v>255</v>
      </c>
      <c r="L936" s="102">
        <v>255</v>
      </c>
      <c r="M936" s="112" t="str" cm="1">
        <f t="array" ref="M936">RGBCOLOR(J936,K936,L936)</f>
        <v/>
      </c>
      <c r="Z936" s="101" t="str">
        <f t="shared" si="412"/>
        <v>#001E60</v>
      </c>
    </row>
    <row r="937" spans="1:26" x14ac:dyDescent="0.25">
      <c r="A937" s="134"/>
      <c r="B937" s="133"/>
      <c r="C937" s="104"/>
      <c r="D937" s="141" t="s">
        <v>167</v>
      </c>
      <c r="F937" s="102">
        <v>0</v>
      </c>
      <c r="G937" s="102">
        <v>30</v>
      </c>
      <c r="H937" s="102">
        <v>96</v>
      </c>
      <c r="I937" s="140" t="str" cm="1">
        <f t="array" ref="I937">RGBCOLOR(F937,G937,H937)</f>
        <v/>
      </c>
      <c r="J937" s="102">
        <v>255</v>
      </c>
      <c r="K937" s="102">
        <v>255</v>
      </c>
      <c r="L937" s="102">
        <v>255</v>
      </c>
      <c r="M937" s="112" t="str" cm="1">
        <f t="array" ref="M937">RGBCOLOR(J937,K937,L937)</f>
        <v/>
      </c>
      <c r="Z937" s="101" t="str">
        <f t="shared" si="412"/>
        <v>#001E60</v>
      </c>
    </row>
    <row r="938" spans="1:26" x14ac:dyDescent="0.25">
      <c r="A938" s="134"/>
      <c r="B938" s="133"/>
      <c r="C938" s="104"/>
      <c r="D938" s="141" t="s">
        <v>4</v>
      </c>
      <c r="F938" s="102">
        <v>0</v>
      </c>
      <c r="G938" s="102">
        <v>30</v>
      </c>
      <c r="H938" s="102">
        <v>96</v>
      </c>
      <c r="I938" s="140" t="str" cm="1">
        <f t="array" ref="I938">RGBCOLOR(F938,G938,H938)</f>
        <v/>
      </c>
      <c r="J938" s="102">
        <v>255</v>
      </c>
      <c r="K938" s="102">
        <v>255</v>
      </c>
      <c r="L938" s="102">
        <v>255</v>
      </c>
      <c r="M938" s="112" t="str" cm="1">
        <f t="array" ref="M938">RGBCOLOR(J938,K938,L938)</f>
        <v/>
      </c>
      <c r="Z938" s="101" t="str">
        <f t="shared" si="412"/>
        <v>#001E60</v>
      </c>
    </row>
    <row r="939" spans="1:26" ht="15.75" thickBot="1" x14ac:dyDescent="0.3">
      <c r="A939" s="134"/>
      <c r="B939" s="133"/>
      <c r="C939" s="104"/>
      <c r="D939" s="119" t="s">
        <v>620</v>
      </c>
      <c r="F939" s="102">
        <v>255</v>
      </c>
      <c r="G939" s="102">
        <v>215</v>
      </c>
      <c r="H939" s="102">
        <v>0</v>
      </c>
      <c r="I939" s="109" t="str" cm="1">
        <f t="array" ref="I939">RGBCOLOR(F939,G939,H939)</f>
        <v/>
      </c>
      <c r="J939" s="102">
        <v>0</v>
      </c>
      <c r="K939" s="102">
        <v>0</v>
      </c>
      <c r="L939" s="102">
        <v>0</v>
      </c>
      <c r="M939" s="108" t="str" cm="1">
        <f t="array" ref="M939">RGBCOLOR(J939,K939,L939)</f>
        <v/>
      </c>
      <c r="Z939" s="101" t="str">
        <f t="shared" si="412"/>
        <v>#FFD700</v>
      </c>
    </row>
    <row r="940" spans="1:26" ht="15.75" thickBot="1" x14ac:dyDescent="0.3">
      <c r="A940" s="134"/>
      <c r="B940" s="133"/>
      <c r="C940" s="104"/>
      <c r="D940" s="101" t="s">
        <v>467</v>
      </c>
      <c r="F940" s="102"/>
      <c r="G940" s="102"/>
      <c r="H940" s="102"/>
      <c r="I940" s="108" t="str" cm="1">
        <f t="array" ref="I940">RGBCOLOR(F940,G940,H940)</f>
        <v/>
      </c>
      <c r="M940" s="108" t="str" cm="1">
        <f t="array" ref="M940">RGBCOLOR(J940,K940,L940)</f>
        <v/>
      </c>
      <c r="Z940" s="101" t="str">
        <f t="shared" si="412"/>
        <v>#000000</v>
      </c>
    </row>
    <row r="941" spans="1:26" x14ac:dyDescent="0.25">
      <c r="A941" s="134" t="s">
        <v>677</v>
      </c>
      <c r="B941" s="133">
        <v>300</v>
      </c>
      <c r="C941" s="104" t="s">
        <v>278</v>
      </c>
      <c r="D941" s="139" t="s">
        <v>435</v>
      </c>
      <c r="F941" s="102">
        <v>152</v>
      </c>
      <c r="G941" s="102">
        <v>29</v>
      </c>
      <c r="H941" s="102">
        <v>151</v>
      </c>
      <c r="I941" s="116" t="str" cm="1">
        <f t="array" ref="I941">RGBCOLOR(F941,G941,H941)</f>
        <v/>
      </c>
      <c r="J941" s="102">
        <v>255</v>
      </c>
      <c r="K941" s="102">
        <v>255</v>
      </c>
      <c r="L941" s="102">
        <v>255</v>
      </c>
      <c r="M941" s="112" t="str" cm="1">
        <f t="array" ref="M941">RGBCOLOR(J941,K941,L941)</f>
        <v/>
      </c>
      <c r="Z941" s="101" t="str">
        <f t="shared" si="412"/>
        <v>#981D97</v>
      </c>
    </row>
    <row r="942" spans="1:26" x14ac:dyDescent="0.25">
      <c r="A942" s="134"/>
      <c r="B942" s="133"/>
      <c r="C942" s="104"/>
      <c r="D942" s="138" t="s">
        <v>4</v>
      </c>
      <c r="F942" s="102">
        <v>152</v>
      </c>
      <c r="G942" s="102">
        <v>29</v>
      </c>
      <c r="H942" s="102">
        <v>151</v>
      </c>
      <c r="I942" s="116" t="str" cm="1">
        <f t="array" ref="I942">RGBCOLOR(F942,G942,H942)</f>
        <v/>
      </c>
      <c r="J942" s="102">
        <v>255</v>
      </c>
      <c r="K942" s="102">
        <v>255</v>
      </c>
      <c r="L942" s="102">
        <v>255</v>
      </c>
      <c r="M942" s="112" t="str" cm="1">
        <f t="array" ref="M942">RGBCOLOR(J942,K942,L942)</f>
        <v/>
      </c>
      <c r="Z942" s="101" t="str">
        <f t="shared" si="412"/>
        <v>#981D97</v>
      </c>
    </row>
    <row r="943" spans="1:26" x14ac:dyDescent="0.25">
      <c r="A943" s="134"/>
      <c r="B943" s="133"/>
      <c r="C943" s="104"/>
      <c r="D943" s="138" t="s">
        <v>436</v>
      </c>
      <c r="F943" s="102">
        <v>152</v>
      </c>
      <c r="G943" s="102">
        <v>29</v>
      </c>
      <c r="H943" s="102">
        <v>151</v>
      </c>
      <c r="I943" s="116" t="str" cm="1">
        <f t="array" ref="I943">RGBCOLOR(F943,G943,H943)</f>
        <v/>
      </c>
      <c r="J943" s="102">
        <v>255</v>
      </c>
      <c r="K943" s="102">
        <v>255</v>
      </c>
      <c r="L943" s="102">
        <v>255</v>
      </c>
      <c r="M943" s="112" t="str" cm="1">
        <f t="array" ref="M943">RGBCOLOR(J943,K943,L943)</f>
        <v/>
      </c>
      <c r="Z943" s="101" t="str">
        <f t="shared" si="412"/>
        <v>#981D97</v>
      </c>
    </row>
    <row r="944" spans="1:26" ht="15.75" thickBot="1" x14ac:dyDescent="0.3">
      <c r="A944" s="134"/>
      <c r="B944" s="133"/>
      <c r="C944" s="104"/>
      <c r="D944" s="119" t="s">
        <v>227</v>
      </c>
      <c r="F944" s="102">
        <v>255</v>
      </c>
      <c r="G944" s="102">
        <v>215</v>
      </c>
      <c r="H944" s="102">
        <v>0</v>
      </c>
      <c r="I944" s="109" t="str" cm="1">
        <f t="array" ref="I944">RGBCOLOR(F944,G944,H944)</f>
        <v/>
      </c>
      <c r="J944" s="102">
        <v>0</v>
      </c>
      <c r="K944" s="102">
        <v>0</v>
      </c>
      <c r="L944" s="102">
        <v>0</v>
      </c>
      <c r="M944" s="108" t="str" cm="1">
        <f t="array" ref="M944">RGBCOLOR(J944,K944,L944)</f>
        <v/>
      </c>
      <c r="Z944" s="101" t="str">
        <f t="shared" si="412"/>
        <v>#FFD700</v>
      </c>
    </row>
    <row r="945" spans="1:129" ht="15.75" thickBot="1" x14ac:dyDescent="0.3">
      <c r="A945" s="134"/>
      <c r="B945" s="133"/>
      <c r="C945" s="104"/>
      <c r="D945" s="101" t="s">
        <v>468</v>
      </c>
      <c r="F945" s="102"/>
      <c r="G945" s="102"/>
      <c r="H945" s="102"/>
      <c r="I945" s="108" t="str" cm="1">
        <f t="array" ref="I945">RGBCOLOR(F945,G945,H945)</f>
        <v/>
      </c>
      <c r="M945" s="108" t="str" cm="1">
        <f t="array" ref="M945">RGBCOLOR(J945,K945,L945)</f>
        <v/>
      </c>
      <c r="Z945" s="101" t="str">
        <f t="shared" si="412"/>
        <v>#000000</v>
      </c>
    </row>
    <row r="946" spans="1:129" x14ac:dyDescent="0.25">
      <c r="A946" s="134" t="s">
        <v>678</v>
      </c>
      <c r="B946" s="133">
        <v>302</v>
      </c>
      <c r="C946" s="104" t="s">
        <v>278</v>
      </c>
      <c r="D946" s="139" t="s">
        <v>435</v>
      </c>
      <c r="F946" s="102">
        <v>152</v>
      </c>
      <c r="G946" s="102">
        <v>29</v>
      </c>
      <c r="H946" s="102">
        <v>151</v>
      </c>
      <c r="I946" s="116" t="str" cm="1">
        <f t="array" ref="I946">RGBCOLOR(F946,G946,H946)</f>
        <v/>
      </c>
      <c r="J946" s="102">
        <v>255</v>
      </c>
      <c r="K946" s="102">
        <v>255</v>
      </c>
      <c r="L946" s="102">
        <v>255</v>
      </c>
      <c r="M946" s="112" t="str" cm="1">
        <f t="array" ref="M946">RGBCOLOR(J946,K946,L946)</f>
        <v/>
      </c>
      <c r="Z946" s="101" t="str">
        <f t="shared" si="412"/>
        <v>#981D97</v>
      </c>
    </row>
    <row r="947" spans="1:129" x14ac:dyDescent="0.25">
      <c r="A947" s="134"/>
      <c r="B947" s="133"/>
      <c r="C947" s="104"/>
      <c r="D947" s="138" t="s">
        <v>4</v>
      </c>
      <c r="F947" s="102">
        <v>152</v>
      </c>
      <c r="G947" s="102">
        <v>29</v>
      </c>
      <c r="H947" s="102">
        <v>151</v>
      </c>
      <c r="I947" s="116" t="str" cm="1">
        <f t="array" ref="I947">RGBCOLOR(F947,G947,H947)</f>
        <v/>
      </c>
      <c r="J947" s="102">
        <v>255</v>
      </c>
      <c r="K947" s="102">
        <v>255</v>
      </c>
      <c r="L947" s="102">
        <v>255</v>
      </c>
      <c r="M947" s="112" t="str" cm="1">
        <f t="array" ref="M947">RGBCOLOR(J947,K947,L947)</f>
        <v/>
      </c>
      <c r="Z947" s="101" t="str">
        <f t="shared" si="412"/>
        <v>#981D97</v>
      </c>
    </row>
    <row r="948" spans="1:129" x14ac:dyDescent="0.25">
      <c r="A948" s="134"/>
      <c r="B948" s="133"/>
      <c r="C948" s="104"/>
      <c r="D948" s="138" t="s">
        <v>436</v>
      </c>
      <c r="F948" s="102">
        <v>152</v>
      </c>
      <c r="G948" s="102">
        <v>29</v>
      </c>
      <c r="H948" s="102">
        <v>151</v>
      </c>
      <c r="I948" s="116" t="str" cm="1">
        <f t="array" ref="I948">RGBCOLOR(F948,G948,H948)</f>
        <v/>
      </c>
      <c r="J948" s="102">
        <v>255</v>
      </c>
      <c r="K948" s="102">
        <v>255</v>
      </c>
      <c r="L948" s="102">
        <v>255</v>
      </c>
      <c r="M948" s="112" t="str" cm="1">
        <f t="array" ref="M948">RGBCOLOR(J948,K948,L948)</f>
        <v/>
      </c>
      <c r="Z948" s="101" t="str">
        <f t="shared" si="412"/>
        <v>#981D97</v>
      </c>
    </row>
    <row r="949" spans="1:129" ht="15.75" thickBot="1" x14ac:dyDescent="0.3">
      <c r="A949" s="134"/>
      <c r="B949" s="133"/>
      <c r="C949" s="104"/>
      <c r="D949" s="119" t="s">
        <v>227</v>
      </c>
      <c r="F949" s="102">
        <v>255</v>
      </c>
      <c r="G949" s="102">
        <v>215</v>
      </c>
      <c r="H949" s="102">
        <v>0</v>
      </c>
      <c r="I949" s="109" t="str" cm="1">
        <f t="array" ref="I949">RGBCOLOR(F949,G949,H949)</f>
        <v/>
      </c>
      <c r="J949" s="102">
        <v>0</v>
      </c>
      <c r="K949" s="102">
        <v>0</v>
      </c>
      <c r="L949" s="102">
        <v>0</v>
      </c>
      <c r="M949" s="108" t="str" cm="1">
        <f t="array" ref="M949">RGBCOLOR(J949,K949,L949)</f>
        <v/>
      </c>
      <c r="Z949" s="101" t="str">
        <f t="shared" si="412"/>
        <v>#FFD700</v>
      </c>
    </row>
    <row r="950" spans="1:129" ht="15.75" thickBot="1" x14ac:dyDescent="0.3">
      <c r="A950" s="134"/>
      <c r="B950" s="133"/>
      <c r="C950" s="104"/>
      <c r="D950" s="101" t="s">
        <v>469</v>
      </c>
      <c r="F950" s="102"/>
      <c r="G950" s="102"/>
      <c r="H950" s="102"/>
      <c r="I950" s="108" t="str" cm="1">
        <f t="array" ref="I950">RGBCOLOR(F950,G950,H950)</f>
        <v/>
      </c>
      <c r="M950" s="108" t="str" cm="1">
        <f t="array" ref="M950">RGBCOLOR(J950,K950,L950)</f>
        <v/>
      </c>
      <c r="Z950" s="101" t="str">
        <f t="shared" si="412"/>
        <v>#000000</v>
      </c>
    </row>
    <row r="951" spans="1:129" x14ac:dyDescent="0.25">
      <c r="A951" s="134" t="s">
        <v>679</v>
      </c>
      <c r="B951" s="133">
        <v>303</v>
      </c>
      <c r="C951" s="104" t="s">
        <v>278</v>
      </c>
      <c r="D951" s="139" t="s">
        <v>435</v>
      </c>
      <c r="F951" s="102">
        <v>152</v>
      </c>
      <c r="G951" s="102">
        <v>29</v>
      </c>
      <c r="H951" s="102">
        <v>151</v>
      </c>
      <c r="I951" s="116" t="str" cm="1">
        <f t="array" ref="I951">RGBCOLOR(F951,G951,H951)</f>
        <v/>
      </c>
      <c r="J951" s="102">
        <v>255</v>
      </c>
      <c r="K951" s="102">
        <v>255</v>
      </c>
      <c r="L951" s="102">
        <v>255</v>
      </c>
      <c r="M951" s="112" t="str" cm="1">
        <f t="array" ref="M951">RGBCOLOR(J951,K951,L951)</f>
        <v/>
      </c>
      <c r="Z951" s="101" t="str">
        <f t="shared" si="412"/>
        <v>#981D97</v>
      </c>
    </row>
    <row r="952" spans="1:129" x14ac:dyDescent="0.25">
      <c r="A952" s="134"/>
      <c r="B952" s="133"/>
      <c r="C952" s="104"/>
      <c r="D952" s="138" t="s">
        <v>4</v>
      </c>
      <c r="F952" s="102">
        <v>152</v>
      </c>
      <c r="G952" s="102">
        <v>29</v>
      </c>
      <c r="H952" s="102">
        <v>151</v>
      </c>
      <c r="I952" s="116" t="str" cm="1">
        <f t="array" ref="I952">RGBCOLOR(F952,G952,H952)</f>
        <v/>
      </c>
      <c r="J952" s="102">
        <v>255</v>
      </c>
      <c r="K952" s="102">
        <v>255</v>
      </c>
      <c r="L952" s="102">
        <v>255</v>
      </c>
      <c r="M952" s="112" t="str" cm="1">
        <f t="array" ref="M952">RGBCOLOR(J952,K952,L952)</f>
        <v/>
      </c>
      <c r="Z952" s="101" t="str">
        <f t="shared" si="412"/>
        <v>#981D97</v>
      </c>
      <c r="DW952" s="233"/>
      <c r="DX952" s="233"/>
      <c r="DY952" s="233"/>
    </row>
    <row r="953" spans="1:129" x14ac:dyDescent="0.25">
      <c r="A953" s="134"/>
      <c r="B953" s="133"/>
      <c r="C953" s="104"/>
      <c r="D953" s="138" t="s">
        <v>436</v>
      </c>
      <c r="F953" s="102">
        <v>152</v>
      </c>
      <c r="G953" s="102">
        <v>29</v>
      </c>
      <c r="H953" s="102">
        <v>151</v>
      </c>
      <c r="I953" s="116" t="str" cm="1">
        <f t="array" ref="I953">RGBCOLOR(F953,G953,H953)</f>
        <v/>
      </c>
      <c r="J953" s="102">
        <v>255</v>
      </c>
      <c r="K953" s="102">
        <v>255</v>
      </c>
      <c r="L953" s="102">
        <v>255</v>
      </c>
      <c r="M953" s="112" t="str" cm="1">
        <f t="array" ref="M953">RGBCOLOR(J953,K953,L953)</f>
        <v/>
      </c>
      <c r="Z953" s="101" t="str">
        <f t="shared" si="412"/>
        <v>#981D97</v>
      </c>
    </row>
    <row r="954" spans="1:129" ht="15.75" thickBot="1" x14ac:dyDescent="0.3">
      <c r="A954" s="134"/>
      <c r="B954" s="133"/>
      <c r="C954" s="104"/>
      <c r="D954" s="119" t="s">
        <v>227</v>
      </c>
      <c r="F954" s="102">
        <v>255</v>
      </c>
      <c r="G954" s="102">
        <v>215</v>
      </c>
      <c r="H954" s="102">
        <v>0</v>
      </c>
      <c r="I954" s="109" t="str" cm="1">
        <f t="array" ref="I954">RGBCOLOR(F954,G954,H954)</f>
        <v/>
      </c>
      <c r="J954" s="102">
        <v>0</v>
      </c>
      <c r="K954" s="102">
        <v>0</v>
      </c>
      <c r="L954" s="102">
        <v>0</v>
      </c>
      <c r="M954" s="108" t="str" cm="1">
        <f t="array" ref="M954">RGBCOLOR(J954,K954,L954)</f>
        <v/>
      </c>
      <c r="Z954" s="101" t="str">
        <f t="shared" si="412"/>
        <v>#FFD700</v>
      </c>
    </row>
    <row r="955" spans="1:129" ht="15.75" thickBot="1" x14ac:dyDescent="0.3">
      <c r="A955" s="134"/>
      <c r="B955" s="133"/>
      <c r="C955" s="104"/>
      <c r="D955" s="101" t="s">
        <v>470</v>
      </c>
      <c r="F955" s="102"/>
      <c r="G955" s="102"/>
      <c r="H955" s="102"/>
      <c r="I955" s="108" t="str" cm="1">
        <f t="array" ref="I955">RGBCOLOR(F955,G955,H955)</f>
        <v/>
      </c>
      <c r="M955" s="108" t="str" cm="1">
        <f t="array" ref="M955">RGBCOLOR(J955,K955,L955)</f>
        <v/>
      </c>
      <c r="Z955" s="101" t="str">
        <f t="shared" si="412"/>
        <v>#000000</v>
      </c>
    </row>
    <row r="956" spans="1:129" x14ac:dyDescent="0.25">
      <c r="A956" s="134" t="s">
        <v>680</v>
      </c>
      <c r="B956" s="133">
        <v>304</v>
      </c>
      <c r="C956" s="104" t="s">
        <v>278</v>
      </c>
      <c r="D956" s="139" t="s">
        <v>435</v>
      </c>
      <c r="F956" s="102">
        <v>152</v>
      </c>
      <c r="G956" s="102">
        <v>29</v>
      </c>
      <c r="H956" s="102">
        <v>151</v>
      </c>
      <c r="I956" s="116" t="str" cm="1">
        <f t="array" ref="I956">RGBCOLOR(F956,G956,H956)</f>
        <v/>
      </c>
      <c r="J956" s="102">
        <v>255</v>
      </c>
      <c r="K956" s="102">
        <v>255</v>
      </c>
      <c r="L956" s="102">
        <v>255</v>
      </c>
      <c r="M956" s="112" t="str" cm="1">
        <f t="array" ref="M956">RGBCOLOR(J956,K956,L956)</f>
        <v/>
      </c>
      <c r="Z956" s="101" t="str">
        <f t="shared" si="412"/>
        <v>#981D97</v>
      </c>
    </row>
    <row r="957" spans="1:129" x14ac:dyDescent="0.25">
      <c r="A957" s="134"/>
      <c r="B957" s="133"/>
      <c r="C957" s="104"/>
      <c r="D957" s="138" t="s">
        <v>4</v>
      </c>
      <c r="F957" s="102">
        <v>152</v>
      </c>
      <c r="G957" s="102">
        <v>29</v>
      </c>
      <c r="H957" s="102">
        <v>151</v>
      </c>
      <c r="I957" s="116" t="str" cm="1">
        <f t="array" ref="I957">RGBCOLOR(F957,G957,H957)</f>
        <v/>
      </c>
      <c r="J957" s="102">
        <v>255</v>
      </c>
      <c r="K957" s="102">
        <v>255</v>
      </c>
      <c r="L957" s="102">
        <v>255</v>
      </c>
      <c r="M957" s="112" t="str" cm="1">
        <f t="array" ref="M957">RGBCOLOR(J957,K957,L957)</f>
        <v/>
      </c>
      <c r="Z957" s="101" t="str">
        <f t="shared" si="412"/>
        <v>#981D97</v>
      </c>
    </row>
    <row r="958" spans="1:129" x14ac:dyDescent="0.25">
      <c r="A958" s="134"/>
      <c r="B958" s="133"/>
      <c r="C958" s="104"/>
      <c r="D958" s="138" t="s">
        <v>436</v>
      </c>
      <c r="F958" s="102">
        <v>152</v>
      </c>
      <c r="G958" s="102">
        <v>29</v>
      </c>
      <c r="H958" s="102">
        <v>151</v>
      </c>
      <c r="I958" s="116" t="str" cm="1">
        <f t="array" ref="I958">RGBCOLOR(F958,G958,H958)</f>
        <v/>
      </c>
      <c r="J958" s="102">
        <v>255</v>
      </c>
      <c r="K958" s="102">
        <v>255</v>
      </c>
      <c r="L958" s="102">
        <v>255</v>
      </c>
      <c r="M958" s="112" t="str" cm="1">
        <f t="array" ref="M958">RGBCOLOR(J958,K958,L958)</f>
        <v/>
      </c>
      <c r="Z958" s="101" t="str">
        <f t="shared" si="412"/>
        <v>#981D97</v>
      </c>
    </row>
    <row r="959" spans="1:129" ht="15.75" thickBot="1" x14ac:dyDescent="0.3">
      <c r="A959" s="134"/>
      <c r="B959" s="133"/>
      <c r="C959" s="104"/>
      <c r="D959" s="119" t="s">
        <v>227</v>
      </c>
      <c r="F959" s="102">
        <v>255</v>
      </c>
      <c r="G959" s="102">
        <v>215</v>
      </c>
      <c r="H959" s="102">
        <v>0</v>
      </c>
      <c r="I959" s="109" t="str" cm="1">
        <f t="array" ref="I959">RGBCOLOR(F959,G959,H959)</f>
        <v/>
      </c>
      <c r="J959" s="102">
        <v>0</v>
      </c>
      <c r="K959" s="102">
        <v>0</v>
      </c>
      <c r="L959" s="102">
        <v>0</v>
      </c>
      <c r="M959" s="108" t="str" cm="1">
        <f t="array" ref="M959">RGBCOLOR(J959,K959,L959)</f>
        <v/>
      </c>
      <c r="Z959" s="101" t="str">
        <f t="shared" si="412"/>
        <v>#FFD700</v>
      </c>
    </row>
    <row r="960" spans="1:129" ht="15.75" thickBot="1" x14ac:dyDescent="0.3">
      <c r="A960" s="134"/>
      <c r="B960" s="133"/>
      <c r="C960" s="104"/>
      <c r="D960" s="101">
        <v>0</v>
      </c>
      <c r="F960" s="102"/>
      <c r="G960" s="102"/>
      <c r="H960" s="102"/>
      <c r="I960" s="108" t="str" cm="1">
        <f t="array" ref="I960">RGBCOLOR(F960,G960,H960)</f>
        <v/>
      </c>
      <c r="M960" s="108" t="str" cm="1">
        <f t="array" ref="M960">RGBCOLOR(J960,K960,L960)</f>
        <v/>
      </c>
      <c r="Z960" s="101" t="str">
        <f t="shared" si="412"/>
        <v>#000000</v>
      </c>
    </row>
    <row r="961" spans="1:26" x14ac:dyDescent="0.25">
      <c r="A961" s="104">
        <v>0</v>
      </c>
      <c r="B961" s="133"/>
      <c r="C961" s="104"/>
      <c r="D961" s="137">
        <v>0</v>
      </c>
      <c r="F961" s="102">
        <v>255</v>
      </c>
      <c r="G961" s="102">
        <v>255</v>
      </c>
      <c r="H961" s="102">
        <v>255</v>
      </c>
      <c r="I961" s="112" t="str" cm="1">
        <f t="array" ref="I961">RGBCOLOR(F961,G961,H961)</f>
        <v/>
      </c>
      <c r="J961" s="102">
        <v>0</v>
      </c>
      <c r="K961" s="102">
        <v>0</v>
      </c>
      <c r="L961" s="102">
        <v>0</v>
      </c>
      <c r="M961" s="108" t="str" cm="1">
        <f t="array" ref="M961">RGBCOLOR(J961,K961,L961)</f>
        <v/>
      </c>
      <c r="Z961" s="101" t="str">
        <f t="shared" si="412"/>
        <v>#FFFFFF</v>
      </c>
    </row>
    <row r="962" spans="1:26" x14ac:dyDescent="0.25">
      <c r="A962" s="134"/>
      <c r="B962" s="133"/>
      <c r="C962" s="104"/>
      <c r="D962" s="136">
        <v>0</v>
      </c>
      <c r="F962" s="102">
        <v>255</v>
      </c>
      <c r="G962" s="102">
        <v>255</v>
      </c>
      <c r="H962" s="102">
        <v>255</v>
      </c>
      <c r="I962" s="112" t="str" cm="1">
        <f t="array" ref="I962">RGBCOLOR(F962,G962,H962)</f>
        <v/>
      </c>
      <c r="J962" s="102">
        <v>0</v>
      </c>
      <c r="K962" s="102">
        <v>0</v>
      </c>
      <c r="L962" s="102">
        <v>0</v>
      </c>
      <c r="M962" s="108" t="str" cm="1">
        <f t="array" ref="M962">RGBCOLOR(J962,K962,L962)</f>
        <v/>
      </c>
      <c r="Z962" s="101" t="str">
        <f t="shared" si="412"/>
        <v>#FFFFFF</v>
      </c>
    </row>
    <row r="963" spans="1:26" x14ac:dyDescent="0.25">
      <c r="A963" s="134"/>
      <c r="B963" s="133"/>
      <c r="C963" s="104"/>
      <c r="D963" s="136">
        <v>0</v>
      </c>
      <c r="F963" s="102">
        <v>255</v>
      </c>
      <c r="G963" s="102">
        <v>255</v>
      </c>
      <c r="H963" s="102">
        <v>255</v>
      </c>
      <c r="I963" s="112" t="str" cm="1">
        <f t="array" ref="I963">RGBCOLOR(F963,G963,H963)</f>
        <v/>
      </c>
      <c r="J963" s="102">
        <v>0</v>
      </c>
      <c r="K963" s="102">
        <v>0</v>
      </c>
      <c r="L963" s="102">
        <v>0</v>
      </c>
      <c r="M963" s="108" t="str" cm="1">
        <f t="array" ref="M963">RGBCOLOR(J963,K963,L963)</f>
        <v/>
      </c>
      <c r="Z963" s="101" t="str">
        <f t="shared" si="412"/>
        <v>#FFFFFF</v>
      </c>
    </row>
    <row r="964" spans="1:26" ht="15.75" thickBot="1" x14ac:dyDescent="0.3">
      <c r="A964" s="134"/>
      <c r="B964" s="133"/>
      <c r="C964" s="104"/>
      <c r="D964" s="135">
        <v>0</v>
      </c>
      <c r="F964" s="102">
        <v>255</v>
      </c>
      <c r="G964" s="102">
        <v>255</v>
      </c>
      <c r="H964" s="102">
        <v>255</v>
      </c>
      <c r="I964" s="112" t="str" cm="1">
        <f t="array" ref="I964">RGBCOLOR(F964,G964,H964)</f>
        <v/>
      </c>
      <c r="J964" s="102">
        <v>0</v>
      </c>
      <c r="K964" s="102">
        <v>0</v>
      </c>
      <c r="L964" s="102">
        <v>0</v>
      </c>
      <c r="M964" s="108" t="str" cm="1">
        <f t="array" ref="M964">RGBCOLOR(J964,K964,L964)</f>
        <v/>
      </c>
      <c r="Z964" s="101" t="str">
        <f t="shared" si="412"/>
        <v>#FFFFFF</v>
      </c>
    </row>
    <row r="965" spans="1:26" x14ac:dyDescent="0.25">
      <c r="A965" s="134"/>
      <c r="B965" s="133"/>
      <c r="C965" s="104"/>
      <c r="D965" s="103">
        <v>0</v>
      </c>
      <c r="Z965" s="101" t="str">
        <f t="shared" si="412"/>
        <v>#000000</v>
      </c>
    </row>
    <row r="966" spans="1:26" x14ac:dyDescent="0.25">
      <c r="A966" s="118"/>
      <c r="B966" s="118"/>
      <c r="C966" s="118"/>
      <c r="D966" s="118">
        <v>0</v>
      </c>
      <c r="E966" s="117"/>
      <c r="F966" s="117"/>
      <c r="G966" s="117"/>
      <c r="H966" s="117"/>
      <c r="I966" s="117"/>
      <c r="J966" s="117"/>
      <c r="K966" s="117"/>
      <c r="L966" s="117"/>
      <c r="M966" s="117"/>
      <c r="N966" s="117"/>
      <c r="O966" s="117"/>
      <c r="P966" s="117"/>
      <c r="Q966" s="117"/>
      <c r="R966" s="117"/>
      <c r="S966" s="117"/>
      <c r="T966" s="117"/>
      <c r="U966" s="117"/>
      <c r="V966" s="117"/>
      <c r="W966" s="117"/>
      <c r="X966" s="117"/>
      <c r="Y966" s="117"/>
      <c r="Z966" s="101" t="str">
        <f t="shared" si="412"/>
        <v>#000000</v>
      </c>
    </row>
    <row r="967" spans="1:26" x14ac:dyDescent="0.25">
      <c r="A967" s="118"/>
      <c r="B967" s="118"/>
      <c r="C967" s="118"/>
      <c r="D967" s="118">
        <v>0</v>
      </c>
      <c r="E967" s="117"/>
      <c r="F967" s="117"/>
      <c r="G967" s="117"/>
      <c r="H967" s="117"/>
      <c r="I967" s="117"/>
      <c r="J967" s="117"/>
      <c r="K967" s="117"/>
      <c r="L967" s="117"/>
      <c r="M967" s="117"/>
      <c r="N967" s="117"/>
      <c r="O967" s="117"/>
      <c r="P967" s="117"/>
      <c r="Q967" s="117"/>
      <c r="R967" s="117"/>
      <c r="S967" s="117"/>
      <c r="T967" s="117"/>
      <c r="U967" s="117"/>
      <c r="V967" s="117"/>
      <c r="W967" s="117"/>
      <c r="X967" s="117"/>
      <c r="Y967" s="117"/>
      <c r="Z967" s="101" t="str">
        <f t="shared" si="412"/>
        <v>#000000</v>
      </c>
    </row>
    <row r="968" spans="1:26" x14ac:dyDescent="0.25">
      <c r="A968" s="118"/>
      <c r="B968" s="118"/>
      <c r="C968" s="118"/>
      <c r="D968" s="118">
        <v>0</v>
      </c>
      <c r="E968" s="117"/>
      <c r="F968" s="117"/>
      <c r="G968" s="117"/>
      <c r="H968" s="117"/>
      <c r="I968" s="117"/>
      <c r="J968" s="117"/>
      <c r="K968" s="117"/>
      <c r="L968" s="117"/>
      <c r="M968" s="117"/>
      <c r="N968" s="117"/>
      <c r="O968" s="117"/>
      <c r="P968" s="117"/>
      <c r="Q968" s="117"/>
      <c r="R968" s="117"/>
      <c r="S968" s="117"/>
      <c r="T968" s="117"/>
      <c r="U968" s="117"/>
      <c r="V968" s="117"/>
      <c r="W968" s="117"/>
      <c r="X968" s="117"/>
      <c r="Y968" s="117"/>
      <c r="Z968" s="101" t="str">
        <f t="shared" si="412"/>
        <v>#000000</v>
      </c>
    </row>
    <row r="969" spans="1:26" ht="16.5" thickBot="1" x14ac:dyDescent="0.3">
      <c r="D969" s="102">
        <v>0</v>
      </c>
      <c r="P969" s="132"/>
      <c r="Z969" s="101" t="str">
        <f t="shared" si="412"/>
        <v>#000000</v>
      </c>
    </row>
    <row r="970" spans="1:26" ht="15.75" x14ac:dyDescent="0.25">
      <c r="A970" s="106" t="s">
        <v>631</v>
      </c>
      <c r="B970" s="105">
        <v>401</v>
      </c>
      <c r="C970" s="123" t="s">
        <v>278</v>
      </c>
      <c r="D970" s="126" t="s">
        <v>557</v>
      </c>
      <c r="F970" s="102">
        <v>198</v>
      </c>
      <c r="G970" s="102">
        <v>0</v>
      </c>
      <c r="H970" s="102">
        <v>126</v>
      </c>
      <c r="I970" s="124" t="str" cm="1">
        <f t="array" ref="I970">RGBCOLOR(F970,G970,H970)</f>
        <v/>
      </c>
      <c r="J970" s="102">
        <v>255</v>
      </c>
      <c r="K970" s="102">
        <v>255</v>
      </c>
      <c r="L970" s="102">
        <v>255</v>
      </c>
      <c r="M970" s="112" t="str" cm="1">
        <f t="array" ref="M970">RGBCOLOR(J970,K970,L970)</f>
        <v/>
      </c>
      <c r="P970" s="129"/>
      <c r="Z970" s="101" t="str">
        <f t="shared" ref="Z970:Z1033" si="413">CONCATENATE("#",DEC2HEX(F970,2),DEC2HEX(G970,2),DEC2HEX(H970,2))</f>
        <v>#C6007E</v>
      </c>
    </row>
    <row r="971" spans="1:26" ht="15.75" x14ac:dyDescent="0.25">
      <c r="A971" s="107" t="s">
        <v>556</v>
      </c>
      <c r="B971" s="105"/>
      <c r="C971" s="104"/>
      <c r="D971" s="125" t="s">
        <v>562</v>
      </c>
      <c r="F971" s="102">
        <v>198</v>
      </c>
      <c r="G971" s="102">
        <v>0</v>
      </c>
      <c r="H971" s="102">
        <v>126</v>
      </c>
      <c r="I971" s="124" t="str" cm="1">
        <f t="array" ref="I971">RGBCOLOR(F971,G971,H971)</f>
        <v/>
      </c>
      <c r="J971" s="102">
        <v>255</v>
      </c>
      <c r="K971" s="102">
        <v>255</v>
      </c>
      <c r="L971" s="102">
        <v>255</v>
      </c>
      <c r="M971" s="112" t="str" cm="1">
        <f t="array" ref="M971">RGBCOLOR(J971,K971,L971)</f>
        <v/>
      </c>
      <c r="P971" s="129"/>
      <c r="Z971" s="101" t="str">
        <f t="shared" si="413"/>
        <v>#C6007E</v>
      </c>
    </row>
    <row r="972" spans="1:26" ht="15.75" x14ac:dyDescent="0.25">
      <c r="A972" s="106"/>
      <c r="B972" s="105"/>
      <c r="C972" s="104"/>
      <c r="D972" s="125" t="s">
        <v>2</v>
      </c>
      <c r="F972" s="102">
        <v>198</v>
      </c>
      <c r="G972" s="102">
        <v>0</v>
      </c>
      <c r="H972" s="102">
        <v>126</v>
      </c>
      <c r="I972" s="124" t="str" cm="1">
        <f t="array" ref="I972">RGBCOLOR(F972,G972,H972)</f>
        <v/>
      </c>
      <c r="J972" s="102">
        <v>255</v>
      </c>
      <c r="K972" s="102">
        <v>255</v>
      </c>
      <c r="L972" s="102">
        <v>255</v>
      </c>
      <c r="M972" s="112" t="str" cm="1">
        <f t="array" ref="M972">RGBCOLOR(J972,K972,L972)</f>
        <v/>
      </c>
      <c r="P972" s="129"/>
      <c r="Z972" s="101" t="str">
        <f t="shared" si="413"/>
        <v>#C6007E</v>
      </c>
    </row>
    <row r="973" spans="1:26" ht="16.5" thickBot="1" x14ac:dyDescent="0.3">
      <c r="A973" s="106"/>
      <c r="B973" s="105"/>
      <c r="C973" s="104"/>
      <c r="D973" s="119" t="s">
        <v>227</v>
      </c>
      <c r="F973" s="102">
        <v>255</v>
      </c>
      <c r="G973" s="102">
        <v>215</v>
      </c>
      <c r="H973" s="102">
        <v>0</v>
      </c>
      <c r="I973" s="109" t="str" cm="1">
        <f t="array" ref="I973">RGBCOLOR(F973,G973,H973)</f>
        <v/>
      </c>
      <c r="J973" s="102">
        <v>0</v>
      </c>
      <c r="K973" s="102">
        <v>0</v>
      </c>
      <c r="L973" s="102">
        <v>0</v>
      </c>
      <c r="M973" s="108" t="str" cm="1">
        <f t="array" ref="M973">RGBCOLOR(J973,K973,L973)</f>
        <v/>
      </c>
      <c r="P973" s="129"/>
      <c r="Z973" s="101" t="str">
        <f t="shared" si="413"/>
        <v>#FFD700</v>
      </c>
    </row>
    <row r="974" spans="1:26" ht="16.5" thickBot="1" x14ac:dyDescent="0.3">
      <c r="A974" s="131"/>
      <c r="B974" s="131"/>
      <c r="D974" s="102">
        <v>0</v>
      </c>
      <c r="P974" s="129"/>
      <c r="Z974" s="101" t="str">
        <f t="shared" si="413"/>
        <v>#000000</v>
      </c>
    </row>
    <row r="975" spans="1:26" x14ac:dyDescent="0.25">
      <c r="A975" s="106" t="s">
        <v>630</v>
      </c>
      <c r="B975" s="105">
        <v>401</v>
      </c>
      <c r="C975" s="123" t="s">
        <v>256</v>
      </c>
      <c r="D975" s="130" t="s">
        <v>1</v>
      </c>
      <c r="F975" s="102">
        <v>122</v>
      </c>
      <c r="G975" s="102">
        <v>154</v>
      </c>
      <c r="H975" s="102">
        <v>1</v>
      </c>
      <c r="I975" s="127" t="str" cm="1">
        <f t="array" ref="I975">RGBCOLOR(F975,G975,H975)</f>
        <v/>
      </c>
      <c r="J975" s="102">
        <v>255</v>
      </c>
      <c r="K975" s="102">
        <v>255</v>
      </c>
      <c r="L975" s="102">
        <v>255</v>
      </c>
      <c r="M975" s="112" t="str" cm="1">
        <f t="array" ref="M975">RGBCOLOR(J975,K975,L975)</f>
        <v/>
      </c>
      <c r="Z975" s="101" t="str">
        <f t="shared" si="413"/>
        <v>#7A9A01</v>
      </c>
    </row>
    <row r="976" spans="1:26" ht="15.75" x14ac:dyDescent="0.25">
      <c r="A976" s="107" t="s">
        <v>558</v>
      </c>
      <c r="B976" s="105"/>
      <c r="C976" s="104"/>
      <c r="D976" s="128" t="s">
        <v>563</v>
      </c>
      <c r="F976" s="102">
        <v>122</v>
      </c>
      <c r="G976" s="102">
        <v>154</v>
      </c>
      <c r="H976" s="102">
        <v>1</v>
      </c>
      <c r="I976" s="127" t="str" cm="1">
        <f t="array" ref="I976">RGBCOLOR(F976,G976,H976)</f>
        <v/>
      </c>
      <c r="J976" s="102">
        <v>255</v>
      </c>
      <c r="K976" s="102">
        <v>255</v>
      </c>
      <c r="L976" s="102">
        <v>255</v>
      </c>
      <c r="M976" s="112" t="str" cm="1">
        <f t="array" ref="M976">RGBCOLOR(J976,K976,L976)</f>
        <v/>
      </c>
      <c r="P976" s="129"/>
      <c r="Z976" s="101" t="str">
        <f t="shared" si="413"/>
        <v>#7A9A01</v>
      </c>
    </row>
    <row r="977" spans="1:129" x14ac:dyDescent="0.25">
      <c r="A977" s="106"/>
      <c r="B977" s="105"/>
      <c r="C977" s="104"/>
      <c r="D977" s="128" t="s">
        <v>559</v>
      </c>
      <c r="F977" s="102">
        <v>122</v>
      </c>
      <c r="G977" s="102">
        <v>154</v>
      </c>
      <c r="H977" s="102">
        <v>1</v>
      </c>
      <c r="I977" s="127" t="str" cm="1">
        <f t="array" ref="I977">RGBCOLOR(F977,G977,H977)</f>
        <v/>
      </c>
      <c r="J977" s="102">
        <v>255</v>
      </c>
      <c r="K977" s="102">
        <v>255</v>
      </c>
      <c r="L977" s="102">
        <v>255</v>
      </c>
      <c r="M977" s="112" t="str" cm="1">
        <f t="array" ref="M977">RGBCOLOR(J977,K977,L977)</f>
        <v/>
      </c>
      <c r="Z977" s="101" t="str">
        <f t="shared" si="413"/>
        <v>#7A9A01</v>
      </c>
    </row>
    <row r="978" spans="1:129" ht="15.75" thickBot="1" x14ac:dyDescent="0.3">
      <c r="A978" s="106"/>
      <c r="B978" s="105"/>
      <c r="C978" s="104"/>
      <c r="D978" s="119" t="s">
        <v>564</v>
      </c>
      <c r="F978" s="102">
        <v>255</v>
      </c>
      <c r="G978" s="102">
        <v>215</v>
      </c>
      <c r="H978" s="102">
        <v>0</v>
      </c>
      <c r="I978" s="109" t="str" cm="1">
        <f t="array" ref="I978">RGBCOLOR(F978,G978,H978)</f>
        <v/>
      </c>
      <c r="J978" s="102">
        <v>0</v>
      </c>
      <c r="K978" s="102">
        <v>0</v>
      </c>
      <c r="L978" s="102">
        <v>0</v>
      </c>
      <c r="M978" s="108" t="str" cm="1">
        <f t="array" ref="M978">RGBCOLOR(J978,K978,L978)</f>
        <v/>
      </c>
      <c r="Z978" s="101" t="str">
        <f t="shared" si="413"/>
        <v>#FFD700</v>
      </c>
    </row>
    <row r="979" spans="1:129" ht="16.5" thickBot="1" x14ac:dyDescent="0.3">
      <c r="A979" s="131"/>
      <c r="B979" s="131"/>
      <c r="D979" s="102">
        <v>0</v>
      </c>
      <c r="P979" s="132"/>
      <c r="Z979" s="101" t="str">
        <f t="shared" si="413"/>
        <v>#000000</v>
      </c>
    </row>
    <row r="980" spans="1:129" ht="15.75" x14ac:dyDescent="0.25">
      <c r="A980" s="106" t="s">
        <v>652</v>
      </c>
      <c r="B980" s="105">
        <v>411</v>
      </c>
      <c r="C980" s="123" t="s">
        <v>278</v>
      </c>
      <c r="D980" s="126" t="s">
        <v>566</v>
      </c>
      <c r="F980" s="102">
        <v>198</v>
      </c>
      <c r="G980" s="102">
        <v>0</v>
      </c>
      <c r="H980" s="102">
        <v>126</v>
      </c>
      <c r="I980" s="124" t="str" cm="1">
        <f t="array" ref="I980">RGBCOLOR(F980,G980,H980)</f>
        <v/>
      </c>
      <c r="J980" s="102">
        <v>255</v>
      </c>
      <c r="K980" s="102">
        <v>255</v>
      </c>
      <c r="L980" s="102">
        <v>255</v>
      </c>
      <c r="M980" s="112" t="str" cm="1">
        <f t="array" ref="M980">RGBCOLOR(J980,K980,L980)</f>
        <v/>
      </c>
      <c r="P980" s="129"/>
      <c r="Z980" s="101" t="str">
        <f t="shared" si="413"/>
        <v>#C6007E</v>
      </c>
    </row>
    <row r="981" spans="1:129" ht="15.75" x14ac:dyDescent="0.25">
      <c r="A981" s="107" t="s">
        <v>560</v>
      </c>
      <c r="B981" s="105"/>
      <c r="C981" s="104"/>
      <c r="D981" s="125" t="s">
        <v>562</v>
      </c>
      <c r="F981" s="102">
        <v>198</v>
      </c>
      <c r="G981" s="102">
        <v>0</v>
      </c>
      <c r="H981" s="102">
        <v>126</v>
      </c>
      <c r="I981" s="124" t="str" cm="1">
        <f t="array" ref="I981">RGBCOLOR(F981,G981,H981)</f>
        <v/>
      </c>
      <c r="J981" s="102">
        <v>255</v>
      </c>
      <c r="K981" s="102">
        <v>255</v>
      </c>
      <c r="L981" s="102">
        <v>255</v>
      </c>
      <c r="M981" s="112" t="str" cm="1">
        <f t="array" ref="M981">RGBCOLOR(J981,K981,L981)</f>
        <v/>
      </c>
      <c r="P981" s="129"/>
      <c r="Z981" s="101" t="str">
        <f t="shared" si="413"/>
        <v>#C6007E</v>
      </c>
    </row>
    <row r="982" spans="1:129" ht="15.75" x14ac:dyDescent="0.25">
      <c r="A982" s="106"/>
      <c r="B982" s="105"/>
      <c r="C982" s="104"/>
      <c r="D982" s="125" t="s">
        <v>2</v>
      </c>
      <c r="F982" s="102">
        <v>198</v>
      </c>
      <c r="G982" s="102">
        <v>0</v>
      </c>
      <c r="H982" s="102">
        <v>126</v>
      </c>
      <c r="I982" s="124" t="str" cm="1">
        <f t="array" ref="I982">RGBCOLOR(F982,G982,H982)</f>
        <v/>
      </c>
      <c r="J982" s="102">
        <v>255</v>
      </c>
      <c r="K982" s="102">
        <v>255</v>
      </c>
      <c r="L982" s="102">
        <v>255</v>
      </c>
      <c r="M982" s="112" t="str" cm="1">
        <f t="array" ref="M982">RGBCOLOR(J982,K982,L982)</f>
        <v/>
      </c>
      <c r="P982" s="129"/>
      <c r="Z982" s="101" t="str">
        <f t="shared" si="413"/>
        <v>#C6007E</v>
      </c>
    </row>
    <row r="983" spans="1:129" ht="16.5" thickBot="1" x14ac:dyDescent="0.3">
      <c r="A983" s="106"/>
      <c r="B983" s="105"/>
      <c r="C983" s="104"/>
      <c r="D983" s="119" t="s">
        <v>227</v>
      </c>
      <c r="F983" s="102">
        <v>255</v>
      </c>
      <c r="G983" s="102">
        <v>215</v>
      </c>
      <c r="H983" s="102">
        <v>0</v>
      </c>
      <c r="I983" s="109" t="str" cm="1">
        <f t="array" ref="I983">RGBCOLOR(F983,G983,H983)</f>
        <v/>
      </c>
      <c r="J983" s="102">
        <v>0</v>
      </c>
      <c r="K983" s="102">
        <v>0</v>
      </c>
      <c r="L983" s="102">
        <v>0</v>
      </c>
      <c r="M983" s="108" t="str" cm="1">
        <f t="array" ref="M983">RGBCOLOR(J983,K983,L983)</f>
        <v/>
      </c>
      <c r="P983" s="129"/>
      <c r="Z983" s="101" t="str">
        <f t="shared" si="413"/>
        <v>#FFD700</v>
      </c>
    </row>
    <row r="984" spans="1:129" ht="16.5" thickBot="1" x14ac:dyDescent="0.3">
      <c r="A984" s="131"/>
      <c r="B984" s="131"/>
      <c r="D984" s="102">
        <v>0</v>
      </c>
      <c r="P984" s="129"/>
      <c r="Z984" s="101" t="str">
        <f t="shared" si="413"/>
        <v>#000000</v>
      </c>
    </row>
    <row r="985" spans="1:129" ht="15.75" x14ac:dyDescent="0.25">
      <c r="A985" s="106" t="s">
        <v>651</v>
      </c>
      <c r="B985" s="105">
        <v>411</v>
      </c>
      <c r="C985" s="123" t="s">
        <v>256</v>
      </c>
      <c r="D985" s="130" t="s">
        <v>1</v>
      </c>
      <c r="F985" s="102">
        <v>122</v>
      </c>
      <c r="G985" s="102">
        <v>154</v>
      </c>
      <c r="H985" s="102">
        <v>1</v>
      </c>
      <c r="I985" s="127" t="str" cm="1">
        <f t="array" ref="I985">RGBCOLOR(F985,G985,H985)</f>
        <v/>
      </c>
      <c r="J985" s="102">
        <v>255</v>
      </c>
      <c r="K985" s="102">
        <v>255</v>
      </c>
      <c r="L985" s="102">
        <v>255</v>
      </c>
      <c r="M985" s="112" t="str" cm="1">
        <f t="array" ref="M985">RGBCOLOR(J985,K985,L985)</f>
        <v/>
      </c>
      <c r="P985" s="129"/>
      <c r="Z985" s="101" t="str">
        <f t="shared" si="413"/>
        <v>#7A9A01</v>
      </c>
    </row>
    <row r="986" spans="1:129" x14ac:dyDescent="0.25">
      <c r="A986" s="107" t="s">
        <v>561</v>
      </c>
      <c r="B986" s="105"/>
      <c r="C986" s="104"/>
      <c r="D986" s="128" t="s">
        <v>563</v>
      </c>
      <c r="F986" s="102">
        <v>122</v>
      </c>
      <c r="G986" s="102">
        <v>154</v>
      </c>
      <c r="H986" s="102">
        <v>1</v>
      </c>
      <c r="I986" s="127" t="str" cm="1">
        <f t="array" ref="I986">RGBCOLOR(F986,G986,H986)</f>
        <v/>
      </c>
      <c r="J986" s="102">
        <v>255</v>
      </c>
      <c r="K986" s="102">
        <v>255</v>
      </c>
      <c r="L986" s="102">
        <v>255</v>
      </c>
      <c r="M986" s="112" t="str" cm="1">
        <f t="array" ref="M986">RGBCOLOR(J986,K986,L986)</f>
        <v/>
      </c>
      <c r="Z986" s="101" t="str">
        <f t="shared" si="413"/>
        <v>#7A9A01</v>
      </c>
    </row>
    <row r="987" spans="1:129" x14ac:dyDescent="0.25">
      <c r="A987" s="106"/>
      <c r="B987" s="105"/>
      <c r="C987" s="104"/>
      <c r="D987" s="128" t="s">
        <v>565</v>
      </c>
      <c r="F987" s="102">
        <v>122</v>
      </c>
      <c r="G987" s="102">
        <v>154</v>
      </c>
      <c r="H987" s="102">
        <v>1</v>
      </c>
      <c r="I987" s="127" t="str" cm="1">
        <f t="array" ref="I987">RGBCOLOR(F987,G987,H987)</f>
        <v/>
      </c>
      <c r="J987" s="102">
        <v>255</v>
      </c>
      <c r="K987" s="102">
        <v>255</v>
      </c>
      <c r="L987" s="102">
        <v>255</v>
      </c>
      <c r="M987" s="112" t="str" cm="1">
        <f t="array" ref="M987">RGBCOLOR(J987,K987,L987)</f>
        <v/>
      </c>
      <c r="Z987" s="101" t="str">
        <f t="shared" si="413"/>
        <v>#7A9A01</v>
      </c>
    </row>
    <row r="988" spans="1:129" ht="15.75" thickBot="1" x14ac:dyDescent="0.3">
      <c r="A988" s="106"/>
      <c r="B988" s="105"/>
      <c r="C988" s="104"/>
      <c r="D988" s="119" t="s">
        <v>48</v>
      </c>
      <c r="F988" s="102">
        <v>255</v>
      </c>
      <c r="G988" s="102">
        <v>215</v>
      </c>
      <c r="H988" s="102">
        <v>0</v>
      </c>
      <c r="I988" s="109" t="str" cm="1">
        <f t="array" ref="I988">RGBCOLOR(F988,G988,H988)</f>
        <v/>
      </c>
      <c r="J988" s="102">
        <v>0</v>
      </c>
      <c r="K988" s="102">
        <v>0</v>
      </c>
      <c r="L988" s="102">
        <v>0</v>
      </c>
      <c r="M988" s="108" t="str" cm="1">
        <f t="array" ref="M988">RGBCOLOR(J988,K988,L988)</f>
        <v/>
      </c>
      <c r="Z988" s="101" t="str">
        <f t="shared" si="413"/>
        <v>#FFD700</v>
      </c>
      <c r="DW988" s="233"/>
      <c r="DX988" s="233"/>
      <c r="DY988" s="233"/>
    </row>
    <row r="989" spans="1:129" x14ac:dyDescent="0.25">
      <c r="D989" s="102">
        <v>0</v>
      </c>
      <c r="Z989" s="101" t="str">
        <f t="shared" si="413"/>
        <v>#000000</v>
      </c>
    </row>
    <row r="990" spans="1:129" ht="15.75" thickBot="1" x14ac:dyDescent="0.3">
      <c r="D990" s="102">
        <v>0</v>
      </c>
      <c r="Z990" s="101" t="str">
        <f t="shared" si="413"/>
        <v>#000000</v>
      </c>
    </row>
    <row r="991" spans="1:129" x14ac:dyDescent="0.25">
      <c r="A991" s="106" t="s">
        <v>567</v>
      </c>
      <c r="B991" s="105"/>
      <c r="C991" s="123"/>
      <c r="D991" s="130">
        <v>0</v>
      </c>
      <c r="F991" s="102">
        <v>122</v>
      </c>
      <c r="G991" s="102">
        <v>154</v>
      </c>
      <c r="H991" s="102">
        <v>1</v>
      </c>
      <c r="I991" s="127" t="str" cm="1">
        <f t="array" ref="I991">RGBCOLOR(F991,G991,H991)</f>
        <v/>
      </c>
      <c r="J991" s="102">
        <v>255</v>
      </c>
      <c r="K991" s="102">
        <v>255</v>
      </c>
      <c r="L991" s="102">
        <v>255</v>
      </c>
      <c r="M991" s="112" t="str" cm="1">
        <f t="array" ref="M991">RGBCOLOR(J991,K991,L991)</f>
        <v/>
      </c>
      <c r="Z991" s="101" t="str">
        <f t="shared" si="413"/>
        <v>#7A9A01</v>
      </c>
    </row>
    <row r="992" spans="1:129" ht="15.75" x14ac:dyDescent="0.25">
      <c r="A992" s="107"/>
      <c r="B992" s="105"/>
      <c r="C992" s="104"/>
      <c r="D992" s="128">
        <v>0</v>
      </c>
      <c r="F992" s="102">
        <v>122</v>
      </c>
      <c r="G992" s="102">
        <v>154</v>
      </c>
      <c r="H992" s="102">
        <v>1</v>
      </c>
      <c r="I992" s="127" t="str" cm="1">
        <f t="array" ref="I992">RGBCOLOR(F992,G992,H992)</f>
        <v/>
      </c>
      <c r="J992" s="102">
        <v>255</v>
      </c>
      <c r="K992" s="102">
        <v>255</v>
      </c>
      <c r="L992" s="102">
        <v>255</v>
      </c>
      <c r="M992" s="112" t="str" cm="1">
        <f t="array" ref="M992">RGBCOLOR(J992,K992,L992)</f>
        <v/>
      </c>
      <c r="P992" s="129"/>
      <c r="Z992" s="101" t="str">
        <f t="shared" si="413"/>
        <v>#7A9A01</v>
      </c>
    </row>
    <row r="993" spans="1:129" x14ac:dyDescent="0.25">
      <c r="A993" s="106"/>
      <c r="B993" s="105"/>
      <c r="C993" s="104"/>
      <c r="D993" s="128">
        <v>0</v>
      </c>
      <c r="F993" s="102">
        <v>122</v>
      </c>
      <c r="G993" s="102">
        <v>154</v>
      </c>
      <c r="H993" s="102">
        <v>1</v>
      </c>
      <c r="I993" s="127" t="str" cm="1">
        <f t="array" ref="I993">RGBCOLOR(F993,G993,H993)</f>
        <v/>
      </c>
      <c r="J993" s="102">
        <v>255</v>
      </c>
      <c r="K993" s="102">
        <v>255</v>
      </c>
      <c r="L993" s="102">
        <v>255</v>
      </c>
      <c r="M993" s="112" t="str" cm="1">
        <f t="array" ref="M993">RGBCOLOR(J993,K993,L993)</f>
        <v/>
      </c>
      <c r="Z993" s="101" t="str">
        <f t="shared" si="413"/>
        <v>#7A9A01</v>
      </c>
    </row>
    <row r="994" spans="1:129" ht="15.75" thickBot="1" x14ac:dyDescent="0.3">
      <c r="A994" s="106"/>
      <c r="B994" s="105"/>
      <c r="C994" s="104"/>
      <c r="D994" s="119" t="s">
        <v>567</v>
      </c>
      <c r="F994" s="102">
        <v>255</v>
      </c>
      <c r="G994" s="102">
        <v>215</v>
      </c>
      <c r="H994" s="102">
        <v>0</v>
      </c>
      <c r="I994" s="109" t="str" cm="1">
        <f t="array" ref="I994">RGBCOLOR(F994,G994,H994)</f>
        <v/>
      </c>
      <c r="J994" s="102">
        <v>0</v>
      </c>
      <c r="K994" s="102">
        <v>0</v>
      </c>
      <c r="L994" s="102">
        <v>0</v>
      </c>
      <c r="M994" s="108" t="str" cm="1">
        <f t="array" ref="M994">RGBCOLOR(J994,K994,L994)</f>
        <v/>
      </c>
      <c r="Z994" s="101" t="str">
        <f t="shared" si="413"/>
        <v>#FFD700</v>
      </c>
    </row>
    <row r="995" spans="1:129" ht="15.75" thickBot="1" x14ac:dyDescent="0.3">
      <c r="D995" s="102">
        <v>0</v>
      </c>
      <c r="Z995" s="101" t="str">
        <f t="shared" si="413"/>
        <v>#000000</v>
      </c>
    </row>
    <row r="996" spans="1:129" ht="15.75" x14ac:dyDescent="0.25">
      <c r="A996" s="106" t="s">
        <v>653</v>
      </c>
      <c r="B996" s="105">
        <v>421</v>
      </c>
      <c r="C996" s="123" t="s">
        <v>278</v>
      </c>
      <c r="D996" s="126" t="s">
        <v>586</v>
      </c>
      <c r="F996" s="102">
        <v>198</v>
      </c>
      <c r="G996" s="102">
        <v>0</v>
      </c>
      <c r="H996" s="102">
        <v>126</v>
      </c>
      <c r="I996" s="124" t="str" cm="1">
        <f t="array" ref="I996">RGBCOLOR(F996,G996,H996)</f>
        <v/>
      </c>
      <c r="J996" s="102">
        <v>255</v>
      </c>
      <c r="K996" s="102">
        <v>255</v>
      </c>
      <c r="L996" s="102">
        <v>255</v>
      </c>
      <c r="M996" s="112" t="str" cm="1">
        <f t="array" ref="M996">RGBCOLOR(J996,K996,L996)</f>
        <v/>
      </c>
      <c r="P996" s="129"/>
      <c r="Z996" s="101" t="str">
        <f t="shared" si="413"/>
        <v>#C6007E</v>
      </c>
    </row>
    <row r="997" spans="1:129" ht="15.75" x14ac:dyDescent="0.25">
      <c r="A997" s="107" t="s">
        <v>585</v>
      </c>
      <c r="B997" s="105"/>
      <c r="C997" s="104"/>
      <c r="D997" s="125" t="s">
        <v>562</v>
      </c>
      <c r="F997" s="102">
        <v>198</v>
      </c>
      <c r="G997" s="102">
        <v>0</v>
      </c>
      <c r="H997" s="102">
        <v>126</v>
      </c>
      <c r="I997" s="124" t="str" cm="1">
        <f t="array" ref="I997">RGBCOLOR(F997,G997,H997)</f>
        <v/>
      </c>
      <c r="J997" s="102">
        <v>255</v>
      </c>
      <c r="K997" s="102">
        <v>255</v>
      </c>
      <c r="L997" s="102">
        <v>255</v>
      </c>
      <c r="M997" s="112" t="str" cm="1">
        <f t="array" ref="M997">RGBCOLOR(J997,K997,L997)</f>
        <v/>
      </c>
      <c r="P997" s="129"/>
      <c r="Z997" s="101" t="str">
        <f t="shared" si="413"/>
        <v>#C6007E</v>
      </c>
    </row>
    <row r="998" spans="1:129" ht="15.75" x14ac:dyDescent="0.25">
      <c r="A998" s="106"/>
      <c r="B998" s="105"/>
      <c r="C998" s="104"/>
      <c r="D998" s="125" t="s">
        <v>2</v>
      </c>
      <c r="F998" s="102">
        <v>198</v>
      </c>
      <c r="G998" s="102">
        <v>0</v>
      </c>
      <c r="H998" s="102">
        <v>126</v>
      </c>
      <c r="I998" s="124" t="str" cm="1">
        <f t="array" ref="I998">RGBCOLOR(F998,G998,H998)</f>
        <v/>
      </c>
      <c r="J998" s="102">
        <v>255</v>
      </c>
      <c r="K998" s="102">
        <v>255</v>
      </c>
      <c r="L998" s="102">
        <v>255</v>
      </c>
      <c r="M998" s="112" t="str" cm="1">
        <f t="array" ref="M998">RGBCOLOR(J998,K998,L998)</f>
        <v/>
      </c>
      <c r="P998" s="129"/>
      <c r="Z998" s="101" t="str">
        <f t="shared" si="413"/>
        <v>#C6007E</v>
      </c>
    </row>
    <row r="999" spans="1:129" ht="16.5" thickBot="1" x14ac:dyDescent="0.3">
      <c r="A999" s="106"/>
      <c r="B999" s="105"/>
      <c r="C999" s="104"/>
      <c r="D999" s="119" t="s">
        <v>227</v>
      </c>
      <c r="F999" s="102">
        <v>255</v>
      </c>
      <c r="G999" s="102">
        <v>215</v>
      </c>
      <c r="H999" s="102">
        <v>0</v>
      </c>
      <c r="I999" s="109" t="str" cm="1">
        <f t="array" ref="I999">RGBCOLOR(F999,G999,H999)</f>
        <v/>
      </c>
      <c r="J999" s="102">
        <v>0</v>
      </c>
      <c r="K999" s="102">
        <v>0</v>
      </c>
      <c r="L999" s="102">
        <v>0</v>
      </c>
      <c r="M999" s="108" t="str" cm="1">
        <f t="array" ref="M999">RGBCOLOR(J999,K999,L999)</f>
        <v/>
      </c>
      <c r="P999" s="129"/>
      <c r="Z999" s="101" t="str">
        <f t="shared" si="413"/>
        <v>#FFD700</v>
      </c>
    </row>
    <row r="1000" spans="1:129" ht="16.5" thickBot="1" x14ac:dyDescent="0.3">
      <c r="A1000" s="131"/>
      <c r="B1000" s="131"/>
      <c r="D1000" s="102">
        <v>0</v>
      </c>
      <c r="P1000" s="129"/>
      <c r="Z1000" s="101" t="str">
        <f t="shared" si="413"/>
        <v>#000000</v>
      </c>
    </row>
    <row r="1001" spans="1:129" ht="15.75" x14ac:dyDescent="0.25">
      <c r="A1001" s="106" t="s">
        <v>654</v>
      </c>
      <c r="B1001" s="105">
        <v>421</v>
      </c>
      <c r="C1001" s="123" t="s">
        <v>256</v>
      </c>
      <c r="D1001" s="130" t="s">
        <v>1</v>
      </c>
      <c r="F1001" s="102">
        <v>122</v>
      </c>
      <c r="G1001" s="102">
        <v>154</v>
      </c>
      <c r="H1001" s="102">
        <v>1</v>
      </c>
      <c r="I1001" s="127" t="str" cm="1">
        <f t="array" ref="I1001">RGBCOLOR(F1001,G1001,H1001)</f>
        <v/>
      </c>
      <c r="J1001" s="102">
        <v>255</v>
      </c>
      <c r="K1001" s="102">
        <v>255</v>
      </c>
      <c r="L1001" s="102">
        <v>255</v>
      </c>
      <c r="M1001" s="112" t="str" cm="1">
        <f t="array" ref="M1001">RGBCOLOR(J1001,K1001,L1001)</f>
        <v/>
      </c>
      <c r="P1001" s="129"/>
      <c r="Z1001" s="101" t="str">
        <f t="shared" si="413"/>
        <v>#7A9A01</v>
      </c>
    </row>
    <row r="1002" spans="1:129" x14ac:dyDescent="0.25">
      <c r="A1002" s="107" t="s">
        <v>584</v>
      </c>
      <c r="B1002" s="105"/>
      <c r="C1002" s="104"/>
      <c r="D1002" s="128" t="s">
        <v>563</v>
      </c>
      <c r="F1002" s="102">
        <v>122</v>
      </c>
      <c r="G1002" s="102">
        <v>154</v>
      </c>
      <c r="H1002" s="102">
        <v>1</v>
      </c>
      <c r="I1002" s="127" t="str" cm="1">
        <f t="array" ref="I1002">RGBCOLOR(F1002,G1002,H1002)</f>
        <v/>
      </c>
      <c r="J1002" s="102">
        <v>255</v>
      </c>
      <c r="K1002" s="102">
        <v>255</v>
      </c>
      <c r="L1002" s="102">
        <v>255</v>
      </c>
      <c r="M1002" s="112" t="str" cm="1">
        <f t="array" ref="M1002">RGBCOLOR(J1002,K1002,L1002)</f>
        <v/>
      </c>
      <c r="Z1002" s="101" t="str">
        <f t="shared" si="413"/>
        <v>#7A9A01</v>
      </c>
      <c r="DW1002" s="233"/>
      <c r="DX1002" s="233"/>
      <c r="DY1002" s="233"/>
    </row>
    <row r="1003" spans="1:129" x14ac:dyDescent="0.25">
      <c r="A1003" s="106"/>
      <c r="B1003" s="105"/>
      <c r="C1003" s="104"/>
      <c r="D1003" s="128" t="s">
        <v>559</v>
      </c>
      <c r="F1003" s="102">
        <v>122</v>
      </c>
      <c r="G1003" s="102">
        <v>154</v>
      </c>
      <c r="H1003" s="102">
        <v>1</v>
      </c>
      <c r="I1003" s="127" t="str" cm="1">
        <f t="array" ref="I1003">RGBCOLOR(F1003,G1003,H1003)</f>
        <v/>
      </c>
      <c r="J1003" s="102">
        <v>255</v>
      </c>
      <c r="K1003" s="102">
        <v>255</v>
      </c>
      <c r="L1003" s="102">
        <v>255</v>
      </c>
      <c r="M1003" s="112" t="str" cm="1">
        <f t="array" ref="M1003">RGBCOLOR(J1003,K1003,L1003)</f>
        <v/>
      </c>
      <c r="Z1003" s="101" t="str">
        <f t="shared" si="413"/>
        <v>#7A9A01</v>
      </c>
    </row>
    <row r="1004" spans="1:129" ht="15.75" thickBot="1" x14ac:dyDescent="0.3">
      <c r="A1004" s="106"/>
      <c r="B1004" s="105"/>
      <c r="C1004" s="104"/>
      <c r="D1004" s="119" t="s">
        <v>587</v>
      </c>
      <c r="F1004" s="102">
        <v>255</v>
      </c>
      <c r="G1004" s="102">
        <v>215</v>
      </c>
      <c r="H1004" s="102">
        <v>0</v>
      </c>
      <c r="I1004" s="109" t="str" cm="1">
        <f t="array" ref="I1004">RGBCOLOR(F1004,G1004,H1004)</f>
        <v/>
      </c>
      <c r="J1004" s="102">
        <v>0</v>
      </c>
      <c r="K1004" s="102">
        <v>0</v>
      </c>
      <c r="L1004" s="102">
        <v>0</v>
      </c>
      <c r="M1004" s="108" t="str" cm="1">
        <f t="array" ref="M1004">RGBCOLOR(J1004,K1004,L1004)</f>
        <v/>
      </c>
      <c r="Z1004" s="101" t="str">
        <f t="shared" si="413"/>
        <v>#FFD700</v>
      </c>
    </row>
    <row r="1005" spans="1:129" x14ac:dyDescent="0.25">
      <c r="D1005" s="102">
        <v>0</v>
      </c>
      <c r="Z1005" s="101" t="str">
        <f t="shared" si="413"/>
        <v>#000000</v>
      </c>
    </row>
    <row r="1006" spans="1:129" x14ac:dyDescent="0.25">
      <c r="A1006" s="106"/>
      <c r="B1006" s="105"/>
      <c r="C1006" s="104"/>
      <c r="D1006" s="103">
        <v>0</v>
      </c>
      <c r="F1006" s="102"/>
      <c r="G1006" s="102"/>
      <c r="H1006" s="102"/>
      <c r="Z1006" s="101" t="str">
        <f t="shared" si="413"/>
        <v>#000000</v>
      </c>
    </row>
    <row r="1007" spans="1:129" x14ac:dyDescent="0.25">
      <c r="A1007" s="118"/>
      <c r="B1007" s="118"/>
      <c r="C1007" s="118"/>
      <c r="D1007" s="118">
        <v>0</v>
      </c>
      <c r="E1007" s="117"/>
      <c r="F1007" s="117"/>
      <c r="G1007" s="117"/>
      <c r="H1007" s="117"/>
      <c r="I1007" s="117"/>
      <c r="J1007" s="117"/>
      <c r="K1007" s="117"/>
      <c r="L1007" s="117"/>
      <c r="M1007" s="117"/>
      <c r="N1007" s="117"/>
      <c r="O1007" s="117"/>
      <c r="P1007" s="117"/>
      <c r="Q1007" s="117"/>
      <c r="R1007" s="117"/>
      <c r="S1007" s="117"/>
      <c r="T1007" s="117"/>
      <c r="U1007" s="117"/>
      <c r="V1007" s="117"/>
      <c r="W1007" s="117"/>
      <c r="X1007" s="117"/>
      <c r="Y1007" s="117"/>
      <c r="Z1007" s="101" t="str">
        <f t="shared" si="413"/>
        <v>#000000</v>
      </c>
    </row>
    <row r="1008" spans="1:129" x14ac:dyDescent="0.25">
      <c r="A1008" s="118"/>
      <c r="B1008" s="118"/>
      <c r="C1008" s="118"/>
      <c r="D1008" s="118">
        <v>0</v>
      </c>
      <c r="E1008" s="117"/>
      <c r="F1008" s="117"/>
      <c r="G1008" s="117"/>
      <c r="H1008" s="117"/>
      <c r="I1008" s="117"/>
      <c r="J1008" s="117"/>
      <c r="K1008" s="117"/>
      <c r="L1008" s="117"/>
      <c r="M1008" s="117"/>
      <c r="N1008" s="117"/>
      <c r="O1008" s="117"/>
      <c r="P1008" s="117"/>
      <c r="Q1008" s="117"/>
      <c r="R1008" s="117"/>
      <c r="S1008" s="117"/>
      <c r="T1008" s="117"/>
      <c r="U1008" s="117"/>
      <c r="V1008" s="117"/>
      <c r="W1008" s="117"/>
      <c r="X1008" s="117"/>
      <c r="Y1008" s="117"/>
      <c r="Z1008" s="101" t="str">
        <f t="shared" si="413"/>
        <v>#000000</v>
      </c>
    </row>
    <row r="1009" spans="1:26" x14ac:dyDescent="0.25">
      <c r="A1009" s="118"/>
      <c r="B1009" s="118"/>
      <c r="C1009" s="118"/>
      <c r="D1009" s="118">
        <v>0</v>
      </c>
      <c r="E1009" s="117"/>
      <c r="F1009" s="117"/>
      <c r="G1009" s="117"/>
      <c r="H1009" s="117"/>
      <c r="I1009" s="117"/>
      <c r="J1009" s="117"/>
      <c r="K1009" s="117"/>
      <c r="L1009" s="117"/>
      <c r="M1009" s="117"/>
      <c r="N1009" s="117"/>
      <c r="O1009" s="117"/>
      <c r="P1009" s="117"/>
      <c r="Q1009" s="117"/>
      <c r="R1009" s="117"/>
      <c r="S1009" s="117"/>
      <c r="T1009" s="117"/>
      <c r="U1009" s="117"/>
      <c r="V1009" s="117"/>
      <c r="W1009" s="117"/>
      <c r="X1009" s="117"/>
      <c r="Y1009" s="117"/>
      <c r="Z1009" s="101" t="str">
        <f t="shared" si="413"/>
        <v>#000000</v>
      </c>
    </row>
    <row r="1010" spans="1:26" ht="15.75" thickBot="1" x14ac:dyDescent="0.3">
      <c r="D1010" s="102">
        <v>0</v>
      </c>
      <c r="Z1010" s="101" t="str">
        <f t="shared" si="413"/>
        <v>#000000</v>
      </c>
    </row>
    <row r="1011" spans="1:26" x14ac:dyDescent="0.25">
      <c r="A1011" s="106" t="s">
        <v>655</v>
      </c>
      <c r="B1011" s="105">
        <v>201</v>
      </c>
      <c r="C1011" s="123" t="s">
        <v>278</v>
      </c>
      <c r="D1011" s="250" t="s">
        <v>574</v>
      </c>
      <c r="F1011" s="102">
        <v>198</v>
      </c>
      <c r="G1011" s="102">
        <v>0</v>
      </c>
      <c r="H1011" s="102">
        <v>162</v>
      </c>
      <c r="I1011" s="249" t="str" cm="1">
        <f t="array" ref="I1011">RGBCOLOR(F1011,G1011,H1011)</f>
        <v/>
      </c>
      <c r="J1011" s="102">
        <v>255</v>
      </c>
      <c r="K1011" s="102">
        <v>255</v>
      </c>
      <c r="L1011" s="102">
        <v>255</v>
      </c>
      <c r="M1011" s="112" t="str" cm="1">
        <f t="array" ref="M1011">RGBCOLOR(J1011,K1011,L1011)</f>
        <v/>
      </c>
      <c r="R1011" s="246" t="s">
        <v>715</v>
      </c>
      <c r="Z1011" s="101" t="str">
        <f t="shared" si="413"/>
        <v>#C600A2</v>
      </c>
    </row>
    <row r="1012" spans="1:26" x14ac:dyDescent="0.25">
      <c r="A1012" s="107"/>
      <c r="B1012" s="105"/>
      <c r="C1012" s="104"/>
      <c r="D1012" s="251" t="s">
        <v>167</v>
      </c>
      <c r="F1012" s="102">
        <v>198</v>
      </c>
      <c r="G1012" s="102">
        <v>0</v>
      </c>
      <c r="H1012" s="102">
        <v>162</v>
      </c>
      <c r="I1012" s="249" t="str" cm="1">
        <f t="array" ref="I1012">RGBCOLOR(F1012,G1012,H1012)</f>
        <v/>
      </c>
      <c r="J1012" s="102">
        <v>255</v>
      </c>
      <c r="K1012" s="102">
        <v>255</v>
      </c>
      <c r="L1012" s="102">
        <v>255</v>
      </c>
      <c r="M1012" s="112" t="str" cm="1">
        <f t="array" ref="M1012">RGBCOLOR(J1012,K1012,L1012)</f>
        <v/>
      </c>
      <c r="R1012" s="102">
        <v>77</v>
      </c>
      <c r="S1012" s="102">
        <v>34</v>
      </c>
      <c r="T1012" s="102">
        <v>89</v>
      </c>
      <c r="Z1012" s="101" t="str">
        <f t="shared" si="413"/>
        <v>#C600A2</v>
      </c>
    </row>
    <row r="1013" spans="1:26" x14ac:dyDescent="0.25">
      <c r="A1013" s="106"/>
      <c r="B1013" s="105"/>
      <c r="C1013" s="104"/>
      <c r="D1013" s="251" t="s">
        <v>23</v>
      </c>
      <c r="F1013" s="102">
        <v>198</v>
      </c>
      <c r="G1013" s="102">
        <v>0</v>
      </c>
      <c r="H1013" s="102">
        <v>162</v>
      </c>
      <c r="I1013" s="249" t="str" cm="1">
        <f t="array" ref="I1013">RGBCOLOR(F1013,G1013,H1013)</f>
        <v/>
      </c>
      <c r="J1013" s="102">
        <v>255</v>
      </c>
      <c r="K1013" s="102">
        <v>255</v>
      </c>
      <c r="L1013" s="102">
        <v>255</v>
      </c>
      <c r="M1013" s="112" t="str" cm="1">
        <f t="array" ref="M1013">RGBCOLOR(J1013,K1013,L1013)</f>
        <v/>
      </c>
      <c r="R1013" s="102">
        <v>77</v>
      </c>
      <c r="S1013" s="102">
        <v>34</v>
      </c>
      <c r="T1013" s="102">
        <v>89</v>
      </c>
      <c r="Z1013" s="101" t="str">
        <f t="shared" si="413"/>
        <v>#C600A2</v>
      </c>
    </row>
    <row r="1014" spans="1:26" ht="15.75" thickBot="1" x14ac:dyDescent="0.3">
      <c r="A1014" s="106"/>
      <c r="B1014" s="105"/>
      <c r="C1014" s="104"/>
      <c r="D1014" s="119" t="s">
        <v>227</v>
      </c>
      <c r="F1014" s="102">
        <v>255</v>
      </c>
      <c r="G1014" s="102">
        <v>215</v>
      </c>
      <c r="H1014" s="102">
        <v>0</v>
      </c>
      <c r="I1014" s="109" t="str" cm="1">
        <f t="array" ref="I1014">RGBCOLOR(F1014,G1014,H1014)</f>
        <v/>
      </c>
      <c r="J1014" s="102">
        <v>0</v>
      </c>
      <c r="K1014" s="102">
        <v>0</v>
      </c>
      <c r="L1014" s="102">
        <v>0</v>
      </c>
      <c r="M1014" s="108" t="str" cm="1">
        <f t="array" ref="M1014">RGBCOLOR(J1014,K1014,L1014)</f>
        <v/>
      </c>
      <c r="R1014" s="102">
        <v>77</v>
      </c>
      <c r="S1014" s="102">
        <v>34</v>
      </c>
      <c r="T1014" s="102">
        <v>89</v>
      </c>
      <c r="Z1014" s="101" t="str">
        <f t="shared" si="413"/>
        <v>#FFD700</v>
      </c>
    </row>
    <row r="1015" spans="1:26" ht="15.75" thickBot="1" x14ac:dyDescent="0.3">
      <c r="D1015" s="102">
        <v>0</v>
      </c>
      <c r="Z1015" s="101" t="str">
        <f t="shared" si="413"/>
        <v>#000000</v>
      </c>
    </row>
    <row r="1016" spans="1:26" x14ac:dyDescent="0.25">
      <c r="A1016" s="106" t="s">
        <v>656</v>
      </c>
      <c r="B1016" s="105">
        <v>201</v>
      </c>
      <c r="C1016" s="123" t="s">
        <v>256</v>
      </c>
      <c r="D1016" s="122" t="s">
        <v>568</v>
      </c>
      <c r="F1016" s="102">
        <v>59</v>
      </c>
      <c r="G1016" s="102">
        <v>162</v>
      </c>
      <c r="H1016" s="102">
        <v>220</v>
      </c>
      <c r="I1016" s="120" t="str" cm="1">
        <f t="array" ref="I1016">RGBCOLOR(F1016,G1016,H1016)</f>
        <v/>
      </c>
      <c r="J1016" s="102">
        <v>255</v>
      </c>
      <c r="K1016" s="102">
        <v>255</v>
      </c>
      <c r="L1016" s="102">
        <v>255</v>
      </c>
      <c r="M1016" s="112" t="str" cm="1">
        <f t="array" ref="M1016">RGBCOLOR(J1016,K1016,L1016)</f>
        <v/>
      </c>
      <c r="Z1016" s="101" t="str">
        <f t="shared" si="413"/>
        <v>#3BA2DC</v>
      </c>
    </row>
    <row r="1017" spans="1:26" x14ac:dyDescent="0.25">
      <c r="A1017" s="107"/>
      <c r="B1017" s="105"/>
      <c r="C1017" s="104"/>
      <c r="D1017" s="121" t="s">
        <v>167</v>
      </c>
      <c r="F1017" s="102">
        <v>59</v>
      </c>
      <c r="G1017" s="102">
        <v>162</v>
      </c>
      <c r="H1017" s="102">
        <v>220</v>
      </c>
      <c r="I1017" s="120" t="str" cm="1">
        <f t="array" ref="I1017">RGBCOLOR(F1017,G1017,H1017)</f>
        <v/>
      </c>
      <c r="J1017" s="102">
        <v>255</v>
      </c>
      <c r="K1017" s="102">
        <v>255</v>
      </c>
      <c r="L1017" s="102">
        <v>255</v>
      </c>
      <c r="M1017" s="112" t="str" cm="1">
        <f t="array" ref="M1017">RGBCOLOR(J1017,K1017,L1017)</f>
        <v/>
      </c>
      <c r="Z1017" s="101" t="str">
        <f t="shared" si="413"/>
        <v>#3BA2DC</v>
      </c>
    </row>
    <row r="1018" spans="1:26" x14ac:dyDescent="0.25">
      <c r="A1018" s="106"/>
      <c r="B1018" s="105"/>
      <c r="C1018" s="104"/>
      <c r="D1018" s="121" t="s">
        <v>573</v>
      </c>
      <c r="F1018" s="102">
        <v>59</v>
      </c>
      <c r="G1018" s="102">
        <v>162</v>
      </c>
      <c r="H1018" s="102">
        <v>220</v>
      </c>
      <c r="I1018" s="120" t="str" cm="1">
        <f t="array" ref="I1018">RGBCOLOR(F1018,G1018,H1018)</f>
        <v/>
      </c>
      <c r="J1018" s="102">
        <v>255</v>
      </c>
      <c r="K1018" s="102">
        <v>255</v>
      </c>
      <c r="L1018" s="102">
        <v>255</v>
      </c>
      <c r="M1018" s="112" t="str" cm="1">
        <f t="array" ref="M1018">RGBCOLOR(J1018,K1018,L1018)</f>
        <v/>
      </c>
      <c r="Z1018" s="101" t="str">
        <f t="shared" si="413"/>
        <v>#3BA2DC</v>
      </c>
    </row>
    <row r="1019" spans="1:26" ht="15.75" thickBot="1" x14ac:dyDescent="0.3">
      <c r="A1019" s="106"/>
      <c r="B1019" s="105"/>
      <c r="C1019" s="104"/>
      <c r="D1019" s="119" t="s">
        <v>575</v>
      </c>
      <c r="F1019" s="102">
        <v>255</v>
      </c>
      <c r="G1019" s="102">
        <v>215</v>
      </c>
      <c r="H1019" s="102">
        <v>0</v>
      </c>
      <c r="I1019" s="109" t="str" cm="1">
        <f t="array" ref="I1019">RGBCOLOR(F1019,G1019,H1019)</f>
        <v/>
      </c>
      <c r="J1019" s="102">
        <v>0</v>
      </c>
      <c r="K1019" s="102">
        <v>0</v>
      </c>
      <c r="L1019" s="102">
        <v>0</v>
      </c>
      <c r="M1019" s="108" t="str" cm="1">
        <f t="array" ref="M1019">RGBCOLOR(J1019,K1019,L1019)</f>
        <v/>
      </c>
      <c r="Z1019" s="101" t="str">
        <f t="shared" si="413"/>
        <v>#FFD700</v>
      </c>
    </row>
    <row r="1020" spans="1:26" x14ac:dyDescent="0.25">
      <c r="D1020" s="102" t="s">
        <v>251</v>
      </c>
      <c r="Z1020" s="101" t="str">
        <f t="shared" si="413"/>
        <v>#000000</v>
      </c>
    </row>
    <row r="1021" spans="1:26" x14ac:dyDescent="0.25">
      <c r="A1021" s="118"/>
      <c r="B1021" s="118"/>
      <c r="C1021" s="118"/>
      <c r="D1021" s="118"/>
      <c r="E1021" s="117"/>
      <c r="F1021" s="117"/>
      <c r="G1021" s="117"/>
      <c r="H1021" s="117"/>
      <c r="I1021" s="117"/>
      <c r="J1021" s="117"/>
      <c r="K1021" s="117"/>
      <c r="L1021" s="117"/>
      <c r="M1021" s="117"/>
      <c r="N1021" s="117"/>
      <c r="O1021" s="117"/>
      <c r="P1021" s="117"/>
      <c r="Q1021" s="117"/>
      <c r="R1021" s="117"/>
      <c r="S1021" s="117"/>
      <c r="T1021" s="117"/>
      <c r="U1021" s="117"/>
      <c r="V1021" s="117"/>
      <c r="W1021" s="117"/>
      <c r="X1021" s="117"/>
      <c r="Y1021" s="117"/>
      <c r="Z1021" s="101" t="str">
        <f t="shared" si="413"/>
        <v>#000000</v>
      </c>
    </row>
    <row r="1022" spans="1:26" x14ac:dyDescent="0.25">
      <c r="A1022" s="118"/>
      <c r="B1022" s="118"/>
      <c r="C1022" s="118"/>
      <c r="D1022" s="118"/>
      <c r="E1022" s="117"/>
      <c r="F1022" s="117"/>
      <c r="G1022" s="117"/>
      <c r="H1022" s="117"/>
      <c r="I1022" s="117"/>
      <c r="J1022" s="117"/>
      <c r="K1022" s="117"/>
      <c r="L1022" s="117"/>
      <c r="M1022" s="117"/>
      <c r="N1022" s="117"/>
      <c r="O1022" s="117"/>
      <c r="P1022" s="117"/>
      <c r="Q1022" s="117"/>
      <c r="R1022" s="117"/>
      <c r="S1022" s="117"/>
      <c r="T1022" s="117"/>
      <c r="U1022" s="117"/>
      <c r="V1022" s="117"/>
      <c r="W1022" s="117"/>
      <c r="X1022" s="117"/>
      <c r="Y1022" s="117"/>
      <c r="Z1022" s="101" t="str">
        <f t="shared" si="413"/>
        <v>#000000</v>
      </c>
    </row>
    <row r="1023" spans="1:26" x14ac:dyDescent="0.25">
      <c r="A1023" s="118"/>
      <c r="B1023" s="118"/>
      <c r="C1023" s="118"/>
      <c r="D1023" s="118"/>
      <c r="E1023" s="117"/>
      <c r="F1023" s="117"/>
      <c r="G1023" s="117"/>
      <c r="H1023" s="117"/>
      <c r="I1023" s="117"/>
      <c r="J1023" s="117"/>
      <c r="K1023" s="117"/>
      <c r="L1023" s="117"/>
      <c r="M1023" s="117"/>
      <c r="N1023" s="117"/>
      <c r="O1023" s="117"/>
      <c r="P1023" s="117"/>
      <c r="Q1023" s="117"/>
      <c r="R1023" s="117"/>
      <c r="S1023" s="117"/>
      <c r="T1023" s="117"/>
      <c r="U1023" s="117"/>
      <c r="V1023" s="117"/>
      <c r="W1023" s="117"/>
      <c r="X1023" s="117"/>
      <c r="Y1023" s="117"/>
      <c r="Z1023" s="101" t="str">
        <f t="shared" si="413"/>
        <v>#000000</v>
      </c>
    </row>
    <row r="1024" spans="1:26" x14ac:dyDescent="0.25">
      <c r="D1024" s="103"/>
      <c r="F1024" s="102"/>
      <c r="G1024" s="102"/>
      <c r="H1024" s="102"/>
      <c r="Z1024" s="101" t="str">
        <f t="shared" si="413"/>
        <v>#000000</v>
      </c>
    </row>
    <row r="1025" spans="1:26" x14ac:dyDescent="0.25">
      <c r="Z1025" s="101" t="str">
        <f t="shared" si="413"/>
        <v>#000000</v>
      </c>
    </row>
    <row r="1026" spans="1:26" ht="45" x14ac:dyDescent="0.25">
      <c r="A1026" s="88" t="s">
        <v>622</v>
      </c>
      <c r="B1026" s="115" t="s">
        <v>621</v>
      </c>
      <c r="C1026" s="91"/>
      <c r="D1026" s="84"/>
      <c r="F1026" s="102">
        <v>152</v>
      </c>
      <c r="G1026" s="102">
        <v>29</v>
      </c>
      <c r="H1026" s="102">
        <v>151</v>
      </c>
      <c r="I1026" s="116" t="str" cm="1">
        <f t="array" ref="I1026">RGBCOLOR(F1026,G1026,H1026)</f>
        <v/>
      </c>
      <c r="J1026" s="102">
        <v>255</v>
      </c>
      <c r="K1026" s="102">
        <v>255</v>
      </c>
      <c r="L1026" s="102">
        <v>255</v>
      </c>
      <c r="M1026" s="112" t="str" cm="1">
        <f t="array" ref="M1026">RGBCOLOR(J1026,K1026,L1026)</f>
        <v/>
      </c>
      <c r="Z1026" s="101" t="str">
        <f t="shared" si="413"/>
        <v>#981D97</v>
      </c>
    </row>
    <row r="1027" spans="1:26" x14ac:dyDescent="0.25">
      <c r="A1027" s="88"/>
      <c r="B1027" s="114"/>
      <c r="C1027" s="114"/>
      <c r="D1027" s="84"/>
      <c r="F1027" s="102">
        <v>152</v>
      </c>
      <c r="G1027" s="102">
        <v>29</v>
      </c>
      <c r="H1027" s="102">
        <v>151</v>
      </c>
      <c r="I1027" s="116" t="str" cm="1">
        <f t="array" ref="I1027">RGBCOLOR(F1027,G1027,H1027)</f>
        <v/>
      </c>
      <c r="J1027" s="102">
        <v>255</v>
      </c>
      <c r="K1027" s="102">
        <v>255</v>
      </c>
      <c r="L1027" s="102">
        <v>255</v>
      </c>
      <c r="M1027" s="112" t="str" cm="1">
        <f t="array" ref="M1027">RGBCOLOR(J1027,K1027,L1027)</f>
        <v/>
      </c>
      <c r="Z1027" s="101" t="str">
        <f t="shared" si="413"/>
        <v>#981D97</v>
      </c>
    </row>
    <row r="1028" spans="1:26" x14ac:dyDescent="0.25">
      <c r="A1028" s="88"/>
      <c r="B1028" s="114"/>
      <c r="C1028" s="114"/>
      <c r="D1028" s="84"/>
      <c r="F1028" s="102">
        <v>152</v>
      </c>
      <c r="G1028" s="102">
        <v>29</v>
      </c>
      <c r="H1028" s="102">
        <v>151</v>
      </c>
      <c r="I1028" s="116" t="str" cm="1">
        <f t="array" ref="I1028">RGBCOLOR(F1028,G1028,H1028)</f>
        <v/>
      </c>
      <c r="J1028" s="102">
        <v>255</v>
      </c>
      <c r="K1028" s="102">
        <v>255</v>
      </c>
      <c r="L1028" s="102">
        <v>255</v>
      </c>
      <c r="M1028" s="112" t="str" cm="1">
        <f t="array" ref="M1028">RGBCOLOR(J1028,K1028,L1028)</f>
        <v/>
      </c>
      <c r="Z1028" s="101" t="str">
        <f t="shared" si="413"/>
        <v>#981D97</v>
      </c>
    </row>
    <row r="1029" spans="1:26" ht="15.75" thickBot="1" x14ac:dyDescent="0.3">
      <c r="A1029" s="89"/>
      <c r="B1029" s="111"/>
      <c r="C1029" s="111"/>
      <c r="D1029" s="110" t="s">
        <v>30</v>
      </c>
      <c r="F1029" s="102">
        <v>255</v>
      </c>
      <c r="G1029" s="102">
        <v>215</v>
      </c>
      <c r="H1029" s="102">
        <v>0</v>
      </c>
      <c r="I1029" s="109" t="str" cm="1">
        <f t="array" ref="I1029">RGBCOLOR(F1029,G1029,H1029)</f>
        <v/>
      </c>
      <c r="J1029" s="102">
        <v>0</v>
      </c>
      <c r="K1029" s="102">
        <v>0</v>
      </c>
      <c r="L1029" s="102">
        <v>0</v>
      </c>
      <c r="M1029" s="108" t="str" cm="1">
        <f t="array" ref="M1029">RGBCOLOR(J1029,K1029,L1029)</f>
        <v/>
      </c>
      <c r="Z1029" s="101" t="str">
        <f t="shared" si="413"/>
        <v>#FFD700</v>
      </c>
    </row>
    <row r="1030" spans="1:26" ht="30" x14ac:dyDescent="0.25">
      <c r="A1030" s="88" t="s">
        <v>624</v>
      </c>
      <c r="B1030" s="115" t="s">
        <v>623</v>
      </c>
      <c r="C1030" s="91"/>
      <c r="D1030" s="113"/>
      <c r="F1030" s="102">
        <v>0</v>
      </c>
      <c r="G1030" s="102">
        <v>0</v>
      </c>
      <c r="H1030" s="102">
        <v>255</v>
      </c>
      <c r="I1030" s="113" t="str" cm="1">
        <f t="array" ref="I1030">RGBCOLOR(F1030,G1030,H1030)</f>
        <v/>
      </c>
      <c r="J1030" s="102">
        <v>255</v>
      </c>
      <c r="K1030" s="102">
        <v>255</v>
      </c>
      <c r="L1030" s="102">
        <v>255</v>
      </c>
      <c r="M1030" s="112" t="str" cm="1">
        <f t="array" ref="M1030">RGBCOLOR(J1030,K1030,L1030)</f>
        <v/>
      </c>
      <c r="Z1030" s="101" t="str">
        <f t="shared" si="413"/>
        <v>#0000FF</v>
      </c>
    </row>
    <row r="1031" spans="1:26" x14ac:dyDescent="0.25">
      <c r="A1031" s="88"/>
      <c r="B1031" s="114"/>
      <c r="C1031" s="114"/>
      <c r="D1031" s="113"/>
      <c r="F1031" s="102">
        <v>0</v>
      </c>
      <c r="G1031" s="102">
        <v>0</v>
      </c>
      <c r="H1031" s="102">
        <v>255</v>
      </c>
      <c r="I1031" s="113" t="str" cm="1">
        <f t="array" ref="I1031">RGBCOLOR(F1031,G1031,H1031)</f>
        <v/>
      </c>
      <c r="J1031" s="102">
        <v>255</v>
      </c>
      <c r="K1031" s="102">
        <v>255</v>
      </c>
      <c r="L1031" s="102">
        <v>255</v>
      </c>
      <c r="M1031" s="112" t="str" cm="1">
        <f t="array" ref="M1031">RGBCOLOR(J1031,K1031,L1031)</f>
        <v/>
      </c>
      <c r="Z1031" s="101" t="str">
        <f t="shared" si="413"/>
        <v>#0000FF</v>
      </c>
    </row>
    <row r="1032" spans="1:26" x14ac:dyDescent="0.25">
      <c r="A1032" s="88"/>
      <c r="B1032" s="114"/>
      <c r="C1032" s="114"/>
      <c r="D1032" s="113"/>
      <c r="F1032" s="102">
        <v>0</v>
      </c>
      <c r="G1032" s="102">
        <v>0</v>
      </c>
      <c r="H1032" s="102">
        <v>255</v>
      </c>
      <c r="I1032" s="113" t="str" cm="1">
        <f t="array" ref="I1032">RGBCOLOR(F1032,G1032,H1032)</f>
        <v/>
      </c>
      <c r="J1032" s="102">
        <v>255</v>
      </c>
      <c r="K1032" s="102">
        <v>255</v>
      </c>
      <c r="L1032" s="102">
        <v>255</v>
      </c>
      <c r="M1032" s="112" t="str" cm="1">
        <f t="array" ref="M1032">RGBCOLOR(J1032,K1032,L1032)</f>
        <v/>
      </c>
      <c r="Z1032" s="101" t="str">
        <f t="shared" si="413"/>
        <v>#0000FF</v>
      </c>
    </row>
    <row r="1033" spans="1:26" ht="15.75" thickBot="1" x14ac:dyDescent="0.3">
      <c r="A1033" s="89"/>
      <c r="B1033" s="111"/>
      <c r="C1033" s="111"/>
      <c r="D1033" s="110" t="s">
        <v>25</v>
      </c>
      <c r="F1033" s="102">
        <v>255</v>
      </c>
      <c r="G1033" s="102">
        <v>215</v>
      </c>
      <c r="H1033" s="102">
        <v>0</v>
      </c>
      <c r="I1033" s="109" t="str" cm="1">
        <f t="array" ref="I1033">RGBCOLOR(F1033,G1033,H1033)</f>
        <v/>
      </c>
      <c r="J1033" s="102">
        <v>0</v>
      </c>
      <c r="K1033" s="102">
        <v>0</v>
      </c>
      <c r="L1033" s="102">
        <v>0</v>
      </c>
      <c r="M1033" s="108" t="str" cm="1">
        <f t="array" ref="M1033">RGBCOLOR(J1033,K1033,L1033)</f>
        <v/>
      </c>
      <c r="Z1033" s="101" t="str">
        <f t="shared" si="413"/>
        <v>#FFD700</v>
      </c>
    </row>
  </sheetData>
  <autoFilter ref="A1:P993" xr:uid="{36259177-6FFA-41F6-86AF-6BF2B1CB13C9}">
    <filterColumn colId="0" showButton="0"/>
    <filterColumn colId="1" showButton="0"/>
  </autoFilter>
  <hyperlinks>
    <hyperlink ref="R435" r:id="rId1" xr:uid="{FD3C8DA1-0A80-4B01-B985-8DFFCC49D89E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A4784-C272-4D31-AA44-C927EDCD79CB}">
  <sheetPr>
    <tabColor rgb="FF00B050"/>
  </sheetPr>
  <dimension ref="A1:J187"/>
  <sheetViews>
    <sheetView zoomScaleNormal="100" workbookViewId="0">
      <pane ySplit="1" topLeftCell="A2" activePane="bottomLeft" state="frozen"/>
      <selection pane="bottomLeft" activeCell="D26" sqref="D26"/>
    </sheetView>
  </sheetViews>
  <sheetFormatPr baseColWidth="10" defaultRowHeight="15" x14ac:dyDescent="0.25"/>
  <cols>
    <col min="1" max="1" width="31.140625" bestFit="1" customWidth="1"/>
    <col min="2" max="2" width="17.42578125" bestFit="1" customWidth="1"/>
    <col min="3" max="3" width="22.85546875" bestFit="1" customWidth="1"/>
    <col min="4" max="5" width="24.7109375" bestFit="1" customWidth="1"/>
    <col min="6" max="6" width="11.28515625" bestFit="1" customWidth="1"/>
    <col min="7" max="7" width="15.85546875" bestFit="1" customWidth="1"/>
    <col min="8" max="8" width="13.42578125" bestFit="1" customWidth="1"/>
    <col min="9" max="9" width="12.85546875" bestFit="1" customWidth="1"/>
    <col min="10" max="10" width="11.85546875" bestFit="1" customWidth="1"/>
  </cols>
  <sheetData>
    <row r="1" spans="1:10" x14ac:dyDescent="0.25">
      <c r="A1" s="257" t="s">
        <v>730</v>
      </c>
      <c r="B1" s="257" t="s">
        <v>731</v>
      </c>
      <c r="C1" s="257" t="s">
        <v>732</v>
      </c>
      <c r="D1" s="257" t="s">
        <v>733</v>
      </c>
      <c r="E1" s="257" t="s">
        <v>734</v>
      </c>
      <c r="F1" s="257" t="s">
        <v>735</v>
      </c>
      <c r="G1" s="257" t="s">
        <v>736</v>
      </c>
    </row>
    <row r="2" spans="1:10" x14ac:dyDescent="0.25">
      <c r="A2" s="255" t="s">
        <v>737</v>
      </c>
      <c r="B2" s="255">
        <v>201</v>
      </c>
      <c r="C2" s="255">
        <v>949</v>
      </c>
      <c r="D2" s="255" t="s">
        <v>738</v>
      </c>
      <c r="E2" s="255" t="s">
        <v>18</v>
      </c>
      <c r="F2" s="256" t="s">
        <v>739</v>
      </c>
      <c r="G2" s="255" t="s">
        <v>740</v>
      </c>
      <c r="H2" t="str" cm="1">
        <f t="array" ref="H2">INDEX(LUR!$D:$D,((_xlfn.XMATCH((_xlfn.XLOOKUP((CONCATENATE(B2,"-R")),COL_A,LUR!$D:$D)),LUR!$D:$D,0,1))+3))</f>
        <v>SANTA JUANA</v>
      </c>
      <c r="I2" t="str" cm="1">
        <f t="array" ref="I2">INDEX(LUR!$D:$D,((_xlfn.XMATCH((_xlfn.XLOOKUP((CONCATENATE(B2,"-I")),COL_A,LUR!$D:$D)),LUR!$D:$D,0,1))+3))</f>
        <v>CONCEPCIÓN</v>
      </c>
    </row>
    <row r="3" spans="1:10" x14ac:dyDescent="0.25">
      <c r="A3" s="255" t="s">
        <v>737</v>
      </c>
      <c r="B3" s="255">
        <v>302</v>
      </c>
      <c r="C3" s="255">
        <v>1044</v>
      </c>
      <c r="D3" s="255" t="s">
        <v>9</v>
      </c>
      <c r="E3" s="255" t="s">
        <v>18</v>
      </c>
      <c r="F3" s="256" t="s">
        <v>739</v>
      </c>
      <c r="G3" s="255" t="s">
        <v>740</v>
      </c>
      <c r="H3" s="255" t="s">
        <v>9</v>
      </c>
      <c r="I3" s="255" t="s">
        <v>18</v>
      </c>
    </row>
    <row r="4" spans="1:10" x14ac:dyDescent="0.25">
      <c r="A4" s="255" t="s">
        <v>737</v>
      </c>
      <c r="B4" s="255">
        <v>304</v>
      </c>
      <c r="C4" s="255">
        <v>1045</v>
      </c>
      <c r="D4" s="255" t="s">
        <v>9</v>
      </c>
      <c r="E4" s="255" t="s">
        <v>18</v>
      </c>
      <c r="F4" s="256" t="s">
        <v>739</v>
      </c>
      <c r="G4" s="255" t="s">
        <v>740</v>
      </c>
      <c r="H4" s="255" t="s">
        <v>9</v>
      </c>
      <c r="I4" s="255" t="s">
        <v>18</v>
      </c>
    </row>
    <row r="5" spans="1:10" x14ac:dyDescent="0.25">
      <c r="A5" s="255" t="s">
        <v>737</v>
      </c>
      <c r="B5" s="255">
        <v>401</v>
      </c>
      <c r="C5" s="255">
        <v>540</v>
      </c>
      <c r="D5" s="255" t="s">
        <v>47</v>
      </c>
      <c r="E5" s="255" t="s">
        <v>18</v>
      </c>
      <c r="F5" s="256" t="s">
        <v>739</v>
      </c>
      <c r="G5" s="255" t="s">
        <v>740</v>
      </c>
      <c r="H5" s="255" t="s">
        <v>47</v>
      </c>
      <c r="I5" s="255" t="s">
        <v>18</v>
      </c>
    </row>
    <row r="6" spans="1:10" x14ac:dyDescent="0.25">
      <c r="A6" s="255" t="s">
        <v>737</v>
      </c>
      <c r="B6" s="255">
        <v>411</v>
      </c>
      <c r="C6" s="255">
        <v>541</v>
      </c>
      <c r="D6" s="255" t="s">
        <v>741</v>
      </c>
      <c r="E6" s="255" t="s">
        <v>18</v>
      </c>
      <c r="F6" s="256" t="s">
        <v>739</v>
      </c>
      <c r="G6" s="255" t="s">
        <v>740</v>
      </c>
      <c r="H6" s="255" t="s">
        <v>741</v>
      </c>
      <c r="I6" s="255" t="s">
        <v>18</v>
      </c>
    </row>
    <row r="7" spans="1:10" x14ac:dyDescent="0.25">
      <c r="A7" s="255" t="s">
        <v>737</v>
      </c>
      <c r="B7" s="255">
        <v>421</v>
      </c>
      <c r="C7" s="255">
        <v>693</v>
      </c>
      <c r="D7" s="255" t="s">
        <v>742</v>
      </c>
      <c r="E7" s="255" t="s">
        <v>18</v>
      </c>
      <c r="F7" s="256" t="s">
        <v>739</v>
      </c>
      <c r="G7" s="255" t="s">
        <v>740</v>
      </c>
      <c r="H7" s="255" t="s">
        <v>742</v>
      </c>
      <c r="I7" s="255" t="s">
        <v>18</v>
      </c>
    </row>
    <row r="8" spans="1:10" x14ac:dyDescent="0.25">
      <c r="A8" s="255" t="s">
        <v>737</v>
      </c>
      <c r="B8" s="255" t="s">
        <v>54</v>
      </c>
      <c r="C8" s="255">
        <v>8330</v>
      </c>
      <c r="D8" s="255" t="s">
        <v>743</v>
      </c>
      <c r="E8" s="258" t="s">
        <v>744</v>
      </c>
      <c r="F8" s="256" t="s">
        <v>745</v>
      </c>
      <c r="G8" s="255" t="s">
        <v>740</v>
      </c>
      <c r="H8" s="259" t="str" cm="1">
        <f t="array" ref="H8">INDEX(LUR!$D:$D,((_xlfn.XMATCH((_xlfn.XLOOKUP((CONCATENATE(B8,)),COL_A,LUR!$D:$D)),LUR!$D:$D,0,1))+3))</f>
        <v>CENTINELA</v>
      </c>
      <c r="J8" t="b">
        <f>E8=H8</f>
        <v>0</v>
      </c>
    </row>
    <row r="9" spans="1:10" x14ac:dyDescent="0.25">
      <c r="A9" s="255" t="s">
        <v>737</v>
      </c>
      <c r="B9" s="255" t="s">
        <v>724</v>
      </c>
      <c r="C9" s="255">
        <v>933</v>
      </c>
      <c r="D9" s="255" t="s">
        <v>744</v>
      </c>
      <c r="E9" s="255" t="s">
        <v>746</v>
      </c>
      <c r="F9" s="256" t="s">
        <v>747</v>
      </c>
      <c r="G9" s="255" t="s">
        <v>740</v>
      </c>
      <c r="H9" t="s">
        <v>591</v>
      </c>
      <c r="J9" t="b">
        <f t="shared" ref="J9:J72" si="0">E9=H9</f>
        <v>0</v>
      </c>
    </row>
    <row r="10" spans="1:10" x14ac:dyDescent="0.25">
      <c r="A10" s="255" t="s">
        <v>737</v>
      </c>
      <c r="B10" s="255" t="s">
        <v>62</v>
      </c>
      <c r="C10" s="255">
        <v>8331</v>
      </c>
      <c r="D10" s="255" t="s">
        <v>744</v>
      </c>
      <c r="E10" s="258" t="s">
        <v>743</v>
      </c>
      <c r="F10" s="256" t="s">
        <v>747</v>
      </c>
      <c r="G10" s="255" t="s">
        <v>740</v>
      </c>
      <c r="H10" s="259" t="str" cm="1">
        <f t="array" ref="H10">INDEX(LUR!$D:$D,((_xlfn.XMATCH((_xlfn.XLOOKUP((CONCATENATE(B10,)),COL_A,LUR!$D:$D)),LUR!$D:$D,0,1))+3))</f>
        <v>DIEGO PORTALES</v>
      </c>
      <c r="J10" t="b">
        <f t="shared" si="0"/>
        <v>0</v>
      </c>
    </row>
    <row r="11" spans="1:10" x14ac:dyDescent="0.25">
      <c r="A11" s="255" t="s">
        <v>737</v>
      </c>
      <c r="B11" s="255" t="s">
        <v>55</v>
      </c>
      <c r="C11" s="255">
        <v>8340</v>
      </c>
      <c r="D11" s="255" t="s">
        <v>743</v>
      </c>
      <c r="E11" s="258" t="s">
        <v>748</v>
      </c>
      <c r="F11" s="256" t="s">
        <v>745</v>
      </c>
      <c r="G11" s="255" t="s">
        <v>740</v>
      </c>
      <c r="H11" t="str" cm="1">
        <f t="array" ref="H11">INDEX(LUR!$D:$D,((_xlfn.XMATCH((_xlfn.XLOOKUP((CONCATENATE(B11,)),COL_A,LUR!$D:$D)),LUR!$D:$D,0,1))+3))</f>
        <v>LOS COPIHUES</v>
      </c>
      <c r="J11" t="b">
        <f t="shared" si="0"/>
        <v>1</v>
      </c>
    </row>
    <row r="12" spans="1:10" x14ac:dyDescent="0.25">
      <c r="A12" s="255" t="s">
        <v>737</v>
      </c>
      <c r="B12" s="255" t="s">
        <v>725</v>
      </c>
      <c r="C12" s="255">
        <v>932</v>
      </c>
      <c r="D12" s="255" t="s">
        <v>748</v>
      </c>
      <c r="E12" s="255" t="s">
        <v>746</v>
      </c>
      <c r="F12" s="256" t="s">
        <v>747</v>
      </c>
      <c r="G12" s="255" t="s">
        <v>740</v>
      </c>
      <c r="H12" t="s">
        <v>36</v>
      </c>
      <c r="J12" t="b">
        <f t="shared" si="0"/>
        <v>0</v>
      </c>
    </row>
    <row r="13" spans="1:10" x14ac:dyDescent="0.25">
      <c r="A13" s="255" t="s">
        <v>737</v>
      </c>
      <c r="B13" s="255" t="s">
        <v>64</v>
      </c>
      <c r="C13" s="255">
        <v>8341</v>
      </c>
      <c r="D13" s="255" t="s">
        <v>748</v>
      </c>
      <c r="E13" s="255" t="s">
        <v>743</v>
      </c>
      <c r="F13" s="256" t="s">
        <v>747</v>
      </c>
      <c r="G13" s="255" t="s">
        <v>740</v>
      </c>
      <c r="H13" t="s">
        <v>591</v>
      </c>
      <c r="J13" t="b">
        <f t="shared" si="0"/>
        <v>0</v>
      </c>
    </row>
    <row r="14" spans="1:10" x14ac:dyDescent="0.25">
      <c r="A14" s="255" t="s">
        <v>737</v>
      </c>
      <c r="B14" s="255" t="s">
        <v>56</v>
      </c>
      <c r="C14" s="255">
        <v>8350</v>
      </c>
      <c r="D14" s="255" t="s">
        <v>749</v>
      </c>
      <c r="E14" s="255" t="s">
        <v>750</v>
      </c>
      <c r="F14" s="256" t="s">
        <v>745</v>
      </c>
      <c r="G14" s="255" t="s">
        <v>740</v>
      </c>
      <c r="H14" t="str" cm="1">
        <f t="array" ref="H14">INDEX(LUR!$D:$D,((_xlfn.XMATCH((_xlfn.XLOOKUP((CONCATENATE(B14,)),COL_A,LUR!$D:$D)),LUR!$D:$D,0,1))+3))</f>
        <v>CENTINELA</v>
      </c>
      <c r="J14" t="b">
        <f t="shared" si="0"/>
        <v>1</v>
      </c>
    </row>
    <row r="15" spans="1:10" x14ac:dyDescent="0.25">
      <c r="A15" s="255" t="s">
        <v>737</v>
      </c>
      <c r="B15" s="255" t="s">
        <v>74</v>
      </c>
      <c r="C15" s="255">
        <v>8360</v>
      </c>
      <c r="D15" s="255" t="s">
        <v>751</v>
      </c>
      <c r="E15" s="255" t="s">
        <v>752</v>
      </c>
      <c r="F15" s="256" t="s">
        <v>745</v>
      </c>
      <c r="G15" s="255" t="s">
        <v>740</v>
      </c>
      <c r="H15" t="str" cm="1">
        <f t="array" ref="H15">INDEX(LUR!$D:$D,((_xlfn.XMATCH((_xlfn.XLOOKUP((CONCATENATE(B15,)),COL_A,LUR!$D:$D)),LUR!$D:$D,0,1))+3))</f>
        <v>LOBOS VIEJOS</v>
      </c>
      <c r="J15" t="b">
        <f t="shared" si="0"/>
        <v>1</v>
      </c>
    </row>
    <row r="16" spans="1:10" x14ac:dyDescent="0.25">
      <c r="A16" s="255" t="s">
        <v>737</v>
      </c>
      <c r="B16" s="255" t="s">
        <v>57</v>
      </c>
      <c r="C16" s="255">
        <v>8370</v>
      </c>
      <c r="D16" s="255" t="s">
        <v>753</v>
      </c>
      <c r="E16" s="255" t="s">
        <v>754</v>
      </c>
      <c r="F16" s="256" t="s">
        <v>745</v>
      </c>
      <c r="G16" s="255" t="s">
        <v>740</v>
      </c>
      <c r="H16" t="str" cm="1">
        <f t="array" ref="H16">INDEX(LUR!$D:$D,((_xlfn.XMATCH((_xlfn.XLOOKUP((CONCATENATE(B16,)),COL_A,LUR!$D:$D)),LUR!$D:$D,0,1))+3))</f>
        <v>CENTINELA</v>
      </c>
      <c r="J16" t="b">
        <f t="shared" si="0"/>
        <v>0</v>
      </c>
    </row>
    <row r="17" spans="1:10" x14ac:dyDescent="0.25">
      <c r="A17" s="255" t="s">
        <v>737</v>
      </c>
      <c r="B17" s="255" t="s">
        <v>75</v>
      </c>
      <c r="C17" s="255">
        <v>8380</v>
      </c>
      <c r="D17" s="255" t="s">
        <v>749</v>
      </c>
      <c r="E17" s="255" t="s">
        <v>754</v>
      </c>
      <c r="F17" s="256" t="s">
        <v>745</v>
      </c>
      <c r="G17" s="255" t="s">
        <v>740</v>
      </c>
      <c r="H17" t="str" cm="1">
        <f t="array" ref="H17">INDEX(LUR!$D:$D,((_xlfn.XMATCH((_xlfn.XLOOKUP((CONCATENATE(B17,)),COL_A,LUR!$D:$D)),LUR!$D:$D,0,1))+3))</f>
        <v>LAS CANCHAS</v>
      </c>
      <c r="J17" t="b">
        <f t="shared" si="0"/>
        <v>1</v>
      </c>
    </row>
    <row r="18" spans="1:10" x14ac:dyDescent="0.25">
      <c r="A18" s="255" t="s">
        <v>737</v>
      </c>
      <c r="B18" s="255" t="s">
        <v>70</v>
      </c>
      <c r="C18" s="255">
        <v>8390</v>
      </c>
      <c r="D18" s="255" t="s">
        <v>749</v>
      </c>
      <c r="E18" s="255" t="s">
        <v>750</v>
      </c>
      <c r="F18" s="256" t="s">
        <v>745</v>
      </c>
      <c r="G18" s="255" t="s">
        <v>740</v>
      </c>
      <c r="H18" t="str" cm="1">
        <f t="array" ref="H18">INDEX(LUR!$D:$D,((_xlfn.XMATCH((_xlfn.XLOOKUP((CONCATENATE(B18,)),COL_A,LUR!$D:$D)),LUR!$D:$D,0,1))+3))</f>
        <v>CENTINELA</v>
      </c>
      <c r="J18" t="b">
        <f t="shared" si="0"/>
        <v>1</v>
      </c>
    </row>
    <row r="19" spans="1:10" x14ac:dyDescent="0.25">
      <c r="A19" s="255" t="s">
        <v>737</v>
      </c>
      <c r="B19" s="255" t="s">
        <v>58</v>
      </c>
      <c r="C19" s="255">
        <v>8401</v>
      </c>
      <c r="D19" s="255" t="s">
        <v>755</v>
      </c>
      <c r="E19" s="255" t="s">
        <v>753</v>
      </c>
      <c r="F19" s="256" t="s">
        <v>756</v>
      </c>
      <c r="G19" s="255" t="s">
        <v>740</v>
      </c>
      <c r="H19" t="str" cm="1">
        <f t="array" ref="H19">INDEX(LUR!$D:$D,((_xlfn.XMATCH((_xlfn.XLOOKUP((CONCATENATE(B19,)),COL_A,LUR!$D:$D)),LUR!$D:$D,0,1))+3))</f>
        <v>LEONERA</v>
      </c>
      <c r="J19" t="b">
        <f t="shared" si="0"/>
        <v>1</v>
      </c>
    </row>
    <row r="20" spans="1:10" x14ac:dyDescent="0.25">
      <c r="A20" s="255" t="s">
        <v>737</v>
      </c>
      <c r="B20" s="255" t="s">
        <v>66</v>
      </c>
      <c r="C20" s="255">
        <v>8391</v>
      </c>
      <c r="D20" s="255" t="s">
        <v>750</v>
      </c>
      <c r="E20" s="255" t="s">
        <v>749</v>
      </c>
      <c r="F20" s="256" t="s">
        <v>756</v>
      </c>
      <c r="G20" s="255" t="s">
        <v>740</v>
      </c>
      <c r="H20" t="str" cm="1">
        <f t="array" ref="H20">INDEX(LUR!$D:$D,((_xlfn.XMATCH((_xlfn.XLOOKUP((CONCATENATE(B20,)),COL_A,LUR!$D:$D)),LUR!$D:$D,0,1))+3))</f>
        <v>LOS BLOQUES</v>
      </c>
      <c r="J20" t="b">
        <f t="shared" si="0"/>
        <v>1</v>
      </c>
    </row>
    <row r="21" spans="1:10" x14ac:dyDescent="0.25">
      <c r="A21" s="255" t="s">
        <v>737</v>
      </c>
      <c r="B21" s="255" t="s">
        <v>59</v>
      </c>
      <c r="C21" s="255">
        <v>8381</v>
      </c>
      <c r="D21" s="255" t="s">
        <v>754</v>
      </c>
      <c r="E21" s="255" t="s">
        <v>749</v>
      </c>
      <c r="F21" s="256" t="s">
        <v>756</v>
      </c>
      <c r="G21" s="255" t="s">
        <v>740</v>
      </c>
      <c r="H21" t="str" cm="1">
        <f t="array" ref="H21">INDEX(LUR!$D:$D,((_xlfn.XMATCH((_xlfn.XLOOKUP((CONCATENATE(B21,)),COL_A,LUR!$D:$D)),LUR!$D:$D,0,1))+3))</f>
        <v>LEONERA</v>
      </c>
      <c r="J21" t="b">
        <f t="shared" si="0"/>
        <v>0</v>
      </c>
    </row>
    <row r="22" spans="1:10" x14ac:dyDescent="0.25">
      <c r="A22" s="255" t="s">
        <v>737</v>
      </c>
      <c r="B22" s="255" t="s">
        <v>65</v>
      </c>
      <c r="C22" s="255">
        <v>8351</v>
      </c>
      <c r="D22" s="255" t="s">
        <v>750</v>
      </c>
      <c r="E22" s="255" t="s">
        <v>749</v>
      </c>
      <c r="F22" s="256" t="s">
        <v>756</v>
      </c>
      <c r="G22" s="255" t="s">
        <v>740</v>
      </c>
      <c r="H22" t="str" cm="1">
        <f t="array" ref="H22">INDEX(LUR!$D:$D,((_xlfn.XMATCH((_xlfn.XLOOKUP((CONCATENATE(B22,)),COL_A,LUR!$D:$D)),LUR!$D:$D,0,1))+3))</f>
        <v>LEONERA</v>
      </c>
      <c r="J22" t="b">
        <f t="shared" si="0"/>
        <v>0</v>
      </c>
    </row>
    <row r="23" spans="1:10" x14ac:dyDescent="0.25">
      <c r="A23" s="255" t="s">
        <v>737</v>
      </c>
      <c r="B23" s="255" t="s">
        <v>51</v>
      </c>
      <c r="C23" s="255">
        <v>8361</v>
      </c>
      <c r="D23" s="255" t="s">
        <v>752</v>
      </c>
      <c r="E23" s="255" t="s">
        <v>751</v>
      </c>
      <c r="F23" s="256" t="s">
        <v>756</v>
      </c>
      <c r="G23" s="255" t="s">
        <v>740</v>
      </c>
      <c r="H23" t="str" cm="1">
        <f t="array" ref="H23">INDEX(LUR!$D:$D,((_xlfn.XMATCH((_xlfn.XLOOKUP((CONCATENATE(B23,)),COL_A,LUR!$D:$D)),LUR!$D:$D,0,1))+3))</f>
        <v>POBL. PORVENIR</v>
      </c>
      <c r="J23" t="b">
        <f t="shared" si="0"/>
        <v>0</v>
      </c>
    </row>
    <row r="24" spans="1:10" x14ac:dyDescent="0.25">
      <c r="A24" s="255" t="s">
        <v>737</v>
      </c>
      <c r="B24" s="255" t="s">
        <v>60</v>
      </c>
      <c r="C24" s="255">
        <v>8371</v>
      </c>
      <c r="D24" s="255" t="s">
        <v>754</v>
      </c>
      <c r="E24" s="255" t="s">
        <v>753</v>
      </c>
      <c r="F24" s="256" t="s">
        <v>756</v>
      </c>
      <c r="G24" s="255" t="s">
        <v>740</v>
      </c>
      <c r="H24" t="str" cm="1">
        <f t="array" ref="H24">INDEX(LUR!$D:$D,((_xlfn.XMATCH((_xlfn.XLOOKUP((CONCATENATE(B24,)),COL_A,LUR!$D:$D)),LUR!$D:$D,0,1))+3))</f>
        <v>LEONERA</v>
      </c>
      <c r="J24" t="b">
        <f t="shared" si="0"/>
        <v>1</v>
      </c>
    </row>
    <row r="25" spans="1:10" x14ac:dyDescent="0.25">
      <c r="A25" s="255" t="s">
        <v>737</v>
      </c>
      <c r="B25" s="255" t="s">
        <v>76</v>
      </c>
      <c r="C25" s="255">
        <v>8400</v>
      </c>
      <c r="D25" s="255" t="s">
        <v>753</v>
      </c>
      <c r="E25" s="255" t="s">
        <v>755</v>
      </c>
      <c r="F25" s="256" t="s">
        <v>745</v>
      </c>
      <c r="G25" s="255" t="s">
        <v>740</v>
      </c>
      <c r="H25" t="str" cm="1">
        <f t="array" ref="H25">INDEX(LUR!$D:$D,((_xlfn.XMATCH((_xlfn.XLOOKUP((CONCATENATE(B25,)),COL_A,LUR!$D:$D)),LUR!$D:$D,0,1))+3))</f>
        <v>TUMBES</v>
      </c>
      <c r="J25" t="b">
        <f t="shared" si="0"/>
        <v>1</v>
      </c>
    </row>
    <row r="26" spans="1:10" x14ac:dyDescent="0.25">
      <c r="A26" s="255" t="s">
        <v>737</v>
      </c>
      <c r="B26" s="255" t="s">
        <v>77</v>
      </c>
      <c r="C26" s="255">
        <v>871</v>
      </c>
      <c r="D26" s="255" t="s">
        <v>749</v>
      </c>
      <c r="E26" s="255" t="s">
        <v>0</v>
      </c>
      <c r="F26" s="256" t="s">
        <v>757</v>
      </c>
      <c r="G26" s="255" t="s">
        <v>740</v>
      </c>
      <c r="H26" t="str" cm="1">
        <f t="array" ref="H26">INDEX(LUR!$D:$D,((_xlfn.XMATCH((_xlfn.XLOOKUP((CONCATENATE(B26,)),COL_A,LUR!$D:$D)),LUR!$D:$D,0,1))+3))</f>
        <v>CENTINELA</v>
      </c>
      <c r="J26" t="b">
        <f t="shared" si="0"/>
        <v>0</v>
      </c>
    </row>
    <row r="27" spans="1:10" x14ac:dyDescent="0.25">
      <c r="A27" s="255" t="s">
        <v>737</v>
      </c>
      <c r="B27" s="255" t="s">
        <v>78</v>
      </c>
      <c r="C27" s="255">
        <v>8730</v>
      </c>
      <c r="D27" s="255" t="s">
        <v>749</v>
      </c>
      <c r="E27" s="255" t="s">
        <v>0</v>
      </c>
      <c r="F27" s="256" t="s">
        <v>757</v>
      </c>
      <c r="G27" s="255" t="s">
        <v>740</v>
      </c>
      <c r="H27" t="str" cm="1">
        <f t="array" ref="H27">INDEX(LUR!$D:$D,((_xlfn.XMATCH((_xlfn.XLOOKUP((CONCATENATE(B27,)),COL_A,LUR!$D:$D)),LUR!$D:$D,0,1))+3))</f>
        <v>CENTINELA</v>
      </c>
      <c r="J27" t="b">
        <f t="shared" si="0"/>
        <v>0</v>
      </c>
    </row>
    <row r="28" spans="1:10" x14ac:dyDescent="0.25">
      <c r="A28" s="255" t="s">
        <v>737</v>
      </c>
      <c r="B28" s="255" t="s">
        <v>109</v>
      </c>
      <c r="C28" s="255">
        <v>8740</v>
      </c>
      <c r="D28" s="255" t="s">
        <v>758</v>
      </c>
      <c r="E28" s="255" t="s">
        <v>0</v>
      </c>
      <c r="F28" s="256" t="s">
        <v>757</v>
      </c>
      <c r="G28" s="255" t="s">
        <v>740</v>
      </c>
      <c r="H28" t="str" cm="1">
        <f t="array" ref="H28">INDEX(LUR!$D:$D,((_xlfn.XMATCH((_xlfn.XLOOKUP((CONCATENATE(B28,)),COL_A,LUR!$D:$D)),LUR!$D:$D,0,1))+3))</f>
        <v>LOBOS VIEJOS</v>
      </c>
      <c r="J28" t="b">
        <f t="shared" si="0"/>
        <v>0</v>
      </c>
    </row>
    <row r="29" spans="1:10" x14ac:dyDescent="0.25">
      <c r="A29" s="255" t="s">
        <v>737</v>
      </c>
      <c r="B29" s="255" t="s">
        <v>95</v>
      </c>
      <c r="C29" s="255">
        <v>872</v>
      </c>
      <c r="D29" s="255" t="s">
        <v>0</v>
      </c>
      <c r="E29" s="255" t="s">
        <v>749</v>
      </c>
      <c r="F29" s="256" t="s">
        <v>756</v>
      </c>
      <c r="G29" s="255" t="s">
        <v>740</v>
      </c>
      <c r="H29" t="str" cm="1">
        <f t="array" ref="H29">INDEX(LUR!$D:$D,((_xlfn.XMATCH((_xlfn.XLOOKUP((CONCATENATE(B29,)),COL_A,LUR!$D:$D)),LUR!$D:$D,0,1))+3))</f>
        <v>LOS BLOQUES</v>
      </c>
      <c r="J29" t="b">
        <f t="shared" si="0"/>
        <v>1</v>
      </c>
    </row>
    <row r="30" spans="1:10" x14ac:dyDescent="0.25">
      <c r="A30" s="255" t="s">
        <v>737</v>
      </c>
      <c r="B30" s="255" t="s">
        <v>96</v>
      </c>
      <c r="C30" s="255">
        <v>8731</v>
      </c>
      <c r="D30" s="255" t="s">
        <v>0</v>
      </c>
      <c r="E30" s="255" t="s">
        <v>749</v>
      </c>
      <c r="F30" s="256" t="s">
        <v>756</v>
      </c>
      <c r="G30" s="255" t="s">
        <v>740</v>
      </c>
      <c r="H30" t="str" cm="1">
        <f t="array" ref="H30">INDEX(LUR!$D:$D,((_xlfn.XMATCH((_xlfn.XLOOKUP((CONCATENATE(B30,)),COL_A,LUR!$D:$D)),LUR!$D:$D,0,1))+3))</f>
        <v>LOS BLOQUES</v>
      </c>
      <c r="J30" t="b">
        <f t="shared" si="0"/>
        <v>1</v>
      </c>
    </row>
    <row r="31" spans="1:10" x14ac:dyDescent="0.25">
      <c r="A31" s="255" t="s">
        <v>737</v>
      </c>
      <c r="B31" s="255" t="s">
        <v>113</v>
      </c>
      <c r="C31" s="255">
        <v>8741</v>
      </c>
      <c r="D31" s="255" t="s">
        <v>0</v>
      </c>
      <c r="E31" s="255" t="s">
        <v>758</v>
      </c>
      <c r="F31" s="256" t="s">
        <v>756</v>
      </c>
      <c r="G31" s="255" t="s">
        <v>740</v>
      </c>
      <c r="H31" t="str" cm="1">
        <f t="array" ref="H31">INDEX(LUR!$D:$D,((_xlfn.XMATCH((_xlfn.XLOOKUP((CONCATENATE(B31,)),COL_A,LUR!$D:$D)),LUR!$D:$D,0,1))+3))</f>
        <v>PORVENIR</v>
      </c>
      <c r="J31" t="b">
        <f t="shared" si="0"/>
        <v>1</v>
      </c>
    </row>
    <row r="32" spans="1:10" x14ac:dyDescent="0.25">
      <c r="A32" s="255" t="s">
        <v>737</v>
      </c>
      <c r="B32" s="255" t="s">
        <v>114</v>
      </c>
      <c r="C32" s="255">
        <v>7901</v>
      </c>
      <c r="D32" s="255" t="s">
        <v>759</v>
      </c>
      <c r="E32" s="255" t="s">
        <v>753</v>
      </c>
      <c r="F32" s="256" t="s">
        <v>756</v>
      </c>
      <c r="G32" s="255" t="s">
        <v>740</v>
      </c>
      <c r="H32" cm="1">
        <f t="array" ref="H32">INDEX(LUR!$D:$D,((_xlfn.XMATCH((_xlfn.XLOOKUP((CONCATENATE(B32,)),COL_A,LUR!$D:$D)),LUR!$D:$D,0,1))+3))</f>
        <v>0</v>
      </c>
      <c r="J32" t="b">
        <f t="shared" si="0"/>
        <v>0</v>
      </c>
    </row>
    <row r="33" spans="1:10" x14ac:dyDescent="0.25">
      <c r="A33" s="255" t="s">
        <v>737</v>
      </c>
      <c r="B33" s="255" t="s">
        <v>115</v>
      </c>
      <c r="C33" s="255">
        <v>7911</v>
      </c>
      <c r="D33" s="255" t="s">
        <v>760</v>
      </c>
      <c r="E33" s="255" t="s">
        <v>753</v>
      </c>
      <c r="F33" s="256" t="s">
        <v>756</v>
      </c>
      <c r="G33" s="255" t="s">
        <v>740</v>
      </c>
      <c r="H33" t="str" cm="1">
        <f t="array" ref="H33">INDEX(LUR!$D:$D,((_xlfn.XMATCH((_xlfn.XLOOKUP((CONCATENATE(B33,)),COL_A,LUR!$D:$D)),LUR!$D:$D,0,1))+3))</f>
        <v>LEONERA</v>
      </c>
      <c r="J33" t="b">
        <f t="shared" si="0"/>
        <v>1</v>
      </c>
    </row>
    <row r="34" spans="1:10" x14ac:dyDescent="0.25">
      <c r="A34" s="255" t="s">
        <v>737</v>
      </c>
      <c r="B34" s="255" t="s">
        <v>110</v>
      </c>
      <c r="C34" s="255">
        <v>7900</v>
      </c>
      <c r="D34" s="255" t="s">
        <v>753</v>
      </c>
      <c r="E34" s="255" t="s">
        <v>759</v>
      </c>
      <c r="F34" s="256" t="s">
        <v>757</v>
      </c>
      <c r="G34" s="255" t="s">
        <v>740</v>
      </c>
      <c r="H34" t="str" cm="1">
        <f t="array" ref="H34">INDEX(LUR!$D:$D,((_xlfn.XMATCH((_xlfn.XLOOKUP((CONCATENATE(B34,)),COL_A,LUR!$D:$D)),LUR!$D:$D,0,1))+3))</f>
        <v>PUERTO</v>
      </c>
      <c r="J34" t="b">
        <f t="shared" si="0"/>
        <v>0</v>
      </c>
    </row>
    <row r="35" spans="1:10" x14ac:dyDescent="0.25">
      <c r="A35" s="255" t="s">
        <v>737</v>
      </c>
      <c r="B35" s="255" t="s">
        <v>111</v>
      </c>
      <c r="C35" s="255">
        <v>7910</v>
      </c>
      <c r="D35" s="255" t="s">
        <v>753</v>
      </c>
      <c r="E35" s="255" t="s">
        <v>760</v>
      </c>
      <c r="F35" s="256" t="s">
        <v>757</v>
      </c>
      <c r="G35" s="255" t="s">
        <v>740</v>
      </c>
      <c r="H35" t="str" cm="1">
        <f t="array" ref="H35">INDEX(LUR!$D:$D,((_xlfn.XMATCH((_xlfn.XLOOKUP((CONCATENATE(B35,)),COL_A,LUR!$D:$D)),LUR!$D:$D,0,1))+3))</f>
        <v>PUERTO</v>
      </c>
      <c r="J35" t="b">
        <f t="shared" si="0"/>
        <v>1</v>
      </c>
    </row>
    <row r="36" spans="1:10" x14ac:dyDescent="0.25">
      <c r="A36" s="255" t="s">
        <v>737</v>
      </c>
      <c r="B36" s="255" t="s">
        <v>79</v>
      </c>
      <c r="C36" s="255">
        <v>7870</v>
      </c>
      <c r="D36" s="255" t="s">
        <v>753</v>
      </c>
      <c r="E36" s="255" t="s">
        <v>761</v>
      </c>
      <c r="F36" s="256" t="s">
        <v>757</v>
      </c>
      <c r="G36" s="255" t="s">
        <v>740</v>
      </c>
      <c r="H36" t="str" cm="1">
        <f t="array" ref="H36">INDEX(LUR!$D:$D,((_xlfn.XMATCH((_xlfn.XLOOKUP((CONCATENATE(B36,)),COL_A,LUR!$D:$D)),LUR!$D:$D,0,1))+3))</f>
        <v>PTA. LEONES</v>
      </c>
      <c r="J36" t="b">
        <f t="shared" si="0"/>
        <v>0</v>
      </c>
    </row>
    <row r="37" spans="1:10" x14ac:dyDescent="0.25">
      <c r="A37" s="255" t="s">
        <v>737</v>
      </c>
      <c r="B37" s="255" t="s">
        <v>97</v>
      </c>
      <c r="C37" s="255">
        <v>7871</v>
      </c>
      <c r="D37" s="255" t="s">
        <v>761</v>
      </c>
      <c r="E37" s="255" t="s">
        <v>753</v>
      </c>
      <c r="F37" s="256" t="s">
        <v>756</v>
      </c>
      <c r="G37" s="255" t="s">
        <v>740</v>
      </c>
      <c r="H37" t="str" cm="1">
        <f t="array" ref="H37">INDEX(LUR!$D:$D,((_xlfn.XMATCH((_xlfn.XLOOKUP((CONCATENATE(B37,)),COL_A,LUR!$D:$D)),LUR!$D:$D,0,1))+3))</f>
        <v>LEONERA</v>
      </c>
      <c r="J37" t="b">
        <f t="shared" si="0"/>
        <v>1</v>
      </c>
    </row>
    <row r="38" spans="1:10" x14ac:dyDescent="0.25">
      <c r="A38" s="255" t="s">
        <v>737</v>
      </c>
      <c r="B38" s="255" t="s">
        <v>80</v>
      </c>
      <c r="C38" s="255">
        <v>8240</v>
      </c>
      <c r="D38" s="255" t="s">
        <v>762</v>
      </c>
      <c r="E38" s="255" t="s">
        <v>3</v>
      </c>
      <c r="F38" s="256" t="s">
        <v>757</v>
      </c>
      <c r="G38" s="255" t="s">
        <v>740</v>
      </c>
      <c r="H38" t="str" cm="1">
        <f t="array" ref="H38">INDEX(LUR!$D:$D,((_xlfn.XMATCH((_xlfn.XLOOKUP((CONCATENATE(B38,)),COL_A,LUR!$D:$D)),LUR!$D:$D,0,1))+3))</f>
        <v>LOBOS VIEJOS</v>
      </c>
      <c r="J38" t="b">
        <f t="shared" si="0"/>
        <v>0</v>
      </c>
    </row>
    <row r="39" spans="1:10" x14ac:dyDescent="0.25">
      <c r="A39" s="255" t="s">
        <v>737</v>
      </c>
      <c r="B39" s="255" t="s">
        <v>98</v>
      </c>
      <c r="C39" s="255">
        <v>8241</v>
      </c>
      <c r="D39" s="255" t="s">
        <v>3</v>
      </c>
      <c r="E39" s="255" t="s">
        <v>762</v>
      </c>
      <c r="F39" s="256" t="s">
        <v>756</v>
      </c>
      <c r="G39" s="255" t="s">
        <v>740</v>
      </c>
      <c r="H39" t="str" cm="1">
        <f t="array" ref="H39">INDEX(LUR!$D:$D,((_xlfn.XMATCH((_xlfn.XLOOKUP((CONCATENATE(B39,)),COL_A,LUR!$D:$D)),LUR!$D:$D,0,1))+3))</f>
        <v>LEONERA</v>
      </c>
      <c r="J39" t="b">
        <f t="shared" si="0"/>
        <v>0</v>
      </c>
    </row>
    <row r="40" spans="1:10" x14ac:dyDescent="0.25">
      <c r="A40" s="255" t="s">
        <v>737</v>
      </c>
      <c r="B40" s="255" t="s">
        <v>172</v>
      </c>
      <c r="C40" s="255">
        <v>8251</v>
      </c>
      <c r="D40" s="255" t="s">
        <v>424</v>
      </c>
      <c r="E40" s="255" t="s">
        <v>727</v>
      </c>
      <c r="F40" s="256" t="s">
        <v>756</v>
      </c>
      <c r="G40" s="255" t="s">
        <v>740</v>
      </c>
      <c r="H40" t="str" cm="1">
        <f t="array" ref="H40">INDEX(LUR!$D:$D,((_xlfn.XMATCH((_xlfn.XLOOKUP((CONCATENATE(B40,)),COL_A,LUR!$D:$D)),LUR!$D:$D,0,1))+3))</f>
        <v>POLICLINICO - COQUIMBO</v>
      </c>
      <c r="J40" t="b">
        <f t="shared" si="0"/>
        <v>0</v>
      </c>
    </row>
    <row r="41" spans="1:10" x14ac:dyDescent="0.25">
      <c r="A41" s="255" t="s">
        <v>737</v>
      </c>
      <c r="B41" s="255" t="s">
        <v>155</v>
      </c>
      <c r="C41" s="255">
        <v>8250</v>
      </c>
      <c r="D41" s="255" t="s">
        <v>727</v>
      </c>
      <c r="E41" s="255" t="s">
        <v>424</v>
      </c>
      <c r="F41" s="256" t="s">
        <v>739</v>
      </c>
      <c r="G41" s="255" t="s">
        <v>740</v>
      </c>
      <c r="H41" t="str" cm="1">
        <f t="array" ref="H41">INDEX(LUR!$D:$D,((_xlfn.XMATCH((_xlfn.XLOOKUP((CONCATENATE(B41,)),COL_A,LUR!$D:$D)),LUR!$D:$D,0,1))+3))</f>
        <v>TERM.COLLAO</v>
      </c>
      <c r="J41" t="b">
        <f t="shared" si="0"/>
        <v>0</v>
      </c>
    </row>
    <row r="42" spans="1:10" x14ac:dyDescent="0.25">
      <c r="A42" s="255" t="s">
        <v>737</v>
      </c>
      <c r="B42" s="255" t="s">
        <v>81</v>
      </c>
      <c r="C42" s="255">
        <v>7940</v>
      </c>
      <c r="D42" s="255" t="s">
        <v>753</v>
      </c>
      <c r="E42" s="255" t="s">
        <v>3</v>
      </c>
      <c r="F42" s="256" t="s">
        <v>757</v>
      </c>
      <c r="G42" s="255" t="s">
        <v>740</v>
      </c>
      <c r="H42" t="str" cm="1">
        <f t="array" ref="H42">INDEX(LUR!$D:$D,((_xlfn.XMATCH((_xlfn.XLOOKUP((CONCATENATE(B42,)),COL_A,LUR!$D:$D)),LUR!$D:$D,0,1))+3))</f>
        <v>CENTINELA</v>
      </c>
      <c r="J42" t="b">
        <f t="shared" si="0"/>
        <v>0</v>
      </c>
    </row>
    <row r="43" spans="1:10" x14ac:dyDescent="0.25">
      <c r="A43" s="255" t="s">
        <v>737</v>
      </c>
      <c r="B43" s="255" t="s">
        <v>82</v>
      </c>
      <c r="C43" s="255">
        <v>7950</v>
      </c>
      <c r="D43" s="255" t="s">
        <v>753</v>
      </c>
      <c r="E43" s="255" t="s">
        <v>3</v>
      </c>
      <c r="F43" s="256" t="s">
        <v>757</v>
      </c>
      <c r="G43" s="255" t="s">
        <v>740</v>
      </c>
      <c r="H43" t="str" cm="1">
        <f t="array" ref="H43">INDEX(LUR!$D:$D,((_xlfn.XMATCH((_xlfn.XLOOKUP((CONCATENATE(B43,)),COL_A,LUR!$D:$D)),LUR!$D:$D,0,1))+3))</f>
        <v>CENTINELA</v>
      </c>
      <c r="J43" t="b">
        <f t="shared" si="0"/>
        <v>0</v>
      </c>
    </row>
    <row r="44" spans="1:10" x14ac:dyDescent="0.25">
      <c r="A44" s="255" t="s">
        <v>737</v>
      </c>
      <c r="B44" s="255" t="s">
        <v>99</v>
      </c>
      <c r="C44" s="255">
        <v>7941</v>
      </c>
      <c r="D44" s="255" t="s">
        <v>3</v>
      </c>
      <c r="E44" s="255" t="s">
        <v>753</v>
      </c>
      <c r="F44" s="256" t="s">
        <v>756</v>
      </c>
      <c r="G44" s="255" t="s">
        <v>740</v>
      </c>
      <c r="H44" t="str" cm="1">
        <f t="array" ref="H44">INDEX(LUR!$D:$D,((_xlfn.XMATCH((_xlfn.XLOOKUP((CONCATENATE(B44,)),COL_A,LUR!$D:$D)),LUR!$D:$D,0,1))+3))</f>
        <v>LEONERA</v>
      </c>
      <c r="J44" t="b">
        <f t="shared" si="0"/>
        <v>1</v>
      </c>
    </row>
    <row r="45" spans="1:10" x14ac:dyDescent="0.25">
      <c r="A45" s="255" t="s">
        <v>737</v>
      </c>
      <c r="B45" s="255" t="s">
        <v>100</v>
      </c>
      <c r="C45" s="255">
        <v>7951</v>
      </c>
      <c r="D45" s="255" t="s">
        <v>3</v>
      </c>
      <c r="E45" s="255" t="s">
        <v>753</v>
      </c>
      <c r="F45" s="256" t="s">
        <v>756</v>
      </c>
      <c r="G45" s="255" t="s">
        <v>740</v>
      </c>
      <c r="H45" t="str" cm="1">
        <f t="array" ref="H45">INDEX(LUR!$D:$D,((_xlfn.XMATCH((_xlfn.XLOOKUP((CONCATENATE(B45,)),COL_A,LUR!$D:$D)),LUR!$D:$D,0,1))+3))</f>
        <v>Santa Marta - Consultorio</v>
      </c>
      <c r="J45" t="b">
        <f t="shared" si="0"/>
        <v>0</v>
      </c>
    </row>
    <row r="46" spans="1:10" x14ac:dyDescent="0.25">
      <c r="A46" s="255" t="s">
        <v>737</v>
      </c>
      <c r="B46" s="255" t="s">
        <v>117</v>
      </c>
      <c r="C46" s="255">
        <v>8790</v>
      </c>
      <c r="D46" s="255" t="s">
        <v>753</v>
      </c>
      <c r="E46" s="255" t="s">
        <v>763</v>
      </c>
      <c r="F46" s="256" t="s">
        <v>764</v>
      </c>
      <c r="G46" s="255" t="s">
        <v>740</v>
      </c>
      <c r="H46" t="str" cm="1">
        <f t="array" ref="H46">INDEX(LUR!$D:$D,((_xlfn.XMATCH((_xlfn.XLOOKUP((CONCATENATE(B46,)),COL_A,LUR!$D:$D)),LUR!$D:$D,0,1))+3))</f>
        <v>CERRO VERDE BAJO</v>
      </c>
      <c r="J46" t="b">
        <f t="shared" si="0"/>
        <v>0</v>
      </c>
    </row>
    <row r="47" spans="1:10" x14ac:dyDescent="0.25">
      <c r="A47" s="255" t="s">
        <v>737</v>
      </c>
      <c r="B47" s="255" t="s">
        <v>505</v>
      </c>
      <c r="C47" s="255">
        <v>8801</v>
      </c>
      <c r="D47" s="255" t="s">
        <v>765</v>
      </c>
      <c r="E47" s="255" t="s">
        <v>753</v>
      </c>
      <c r="F47" s="256" t="s">
        <v>756</v>
      </c>
      <c r="G47" s="255" t="s">
        <v>740</v>
      </c>
      <c r="H47" t="str" cm="1">
        <f t="array" ref="H47">INDEX(LUR!$D:$D,((_xlfn.XMATCH((_xlfn.XLOOKUP((CONCATENATE(B47,)),COL_A,LUR!$D:$D)),LUR!$D:$D,0,1))+3))</f>
        <v>LEONERA</v>
      </c>
      <c r="J47" t="b">
        <f t="shared" si="0"/>
        <v>1</v>
      </c>
    </row>
    <row r="48" spans="1:10" x14ac:dyDescent="0.25">
      <c r="A48" s="255" t="s">
        <v>737</v>
      </c>
      <c r="B48" s="255" t="s">
        <v>504</v>
      </c>
      <c r="C48" s="255">
        <v>8800</v>
      </c>
      <c r="D48" s="255" t="s">
        <v>753</v>
      </c>
      <c r="E48" s="255" t="s">
        <v>765</v>
      </c>
      <c r="F48" s="256" t="s">
        <v>764</v>
      </c>
      <c r="G48" s="255" t="s">
        <v>740</v>
      </c>
      <c r="H48" t="str" cm="1">
        <f t="array" ref="H48">INDEX(LUR!$D:$D,((_xlfn.XMATCH((_xlfn.XLOOKUP((CONCATENATE(B48,)),COL_A,LUR!$D:$D)),LUR!$D:$D,0,1))+3))</f>
        <v>CERRO VERDE BAJO</v>
      </c>
      <c r="J48" t="b">
        <f t="shared" si="0"/>
        <v>0</v>
      </c>
    </row>
    <row r="49" spans="1:10" x14ac:dyDescent="0.25">
      <c r="A49" s="255" t="s">
        <v>737</v>
      </c>
      <c r="B49" s="255" t="s">
        <v>156</v>
      </c>
      <c r="C49" s="255">
        <v>8810</v>
      </c>
      <c r="D49" s="255" t="s">
        <v>753</v>
      </c>
      <c r="E49" s="255" t="s">
        <v>766</v>
      </c>
      <c r="F49" s="256" t="s">
        <v>739</v>
      </c>
      <c r="G49" s="255" t="s">
        <v>740</v>
      </c>
      <c r="H49" t="str" cm="1">
        <f t="array" ref="H49">INDEX(LUR!$D:$D,((_xlfn.XMATCH((_xlfn.XLOOKUP((CONCATENATE(B49,)),COL_A,LUR!$D:$D)),LUR!$D:$D,0,1))+3))</f>
        <v>LOBOS VIEJOS</v>
      </c>
      <c r="J49" t="b">
        <f t="shared" si="0"/>
        <v>0</v>
      </c>
    </row>
    <row r="50" spans="1:10" x14ac:dyDescent="0.25">
      <c r="A50" s="255" t="s">
        <v>737</v>
      </c>
      <c r="B50" s="255" t="s">
        <v>173</v>
      </c>
      <c r="C50" s="255">
        <v>8791</v>
      </c>
      <c r="D50" s="255" t="s">
        <v>763</v>
      </c>
      <c r="E50" s="255" t="s">
        <v>753</v>
      </c>
      <c r="F50" s="256" t="s">
        <v>756</v>
      </c>
      <c r="G50" s="255" t="s">
        <v>740</v>
      </c>
      <c r="H50" t="str" cm="1">
        <f t="array" ref="H50">INDEX(LUR!$D:$D,((_xlfn.XMATCH((_xlfn.XLOOKUP((CONCATENATE(B50,)),COL_A,LUR!$D:$D)),LUR!$D:$D,0,1))+3))</f>
        <v>POBL. PORVENIR</v>
      </c>
      <c r="J50" t="b">
        <f t="shared" si="0"/>
        <v>0</v>
      </c>
    </row>
    <row r="51" spans="1:10" x14ac:dyDescent="0.25">
      <c r="A51" s="255" t="s">
        <v>737</v>
      </c>
      <c r="B51" s="255" t="s">
        <v>174</v>
      </c>
      <c r="C51" s="255">
        <v>8811</v>
      </c>
      <c r="D51" s="255" t="s">
        <v>766</v>
      </c>
      <c r="E51" s="255" t="s">
        <v>753</v>
      </c>
      <c r="F51" s="256" t="s">
        <v>756</v>
      </c>
      <c r="G51" s="255" t="s">
        <v>740</v>
      </c>
      <c r="H51" t="str" cm="1">
        <f t="array" ref="H51">INDEX(LUR!$D:$D,((_xlfn.XMATCH((_xlfn.XLOOKUP((CONCATENATE(B51,)),COL_A,LUR!$D:$D)),LUR!$D:$D,0,1))+3))</f>
        <v>POLICLINICO - COQUIMBO</v>
      </c>
      <c r="J51" t="b">
        <f t="shared" si="0"/>
        <v>0</v>
      </c>
    </row>
    <row r="52" spans="1:10" x14ac:dyDescent="0.25">
      <c r="A52" s="255" t="s">
        <v>737</v>
      </c>
      <c r="B52" s="255" t="s">
        <v>157</v>
      </c>
      <c r="C52" s="255">
        <v>8410</v>
      </c>
      <c r="D52" s="255" t="s">
        <v>13</v>
      </c>
      <c r="E52" s="255" t="s">
        <v>767</v>
      </c>
      <c r="F52" s="256" t="s">
        <v>739</v>
      </c>
      <c r="G52" s="255" t="s">
        <v>740</v>
      </c>
      <c r="H52" t="str" cm="1">
        <f t="array" ref="H52">INDEX(LUR!$D:$D,((_xlfn.XMATCH((_xlfn.XLOOKUP((CONCATENATE(B52,)),COL_A,LUR!$D:$D)),LUR!$D:$D,0,1))+3))</f>
        <v>LOBOS VIEJOS</v>
      </c>
      <c r="J52" t="b">
        <f t="shared" si="0"/>
        <v>0</v>
      </c>
    </row>
    <row r="53" spans="1:10" x14ac:dyDescent="0.25">
      <c r="A53" s="255" t="s">
        <v>737</v>
      </c>
      <c r="B53" s="255" t="s">
        <v>175</v>
      </c>
      <c r="C53" s="255">
        <v>8411</v>
      </c>
      <c r="D53" s="255" t="s">
        <v>767</v>
      </c>
      <c r="E53" s="255" t="s">
        <v>13</v>
      </c>
      <c r="F53" s="256" t="s">
        <v>768</v>
      </c>
      <c r="G53" s="255" t="s">
        <v>740</v>
      </c>
      <c r="H53" t="str" cm="1">
        <f t="array" ref="H53">INDEX(LUR!$D:$D,((_xlfn.XMATCH((_xlfn.XLOOKUP((CONCATENATE(B53,)),COL_A,LUR!$D:$D)),LUR!$D:$D,0,1))+3))</f>
        <v>HUALQUI</v>
      </c>
      <c r="J53" t="b">
        <f t="shared" si="0"/>
        <v>1</v>
      </c>
    </row>
    <row r="54" spans="1:10" x14ac:dyDescent="0.25">
      <c r="A54" s="255" t="s">
        <v>737</v>
      </c>
      <c r="B54" s="255" t="s">
        <v>721</v>
      </c>
      <c r="C54" s="255">
        <v>950</v>
      </c>
      <c r="D54" s="255" t="s">
        <v>769</v>
      </c>
      <c r="E54" s="255" t="s">
        <v>770</v>
      </c>
      <c r="F54" s="256" t="s">
        <v>739</v>
      </c>
      <c r="G54" s="255" t="s">
        <v>740</v>
      </c>
      <c r="H54" t="e" cm="1">
        <f t="array" ref="H54">INDEX(LUR!$D:$D,((_xlfn.XMATCH((_xlfn.XLOOKUP((CONCATENATE(B54,)),COL_A,LUR!$D:$D)),LUR!$D:$D,0,1))+3))</f>
        <v>#N/A</v>
      </c>
      <c r="J54" t="e">
        <f t="shared" si="0"/>
        <v>#N/A</v>
      </c>
    </row>
    <row r="55" spans="1:10" x14ac:dyDescent="0.25">
      <c r="A55" s="255" t="s">
        <v>737</v>
      </c>
      <c r="B55" s="255" t="s">
        <v>101</v>
      </c>
      <c r="C55" s="255">
        <v>7981</v>
      </c>
      <c r="D55" s="255" t="s">
        <v>771</v>
      </c>
      <c r="E55" s="255" t="s">
        <v>6</v>
      </c>
      <c r="F55" s="256" t="s">
        <v>772</v>
      </c>
      <c r="G55" s="255" t="s">
        <v>740</v>
      </c>
      <c r="H55" t="str" cm="1">
        <f t="array" ref="H55">INDEX(LUR!$D:$D,((_xlfn.XMATCH((_xlfn.XLOOKUP((CONCATENATE(B55,)),COL_A,LUR!$D:$D)),LUR!$D:$D,0,1))+3))</f>
        <v>LEONERA</v>
      </c>
      <c r="J55" t="b">
        <f t="shared" si="0"/>
        <v>0</v>
      </c>
    </row>
    <row r="56" spans="1:10" x14ac:dyDescent="0.25">
      <c r="A56" s="255" t="s">
        <v>737</v>
      </c>
      <c r="B56" s="255" t="s">
        <v>689</v>
      </c>
      <c r="C56" s="255">
        <v>10981</v>
      </c>
      <c r="D56" s="255" t="s">
        <v>771</v>
      </c>
      <c r="E56" s="255" t="s">
        <v>773</v>
      </c>
      <c r="F56" s="256" t="s">
        <v>772</v>
      </c>
      <c r="G56" s="255" t="s">
        <v>740</v>
      </c>
      <c r="H56" t="str" cm="1">
        <f t="array" ref="H56">INDEX(LUR!$D:$D,((_xlfn.XMATCH((_xlfn.XLOOKUP((CONCATENATE(B56,)),COL_A,LUR!$D:$D)),LUR!$D:$D,0,1))+3))</f>
        <v>LEONERA</v>
      </c>
      <c r="J56" t="b">
        <f t="shared" si="0"/>
        <v>0</v>
      </c>
    </row>
    <row r="57" spans="1:10" x14ac:dyDescent="0.25">
      <c r="A57" s="255" t="s">
        <v>737</v>
      </c>
      <c r="B57" s="255" t="s">
        <v>83</v>
      </c>
      <c r="C57" s="255">
        <v>7960</v>
      </c>
      <c r="D57" s="255" t="s">
        <v>6</v>
      </c>
      <c r="E57" s="255" t="s">
        <v>771</v>
      </c>
      <c r="F57" s="256" t="s">
        <v>757</v>
      </c>
      <c r="G57" s="255" t="s">
        <v>740</v>
      </c>
      <c r="H57" t="str" cm="1">
        <f t="array" ref="H57">INDEX(LUR!$D:$D,((_xlfn.XMATCH((_xlfn.XLOOKUP((CONCATENATE(B57,)),COL_A,LUR!$D:$D)),LUR!$D:$D,0,1))+3))</f>
        <v>PTA. LOS LEONES</v>
      </c>
      <c r="J57" t="b">
        <f t="shared" si="0"/>
        <v>1</v>
      </c>
    </row>
    <row r="58" spans="1:10" x14ac:dyDescent="0.25">
      <c r="A58" s="255" t="s">
        <v>737</v>
      </c>
      <c r="B58" s="255" t="s">
        <v>102</v>
      </c>
      <c r="C58" s="255">
        <v>7961</v>
      </c>
      <c r="D58" s="255" t="s">
        <v>771</v>
      </c>
      <c r="E58" s="255" t="s">
        <v>6</v>
      </c>
      <c r="F58" s="256" t="s">
        <v>772</v>
      </c>
      <c r="G58" s="255" t="s">
        <v>740</v>
      </c>
      <c r="H58" t="str" cm="1">
        <f t="array" ref="H58">INDEX(LUR!$D:$D,((_xlfn.XMATCH((_xlfn.XLOOKUP((CONCATENATE(B58,)),COL_A,LUR!$D:$D)),LUR!$D:$D,0,1))+3))</f>
        <v>LEONERA</v>
      </c>
      <c r="J58" t="b">
        <f t="shared" si="0"/>
        <v>0</v>
      </c>
    </row>
    <row r="59" spans="1:10" x14ac:dyDescent="0.25">
      <c r="A59" s="255" t="s">
        <v>737</v>
      </c>
      <c r="B59" s="255" t="s">
        <v>103</v>
      </c>
      <c r="C59" s="255">
        <v>7971</v>
      </c>
      <c r="D59" s="255" t="s">
        <v>771</v>
      </c>
      <c r="E59" s="255" t="s">
        <v>774</v>
      </c>
      <c r="F59" s="256" t="s">
        <v>772</v>
      </c>
      <c r="G59" s="255" t="s">
        <v>740</v>
      </c>
      <c r="H59" t="str" cm="1">
        <f t="array" ref="H59">INDEX(LUR!$D:$D,((_xlfn.XMATCH((_xlfn.XLOOKUP((CONCATENATE(B59,)),COL_A,LUR!$D:$D)),LUR!$D:$D,0,1))+3))</f>
        <v>LEONERA</v>
      </c>
      <c r="J59" t="b">
        <f t="shared" si="0"/>
        <v>0</v>
      </c>
    </row>
    <row r="60" spans="1:10" x14ac:dyDescent="0.25">
      <c r="A60" s="255" t="s">
        <v>737</v>
      </c>
      <c r="B60" s="255" t="s">
        <v>687</v>
      </c>
      <c r="C60" s="255">
        <v>10980</v>
      </c>
      <c r="D60" s="255" t="s">
        <v>773</v>
      </c>
      <c r="E60" s="255" t="s">
        <v>771</v>
      </c>
      <c r="F60" s="256" t="s">
        <v>757</v>
      </c>
      <c r="G60" s="255" t="s">
        <v>740</v>
      </c>
      <c r="H60" t="str" cm="1">
        <f t="array" ref="H60">INDEX(LUR!$D:$D,((_xlfn.XMATCH((_xlfn.XLOOKUP((CONCATENATE(B60,)),COL_A,LUR!$D:$D)),LUR!$D:$D,0,1))+3))</f>
        <v>PTA. LOS LEONES</v>
      </c>
      <c r="J60" t="b">
        <f t="shared" si="0"/>
        <v>1</v>
      </c>
    </row>
    <row r="61" spans="1:10" x14ac:dyDescent="0.25">
      <c r="A61" s="255" t="s">
        <v>737</v>
      </c>
      <c r="B61" s="255" t="s">
        <v>84</v>
      </c>
      <c r="C61" s="255">
        <v>7970</v>
      </c>
      <c r="D61" s="255" t="s">
        <v>774</v>
      </c>
      <c r="E61" s="255" t="s">
        <v>771</v>
      </c>
      <c r="F61" s="256" t="s">
        <v>757</v>
      </c>
      <c r="G61" s="255" t="s">
        <v>740</v>
      </c>
      <c r="H61" t="str" cm="1">
        <f t="array" ref="H61">INDEX(LUR!$D:$D,((_xlfn.XMATCH((_xlfn.XLOOKUP((CONCATENATE(B61,)),COL_A,LUR!$D:$D)),LUR!$D:$D,0,1))+3))</f>
        <v>PTA. LOS LEONES</v>
      </c>
      <c r="J61" t="b">
        <f t="shared" si="0"/>
        <v>1</v>
      </c>
    </row>
    <row r="62" spans="1:10" x14ac:dyDescent="0.25">
      <c r="A62" s="255" t="s">
        <v>737</v>
      </c>
      <c r="B62" s="255" t="s">
        <v>85</v>
      </c>
      <c r="C62" s="255">
        <v>7980</v>
      </c>
      <c r="D62" s="255" t="s">
        <v>6</v>
      </c>
      <c r="E62" s="255" t="s">
        <v>771</v>
      </c>
      <c r="F62" s="256" t="s">
        <v>757</v>
      </c>
      <c r="G62" s="255" t="s">
        <v>740</v>
      </c>
      <c r="H62" t="str" cm="1">
        <f t="array" ref="H62">INDEX(LUR!$D:$D,((_xlfn.XMATCH((_xlfn.XLOOKUP((CONCATENATE(B62,)),COL_A,LUR!$D:$D)),LUR!$D:$D,0,1))+3))</f>
        <v>PTA. LOS LEONES</v>
      </c>
      <c r="J62" t="b">
        <f t="shared" si="0"/>
        <v>1</v>
      </c>
    </row>
    <row r="63" spans="1:10" x14ac:dyDescent="0.25">
      <c r="A63" s="255" t="s">
        <v>737</v>
      </c>
      <c r="B63" s="255" t="s">
        <v>104</v>
      </c>
      <c r="C63" s="255">
        <v>7991</v>
      </c>
      <c r="D63" s="255" t="s">
        <v>771</v>
      </c>
      <c r="E63" s="255" t="s">
        <v>774</v>
      </c>
      <c r="F63" s="256" t="s">
        <v>772</v>
      </c>
      <c r="G63" s="255" t="s">
        <v>740</v>
      </c>
      <c r="H63" t="str" cm="1">
        <f t="array" ref="H63">INDEX(LUR!$D:$D,((_xlfn.XMATCH((_xlfn.XLOOKUP((CONCATENATE(B63,)),COL_A,LUR!$D:$D)),LUR!$D:$D,0,1))+3))</f>
        <v>LEONERA</v>
      </c>
      <c r="J63" t="b">
        <f t="shared" si="0"/>
        <v>0</v>
      </c>
    </row>
    <row r="64" spans="1:10" x14ac:dyDescent="0.25">
      <c r="A64" s="255" t="s">
        <v>737</v>
      </c>
      <c r="B64" s="255" t="s">
        <v>86</v>
      </c>
      <c r="C64" s="255">
        <v>7990</v>
      </c>
      <c r="D64" s="255" t="s">
        <v>774</v>
      </c>
      <c r="E64" s="255" t="s">
        <v>771</v>
      </c>
      <c r="F64" s="256" t="s">
        <v>757</v>
      </c>
      <c r="G64" s="255" t="s">
        <v>740</v>
      </c>
      <c r="H64" t="str" cm="1">
        <f t="array" ref="H64">INDEX(LUR!$D:$D,((_xlfn.XMATCH((_xlfn.XLOOKUP((CONCATENATE(B64,)),COL_A,LUR!$D:$D)),LUR!$D:$D,0,1))+3))</f>
        <v>PTA. LOS LEONES</v>
      </c>
      <c r="J64" t="b">
        <f t="shared" si="0"/>
        <v>1</v>
      </c>
    </row>
    <row r="65" spans="1:10" x14ac:dyDescent="0.25">
      <c r="A65" s="255" t="s">
        <v>737</v>
      </c>
      <c r="B65" s="255" t="s">
        <v>162</v>
      </c>
      <c r="C65" s="255">
        <v>8161</v>
      </c>
      <c r="D65" s="255" t="s">
        <v>775</v>
      </c>
      <c r="E65" s="255" t="s">
        <v>5</v>
      </c>
      <c r="F65" s="256" t="s">
        <v>772</v>
      </c>
      <c r="G65" s="255" t="s">
        <v>740</v>
      </c>
      <c r="H65" t="str" cm="1">
        <f t="array" ref="H65">INDEX(LUR!$D:$D,((_xlfn.XMATCH((_xlfn.XLOOKUP((CONCATENATE(B65,)),COL_A,LUR!$D:$D)),LUR!$D:$D,0,1))+3))</f>
        <v>CANDELARIA</v>
      </c>
      <c r="J65" t="b">
        <f t="shared" si="0"/>
        <v>1</v>
      </c>
    </row>
    <row r="66" spans="1:10" x14ac:dyDescent="0.25">
      <c r="A66" s="255" t="s">
        <v>737</v>
      </c>
      <c r="B66" s="255" t="s">
        <v>197</v>
      </c>
      <c r="C66" s="255">
        <v>8160</v>
      </c>
      <c r="D66" s="255" t="s">
        <v>5</v>
      </c>
      <c r="E66" s="255" t="s">
        <v>775</v>
      </c>
      <c r="F66" s="256" t="s">
        <v>739</v>
      </c>
      <c r="G66" s="255" t="s">
        <v>740</v>
      </c>
      <c r="H66" t="str" cm="1">
        <f t="array" ref="H66">INDEX(LUR!$D:$D,((_xlfn.XMATCH((_xlfn.XLOOKUP((CONCATENATE(B66,)),COL_A,LUR!$D:$D)),LUR!$D:$D,0,1))+3))</f>
        <v>PTA. LOS LEONES</v>
      </c>
      <c r="J66" t="b">
        <f t="shared" si="0"/>
        <v>0</v>
      </c>
    </row>
    <row r="67" spans="1:10" x14ac:dyDescent="0.25">
      <c r="A67" s="255" t="s">
        <v>737</v>
      </c>
      <c r="B67" s="255" t="s">
        <v>189</v>
      </c>
      <c r="C67" s="255">
        <v>8281</v>
      </c>
      <c r="D67" s="255" t="s">
        <v>776</v>
      </c>
      <c r="E67" s="255" t="s">
        <v>773</v>
      </c>
      <c r="F67" s="256" t="s">
        <v>772</v>
      </c>
      <c r="G67" s="255" t="s">
        <v>740</v>
      </c>
      <c r="H67" t="str" cm="1">
        <f t="array" ref="H67">INDEX(LUR!$D:$D,((_xlfn.XMATCH((_xlfn.XLOOKUP((CONCATENATE(B67,)),COL_A,LUR!$D:$D)),LUR!$D:$D,0,1))+3))</f>
        <v>POLICLINICO - COQUIMBO</v>
      </c>
      <c r="J67" t="b">
        <f t="shared" si="0"/>
        <v>0</v>
      </c>
    </row>
    <row r="68" spans="1:10" x14ac:dyDescent="0.25">
      <c r="A68" s="255" t="s">
        <v>737</v>
      </c>
      <c r="B68" s="255" t="s">
        <v>190</v>
      </c>
      <c r="C68" s="255">
        <v>8271</v>
      </c>
      <c r="D68" s="255" t="s">
        <v>777</v>
      </c>
      <c r="E68" s="255" t="s">
        <v>778</v>
      </c>
      <c r="F68" s="256" t="s">
        <v>772</v>
      </c>
      <c r="G68" s="255" t="s">
        <v>740</v>
      </c>
      <c r="H68" t="str" cm="1">
        <f t="array" ref="H68">INDEX(LUR!$D:$D,((_xlfn.XMATCH((_xlfn.XLOOKUP((CONCATENATE(B68,)),COL_A,LUR!$D:$D)),LUR!$D:$D,0,1))+3))</f>
        <v>POLICLINICO - COQUIMBO</v>
      </c>
      <c r="J68" t="b">
        <f t="shared" si="0"/>
        <v>0</v>
      </c>
    </row>
    <row r="69" spans="1:10" x14ac:dyDescent="0.25">
      <c r="A69" s="255" t="s">
        <v>737</v>
      </c>
      <c r="B69" s="255" t="s">
        <v>191</v>
      </c>
      <c r="C69" s="255">
        <v>8301</v>
      </c>
      <c r="D69" s="255" t="s">
        <v>711</v>
      </c>
      <c r="E69" s="255" t="s">
        <v>5</v>
      </c>
      <c r="F69" s="256" t="s">
        <v>772</v>
      </c>
      <c r="G69" s="255" t="s">
        <v>740</v>
      </c>
      <c r="H69" t="str" cm="1">
        <f t="array" ref="H69">INDEX(LUR!$D:$D,((_xlfn.XMATCH((_xlfn.XLOOKUP((CONCATENATE(B69,)),COL_A,LUR!$D:$D)),LUR!$D:$D,0,1))+3))</f>
        <v>POLICLINICO - COQUIMBO</v>
      </c>
      <c r="J69" t="b">
        <f t="shared" si="0"/>
        <v>0</v>
      </c>
    </row>
    <row r="70" spans="1:10" x14ac:dyDescent="0.25">
      <c r="A70" s="255" t="s">
        <v>737</v>
      </c>
      <c r="B70" s="255" t="s">
        <v>199</v>
      </c>
      <c r="C70" s="255">
        <v>8260</v>
      </c>
      <c r="D70" s="255" t="s">
        <v>774</v>
      </c>
      <c r="E70" s="255" t="s">
        <v>779</v>
      </c>
      <c r="F70" s="256" t="s">
        <v>739</v>
      </c>
      <c r="G70" s="255" t="s">
        <v>740</v>
      </c>
      <c r="H70" t="str" cm="1">
        <f t="array" ref="H70">INDEX(LUR!$D:$D,((_xlfn.XMATCH((_xlfn.XLOOKUP((CONCATENATE(B70,)),COL_A,LUR!$D:$D)),LUR!$D:$D,0,1))+3))</f>
        <v>COLLAO</v>
      </c>
      <c r="J70" t="b">
        <f t="shared" si="0"/>
        <v>1</v>
      </c>
    </row>
    <row r="71" spans="1:10" x14ac:dyDescent="0.25">
      <c r="A71" s="255" t="s">
        <v>737</v>
      </c>
      <c r="B71" s="255" t="s">
        <v>179</v>
      </c>
      <c r="C71" s="255">
        <v>8270</v>
      </c>
      <c r="D71" s="255" t="s">
        <v>778</v>
      </c>
      <c r="E71" s="255" t="s">
        <v>777</v>
      </c>
      <c r="F71" s="256" t="s">
        <v>739</v>
      </c>
      <c r="G71" s="255" t="s">
        <v>740</v>
      </c>
      <c r="H71" t="str" cm="1">
        <f t="array" ref="H71">INDEX(LUR!$D:$D,((_xlfn.XMATCH((_xlfn.XLOOKUP((CONCATENATE(B71,)),COL_A,LUR!$D:$D)),LUR!$D:$D,0,1))+3))</f>
        <v>PTA. LOS LEONES</v>
      </c>
      <c r="J71" t="b">
        <f t="shared" si="0"/>
        <v>0</v>
      </c>
    </row>
    <row r="72" spans="1:10" x14ac:dyDescent="0.25">
      <c r="A72" s="255" t="s">
        <v>737</v>
      </c>
      <c r="B72" s="255" t="s">
        <v>182</v>
      </c>
      <c r="C72" s="255">
        <v>8291</v>
      </c>
      <c r="D72" s="255" t="s">
        <v>777</v>
      </c>
      <c r="E72" s="255" t="s">
        <v>778</v>
      </c>
      <c r="F72" s="256" t="s">
        <v>772</v>
      </c>
      <c r="G72" s="255" t="s">
        <v>740</v>
      </c>
      <c r="H72" cm="1">
        <f t="array" ref="H72">INDEX(LUR!$D:$D,((_xlfn.XMATCH((_xlfn.XLOOKUP((CONCATENATE(B72,)),COL_A,LUR!$D:$D)),LUR!$D:$D,0,1))+3))</f>
        <v>0</v>
      </c>
      <c r="J72" t="b">
        <f t="shared" si="0"/>
        <v>0</v>
      </c>
    </row>
    <row r="73" spans="1:10" x14ac:dyDescent="0.25">
      <c r="A73" s="255" t="s">
        <v>737</v>
      </c>
      <c r="B73" s="255" t="s">
        <v>183</v>
      </c>
      <c r="C73" s="255">
        <v>8261</v>
      </c>
      <c r="D73" s="255" t="s">
        <v>779</v>
      </c>
      <c r="E73" s="255" t="s">
        <v>774</v>
      </c>
      <c r="F73" s="256" t="s">
        <v>772</v>
      </c>
      <c r="G73" s="255" t="s">
        <v>740</v>
      </c>
      <c r="H73" cm="1">
        <f t="array" ref="H73">INDEX(LUR!$D:$D,((_xlfn.XMATCH((_xlfn.XLOOKUP((CONCATENATE(B73,)),COL_A,LUR!$D:$D)),LUR!$D:$D,0,1))+3))</f>
        <v>0</v>
      </c>
      <c r="J73" t="b">
        <f t="shared" ref="J73:J136" si="1">E73=H73</f>
        <v>0</v>
      </c>
    </row>
    <row r="74" spans="1:10" x14ac:dyDescent="0.25">
      <c r="A74" s="255" t="s">
        <v>737</v>
      </c>
      <c r="B74" s="255" t="s">
        <v>200</v>
      </c>
      <c r="C74" s="255">
        <v>8280</v>
      </c>
      <c r="D74" s="255" t="s">
        <v>773</v>
      </c>
      <c r="E74" s="255" t="s">
        <v>776</v>
      </c>
      <c r="F74" s="256" t="s">
        <v>739</v>
      </c>
      <c r="G74" s="255" t="s">
        <v>740</v>
      </c>
      <c r="H74" t="str" cm="1">
        <f t="array" ref="H74">INDEX(LUR!$D:$D,((_xlfn.XMATCH((_xlfn.XLOOKUP((CONCATENATE(B74,)),COL_A,LUR!$D:$D)),LUR!$D:$D,0,1))+3))</f>
        <v>PTA. LOS LEONES</v>
      </c>
      <c r="J74" t="b">
        <f t="shared" si="1"/>
        <v>0</v>
      </c>
    </row>
    <row r="75" spans="1:10" x14ac:dyDescent="0.25">
      <c r="A75" s="255" t="s">
        <v>737</v>
      </c>
      <c r="B75" s="255" t="s">
        <v>201</v>
      </c>
      <c r="C75" s="255">
        <v>8290</v>
      </c>
      <c r="D75" s="255" t="s">
        <v>778</v>
      </c>
      <c r="E75" s="255" t="s">
        <v>777</v>
      </c>
      <c r="F75" s="256" t="s">
        <v>739</v>
      </c>
      <c r="G75" s="255" t="s">
        <v>740</v>
      </c>
      <c r="H75" t="str" cm="1">
        <f t="array" ref="H75">INDEX(LUR!$D:$D,((_xlfn.XMATCH((_xlfn.XLOOKUP((CONCATENATE(B75,)),COL_A,LUR!$D:$D)),LUR!$D:$D,0,1))+3))</f>
        <v>PTA. LOS LEONES</v>
      </c>
      <c r="J75" t="b">
        <f t="shared" si="1"/>
        <v>0</v>
      </c>
    </row>
    <row r="76" spans="1:10" x14ac:dyDescent="0.25">
      <c r="A76" s="255" t="s">
        <v>737</v>
      </c>
      <c r="B76" s="255" t="s">
        <v>203</v>
      </c>
      <c r="C76" s="255">
        <v>8300</v>
      </c>
      <c r="D76" s="255" t="s">
        <v>5</v>
      </c>
      <c r="E76" s="255" t="s">
        <v>711</v>
      </c>
      <c r="F76" s="256" t="s">
        <v>780</v>
      </c>
      <c r="G76" s="255" t="s">
        <v>740</v>
      </c>
      <c r="H76" t="str" cm="1">
        <f t="array" ref="H76">INDEX(LUR!$D:$D,((_xlfn.XMATCH((_xlfn.XLOOKUP((CONCATENATE(B76,)),COL_A,LUR!$D:$D)),LUR!$D:$D,0,1))+3))</f>
        <v>PTA. LOS LEONES</v>
      </c>
      <c r="J76" t="b">
        <f t="shared" si="1"/>
        <v>0</v>
      </c>
    </row>
    <row r="77" spans="1:10" x14ac:dyDescent="0.25">
      <c r="A77" s="255" t="s">
        <v>737</v>
      </c>
      <c r="B77" s="255" t="s">
        <v>192</v>
      </c>
      <c r="C77" s="255">
        <v>8460</v>
      </c>
      <c r="D77" s="255" t="s">
        <v>778</v>
      </c>
      <c r="E77" s="255" t="s">
        <v>775</v>
      </c>
      <c r="F77" s="256" t="s">
        <v>739</v>
      </c>
      <c r="G77" s="255" t="s">
        <v>740</v>
      </c>
      <c r="H77" t="str" cm="1">
        <f t="array" ref="H77">INDEX(LUR!$D:$D,((_xlfn.XMATCH((_xlfn.XLOOKUP((CONCATENATE(B77,)),COL_A,LUR!$D:$D)),LUR!$D:$D,0,1))+3))</f>
        <v>TERM. COLLAO</v>
      </c>
      <c r="J77" t="b">
        <f t="shared" si="1"/>
        <v>1</v>
      </c>
    </row>
    <row r="78" spans="1:10" x14ac:dyDescent="0.25">
      <c r="A78" s="255" t="s">
        <v>737</v>
      </c>
      <c r="B78" s="255" t="s">
        <v>507</v>
      </c>
      <c r="C78" s="255">
        <v>8470</v>
      </c>
      <c r="D78" s="255" t="s">
        <v>728</v>
      </c>
      <c r="E78" s="255" t="s">
        <v>424</v>
      </c>
      <c r="F78" s="256" t="s">
        <v>739</v>
      </c>
      <c r="G78" s="255" t="s">
        <v>740</v>
      </c>
      <c r="H78" t="str" cm="1">
        <f t="array" ref="H78">INDEX(LUR!$D:$D,((_xlfn.XMATCH((_xlfn.XLOOKUP((CONCATENATE(B78,)),COL_A,LUR!$D:$D)),LUR!$D:$D,0,1))+3))</f>
        <v>PTA. TERMINAL COLLAO</v>
      </c>
      <c r="J78" t="b">
        <f t="shared" si="1"/>
        <v>0</v>
      </c>
    </row>
    <row r="79" spans="1:10" x14ac:dyDescent="0.25">
      <c r="A79" s="255" t="s">
        <v>737</v>
      </c>
      <c r="B79" s="255" t="s">
        <v>570</v>
      </c>
      <c r="C79" s="255">
        <v>8450</v>
      </c>
      <c r="D79" s="255" t="s">
        <v>781</v>
      </c>
      <c r="E79" s="255" t="s">
        <v>424</v>
      </c>
      <c r="F79" s="256" t="s">
        <v>739</v>
      </c>
      <c r="G79" s="255" t="s">
        <v>740</v>
      </c>
      <c r="H79" t="str" cm="1">
        <f t="array" ref="H79">INDEX(LUR!$D:$D,((_xlfn.XMATCH((_xlfn.XLOOKUP((CONCATENATE(B79,)),COL_A,LUR!$D:$D)),LUR!$D:$D,0,1))+3))</f>
        <v>PTA. TERMINAL COLLAO</v>
      </c>
      <c r="J79" t="b">
        <f t="shared" si="1"/>
        <v>0</v>
      </c>
    </row>
    <row r="80" spans="1:10" x14ac:dyDescent="0.25">
      <c r="A80" s="255" t="s">
        <v>737</v>
      </c>
      <c r="B80" s="255" t="s">
        <v>311</v>
      </c>
      <c r="C80" s="255">
        <v>8420</v>
      </c>
      <c r="D80" s="255" t="s">
        <v>778</v>
      </c>
      <c r="E80" s="255" t="s">
        <v>424</v>
      </c>
      <c r="F80" s="256" t="s">
        <v>739</v>
      </c>
      <c r="G80" s="255" t="s">
        <v>740</v>
      </c>
      <c r="H80" t="str" cm="1">
        <f t="array" ref="H80">INDEX(LUR!$D:$D,((_xlfn.XMATCH((_xlfn.XLOOKUP((CONCATENATE(B80,)),COL_A,LUR!$D:$D)),LUR!$D:$D,0,1))+3))</f>
        <v>PTA. LOS LEONES</v>
      </c>
      <c r="J80" t="b">
        <f t="shared" si="1"/>
        <v>0</v>
      </c>
    </row>
    <row r="81" spans="1:10" x14ac:dyDescent="0.25">
      <c r="A81" s="255" t="s">
        <v>737</v>
      </c>
      <c r="B81" s="255" t="s">
        <v>571</v>
      </c>
      <c r="C81" s="255">
        <v>8451</v>
      </c>
      <c r="D81" s="255" t="s">
        <v>424</v>
      </c>
      <c r="E81" s="255" t="s">
        <v>781</v>
      </c>
      <c r="F81" s="256" t="s">
        <v>772</v>
      </c>
      <c r="G81" s="255" t="s">
        <v>740</v>
      </c>
      <c r="H81" t="str" cm="1">
        <f t="array" ref="H81">INDEX(LUR!$D:$D,((_xlfn.XMATCH((_xlfn.XLOOKUP((CONCATENATE(B81,)),COL_A,LUR!$D:$D)),LUR!$D:$D,0,1))+3))</f>
        <v>SILVA HENRÍQUEZ</v>
      </c>
      <c r="J81" t="b">
        <f t="shared" si="1"/>
        <v>1</v>
      </c>
    </row>
    <row r="82" spans="1:10" x14ac:dyDescent="0.25">
      <c r="A82" s="255" t="s">
        <v>737</v>
      </c>
      <c r="B82" s="255" t="s">
        <v>180</v>
      </c>
      <c r="C82" s="255">
        <v>8430</v>
      </c>
      <c r="D82" s="255" t="s">
        <v>778</v>
      </c>
      <c r="E82" s="255" t="s">
        <v>782</v>
      </c>
      <c r="F82" s="256" t="s">
        <v>739</v>
      </c>
      <c r="G82" s="255" t="s">
        <v>740</v>
      </c>
      <c r="H82" t="str" cm="1">
        <f t="array" ref="H82">INDEX(LUR!$D:$D,((_xlfn.XMATCH((_xlfn.XLOOKUP((CONCATENATE(B82,)),COL_A,LUR!$D:$D)),LUR!$D:$D,0,1))+3))</f>
        <v>PTA. LOS LEONES</v>
      </c>
      <c r="J82" t="b">
        <f t="shared" si="1"/>
        <v>0</v>
      </c>
    </row>
    <row r="83" spans="1:10" x14ac:dyDescent="0.25">
      <c r="A83" s="255" t="s">
        <v>737</v>
      </c>
      <c r="B83" s="255" t="s">
        <v>198</v>
      </c>
      <c r="C83" s="255">
        <v>8440</v>
      </c>
      <c r="D83" s="255" t="s">
        <v>783</v>
      </c>
      <c r="E83" s="255" t="s">
        <v>424</v>
      </c>
      <c r="F83" s="256" t="s">
        <v>739</v>
      </c>
      <c r="G83" s="255" t="s">
        <v>740</v>
      </c>
      <c r="H83" t="str" cm="1">
        <f t="array" ref="H83">INDEX(LUR!$D:$D,((_xlfn.XMATCH((_xlfn.XLOOKUP((CONCATENATE(B83,)),COL_A,LUR!$D:$D)),LUR!$D:$D,0,1))+3))</f>
        <v>Puente Llacolén</v>
      </c>
      <c r="J83" t="b">
        <f t="shared" si="1"/>
        <v>0</v>
      </c>
    </row>
    <row r="84" spans="1:10" x14ac:dyDescent="0.25">
      <c r="A84" s="255" t="s">
        <v>737</v>
      </c>
      <c r="B84" s="255" t="s">
        <v>184</v>
      </c>
      <c r="C84" s="255">
        <v>8431</v>
      </c>
      <c r="D84" s="255" t="s">
        <v>782</v>
      </c>
      <c r="E84" s="255" t="s">
        <v>778</v>
      </c>
      <c r="F84" s="256" t="s">
        <v>772</v>
      </c>
      <c r="G84" s="255" t="s">
        <v>740</v>
      </c>
      <c r="H84" cm="1">
        <f t="array" ref="H84">INDEX(LUR!$D:$D,((_xlfn.XMATCH((_xlfn.XLOOKUP((CONCATENATE(B84,)),COL_A,LUR!$D:$D)),LUR!$D:$D,0,1))+3))</f>
        <v>0</v>
      </c>
      <c r="J84" t="b">
        <f t="shared" si="1"/>
        <v>0</v>
      </c>
    </row>
    <row r="85" spans="1:10" x14ac:dyDescent="0.25">
      <c r="A85" s="255" t="s">
        <v>737</v>
      </c>
      <c r="B85" s="255" t="s">
        <v>168</v>
      </c>
      <c r="C85" s="255">
        <v>8461</v>
      </c>
      <c r="D85" s="255" t="s">
        <v>775</v>
      </c>
      <c r="E85" s="255" t="s">
        <v>778</v>
      </c>
      <c r="F85" s="256" t="s">
        <v>772</v>
      </c>
      <c r="G85" s="255" t="s">
        <v>740</v>
      </c>
      <c r="H85" t="str" cm="1">
        <f t="array" ref="H85">INDEX(LUR!$D:$D,((_xlfn.XMATCH((_xlfn.XLOOKUP((CONCATENATE(B85,)),COL_A,LUR!$D:$D)),LUR!$D:$D,0,1))+3))</f>
        <v>MICHAIHUE</v>
      </c>
      <c r="J85" t="b">
        <f t="shared" si="1"/>
        <v>1</v>
      </c>
    </row>
    <row r="86" spans="1:10" x14ac:dyDescent="0.25">
      <c r="A86" s="255" t="s">
        <v>737</v>
      </c>
      <c r="B86" s="255" t="s">
        <v>508</v>
      </c>
      <c r="C86" s="255">
        <v>8471</v>
      </c>
      <c r="D86" s="255" t="s">
        <v>424</v>
      </c>
      <c r="E86" s="255" t="s">
        <v>728</v>
      </c>
      <c r="F86" s="256" t="s">
        <v>772</v>
      </c>
      <c r="G86" s="255" t="s">
        <v>740</v>
      </c>
      <c r="H86" t="str" cm="1">
        <f t="array" ref="H86">INDEX(LUR!$D:$D,((_xlfn.XMATCH((_xlfn.XLOOKUP((CONCATENATE(B86,)),COL_A,LUR!$D:$D)),LUR!$D:$D,0,1))+3))</f>
        <v>AV. MICHAIHUE</v>
      </c>
      <c r="J86" t="b">
        <f t="shared" si="1"/>
        <v>1</v>
      </c>
    </row>
    <row r="87" spans="1:10" x14ac:dyDescent="0.25">
      <c r="A87" s="255" t="s">
        <v>737</v>
      </c>
      <c r="B87" s="255" t="s">
        <v>185</v>
      </c>
      <c r="C87" s="255">
        <v>8441</v>
      </c>
      <c r="D87" s="255" t="s">
        <v>424</v>
      </c>
      <c r="E87" s="255" t="s">
        <v>783</v>
      </c>
      <c r="F87" s="256" t="s">
        <v>772</v>
      </c>
      <c r="G87" s="255" t="s">
        <v>740</v>
      </c>
      <c r="H87" cm="1">
        <f t="array" ref="H87">INDEX(LUR!$D:$D,((_xlfn.XMATCH((_xlfn.XLOOKUP((CONCATENATE(B87,)),COL_A,LUR!$D:$D)),LUR!$D:$D,0,1))+3))</f>
        <v>0</v>
      </c>
      <c r="J87" t="b">
        <f t="shared" si="1"/>
        <v>0</v>
      </c>
    </row>
    <row r="88" spans="1:10" x14ac:dyDescent="0.25">
      <c r="A88" s="255" t="s">
        <v>737</v>
      </c>
      <c r="B88" s="255" t="s">
        <v>207</v>
      </c>
      <c r="C88" s="255">
        <v>8421</v>
      </c>
      <c r="D88" s="255" t="s">
        <v>424</v>
      </c>
      <c r="E88" s="255" t="s">
        <v>778</v>
      </c>
      <c r="F88" s="256" t="s">
        <v>772</v>
      </c>
      <c r="G88" s="255" t="s">
        <v>740</v>
      </c>
      <c r="H88" cm="1">
        <f t="array" ref="H88">INDEX(LUR!$D:$D,((_xlfn.XMATCH((_xlfn.XLOOKUP((CONCATENATE(B88,)),COL_A,LUR!$D:$D)),LUR!$D:$D,0,1))+3))</f>
        <v>0</v>
      </c>
      <c r="J88" t="b">
        <f t="shared" si="1"/>
        <v>0</v>
      </c>
    </row>
    <row r="89" spans="1:10" x14ac:dyDescent="0.25">
      <c r="A89" s="255" t="s">
        <v>737</v>
      </c>
      <c r="B89" s="255" t="s">
        <v>163</v>
      </c>
      <c r="C89" s="255">
        <v>8001</v>
      </c>
      <c r="D89" s="255" t="s">
        <v>784</v>
      </c>
      <c r="E89" s="255" t="s">
        <v>5</v>
      </c>
      <c r="F89" s="256" t="s">
        <v>772</v>
      </c>
      <c r="G89" s="255" t="s">
        <v>740</v>
      </c>
      <c r="H89" t="str" cm="1">
        <f t="array" ref="H89">INDEX(LUR!$D:$D,((_xlfn.XMATCH((_xlfn.XLOOKUP((CONCATENATE(B89,)),COL_A,LUR!$D:$D)),LUR!$D:$D,0,1))+3))</f>
        <v>POLICLINICO - COQUIMBO</v>
      </c>
      <c r="J89" t="b">
        <f t="shared" si="1"/>
        <v>0</v>
      </c>
    </row>
    <row r="90" spans="1:10" x14ac:dyDescent="0.25">
      <c r="A90" s="255" t="s">
        <v>737</v>
      </c>
      <c r="B90" s="255" t="s">
        <v>181</v>
      </c>
      <c r="C90" s="255">
        <v>8000</v>
      </c>
      <c r="D90" s="255" t="s">
        <v>5</v>
      </c>
      <c r="E90" s="255" t="s">
        <v>784</v>
      </c>
      <c r="F90" s="256" t="s">
        <v>739</v>
      </c>
      <c r="G90" s="255" t="s">
        <v>740</v>
      </c>
      <c r="H90" t="str" cm="1">
        <f t="array" ref="H90">INDEX(LUR!$D:$D,((_xlfn.XMATCH((_xlfn.XLOOKUP((CONCATENATE(B90,)),COL_A,LUR!$D:$D)),LUR!$D:$D,0,1))+3))</f>
        <v>LOS FRESNOS</v>
      </c>
      <c r="J90" t="b">
        <f t="shared" si="1"/>
        <v>1</v>
      </c>
    </row>
    <row r="91" spans="1:10" x14ac:dyDescent="0.25">
      <c r="A91" s="255" t="s">
        <v>737</v>
      </c>
      <c r="B91" s="255" t="s">
        <v>186</v>
      </c>
      <c r="C91" s="255">
        <v>8011</v>
      </c>
      <c r="D91" s="255" t="s">
        <v>784</v>
      </c>
      <c r="E91" s="255" t="s">
        <v>5</v>
      </c>
      <c r="F91" s="256" t="s">
        <v>772</v>
      </c>
      <c r="G91" s="255" t="s">
        <v>740</v>
      </c>
      <c r="H91" cm="1">
        <f t="array" ref="H91">INDEX(LUR!$D:$D,((_xlfn.XMATCH((_xlfn.XLOOKUP((CONCATENATE(B91,)),COL_A,LUR!$D:$D)),LUR!$D:$D,0,1))+3))</f>
        <v>0</v>
      </c>
      <c r="J91" t="b">
        <f t="shared" si="1"/>
        <v>0</v>
      </c>
    </row>
    <row r="92" spans="1:10" x14ac:dyDescent="0.25">
      <c r="A92" s="255" t="s">
        <v>737</v>
      </c>
      <c r="B92" s="255" t="s">
        <v>202</v>
      </c>
      <c r="C92" s="255">
        <v>8010</v>
      </c>
      <c r="D92" s="255" t="s">
        <v>5</v>
      </c>
      <c r="E92" s="255" t="s">
        <v>784</v>
      </c>
      <c r="F92" s="256" t="s">
        <v>739</v>
      </c>
      <c r="G92" s="255" t="s">
        <v>740</v>
      </c>
      <c r="H92" t="str" cm="1">
        <f t="array" ref="H92">INDEX(LUR!$D:$D,((_xlfn.XMATCH((_xlfn.XLOOKUP((CONCATENATE(B92,)),COL_A,LUR!$D:$D)),LUR!$D:$D,0,1))+3))</f>
        <v>LOS FRESNOS</v>
      </c>
      <c r="J92" t="b">
        <f t="shared" si="1"/>
        <v>1</v>
      </c>
    </row>
    <row r="93" spans="1:10" x14ac:dyDescent="0.25">
      <c r="A93" s="255" t="s">
        <v>737</v>
      </c>
      <c r="B93" s="255" t="s">
        <v>118</v>
      </c>
      <c r="C93" s="255">
        <v>8751</v>
      </c>
      <c r="D93" s="255" t="s">
        <v>259</v>
      </c>
      <c r="E93" s="255" t="s">
        <v>785</v>
      </c>
      <c r="F93" s="256" t="s">
        <v>764</v>
      </c>
      <c r="G93" s="255" t="s">
        <v>740</v>
      </c>
      <c r="H93" t="str" cm="1">
        <f t="array" ref="H93">INDEX(LUR!$D:$D,((_xlfn.XMATCH((_xlfn.XLOOKUP((CONCATENATE(B93,)),COL_A,LUR!$D:$D)),LUR!$D:$D,0,1))+3))</f>
        <v>PENCO LIRQUEN</v>
      </c>
      <c r="J93" t="b">
        <f t="shared" si="1"/>
        <v>1</v>
      </c>
    </row>
    <row r="94" spans="1:10" x14ac:dyDescent="0.25">
      <c r="A94" s="255" t="s">
        <v>737</v>
      </c>
      <c r="B94" s="255" t="s">
        <v>119</v>
      </c>
      <c r="C94" s="255">
        <v>8761</v>
      </c>
      <c r="D94" s="255" t="s">
        <v>259</v>
      </c>
      <c r="E94" s="255" t="s">
        <v>785</v>
      </c>
      <c r="F94" s="256" t="s">
        <v>764</v>
      </c>
      <c r="G94" s="255" t="s">
        <v>740</v>
      </c>
      <c r="H94" t="str" cm="1">
        <f t="array" ref="H94">INDEX(LUR!$D:$D,((_xlfn.XMATCH((_xlfn.XLOOKUP((CONCATENATE(B94,)),COL_A,LUR!$D:$D)),LUR!$D:$D,0,1))+3))</f>
        <v>PENCO LIRQUEN</v>
      </c>
      <c r="J94" t="b">
        <f t="shared" si="1"/>
        <v>1</v>
      </c>
    </row>
    <row r="95" spans="1:10" x14ac:dyDescent="0.25">
      <c r="A95" s="255" t="s">
        <v>737</v>
      </c>
      <c r="B95" s="255" t="s">
        <v>120</v>
      </c>
      <c r="C95" s="255">
        <v>8781</v>
      </c>
      <c r="D95" s="255" t="s">
        <v>786</v>
      </c>
      <c r="E95" s="255" t="s">
        <v>787</v>
      </c>
      <c r="F95" s="256" t="s">
        <v>764</v>
      </c>
      <c r="G95" s="255" t="s">
        <v>740</v>
      </c>
      <c r="H95" t="str" cm="1">
        <f t="array" ref="H95">INDEX(LUR!$D:$D,((_xlfn.XMATCH((_xlfn.XLOOKUP((CONCATENATE(B95,)),COL_A,LUR!$D:$D)),LUR!$D:$D,0,1))+3))</f>
        <v>RIOS DE CHILE</v>
      </c>
      <c r="J95" t="b">
        <f t="shared" si="1"/>
        <v>0</v>
      </c>
    </row>
    <row r="96" spans="1:10" x14ac:dyDescent="0.25">
      <c r="A96" s="255" t="s">
        <v>737</v>
      </c>
      <c r="B96" s="255" t="s">
        <v>121</v>
      </c>
      <c r="C96" s="255">
        <v>8771</v>
      </c>
      <c r="D96" s="255" t="s">
        <v>786</v>
      </c>
      <c r="E96" s="255" t="s">
        <v>281</v>
      </c>
      <c r="F96" s="256" t="s">
        <v>764</v>
      </c>
      <c r="G96" s="255" t="s">
        <v>740</v>
      </c>
      <c r="H96" t="str" cm="1">
        <f t="array" ref="H96">INDEX(LUR!$D:$D,((_xlfn.XMATCH((_xlfn.XLOOKUP((CONCATENATE(B96,)),COL_A,LUR!$D:$D)),LUR!$D:$D,0,1))+3))</f>
        <v>RIOS DE CHILE</v>
      </c>
      <c r="J96" t="b">
        <f t="shared" si="1"/>
        <v>0</v>
      </c>
    </row>
    <row r="97" spans="1:10" x14ac:dyDescent="0.25">
      <c r="A97" s="255" t="s">
        <v>737</v>
      </c>
      <c r="B97" s="255" t="s">
        <v>694</v>
      </c>
      <c r="C97" s="255">
        <v>11181</v>
      </c>
      <c r="D97" s="255" t="s">
        <v>226</v>
      </c>
      <c r="E97" s="255" t="s">
        <v>516</v>
      </c>
      <c r="F97" s="256" t="s">
        <v>764</v>
      </c>
      <c r="G97" s="255" t="s">
        <v>740</v>
      </c>
      <c r="H97" t="str" cm="1">
        <f t="array" ref="H97">INDEX(LUR!$D:$D,((_xlfn.XMATCH((_xlfn.XLOOKUP((CONCATENATE(B97,)),COL_A,LUR!$D:$D)),LUR!$D:$D,0,1))+3))</f>
        <v>PENCO LIRQUÉN</v>
      </c>
      <c r="J97" t="b">
        <f t="shared" si="1"/>
        <v>0</v>
      </c>
    </row>
    <row r="98" spans="1:10" x14ac:dyDescent="0.25">
      <c r="A98" s="255" t="s">
        <v>737</v>
      </c>
      <c r="B98" s="255" t="s">
        <v>134</v>
      </c>
      <c r="C98" s="255">
        <v>8750</v>
      </c>
      <c r="D98" s="255" t="s">
        <v>785</v>
      </c>
      <c r="E98" s="255" t="s">
        <v>259</v>
      </c>
      <c r="F98" s="256" t="s">
        <v>788</v>
      </c>
      <c r="G98" s="255" t="s">
        <v>740</v>
      </c>
      <c r="H98" t="str" cm="1">
        <f t="array" ref="H98">INDEX(LUR!$D:$D,((_xlfn.XMATCH((_xlfn.XLOOKUP((CONCATENATE(B98,)),COL_A,LUR!$D:$D)),LUR!$D:$D,0,1))+3))</f>
        <v>INDUSTRIAS</v>
      </c>
      <c r="J98" t="b">
        <f t="shared" si="1"/>
        <v>1</v>
      </c>
    </row>
    <row r="99" spans="1:10" x14ac:dyDescent="0.25">
      <c r="A99" s="255" t="s">
        <v>737</v>
      </c>
      <c r="B99" s="255" t="s">
        <v>135</v>
      </c>
      <c r="C99" s="255">
        <v>8760</v>
      </c>
      <c r="D99" s="255" t="s">
        <v>785</v>
      </c>
      <c r="E99" s="255" t="s">
        <v>259</v>
      </c>
      <c r="F99" s="256" t="s">
        <v>788</v>
      </c>
      <c r="G99" s="255" t="s">
        <v>740</v>
      </c>
      <c r="H99" t="str" cm="1">
        <f t="array" ref="H99">INDEX(LUR!$D:$D,((_xlfn.XMATCH((_xlfn.XLOOKUP((CONCATENATE(B99,)),COL_A,LUR!$D:$D)),LUR!$D:$D,0,1))+3))</f>
        <v>HOSP. HIGUERAS</v>
      </c>
      <c r="J99" t="b">
        <f t="shared" si="1"/>
        <v>0</v>
      </c>
    </row>
    <row r="100" spans="1:10" x14ac:dyDescent="0.25">
      <c r="A100" s="255" t="s">
        <v>737</v>
      </c>
      <c r="B100" s="255" t="s">
        <v>164</v>
      </c>
      <c r="C100" s="255">
        <v>8770</v>
      </c>
      <c r="D100" s="255" t="s">
        <v>281</v>
      </c>
      <c r="E100" s="255" t="s">
        <v>786</v>
      </c>
      <c r="F100" s="256" t="s">
        <v>788</v>
      </c>
      <c r="G100" s="255" t="s">
        <v>740</v>
      </c>
      <c r="H100" t="str" cm="1">
        <f t="array" ref="H100">INDEX(LUR!$D:$D,((_xlfn.XMATCH((_xlfn.XLOOKUP((CONCATENATE(B100,)),COL_A,LUR!$D:$D)),LUR!$D:$D,0,1))+3))</f>
        <v>HIGUERAS</v>
      </c>
      <c r="J100" t="b">
        <f t="shared" si="1"/>
        <v>1</v>
      </c>
    </row>
    <row r="101" spans="1:10" x14ac:dyDescent="0.25">
      <c r="A101" s="255" t="s">
        <v>737</v>
      </c>
      <c r="B101" s="255" t="s">
        <v>136</v>
      </c>
      <c r="C101" s="255">
        <v>8780</v>
      </c>
      <c r="D101" s="255" t="s">
        <v>787</v>
      </c>
      <c r="E101" s="255" t="s">
        <v>786</v>
      </c>
      <c r="F101" s="256" t="s">
        <v>788</v>
      </c>
      <c r="G101" s="255" t="s">
        <v>740</v>
      </c>
      <c r="H101" t="str" cm="1">
        <f t="array" ref="H101">INDEX(LUR!$D:$D,((_xlfn.XMATCH((_xlfn.XLOOKUP((CONCATENATE(B101,)),COL_A,LUR!$D:$D)),LUR!$D:$D,0,1))+3))</f>
        <v>HIGUERAS</v>
      </c>
      <c r="J101" t="b">
        <f t="shared" si="1"/>
        <v>1</v>
      </c>
    </row>
    <row r="102" spans="1:10" x14ac:dyDescent="0.25">
      <c r="A102" s="255" t="s">
        <v>737</v>
      </c>
      <c r="B102" s="255" t="s">
        <v>695</v>
      </c>
      <c r="C102" s="255">
        <v>11180</v>
      </c>
      <c r="D102" s="255" t="s">
        <v>516</v>
      </c>
      <c r="E102" s="255" t="s">
        <v>226</v>
      </c>
      <c r="F102" s="256" t="s">
        <v>745</v>
      </c>
      <c r="G102" s="255" t="s">
        <v>740</v>
      </c>
      <c r="H102" t="str" cm="1">
        <f t="array" ref="H102">INDEX(LUR!$D:$D,((_xlfn.XMATCH((_xlfn.XLOOKUP((CONCATENATE(B102,)),COL_A,LUR!$D:$D)),LUR!$D:$D,0,1))+3))</f>
        <v>HOSPITAL HIGUERAS</v>
      </c>
      <c r="J102" t="b">
        <f t="shared" si="1"/>
        <v>1</v>
      </c>
    </row>
    <row r="103" spans="1:10" x14ac:dyDescent="0.25">
      <c r="A103" s="255" t="s">
        <v>737</v>
      </c>
      <c r="B103" s="255" t="s">
        <v>87</v>
      </c>
      <c r="C103" s="255">
        <v>8660</v>
      </c>
      <c r="D103" s="255" t="s">
        <v>789</v>
      </c>
      <c r="E103" s="255" t="s">
        <v>752</v>
      </c>
      <c r="F103" s="256" t="s">
        <v>745</v>
      </c>
      <c r="G103" s="255" t="s">
        <v>740</v>
      </c>
      <c r="H103" t="str" cm="1">
        <f t="array" ref="H103">INDEX(LUR!$D:$D,((_xlfn.XMATCH((_xlfn.XLOOKUP((CONCATENATE(B103,)),COL_A,LUR!$D:$D)),LUR!$D:$D,0,1))+3))</f>
        <v>LOBOS VIEJOS</v>
      </c>
      <c r="J103" t="b">
        <f t="shared" si="1"/>
        <v>1</v>
      </c>
    </row>
    <row r="104" spans="1:10" x14ac:dyDescent="0.25">
      <c r="A104" s="255" t="s">
        <v>737</v>
      </c>
      <c r="B104" s="255" t="s">
        <v>52</v>
      </c>
      <c r="C104" s="255">
        <v>8661</v>
      </c>
      <c r="D104" s="255" t="s">
        <v>752</v>
      </c>
      <c r="E104" s="255" t="s">
        <v>789</v>
      </c>
      <c r="F104" s="256" t="s">
        <v>764</v>
      </c>
      <c r="G104" s="255" t="s">
        <v>740</v>
      </c>
      <c r="H104" t="str" cm="1">
        <f t="array" ref="H104">INDEX(LUR!$D:$D,((_xlfn.XMATCH((_xlfn.XLOOKUP((CONCATENATE(B104,)),COL_A,LUR!$D:$D)),LUR!$D:$D,0,1))+3))</f>
        <v>LIRQUEN</v>
      </c>
      <c r="J104" t="b">
        <f t="shared" si="1"/>
        <v>1</v>
      </c>
    </row>
    <row r="105" spans="1:10" x14ac:dyDescent="0.25">
      <c r="A105" s="255" t="s">
        <v>737</v>
      </c>
      <c r="B105" s="255" t="s">
        <v>88</v>
      </c>
      <c r="C105" s="255">
        <v>8670</v>
      </c>
      <c r="D105" s="255" t="s">
        <v>790</v>
      </c>
      <c r="E105" s="255" t="s">
        <v>752</v>
      </c>
      <c r="F105" s="256" t="s">
        <v>745</v>
      </c>
      <c r="G105" s="255" t="s">
        <v>740</v>
      </c>
      <c r="H105" t="str" cm="1">
        <f t="array" ref="H105">INDEX(LUR!$D:$D,((_xlfn.XMATCH((_xlfn.XLOOKUP((CONCATENATE(B105,)),COL_A,LUR!$D:$D)),LUR!$D:$D,0,1))+3))</f>
        <v>LOBOS VIEJOS</v>
      </c>
      <c r="J105" t="b">
        <f t="shared" si="1"/>
        <v>1</v>
      </c>
    </row>
    <row r="106" spans="1:10" x14ac:dyDescent="0.25">
      <c r="A106" s="255" t="s">
        <v>737</v>
      </c>
      <c r="B106" s="255" t="s">
        <v>53</v>
      </c>
      <c r="C106" s="255">
        <v>8671</v>
      </c>
      <c r="D106" s="255" t="s">
        <v>752</v>
      </c>
      <c r="E106" s="255" t="s">
        <v>790</v>
      </c>
      <c r="F106" s="256" t="s">
        <v>764</v>
      </c>
      <c r="G106" s="255" t="s">
        <v>740</v>
      </c>
      <c r="H106" t="str" cm="1">
        <f t="array" ref="H106">INDEX(LUR!$D:$D,((_xlfn.XMATCH((_xlfn.XLOOKUP((CONCATENATE(B106,)),COL_A,LUR!$D:$D)),LUR!$D:$D,0,1))+3))</f>
        <v>PENCO LIRQUEN</v>
      </c>
      <c r="J106" t="b">
        <f t="shared" si="1"/>
        <v>0</v>
      </c>
    </row>
    <row r="107" spans="1:10" x14ac:dyDescent="0.25">
      <c r="A107" s="255" t="s">
        <v>737</v>
      </c>
      <c r="B107" s="255" t="s">
        <v>208</v>
      </c>
      <c r="C107" s="255">
        <v>8680</v>
      </c>
      <c r="D107" s="255" t="s">
        <v>787</v>
      </c>
      <c r="E107" s="255" t="s">
        <v>752</v>
      </c>
      <c r="F107" s="256" t="s">
        <v>745</v>
      </c>
      <c r="G107" s="255" t="s">
        <v>740</v>
      </c>
      <c r="H107" t="str" cm="1">
        <f t="array" ref="H107">INDEX(LUR!$D:$D,((_xlfn.XMATCH((_xlfn.XLOOKUP((CONCATENATE(B107,)),COL_A,LUR!$D:$D)),LUR!$D:$D,0,1))+3))</f>
        <v>LOBOS VIEJOS</v>
      </c>
      <c r="J107" t="b">
        <f t="shared" si="1"/>
        <v>1</v>
      </c>
    </row>
    <row r="108" spans="1:10" x14ac:dyDescent="0.25">
      <c r="A108" s="255" t="s">
        <v>737</v>
      </c>
      <c r="B108" s="255" t="s">
        <v>341</v>
      </c>
      <c r="C108" s="255">
        <v>8681</v>
      </c>
      <c r="D108" s="255" t="s">
        <v>752</v>
      </c>
      <c r="E108" s="255" t="s">
        <v>787</v>
      </c>
      <c r="F108" s="256" t="s">
        <v>764</v>
      </c>
      <c r="G108" s="255" t="s">
        <v>740</v>
      </c>
      <c r="H108" t="str" cm="1">
        <f t="array" ref="H108">INDEX(LUR!$D:$D,((_xlfn.XMATCH((_xlfn.XLOOKUP((CONCATENATE(B108,)),COL_A,LUR!$D:$D)),LUR!$D:$D,0,1))+3))</f>
        <v>02L</v>
      </c>
      <c r="J108" t="b">
        <f t="shared" si="1"/>
        <v>0</v>
      </c>
    </row>
    <row r="109" spans="1:10" x14ac:dyDescent="0.25">
      <c r="A109" s="255" t="s">
        <v>737</v>
      </c>
      <c r="B109" s="255" t="s">
        <v>726</v>
      </c>
      <c r="C109" s="255">
        <v>544</v>
      </c>
      <c r="D109" s="255" t="s">
        <v>791</v>
      </c>
      <c r="E109" s="255" t="s">
        <v>18</v>
      </c>
      <c r="F109" s="256" t="s">
        <v>739</v>
      </c>
      <c r="G109" s="255" t="s">
        <v>740</v>
      </c>
      <c r="H109" t="e" cm="1">
        <f t="array" ref="H109">INDEX(LUR!$D:$D,((_xlfn.XMATCH((_xlfn.XLOOKUP((CONCATENATE(B109,)),COL_A,LUR!$D:$D)),LUR!$D:$D,0,1))+3))</f>
        <v>#N/A</v>
      </c>
      <c r="J109" t="e">
        <f t="shared" si="1"/>
        <v>#N/A</v>
      </c>
    </row>
    <row r="110" spans="1:10" x14ac:dyDescent="0.25">
      <c r="A110" s="255" t="s">
        <v>737</v>
      </c>
      <c r="B110" s="255" t="s">
        <v>123</v>
      </c>
      <c r="C110" s="255">
        <v>8480</v>
      </c>
      <c r="D110" s="255" t="s">
        <v>792</v>
      </c>
      <c r="E110" s="255" t="s">
        <v>782</v>
      </c>
      <c r="F110" s="256" t="s">
        <v>739</v>
      </c>
      <c r="G110" s="255" t="s">
        <v>740</v>
      </c>
      <c r="H110" t="str" cm="1">
        <f t="array" ref="H110">INDEX(LUR!$D:$D,((_xlfn.XMATCH((_xlfn.XLOOKUP((CONCATENATE(B110,)),COL_A,LUR!$D:$D)),LUR!$D:$D,0,1))+3))</f>
        <v>NONGUEN</v>
      </c>
      <c r="J110" t="b">
        <f t="shared" si="1"/>
        <v>1</v>
      </c>
    </row>
    <row r="111" spans="1:10" x14ac:dyDescent="0.25">
      <c r="A111" s="255" t="s">
        <v>737</v>
      </c>
      <c r="B111" s="255" t="s">
        <v>151</v>
      </c>
      <c r="C111" s="255">
        <v>8490</v>
      </c>
      <c r="D111" s="255" t="s">
        <v>792</v>
      </c>
      <c r="E111" s="255" t="s">
        <v>5</v>
      </c>
      <c r="F111" s="256" t="s">
        <v>772</v>
      </c>
      <c r="G111" s="255" t="s">
        <v>740</v>
      </c>
      <c r="H111" t="str" cm="1">
        <f t="array" ref="H111">INDEX(LUR!$D:$D,((_xlfn.XMATCH((_xlfn.XLOOKUP((CONCATENATE(B111,)),COL_A,LUR!$D:$D)),LUR!$D:$D,0,1))+3))</f>
        <v>PENCO LIRQUEN</v>
      </c>
      <c r="J111" t="b">
        <f t="shared" si="1"/>
        <v>0</v>
      </c>
    </row>
    <row r="112" spans="1:10" x14ac:dyDescent="0.25">
      <c r="A112" s="255" t="s">
        <v>737</v>
      </c>
      <c r="B112" s="255" t="s">
        <v>149</v>
      </c>
      <c r="C112" s="255">
        <v>8491</v>
      </c>
      <c r="D112" s="255" t="s">
        <v>5</v>
      </c>
      <c r="E112" s="255" t="s">
        <v>792</v>
      </c>
      <c r="F112" s="256" t="s">
        <v>747</v>
      </c>
      <c r="G112" s="255" t="s">
        <v>740</v>
      </c>
      <c r="H112" t="str" cm="1">
        <f t="array" ref="H112">INDEX(LUR!$D:$D,((_xlfn.XMATCH((_xlfn.XLOOKUP((CONCATENATE(B112,)),COL_A,LUR!$D:$D)),LUR!$D:$D,0,1))+3))</f>
        <v>LOBOS VIEJOS</v>
      </c>
      <c r="J112" t="b">
        <f t="shared" si="1"/>
        <v>0</v>
      </c>
    </row>
    <row r="113" spans="1:10" x14ac:dyDescent="0.25">
      <c r="A113" s="255" t="s">
        <v>737</v>
      </c>
      <c r="B113" s="255" t="s">
        <v>137</v>
      </c>
      <c r="C113" s="255">
        <v>8481</v>
      </c>
      <c r="D113" s="255" t="s">
        <v>782</v>
      </c>
      <c r="E113" s="255" t="s">
        <v>792</v>
      </c>
      <c r="F113" s="256" t="s">
        <v>747</v>
      </c>
      <c r="G113" s="255" t="s">
        <v>740</v>
      </c>
      <c r="H113" t="str" cm="1">
        <f t="array" ref="H113">INDEX(LUR!$D:$D,((_xlfn.XMATCH((_xlfn.XLOOKUP((CONCATENATE(B113,)),COL_A,LUR!$D:$D)),LUR!$D:$D,0,1))+3))</f>
        <v>4 ESQUINAS</v>
      </c>
      <c r="J113" t="b">
        <f t="shared" si="1"/>
        <v>1</v>
      </c>
    </row>
    <row r="114" spans="1:10" x14ac:dyDescent="0.25">
      <c r="A114" s="255" t="s">
        <v>737</v>
      </c>
      <c r="B114" s="255" t="s">
        <v>124</v>
      </c>
      <c r="C114" s="255">
        <v>8500</v>
      </c>
      <c r="D114" s="255" t="s">
        <v>322</v>
      </c>
      <c r="E114" s="255" t="s">
        <v>775</v>
      </c>
      <c r="F114" s="256" t="s">
        <v>739</v>
      </c>
      <c r="G114" s="255" t="s">
        <v>740</v>
      </c>
      <c r="H114" t="str" cm="1">
        <f t="array" ref="H114">INDEX(LUR!$D:$D,((_xlfn.XMATCH((_xlfn.XLOOKUP((CONCATENATE(B114,)),COL_A,LUR!$D:$D)),LUR!$D:$D,0,1))+3))</f>
        <v>TERM. COLLAO</v>
      </c>
      <c r="J114" t="b">
        <f t="shared" si="1"/>
        <v>1</v>
      </c>
    </row>
    <row r="115" spans="1:10" x14ac:dyDescent="0.25">
      <c r="A115" s="255" t="s">
        <v>737</v>
      </c>
      <c r="B115" s="255" t="s">
        <v>152</v>
      </c>
      <c r="C115" s="255">
        <v>8510</v>
      </c>
      <c r="D115" s="255" t="s">
        <v>322</v>
      </c>
      <c r="E115" s="255" t="s">
        <v>793</v>
      </c>
      <c r="F115" s="256" t="s">
        <v>780</v>
      </c>
      <c r="G115" s="255" t="s">
        <v>740</v>
      </c>
      <c r="H115" t="str" cm="1">
        <f t="array" ref="H115">INDEX(LUR!$D:$D,((_xlfn.XMATCH((_xlfn.XLOOKUP((CONCATENATE(B115,)),COL_A,LUR!$D:$D)),LUR!$D:$D,0,1))+3))</f>
        <v>PENCO LIRQUEN</v>
      </c>
      <c r="J115" t="b">
        <f t="shared" si="1"/>
        <v>0</v>
      </c>
    </row>
    <row r="116" spans="1:10" x14ac:dyDescent="0.25">
      <c r="A116" s="255" t="s">
        <v>737</v>
      </c>
      <c r="B116" s="255" t="s">
        <v>138</v>
      </c>
      <c r="C116" s="255">
        <v>8501</v>
      </c>
      <c r="D116" s="255" t="s">
        <v>775</v>
      </c>
      <c r="E116" s="255" t="s">
        <v>322</v>
      </c>
      <c r="F116" s="256" t="s">
        <v>747</v>
      </c>
      <c r="G116" s="255" t="s">
        <v>740</v>
      </c>
      <c r="H116" t="str" cm="1">
        <f t="array" ref="H116">INDEX(LUR!$D:$D,((_xlfn.XMATCH((_xlfn.XLOOKUP((CONCATENATE(B116,)),COL_A,LUR!$D:$D)),LUR!$D:$D,0,1))+3))</f>
        <v>HUALPENCILLO</v>
      </c>
      <c r="J116" t="b">
        <f t="shared" si="1"/>
        <v>1</v>
      </c>
    </row>
    <row r="117" spans="1:10" x14ac:dyDescent="0.25">
      <c r="A117" s="255" t="s">
        <v>737</v>
      </c>
      <c r="B117" s="255" t="s">
        <v>150</v>
      </c>
      <c r="C117" s="255">
        <v>8511</v>
      </c>
      <c r="D117" s="255" t="s">
        <v>793</v>
      </c>
      <c r="E117" s="255" t="s">
        <v>322</v>
      </c>
      <c r="F117" s="256" t="s">
        <v>747</v>
      </c>
      <c r="G117" s="255" t="s">
        <v>740</v>
      </c>
      <c r="H117" t="str" cm="1">
        <f t="array" ref="H117">INDEX(LUR!$D:$D,((_xlfn.XMATCH((_xlfn.XLOOKUP((CONCATENATE(B117,)),COL_A,LUR!$D:$D)),LUR!$D:$D,0,1))+3))</f>
        <v>LOS BLOQUES</v>
      </c>
      <c r="J117" t="b">
        <f t="shared" si="1"/>
        <v>0</v>
      </c>
    </row>
    <row r="118" spans="1:10" x14ac:dyDescent="0.25">
      <c r="A118" s="255" t="s">
        <v>737</v>
      </c>
      <c r="B118" s="255" t="s">
        <v>357</v>
      </c>
      <c r="C118" s="255">
        <v>8520</v>
      </c>
      <c r="D118" s="255" t="s">
        <v>792</v>
      </c>
      <c r="E118" s="255" t="s">
        <v>793</v>
      </c>
      <c r="F118" s="256" t="s">
        <v>780</v>
      </c>
      <c r="G118" s="255" t="s">
        <v>740</v>
      </c>
      <c r="H118" cm="1">
        <f t="array" ref="H118">INDEX(LUR!$D:$D,((_xlfn.XMATCH((_xlfn.XLOOKUP((CONCATENATE(B118,)),COL_A,LUR!$D:$D)),LUR!$D:$D,0,1))+3))</f>
        <v>0</v>
      </c>
      <c r="J118" t="b">
        <f t="shared" si="1"/>
        <v>0</v>
      </c>
    </row>
    <row r="119" spans="1:10" x14ac:dyDescent="0.25">
      <c r="A119" s="255" t="s">
        <v>737</v>
      </c>
      <c r="B119" s="255" t="s">
        <v>139</v>
      </c>
      <c r="C119" s="255">
        <v>8531</v>
      </c>
      <c r="D119" s="255" t="s">
        <v>775</v>
      </c>
      <c r="E119" s="255" t="s">
        <v>792</v>
      </c>
      <c r="F119" s="256" t="s">
        <v>747</v>
      </c>
      <c r="G119" s="255" t="s">
        <v>740</v>
      </c>
      <c r="H119" t="str" cm="1">
        <f t="array" ref="H119">INDEX(LUR!$D:$D,((_xlfn.XMATCH((_xlfn.XLOOKUP((CONCATENATE(B119,)),COL_A,LUR!$D:$D)),LUR!$D:$D,0,1))+3))</f>
        <v>HUALPEN - 4 ESQ</v>
      </c>
      <c r="J119" t="b">
        <f t="shared" si="1"/>
        <v>0</v>
      </c>
    </row>
    <row r="120" spans="1:10" x14ac:dyDescent="0.25">
      <c r="A120" s="255" t="s">
        <v>737</v>
      </c>
      <c r="B120" s="255" t="s">
        <v>125</v>
      </c>
      <c r="C120" s="255">
        <v>8530</v>
      </c>
      <c r="D120" s="255" t="s">
        <v>792</v>
      </c>
      <c r="E120" s="255" t="s">
        <v>775</v>
      </c>
      <c r="F120" s="256" t="s">
        <v>739</v>
      </c>
      <c r="G120" s="255" t="s">
        <v>740</v>
      </c>
      <c r="H120" t="str" cm="1">
        <f t="array" ref="H120">INDEX(LUR!$D:$D,((_xlfn.XMATCH((_xlfn.XLOOKUP((CONCATENATE(B120,)),COL_A,LUR!$D:$D)),LUR!$D:$D,0,1))+3))</f>
        <v>TERM. COLLAO</v>
      </c>
      <c r="J120" t="b">
        <f t="shared" si="1"/>
        <v>1</v>
      </c>
    </row>
    <row r="121" spans="1:10" x14ac:dyDescent="0.25">
      <c r="A121" s="255" t="s">
        <v>737</v>
      </c>
      <c r="B121" s="255" t="s">
        <v>195</v>
      </c>
      <c r="C121" s="255">
        <v>8521</v>
      </c>
      <c r="D121" s="255" t="s">
        <v>793</v>
      </c>
      <c r="E121" s="255" t="s">
        <v>792</v>
      </c>
      <c r="F121" s="256" t="s">
        <v>747</v>
      </c>
      <c r="G121" s="255" t="s">
        <v>740</v>
      </c>
      <c r="H121" t="str" cm="1">
        <f t="array" ref="H121">INDEX(LUR!$D:$D,((_xlfn.XMATCH((_xlfn.XLOOKUP((CONCATENATE(B121,)),COL_A,LUR!$D:$D)),LUR!$D:$D,0,1))+3))</f>
        <v>HUALPEN - 4 ESQ</v>
      </c>
      <c r="J121" t="b">
        <f t="shared" si="1"/>
        <v>0</v>
      </c>
    </row>
    <row r="122" spans="1:10" x14ac:dyDescent="0.25">
      <c r="A122" s="255" t="s">
        <v>737</v>
      </c>
      <c r="B122" s="255" t="s">
        <v>126</v>
      </c>
      <c r="C122" s="255">
        <v>7920</v>
      </c>
      <c r="D122" s="255" t="s">
        <v>322</v>
      </c>
      <c r="E122" s="255" t="s">
        <v>794</v>
      </c>
      <c r="F122" s="256" t="s">
        <v>795</v>
      </c>
      <c r="G122" s="255" t="s">
        <v>740</v>
      </c>
      <c r="H122" t="str" cm="1">
        <f t="array" ref="H122">INDEX(LUR!$D:$D,((_xlfn.XMATCH((_xlfn.XLOOKUP((CONCATENATE(B122,)),COL_A,LUR!$D:$D)),LUR!$D:$D,0,1))+3))</f>
        <v>STA. SABINA</v>
      </c>
      <c r="J122" t="b">
        <f t="shared" si="1"/>
        <v>1</v>
      </c>
    </row>
    <row r="123" spans="1:10" x14ac:dyDescent="0.25">
      <c r="A123" s="255" t="s">
        <v>737</v>
      </c>
      <c r="B123" s="255" t="s">
        <v>140</v>
      </c>
      <c r="C123" s="255">
        <v>7921</v>
      </c>
      <c r="D123" s="255" t="s">
        <v>794</v>
      </c>
      <c r="E123" s="255" t="s">
        <v>322</v>
      </c>
      <c r="F123" s="256" t="s">
        <v>747</v>
      </c>
      <c r="G123" s="255" t="s">
        <v>740</v>
      </c>
      <c r="H123" t="str" cm="1">
        <f t="array" ref="H123">INDEX(LUR!$D:$D,((_xlfn.XMATCH((_xlfn.XLOOKUP((CONCATENATE(B123,)),COL_A,LUR!$D:$D)),LUR!$D:$D,0,1))+3))</f>
        <v>POLICLINICO - COQUIMBO</v>
      </c>
      <c r="J123" t="b">
        <f t="shared" si="1"/>
        <v>0</v>
      </c>
    </row>
    <row r="124" spans="1:10" x14ac:dyDescent="0.25">
      <c r="A124" s="255" t="s">
        <v>737</v>
      </c>
      <c r="B124" s="255" t="s">
        <v>526</v>
      </c>
      <c r="C124" s="255">
        <v>8310</v>
      </c>
      <c r="D124" s="255" t="s">
        <v>322</v>
      </c>
      <c r="E124" s="255" t="s">
        <v>796</v>
      </c>
      <c r="F124" s="256" t="s">
        <v>795</v>
      </c>
      <c r="G124" s="255" t="s">
        <v>740</v>
      </c>
      <c r="H124" t="str" cm="1">
        <f t="array" ref="H124">INDEX(LUR!$D:$D,((_xlfn.XMATCH((_xlfn.XLOOKUP((CONCATENATE(B124,)),COL_A,LUR!$D:$D)),LUR!$D:$D,0,1))+3))</f>
        <v>LOMAS-MALL</v>
      </c>
      <c r="J124" t="b">
        <f t="shared" si="1"/>
        <v>0</v>
      </c>
    </row>
    <row r="125" spans="1:10" x14ac:dyDescent="0.25">
      <c r="A125" s="255" t="s">
        <v>737</v>
      </c>
      <c r="B125" s="255" t="s">
        <v>528</v>
      </c>
      <c r="C125" s="255">
        <v>8311</v>
      </c>
      <c r="D125" s="255" t="s">
        <v>796</v>
      </c>
      <c r="E125" s="255" t="s">
        <v>322</v>
      </c>
      <c r="F125" s="256" t="s">
        <v>747</v>
      </c>
      <c r="G125" s="255" t="s">
        <v>740</v>
      </c>
      <c r="H125" t="str" cm="1">
        <f t="array" ref="H125">INDEX(LUR!$D:$D,((_xlfn.XMATCH((_xlfn.XLOOKUP((CONCATENATE(B125,)),COL_A,LUR!$D:$D)),LUR!$D:$D,0,1))+3))</f>
        <v>HUALPENCILLO</v>
      </c>
      <c r="J125" t="b">
        <f t="shared" si="1"/>
        <v>1</v>
      </c>
    </row>
    <row r="126" spans="1:10" x14ac:dyDescent="0.25">
      <c r="A126" s="255" t="s">
        <v>737</v>
      </c>
      <c r="B126" s="255" t="s">
        <v>127</v>
      </c>
      <c r="C126" s="255">
        <v>8320</v>
      </c>
      <c r="D126" s="255" t="s">
        <v>322</v>
      </c>
      <c r="E126" s="255" t="s">
        <v>796</v>
      </c>
      <c r="F126" s="256" t="s">
        <v>795</v>
      </c>
      <c r="G126" s="255" t="s">
        <v>740</v>
      </c>
      <c r="H126" t="str" cm="1">
        <f t="array" ref="H126">INDEX(LUR!$D:$D,((_xlfn.XMATCH((_xlfn.XLOOKUP((CONCATENATE(B126,)),COL_A,LUR!$D:$D)),LUR!$D:$D,0,1))+3))</f>
        <v>LOMAS-MALL</v>
      </c>
      <c r="J126" t="b">
        <f t="shared" si="1"/>
        <v>0</v>
      </c>
    </row>
    <row r="127" spans="1:10" x14ac:dyDescent="0.25">
      <c r="A127" s="255" t="s">
        <v>737</v>
      </c>
      <c r="B127" s="255" t="s">
        <v>141</v>
      </c>
      <c r="C127" s="255">
        <v>8321</v>
      </c>
      <c r="D127" s="255" t="s">
        <v>796</v>
      </c>
      <c r="E127" s="255" t="s">
        <v>322</v>
      </c>
      <c r="F127" s="256" t="s">
        <v>747</v>
      </c>
      <c r="G127" s="255" t="s">
        <v>740</v>
      </c>
      <c r="H127" t="str" cm="1">
        <f t="array" ref="H127">INDEX(LUR!$D:$D,((_xlfn.XMATCH((_xlfn.XLOOKUP((CONCATENATE(B127,)),COL_A,LUR!$D:$D)),LUR!$D:$D,0,1))+3))</f>
        <v>HUALPENCILLO</v>
      </c>
      <c r="J127" t="b">
        <f t="shared" si="1"/>
        <v>1</v>
      </c>
    </row>
    <row r="128" spans="1:10" x14ac:dyDescent="0.25">
      <c r="A128" s="255" t="s">
        <v>737</v>
      </c>
      <c r="B128" s="255" t="s">
        <v>627</v>
      </c>
      <c r="C128" s="255">
        <v>8831</v>
      </c>
      <c r="D128" s="255" t="s">
        <v>797</v>
      </c>
      <c r="E128" s="255" t="s">
        <v>3</v>
      </c>
      <c r="F128" s="256" t="s">
        <v>757</v>
      </c>
      <c r="G128" s="255" t="s">
        <v>740</v>
      </c>
      <c r="H128" t="str" cm="1">
        <f t="array" ref="H128">INDEX(LUR!$D:$D,((_xlfn.XMATCH((_xlfn.XLOOKUP((CONCATENATE(B128,)),COL_A,LUR!$D:$D)),LUR!$D:$D,0,1))+3))</f>
        <v>LOBOS VIEJOS</v>
      </c>
      <c r="J128" t="b">
        <f t="shared" si="1"/>
        <v>0</v>
      </c>
    </row>
    <row r="129" spans="1:10" x14ac:dyDescent="0.25">
      <c r="A129" s="255" t="s">
        <v>737</v>
      </c>
      <c r="B129" s="255" t="s">
        <v>194</v>
      </c>
      <c r="C129" s="255">
        <v>8820</v>
      </c>
      <c r="D129" s="255" t="s">
        <v>798</v>
      </c>
      <c r="E129" s="255" t="s">
        <v>18</v>
      </c>
      <c r="F129" s="256" t="s">
        <v>739</v>
      </c>
      <c r="G129" s="255" t="s">
        <v>740</v>
      </c>
      <c r="H129" t="str" cm="1">
        <f t="array" ref="H129">INDEX(LUR!$D:$D,((_xlfn.XMATCH((_xlfn.XLOOKUP((CONCATENATE(B129,)),COL_A,LUR!$D:$D)),LUR!$D:$D,0,1))+3))</f>
        <v>CONCEPCIÓN</v>
      </c>
      <c r="J129" t="b">
        <f t="shared" si="1"/>
        <v>1</v>
      </c>
    </row>
    <row r="130" spans="1:10" x14ac:dyDescent="0.25">
      <c r="A130" s="255" t="s">
        <v>737</v>
      </c>
      <c r="B130" s="255" t="s">
        <v>169</v>
      </c>
      <c r="C130" s="255">
        <v>8821</v>
      </c>
      <c r="D130" s="255" t="s">
        <v>18</v>
      </c>
      <c r="E130" s="255" t="s">
        <v>798</v>
      </c>
      <c r="F130" s="256" t="s">
        <v>757</v>
      </c>
      <c r="G130" s="255" t="s">
        <v>740</v>
      </c>
      <c r="H130" t="str" cm="1">
        <f t="array" ref="H130">INDEX(LUR!$D:$D,((_xlfn.XMATCH((_xlfn.XLOOKUP((CONCATENATE(B130,)),COL_A,LUR!$D:$D)),LUR!$D:$D,0,1))+3))</f>
        <v>SAN VICENTE</v>
      </c>
      <c r="J130" t="b">
        <f t="shared" si="1"/>
        <v>0</v>
      </c>
    </row>
    <row r="131" spans="1:10" x14ac:dyDescent="0.25">
      <c r="A131" s="255" t="s">
        <v>737</v>
      </c>
      <c r="B131" s="255" t="s">
        <v>626</v>
      </c>
      <c r="C131" s="255">
        <v>8830</v>
      </c>
      <c r="D131" s="255" t="s">
        <v>3</v>
      </c>
      <c r="E131" s="255" t="s">
        <v>797</v>
      </c>
      <c r="F131" s="256" t="s">
        <v>757</v>
      </c>
      <c r="G131" s="255" t="s">
        <v>740</v>
      </c>
      <c r="H131" t="str" cm="1">
        <f t="array" ref="H131">INDEX(LUR!$D:$D,((_xlfn.XMATCH((_xlfn.XLOOKUP((CONCATENATE(B131,)),COL_A,LUR!$D:$D)),LUR!$D:$D,0,1))+3))</f>
        <v>LEONERA</v>
      </c>
      <c r="J131" t="b">
        <f t="shared" si="1"/>
        <v>0</v>
      </c>
    </row>
    <row r="132" spans="1:10" x14ac:dyDescent="0.25">
      <c r="A132" s="255" t="s">
        <v>737</v>
      </c>
      <c r="B132" s="255" t="s">
        <v>89</v>
      </c>
      <c r="C132" s="255">
        <v>8540</v>
      </c>
      <c r="D132" s="255" t="s">
        <v>767</v>
      </c>
      <c r="E132" s="255" t="s">
        <v>799</v>
      </c>
      <c r="F132" s="256" t="s">
        <v>757</v>
      </c>
      <c r="G132" s="255" t="s">
        <v>740</v>
      </c>
      <c r="H132" t="str" cm="1">
        <f t="array" ref="H132">INDEX(LUR!$D:$D,((_xlfn.XMATCH((_xlfn.XLOOKUP((CONCATENATE(B132,)),COL_A,LUR!$D:$D)),LUR!$D:$D,0,1))+3))</f>
        <v>PTA. LEONES</v>
      </c>
      <c r="J132" t="b">
        <f t="shared" si="1"/>
        <v>1</v>
      </c>
    </row>
    <row r="133" spans="1:10" x14ac:dyDescent="0.25">
      <c r="A133" s="255" t="s">
        <v>737</v>
      </c>
      <c r="B133" s="255" t="s">
        <v>105</v>
      </c>
      <c r="C133" s="255">
        <v>8541</v>
      </c>
      <c r="D133" s="255" t="s">
        <v>799</v>
      </c>
      <c r="E133" s="255" t="s">
        <v>767</v>
      </c>
      <c r="F133" s="256" t="s">
        <v>739</v>
      </c>
      <c r="G133" s="255" t="s">
        <v>740</v>
      </c>
      <c r="H133" cm="1">
        <f t="array" ref="H133">INDEX(LUR!$D:$D,((_xlfn.XMATCH((_xlfn.XLOOKUP((CONCATENATE(B133,)),COL_A,LUR!$D:$D)),LUR!$D:$D,0,1))+3))</f>
        <v>0</v>
      </c>
      <c r="J133" t="b">
        <f t="shared" si="1"/>
        <v>0</v>
      </c>
    </row>
    <row r="134" spans="1:10" x14ac:dyDescent="0.25">
      <c r="A134" s="255" t="s">
        <v>737</v>
      </c>
      <c r="B134" s="255" t="s">
        <v>90</v>
      </c>
      <c r="C134" s="255">
        <v>8551</v>
      </c>
      <c r="D134" s="255" t="s">
        <v>800</v>
      </c>
      <c r="E134" s="255" t="s">
        <v>771</v>
      </c>
      <c r="F134" s="256" t="s">
        <v>757</v>
      </c>
      <c r="G134" s="255" t="s">
        <v>740</v>
      </c>
      <c r="H134" t="str" cm="1">
        <f t="array" ref="H134">INDEX(LUR!$D:$D,((_xlfn.XMATCH((_xlfn.XLOOKUP((CONCATENATE(B134,)),COL_A,LUR!$D:$D)),LUR!$D:$D,0,1))+3))</f>
        <v>PTA. LOS LEONES</v>
      </c>
      <c r="J134" t="b">
        <f t="shared" si="1"/>
        <v>1</v>
      </c>
    </row>
    <row r="135" spans="1:10" x14ac:dyDescent="0.25">
      <c r="A135" s="255" t="s">
        <v>737</v>
      </c>
      <c r="B135" s="255" t="s">
        <v>91</v>
      </c>
      <c r="C135" s="255">
        <v>8550</v>
      </c>
      <c r="D135" s="255" t="s">
        <v>771</v>
      </c>
      <c r="E135" s="255" t="s">
        <v>800</v>
      </c>
      <c r="F135" s="256" t="s">
        <v>739</v>
      </c>
      <c r="G135" s="255" t="s">
        <v>740</v>
      </c>
      <c r="H135" cm="1">
        <f t="array" ref="H135">INDEX(LUR!$D:$D,((_xlfn.XMATCH((_xlfn.XLOOKUP((CONCATENATE(B135,)),COL_A,LUR!$D:$D)),LUR!$D:$D,0,1))+3))</f>
        <v>0</v>
      </c>
      <c r="J135" t="b">
        <f t="shared" si="1"/>
        <v>0</v>
      </c>
    </row>
    <row r="136" spans="1:10" x14ac:dyDescent="0.25">
      <c r="A136" s="255" t="s">
        <v>737</v>
      </c>
      <c r="B136" s="255" t="s">
        <v>128</v>
      </c>
      <c r="C136" s="255">
        <v>8041</v>
      </c>
      <c r="D136" s="255" t="s">
        <v>801</v>
      </c>
      <c r="E136" s="255" t="s">
        <v>794</v>
      </c>
      <c r="F136" s="256" t="s">
        <v>795</v>
      </c>
      <c r="G136" s="255" t="s">
        <v>740</v>
      </c>
      <c r="H136" t="str" cm="1">
        <f t="array" ref="H136">INDEX(LUR!$D:$D,((_xlfn.XMATCH((_xlfn.XLOOKUP((CONCATENATE(B136,)),COL_A,LUR!$D:$D)),LUR!$D:$D,0,1))+3))</f>
        <v>STA. SABINA</v>
      </c>
      <c r="J136" t="b">
        <f t="shared" si="1"/>
        <v>1</v>
      </c>
    </row>
    <row r="137" spans="1:10" x14ac:dyDescent="0.25">
      <c r="A137" s="255" t="s">
        <v>737</v>
      </c>
      <c r="B137" s="255" t="s">
        <v>129</v>
      </c>
      <c r="C137" s="255">
        <v>8021</v>
      </c>
      <c r="D137" s="255" t="s">
        <v>322</v>
      </c>
      <c r="E137" s="255" t="s">
        <v>794</v>
      </c>
      <c r="F137" s="256" t="s">
        <v>795</v>
      </c>
      <c r="G137" s="255" t="s">
        <v>740</v>
      </c>
      <c r="H137" t="str" cm="1">
        <f t="array" ref="H137">INDEX(LUR!$D:$D,((_xlfn.XMATCH((_xlfn.XLOOKUP((CONCATENATE(B137,)),COL_A,LUR!$D:$D)),LUR!$D:$D,0,1))+3))</f>
        <v>STA. SABINA</v>
      </c>
      <c r="J137" t="b">
        <f t="shared" ref="J137:J187" si="2">E137=H137</f>
        <v>1</v>
      </c>
    </row>
    <row r="138" spans="1:10" x14ac:dyDescent="0.25">
      <c r="A138" s="255" t="s">
        <v>737</v>
      </c>
      <c r="B138" s="255" t="s">
        <v>176</v>
      </c>
      <c r="C138" s="255">
        <v>8031</v>
      </c>
      <c r="D138" s="255" t="s">
        <v>802</v>
      </c>
      <c r="E138" s="255" t="s">
        <v>803</v>
      </c>
      <c r="F138" s="256" t="s">
        <v>795</v>
      </c>
      <c r="G138" s="255" t="s">
        <v>740</v>
      </c>
      <c r="H138" t="str" cm="1">
        <f t="array" ref="H138">INDEX(LUR!$D:$D,((_xlfn.XMATCH((_xlfn.XLOOKUP((CONCATENATE(B138,)),COL_A,LUR!$D:$D)),LUR!$D:$D,0,1))+3))</f>
        <v>AEROPUERTO - MALL</v>
      </c>
      <c r="J138" t="b">
        <f t="shared" si="2"/>
        <v>0</v>
      </c>
    </row>
    <row r="139" spans="1:10" x14ac:dyDescent="0.25">
      <c r="A139" s="255" t="s">
        <v>737</v>
      </c>
      <c r="B139" s="255" t="s">
        <v>142</v>
      </c>
      <c r="C139" s="255">
        <v>8020</v>
      </c>
      <c r="D139" s="255" t="s">
        <v>794</v>
      </c>
      <c r="E139" s="255" t="s">
        <v>322</v>
      </c>
      <c r="F139" s="256" t="s">
        <v>747</v>
      </c>
      <c r="G139" s="255" t="s">
        <v>740</v>
      </c>
      <c r="H139" t="str" cm="1">
        <f t="array" ref="H139">INDEX(LUR!$D:$D,((_xlfn.XMATCH((_xlfn.XLOOKUP((CONCATENATE(B139,)),COL_A,LUR!$D:$D)),LUR!$D:$D,0,1))+3))</f>
        <v>HUALPENCILLO</v>
      </c>
      <c r="J139" t="b">
        <f t="shared" si="2"/>
        <v>1</v>
      </c>
    </row>
    <row r="140" spans="1:10" x14ac:dyDescent="0.25">
      <c r="A140" s="255" t="s">
        <v>737</v>
      </c>
      <c r="B140" s="255" t="s">
        <v>143</v>
      </c>
      <c r="C140" s="255">
        <v>8040</v>
      </c>
      <c r="D140" s="255" t="s">
        <v>794</v>
      </c>
      <c r="E140" s="255" t="s">
        <v>801</v>
      </c>
      <c r="F140" s="256" t="s">
        <v>747</v>
      </c>
      <c r="G140" s="255" t="s">
        <v>740</v>
      </c>
      <c r="H140" t="str" cm="1">
        <f t="array" ref="H140">INDEX(LUR!$D:$D,((_xlfn.XMATCH((_xlfn.XLOOKUP((CONCATENATE(B140,)),COL_A,LUR!$D:$D)),LUR!$D:$D,0,1))+3))</f>
        <v>INDUSTRIAS</v>
      </c>
      <c r="J140" t="b">
        <f t="shared" si="2"/>
        <v>0</v>
      </c>
    </row>
    <row r="141" spans="1:10" x14ac:dyDescent="0.25">
      <c r="A141" s="255" t="s">
        <v>737</v>
      </c>
      <c r="B141" s="255" t="s">
        <v>158</v>
      </c>
      <c r="C141" s="255">
        <v>8030</v>
      </c>
      <c r="D141" s="255" t="s">
        <v>803</v>
      </c>
      <c r="E141" s="255" t="s">
        <v>802</v>
      </c>
      <c r="F141" s="256" t="s">
        <v>804</v>
      </c>
      <c r="G141" s="255" t="s">
        <v>740</v>
      </c>
      <c r="H141" t="str" cm="1">
        <f t="array" ref="H141">INDEX(LUR!$D:$D,((_xlfn.XMATCH((_xlfn.XLOOKUP((CONCATENATE(B141,)),COL_A,LUR!$D:$D)),LUR!$D:$D,0,1))+3))</f>
        <v>PEDRO DE VALDIVIA</v>
      </c>
      <c r="J141" t="b">
        <f t="shared" si="2"/>
        <v>0</v>
      </c>
    </row>
    <row r="142" spans="1:10" x14ac:dyDescent="0.25">
      <c r="A142" s="255" t="s">
        <v>737</v>
      </c>
      <c r="B142" s="255" t="s">
        <v>122</v>
      </c>
      <c r="C142" s="255">
        <v>8060</v>
      </c>
      <c r="D142" s="255" t="s">
        <v>3</v>
      </c>
      <c r="E142" s="255" t="s">
        <v>789</v>
      </c>
      <c r="F142" s="256" t="s">
        <v>764</v>
      </c>
      <c r="G142" s="255" t="s">
        <v>740</v>
      </c>
      <c r="H142" t="str" cm="1">
        <f t="array" ref="H142">INDEX(LUR!$D:$D,((_xlfn.XMATCH((_xlfn.XLOOKUP((CONCATENATE(B142,)),COL_A,LUR!$D:$D)),LUR!$D:$D,0,1))+3))</f>
        <v>LIRQUEN</v>
      </c>
      <c r="J142" t="b">
        <f t="shared" si="2"/>
        <v>1</v>
      </c>
    </row>
    <row r="143" spans="1:10" x14ac:dyDescent="0.25">
      <c r="A143" s="255" t="s">
        <v>737</v>
      </c>
      <c r="B143" s="255" t="s">
        <v>144</v>
      </c>
      <c r="C143" s="255">
        <v>8061</v>
      </c>
      <c r="D143" s="255" t="s">
        <v>789</v>
      </c>
      <c r="E143" s="255" t="s">
        <v>3</v>
      </c>
      <c r="F143" s="256" t="s">
        <v>757</v>
      </c>
      <c r="G143" s="255" t="s">
        <v>740</v>
      </c>
      <c r="H143" t="str" cm="1">
        <f t="array" ref="H143">INDEX(LUR!$D:$D,((_xlfn.XMATCH((_xlfn.XLOOKUP((CONCATENATE(B143,)),COL_A,LUR!$D:$D)),LUR!$D:$D,0,1))+3))</f>
        <v>SAN VICENTE</v>
      </c>
      <c r="J143" t="b">
        <f t="shared" si="2"/>
        <v>1</v>
      </c>
    </row>
    <row r="144" spans="1:10" x14ac:dyDescent="0.25">
      <c r="A144" s="255" t="s">
        <v>737</v>
      </c>
      <c r="B144" s="255" t="s">
        <v>145</v>
      </c>
      <c r="C144" s="255">
        <v>8071</v>
      </c>
      <c r="D144" s="255" t="s">
        <v>381</v>
      </c>
      <c r="E144" s="255" t="s">
        <v>3</v>
      </c>
      <c r="F144" s="256" t="s">
        <v>757</v>
      </c>
      <c r="G144" s="255" t="s">
        <v>740</v>
      </c>
      <c r="H144" t="str" cm="1">
        <f t="array" ref="H144">INDEX(LUR!$D:$D,((_xlfn.XMATCH((_xlfn.XLOOKUP((CONCATENATE(B144,)),COL_A,LUR!$D:$D)),LUR!$D:$D,0,1))+3))</f>
        <v>HIGUERAS</v>
      </c>
      <c r="J144" t="b">
        <f t="shared" si="2"/>
        <v>0</v>
      </c>
    </row>
    <row r="145" spans="1:10" x14ac:dyDescent="0.25">
      <c r="A145" s="255" t="s">
        <v>737</v>
      </c>
      <c r="B145" s="255" t="s">
        <v>130</v>
      </c>
      <c r="C145" s="255">
        <v>8070</v>
      </c>
      <c r="D145" s="255" t="s">
        <v>3</v>
      </c>
      <c r="E145" s="255" t="s">
        <v>381</v>
      </c>
      <c r="F145" s="256" t="s">
        <v>795</v>
      </c>
      <c r="G145" s="255" t="s">
        <v>740</v>
      </c>
      <c r="H145" t="str" cm="1">
        <f t="array" ref="H145">INDEX(LUR!$D:$D,((_xlfn.XMATCH((_xlfn.XLOOKUP((CONCATENATE(B145,)),COL_A,LUR!$D:$D)),LUR!$D:$D,0,1))+3))</f>
        <v>LIRQUEN</v>
      </c>
      <c r="J145" t="b">
        <f t="shared" si="2"/>
        <v>0</v>
      </c>
    </row>
    <row r="146" spans="1:10" x14ac:dyDescent="0.25">
      <c r="A146" s="255" t="s">
        <v>737</v>
      </c>
      <c r="B146" s="255" t="s">
        <v>389</v>
      </c>
      <c r="C146" s="255">
        <v>8591</v>
      </c>
      <c r="D146" s="255" t="s">
        <v>805</v>
      </c>
      <c r="E146" s="255" t="s">
        <v>806</v>
      </c>
      <c r="F146" s="256" t="s">
        <v>795</v>
      </c>
      <c r="G146" s="255" t="s">
        <v>740</v>
      </c>
      <c r="H146" t="str" cm="1">
        <f t="array" ref="H146">INDEX(LUR!$D:$D,((_xlfn.XMATCH((_xlfn.XLOOKUP((CONCATENATE(B146,)),COL_A,LUR!$D:$D)),LUR!$D:$D,0,1))+3))</f>
        <v>BARRIO NORTE</v>
      </c>
      <c r="J146" t="b">
        <f t="shared" si="2"/>
        <v>1</v>
      </c>
    </row>
    <row r="147" spans="1:10" x14ac:dyDescent="0.25">
      <c r="A147" s="255" t="s">
        <v>737</v>
      </c>
      <c r="B147" s="255" t="s">
        <v>154</v>
      </c>
      <c r="C147" s="255">
        <v>8560</v>
      </c>
      <c r="D147" s="255" t="s">
        <v>806</v>
      </c>
      <c r="E147" s="255" t="s">
        <v>807</v>
      </c>
      <c r="F147" s="256" t="s">
        <v>795</v>
      </c>
      <c r="G147" s="255" t="s">
        <v>740</v>
      </c>
      <c r="H147" t="str" cm="1">
        <f t="array" ref="H147">INDEX(LUR!$D:$D,((_xlfn.XMATCH((_xlfn.XLOOKUP((CONCATENATE(B147,)),COL_A,LUR!$D:$D)),LUR!$D:$D,0,1))+3))</f>
        <v>CHILLANCITO</v>
      </c>
      <c r="J147" t="b">
        <f t="shared" si="2"/>
        <v>0</v>
      </c>
    </row>
    <row r="148" spans="1:10" x14ac:dyDescent="0.25">
      <c r="A148" s="255" t="s">
        <v>737</v>
      </c>
      <c r="B148" s="255" t="s">
        <v>204</v>
      </c>
      <c r="C148" s="255">
        <v>8571</v>
      </c>
      <c r="D148" s="255" t="s">
        <v>808</v>
      </c>
      <c r="E148" s="255" t="s">
        <v>806</v>
      </c>
      <c r="F148" s="256" t="s">
        <v>795</v>
      </c>
      <c r="G148" s="255" t="s">
        <v>740</v>
      </c>
      <c r="H148" t="str" cm="1">
        <f t="array" ref="H148">INDEX(LUR!$D:$D,((_xlfn.XMATCH((_xlfn.XLOOKUP((CONCATENATE(B148,)),COL_A,LUR!$D:$D)),LUR!$D:$D,0,1))+3))</f>
        <v>BARRIO NORTE</v>
      </c>
      <c r="J148" t="b">
        <f t="shared" si="2"/>
        <v>1</v>
      </c>
    </row>
    <row r="149" spans="1:10" x14ac:dyDescent="0.25">
      <c r="A149" s="255" t="s">
        <v>737</v>
      </c>
      <c r="B149" s="255" t="s">
        <v>165</v>
      </c>
      <c r="C149" s="255">
        <v>8561</v>
      </c>
      <c r="D149" s="255" t="s">
        <v>807</v>
      </c>
      <c r="E149" s="255" t="s">
        <v>806</v>
      </c>
      <c r="F149" s="256" t="s">
        <v>795</v>
      </c>
      <c r="G149" s="255" t="s">
        <v>740</v>
      </c>
      <c r="H149" cm="1">
        <f t="array" ref="H149">INDEX(LUR!$D:$D,((_xlfn.XMATCH((_xlfn.XLOOKUP((CONCATENATE(B149,)),COL_A,LUR!$D:$D)),LUR!$D:$D,0,1))+3))</f>
        <v>0</v>
      </c>
      <c r="J149" t="b">
        <f t="shared" si="2"/>
        <v>0</v>
      </c>
    </row>
    <row r="150" spans="1:10" x14ac:dyDescent="0.25">
      <c r="A150" s="255" t="s">
        <v>737</v>
      </c>
      <c r="B150" s="255" t="s">
        <v>171</v>
      </c>
      <c r="C150" s="255">
        <v>8570</v>
      </c>
      <c r="D150" s="255" t="s">
        <v>806</v>
      </c>
      <c r="E150" s="255" t="s">
        <v>808</v>
      </c>
      <c r="F150" s="256" t="s">
        <v>772</v>
      </c>
      <c r="G150" s="255" t="s">
        <v>740</v>
      </c>
      <c r="H150" t="str" cm="1">
        <f t="array" ref="H150">INDEX(LUR!$D:$D,((_xlfn.XMATCH((_xlfn.XLOOKUP((CONCATENATE(B150,)),COL_A,LUR!$D:$D)),LUR!$D:$D,0,1))+3))</f>
        <v>SAN PEDRO VIEJO - RECODO</v>
      </c>
      <c r="J150" t="b">
        <f t="shared" si="2"/>
        <v>0</v>
      </c>
    </row>
    <row r="151" spans="1:10" x14ac:dyDescent="0.25">
      <c r="A151" s="255" t="s">
        <v>737</v>
      </c>
      <c r="B151" s="255" t="s">
        <v>166</v>
      </c>
      <c r="C151" s="255">
        <v>8580</v>
      </c>
      <c r="D151" s="255" t="s">
        <v>806</v>
      </c>
      <c r="E151" s="255" t="s">
        <v>809</v>
      </c>
      <c r="F151" s="256" t="s">
        <v>810</v>
      </c>
      <c r="G151" s="255" t="s">
        <v>811</v>
      </c>
      <c r="H151" t="str" cm="1">
        <f t="array" ref="H151">INDEX(LUR!$D:$D,((_xlfn.XMATCH((_xlfn.XLOOKUP((CONCATENATE(B151,)),COL_A,LUR!$D:$D)),LUR!$D:$D,0,1))+3))</f>
        <v>Heras-Rengo</v>
      </c>
      <c r="J151" t="b">
        <f t="shared" si="2"/>
        <v>0</v>
      </c>
    </row>
    <row r="152" spans="1:10" x14ac:dyDescent="0.25">
      <c r="A152" s="255" t="s">
        <v>737</v>
      </c>
      <c r="B152" s="255" t="s">
        <v>385</v>
      </c>
      <c r="C152" s="255">
        <v>8590</v>
      </c>
      <c r="D152" s="255" t="s">
        <v>806</v>
      </c>
      <c r="E152" s="255" t="s">
        <v>805</v>
      </c>
      <c r="F152" s="256" t="s">
        <v>795</v>
      </c>
      <c r="G152" s="255" t="s">
        <v>740</v>
      </c>
      <c r="H152" t="str" cm="1">
        <f t="array" ref="H152">INDEX(LUR!$D:$D,((_xlfn.XMATCH((_xlfn.XLOOKUP((CONCATENATE(B152,)),COL_A,LUR!$D:$D)),LUR!$D:$D,0,1))+3))</f>
        <v>SAN SEBASTIÁN</v>
      </c>
      <c r="J152" t="b">
        <f t="shared" si="2"/>
        <v>1</v>
      </c>
    </row>
    <row r="153" spans="1:10" x14ac:dyDescent="0.25">
      <c r="A153" s="255" t="s">
        <v>737</v>
      </c>
      <c r="B153" s="255" t="s">
        <v>384</v>
      </c>
      <c r="C153" s="255">
        <v>8581</v>
      </c>
      <c r="D153" s="255" t="s">
        <v>809</v>
      </c>
      <c r="E153" s="255" t="s">
        <v>806</v>
      </c>
      <c r="F153" s="256" t="s">
        <v>795</v>
      </c>
      <c r="G153" s="255" t="s">
        <v>740</v>
      </c>
      <c r="H153" cm="1">
        <f t="array" ref="H153">INDEX(LUR!$D:$D,((_xlfn.XMATCH((_xlfn.XLOOKUP((CONCATENATE(B153,)),COL_A,LUR!$D:$D)),LUR!$D:$D,0,1))+3))</f>
        <v>0</v>
      </c>
      <c r="J153" t="b">
        <f t="shared" si="2"/>
        <v>0</v>
      </c>
    </row>
    <row r="154" spans="1:10" x14ac:dyDescent="0.25">
      <c r="A154" s="255" t="s">
        <v>737</v>
      </c>
      <c r="B154" s="255" t="s">
        <v>170</v>
      </c>
      <c r="C154" s="255">
        <v>8600</v>
      </c>
      <c r="D154" s="255" t="s">
        <v>794</v>
      </c>
      <c r="E154" s="255" t="s">
        <v>812</v>
      </c>
      <c r="F154" s="256" t="s">
        <v>810</v>
      </c>
      <c r="G154" s="255" t="s">
        <v>811</v>
      </c>
      <c r="H154" t="str" cm="1">
        <f t="array" ref="H154">INDEX(LUR!$D:$D,((_xlfn.XMATCH((_xlfn.XLOOKUP((CONCATENATE(B154,)),COL_A,LUR!$D:$D)),LUR!$D:$D,0,1))+3))</f>
        <v>P.SAAVEDRA.</v>
      </c>
      <c r="J154" t="b">
        <f t="shared" si="2"/>
        <v>0</v>
      </c>
    </row>
    <row r="155" spans="1:10" x14ac:dyDescent="0.25">
      <c r="A155" s="255" t="s">
        <v>737</v>
      </c>
      <c r="B155" s="255" t="s">
        <v>146</v>
      </c>
      <c r="C155" s="255">
        <v>8610</v>
      </c>
      <c r="D155" s="255" t="s">
        <v>794</v>
      </c>
      <c r="E155" s="255" t="s">
        <v>813</v>
      </c>
      <c r="F155" s="256" t="s">
        <v>747</v>
      </c>
      <c r="G155" s="255" t="s">
        <v>740</v>
      </c>
      <c r="H155" t="str" cm="1">
        <f t="array" ref="H155">INDEX(LUR!$D:$D,((_xlfn.XMATCH((_xlfn.XLOOKUP((CONCATENATE(B155,)),COL_A,LUR!$D:$D)),LUR!$D:$D,0,1))+3))</f>
        <v>PTA. LEONES</v>
      </c>
      <c r="J155" t="b">
        <f t="shared" si="2"/>
        <v>0</v>
      </c>
    </row>
    <row r="156" spans="1:10" x14ac:dyDescent="0.25">
      <c r="A156" s="255" t="s">
        <v>737</v>
      </c>
      <c r="B156" s="255" t="s">
        <v>205</v>
      </c>
      <c r="C156" s="255">
        <v>8620</v>
      </c>
      <c r="D156" s="255" t="s">
        <v>794</v>
      </c>
      <c r="E156" s="255" t="s">
        <v>814</v>
      </c>
      <c r="F156" s="256" t="s">
        <v>747</v>
      </c>
      <c r="G156" s="255" t="s">
        <v>740</v>
      </c>
      <c r="H156" t="str" cm="1">
        <f t="array" ref="H156">INDEX(LUR!$D:$D,((_xlfn.XMATCH((_xlfn.XLOOKUP((CONCATENATE(B156,)),COL_A,LUR!$D:$D)),LUR!$D:$D,0,1))+3))</f>
        <v>ALTO COSTANERA</v>
      </c>
      <c r="J156" t="b">
        <f t="shared" si="2"/>
        <v>1</v>
      </c>
    </row>
    <row r="157" spans="1:10" x14ac:dyDescent="0.25">
      <c r="A157" s="255" t="s">
        <v>737</v>
      </c>
      <c r="B157" s="255" t="s">
        <v>187</v>
      </c>
      <c r="C157" s="255">
        <v>8601</v>
      </c>
      <c r="D157" s="255" t="s">
        <v>812</v>
      </c>
      <c r="E157" s="255" t="s">
        <v>794</v>
      </c>
      <c r="F157" s="256" t="s">
        <v>795</v>
      </c>
      <c r="G157" s="255" t="s">
        <v>740</v>
      </c>
      <c r="H157" t="str" cm="1">
        <f t="array" ref="H157">INDEX(LUR!$D:$D,((_xlfn.XMATCH((_xlfn.XLOOKUP((CONCATENATE(B157,)),COL_A,LUR!$D:$D)),LUR!$D:$D,0,1))+3))</f>
        <v>STA. SABINA</v>
      </c>
      <c r="J157" t="b">
        <f t="shared" si="2"/>
        <v>1</v>
      </c>
    </row>
    <row r="158" spans="1:10" x14ac:dyDescent="0.25">
      <c r="A158" s="255" t="s">
        <v>737</v>
      </c>
      <c r="B158" s="255" t="s">
        <v>131</v>
      </c>
      <c r="C158" s="255">
        <v>8611</v>
      </c>
      <c r="D158" s="255" t="s">
        <v>813</v>
      </c>
      <c r="E158" s="255" t="s">
        <v>794</v>
      </c>
      <c r="F158" s="256" t="s">
        <v>795</v>
      </c>
      <c r="G158" s="255" t="s">
        <v>740</v>
      </c>
      <c r="H158" t="str" cm="1">
        <f t="array" ref="H158">INDEX(LUR!$D:$D,((_xlfn.XMATCH((_xlfn.XLOOKUP((CONCATENATE(B158,)),COL_A,LUR!$D:$D)),LUR!$D:$D,0,1))+3))</f>
        <v>HUALPEN - 4 ESQ</v>
      </c>
      <c r="J158" t="b">
        <f t="shared" si="2"/>
        <v>0</v>
      </c>
    </row>
    <row r="159" spans="1:10" x14ac:dyDescent="0.25">
      <c r="A159" s="255" t="s">
        <v>737</v>
      </c>
      <c r="B159" s="255" t="s">
        <v>206</v>
      </c>
      <c r="C159" s="255">
        <v>8621</v>
      </c>
      <c r="D159" s="255" t="s">
        <v>814</v>
      </c>
      <c r="E159" s="255" t="s">
        <v>794</v>
      </c>
      <c r="F159" s="256" t="s">
        <v>795</v>
      </c>
      <c r="G159" s="255" t="s">
        <v>740</v>
      </c>
      <c r="H159" t="str" cm="1">
        <f t="array" ref="H159">INDEX(LUR!$D:$D,((_xlfn.XMATCH((_xlfn.XLOOKUP((CONCATENATE(B159,)),COL_A,LUR!$D:$D)),LUR!$D:$D,0,1))+3))</f>
        <v>STA. SABINA</v>
      </c>
      <c r="J159" t="b">
        <f t="shared" si="2"/>
        <v>1</v>
      </c>
    </row>
    <row r="160" spans="1:10" x14ac:dyDescent="0.25">
      <c r="A160" s="255" t="s">
        <v>737</v>
      </c>
      <c r="B160" s="255" t="s">
        <v>67</v>
      </c>
      <c r="C160" s="255">
        <v>809</v>
      </c>
      <c r="D160" s="255" t="s">
        <v>766</v>
      </c>
      <c r="E160" s="255" t="s">
        <v>750</v>
      </c>
      <c r="F160" s="256" t="s">
        <v>739</v>
      </c>
      <c r="G160" s="255" t="s">
        <v>740</v>
      </c>
      <c r="H160" cm="1">
        <f t="array" ref="H160">INDEX(LUR!$D:$D,((_xlfn.XMATCH((_xlfn.XLOOKUP((CONCATENATE(B160,)),COL_A,LUR!$D:$D)),LUR!$D:$D,0,1))+3))</f>
        <v>0</v>
      </c>
      <c r="J160" t="b">
        <f t="shared" si="2"/>
        <v>0</v>
      </c>
    </row>
    <row r="161" spans="1:10" x14ac:dyDescent="0.25">
      <c r="A161" s="255" t="s">
        <v>737</v>
      </c>
      <c r="B161" s="255" t="s">
        <v>68</v>
      </c>
      <c r="C161" s="255">
        <v>811</v>
      </c>
      <c r="D161" s="255" t="s">
        <v>815</v>
      </c>
      <c r="E161" s="255" t="s">
        <v>748</v>
      </c>
      <c r="F161" s="256" t="s">
        <v>739</v>
      </c>
      <c r="G161" s="255" t="s">
        <v>740</v>
      </c>
      <c r="H161" cm="1">
        <f t="array" ref="H161">INDEX(LUR!$D:$D,((_xlfn.XMATCH((_xlfn.XLOOKUP((CONCATENATE(B161,)),COL_A,LUR!$D:$D)),LUR!$D:$D,0,1))+3))</f>
        <v>0</v>
      </c>
      <c r="J161" t="b">
        <f t="shared" si="2"/>
        <v>0</v>
      </c>
    </row>
    <row r="162" spans="1:10" x14ac:dyDescent="0.25">
      <c r="A162" s="255" t="s">
        <v>737</v>
      </c>
      <c r="B162" s="255" t="s">
        <v>69</v>
      </c>
      <c r="C162" s="255">
        <v>8121</v>
      </c>
      <c r="D162" s="255" t="s">
        <v>748</v>
      </c>
      <c r="E162" s="255" t="s">
        <v>816</v>
      </c>
      <c r="F162" s="256" t="s">
        <v>739</v>
      </c>
      <c r="G162" s="255" t="s">
        <v>740</v>
      </c>
      <c r="H162" cm="1">
        <f t="array" ref="H162">INDEX(LUR!$D:$D,((_xlfn.XMATCH((_xlfn.XLOOKUP((CONCATENATE(B162,)),COL_A,LUR!$D:$D)),LUR!$D:$D,0,1))+3))</f>
        <v>0</v>
      </c>
      <c r="J162" t="b">
        <f t="shared" si="2"/>
        <v>0</v>
      </c>
    </row>
    <row r="163" spans="1:10" x14ac:dyDescent="0.25">
      <c r="A163" s="255" t="s">
        <v>737</v>
      </c>
      <c r="B163" s="255" t="s">
        <v>71</v>
      </c>
      <c r="C163" s="255">
        <v>808</v>
      </c>
      <c r="D163" s="255" t="s">
        <v>766</v>
      </c>
      <c r="E163" s="255" t="s">
        <v>817</v>
      </c>
      <c r="F163" s="256" t="s">
        <v>745</v>
      </c>
      <c r="G163" s="255" t="s">
        <v>740</v>
      </c>
      <c r="H163" t="str" cm="1">
        <f t="array" ref="H163">INDEX(LUR!$D:$D,((_xlfn.XMATCH((_xlfn.XLOOKUP((CONCATENATE(B163,)),COL_A,LUR!$D:$D)),LUR!$D:$D,0,1))+3))</f>
        <v>CENTINELA</v>
      </c>
      <c r="J163" t="b">
        <f t="shared" si="2"/>
        <v>0</v>
      </c>
    </row>
    <row r="164" spans="1:10" x14ac:dyDescent="0.25">
      <c r="A164" s="255" t="s">
        <v>737</v>
      </c>
      <c r="B164" s="255" t="s">
        <v>72</v>
      </c>
      <c r="C164" s="255">
        <v>810</v>
      </c>
      <c r="D164" s="255" t="s">
        <v>766</v>
      </c>
      <c r="E164" s="255" t="s">
        <v>748</v>
      </c>
      <c r="F164" s="256" t="s">
        <v>745</v>
      </c>
      <c r="G164" s="255" t="s">
        <v>740</v>
      </c>
      <c r="H164" t="str" cm="1">
        <f t="array" ref="H164">INDEX(LUR!$D:$D,((_xlfn.XMATCH((_xlfn.XLOOKUP((CONCATENATE(B164,)),COL_A,LUR!$D:$D)),LUR!$D:$D,0,1))+3))</f>
        <v>PTA. LOS LEONES</v>
      </c>
      <c r="J164" t="b">
        <f t="shared" si="2"/>
        <v>0</v>
      </c>
    </row>
    <row r="165" spans="1:10" x14ac:dyDescent="0.25">
      <c r="A165" s="255" t="s">
        <v>737</v>
      </c>
      <c r="B165" s="255" t="s">
        <v>73</v>
      </c>
      <c r="C165" s="255">
        <v>8120</v>
      </c>
      <c r="D165" s="255" t="s">
        <v>816</v>
      </c>
      <c r="E165" s="255" t="s">
        <v>748</v>
      </c>
      <c r="F165" s="256" t="s">
        <v>745</v>
      </c>
      <c r="G165" s="255" t="s">
        <v>740</v>
      </c>
      <c r="H165" t="str" cm="1">
        <f t="array" ref="H165">INDEX(LUR!$D:$D,((_xlfn.XMATCH((_xlfn.XLOOKUP((CONCATENATE(B165,)),COL_A,LUR!$D:$D)),LUR!$D:$D,0,1))+3))</f>
        <v>CENTINELA</v>
      </c>
      <c r="J165" t="b">
        <f t="shared" si="2"/>
        <v>0</v>
      </c>
    </row>
    <row r="166" spans="1:10" x14ac:dyDescent="0.25">
      <c r="A166" s="255" t="s">
        <v>737</v>
      </c>
      <c r="B166" s="255" t="s">
        <v>132</v>
      </c>
      <c r="C166" s="255">
        <v>8631</v>
      </c>
      <c r="D166" s="255" t="s">
        <v>818</v>
      </c>
      <c r="E166" s="255" t="s">
        <v>816</v>
      </c>
      <c r="F166" s="256" t="s">
        <v>739</v>
      </c>
      <c r="G166" s="255" t="s">
        <v>740</v>
      </c>
      <c r="H166" cm="1">
        <f t="array" ref="H166">INDEX(LUR!$D:$D,((_xlfn.XMATCH((_xlfn.XLOOKUP((CONCATENATE(B166,)),COL_A,LUR!$D:$D)),LUR!$D:$D,0,1))+3))</f>
        <v>0</v>
      </c>
      <c r="J166" t="b">
        <f t="shared" si="2"/>
        <v>0</v>
      </c>
    </row>
    <row r="167" spans="1:10" x14ac:dyDescent="0.25">
      <c r="A167" s="255" t="s">
        <v>737</v>
      </c>
      <c r="B167" s="255" t="s">
        <v>147</v>
      </c>
      <c r="C167" s="255">
        <v>8630</v>
      </c>
      <c r="D167" s="255" t="s">
        <v>816</v>
      </c>
      <c r="E167" s="255" t="s">
        <v>818</v>
      </c>
      <c r="F167" s="256" t="s">
        <v>747</v>
      </c>
      <c r="G167" s="255" t="s">
        <v>740</v>
      </c>
      <c r="H167" t="str" cm="1">
        <f t="array" ref="H167">INDEX(LUR!$D:$D,((_xlfn.XMATCH((_xlfn.XLOOKUP((CONCATENATE(B167,)),COL_A,LUR!$D:$D)),LUR!$D:$D,0,1))+3))</f>
        <v>PTA. LEONES</v>
      </c>
      <c r="J167" t="b">
        <f t="shared" si="2"/>
        <v>0</v>
      </c>
    </row>
    <row r="168" spans="1:10" x14ac:dyDescent="0.25">
      <c r="A168" s="255" t="s">
        <v>737</v>
      </c>
      <c r="B168" s="255" t="s">
        <v>159</v>
      </c>
      <c r="C168" s="255">
        <v>7880</v>
      </c>
      <c r="D168" s="255" t="s">
        <v>819</v>
      </c>
      <c r="E168" s="255" t="s">
        <v>766</v>
      </c>
      <c r="F168" s="256" t="s">
        <v>804</v>
      </c>
      <c r="G168" s="255" t="s">
        <v>740</v>
      </c>
      <c r="H168" t="str" cm="1">
        <f t="array" ref="H168">INDEX(LUR!$D:$D,((_xlfn.XMATCH((_xlfn.XLOOKUP((CONCATENATE(B168,)),COL_A,LUR!$D:$D)),LUR!$D:$D,0,1))+3))</f>
        <v>POLICLINICO - COQUIMBO</v>
      </c>
      <c r="J168" t="b">
        <f t="shared" si="2"/>
        <v>0</v>
      </c>
    </row>
    <row r="169" spans="1:10" x14ac:dyDescent="0.25">
      <c r="A169" s="255" t="s">
        <v>737</v>
      </c>
      <c r="B169" s="255" t="s">
        <v>160</v>
      </c>
      <c r="C169" s="255">
        <v>7891</v>
      </c>
      <c r="D169" s="255" t="s">
        <v>820</v>
      </c>
      <c r="E169" s="255" t="s">
        <v>819</v>
      </c>
      <c r="F169" s="256" t="s">
        <v>804</v>
      </c>
      <c r="G169" s="255" t="s">
        <v>740</v>
      </c>
      <c r="H169" t="str" cm="1">
        <f t="array" ref="H169">INDEX(LUR!$D:$D,((_xlfn.XMATCH((_xlfn.XLOOKUP((CONCATENATE(B169,)),COL_A,LUR!$D:$D)),LUR!$D:$D,0,1))+3))</f>
        <v>POLICLINICO - COQUIMBO</v>
      </c>
      <c r="J169" t="b">
        <f t="shared" si="2"/>
        <v>0</v>
      </c>
    </row>
    <row r="170" spans="1:10" x14ac:dyDescent="0.25">
      <c r="A170" s="255" t="s">
        <v>737</v>
      </c>
      <c r="B170" s="255" t="s">
        <v>177</v>
      </c>
      <c r="C170" s="255">
        <v>7881</v>
      </c>
      <c r="D170" s="255" t="s">
        <v>766</v>
      </c>
      <c r="E170" s="255" t="s">
        <v>819</v>
      </c>
      <c r="F170" s="256" t="s">
        <v>739</v>
      </c>
      <c r="G170" s="255" t="s">
        <v>740</v>
      </c>
      <c r="H170" t="str" cm="1">
        <f t="array" ref="H170">INDEX(LUR!$D:$D,((_xlfn.XMATCH((_xlfn.XLOOKUP((CONCATENATE(B170,)),COL_A,LUR!$D:$D)),LUR!$D:$D,0,1))+3))</f>
        <v>LOBOS VIEJOS</v>
      </c>
      <c r="J170" t="b">
        <f t="shared" si="2"/>
        <v>0</v>
      </c>
    </row>
    <row r="171" spans="1:10" x14ac:dyDescent="0.25">
      <c r="A171" s="255" t="s">
        <v>737</v>
      </c>
      <c r="B171" s="255" t="s">
        <v>178</v>
      </c>
      <c r="C171" s="255">
        <v>7890</v>
      </c>
      <c r="D171" s="255" t="s">
        <v>819</v>
      </c>
      <c r="E171" s="255" t="s">
        <v>820</v>
      </c>
      <c r="F171" s="256" t="s">
        <v>739</v>
      </c>
      <c r="G171" s="255" t="s">
        <v>740</v>
      </c>
      <c r="H171" t="str" cm="1">
        <f t="array" ref="H171">INDEX(LUR!$D:$D,((_xlfn.XMATCH((_xlfn.XLOOKUP((CONCATENATE(B171,)),COL_A,LUR!$D:$D)),LUR!$D:$D,0,1))+3))</f>
        <v>LOBOS VIEJOS</v>
      </c>
      <c r="J171" t="b">
        <f t="shared" si="2"/>
        <v>0</v>
      </c>
    </row>
    <row r="172" spans="1:10" x14ac:dyDescent="0.25">
      <c r="A172" s="255" t="s">
        <v>737</v>
      </c>
      <c r="B172" s="255" t="s">
        <v>704</v>
      </c>
      <c r="C172" s="255">
        <v>11160</v>
      </c>
      <c r="D172" s="255" t="s">
        <v>821</v>
      </c>
      <c r="E172" s="255" t="s">
        <v>13</v>
      </c>
      <c r="F172" s="256" t="s">
        <v>768</v>
      </c>
      <c r="G172" s="255" t="s">
        <v>740</v>
      </c>
      <c r="H172" t="str" cm="1">
        <f t="array" ref="H172">INDEX(LUR!$D:$D,((_xlfn.XMATCH((_xlfn.XLOOKUP((CONCATENATE(B172,)),COL_A,LUR!$D:$D)),LUR!$D:$D,0,1))+3))</f>
        <v>ESTACIÓN BIOTRÉN</v>
      </c>
      <c r="J172" t="b">
        <f t="shared" si="2"/>
        <v>0</v>
      </c>
    </row>
    <row r="173" spans="1:10" x14ac:dyDescent="0.25">
      <c r="A173" s="255" t="s">
        <v>737</v>
      </c>
      <c r="B173" s="255" t="s">
        <v>106</v>
      </c>
      <c r="C173" s="255">
        <v>820</v>
      </c>
      <c r="D173" s="255" t="s">
        <v>13</v>
      </c>
      <c r="E173" s="255" t="s">
        <v>3</v>
      </c>
      <c r="F173" s="256" t="s">
        <v>768</v>
      </c>
      <c r="G173" s="255" t="s">
        <v>740</v>
      </c>
      <c r="H173" t="str" cm="1">
        <f t="array" ref="H173">INDEX(LUR!$D:$D,((_xlfn.XMATCH((_xlfn.XLOOKUP((CONCATENATE(B173,)),COL_A,LUR!$D:$D)),LUR!$D:$D,0,1))+3))</f>
        <v>PENCO LIRQUEN</v>
      </c>
      <c r="J173" t="b">
        <f t="shared" si="2"/>
        <v>0</v>
      </c>
    </row>
    <row r="174" spans="1:10" x14ac:dyDescent="0.25">
      <c r="A174" s="255" t="s">
        <v>737</v>
      </c>
      <c r="B174" s="255" t="s">
        <v>92</v>
      </c>
      <c r="C174" s="255">
        <v>817</v>
      </c>
      <c r="D174" s="255" t="s">
        <v>13</v>
      </c>
      <c r="E174" s="255" t="s">
        <v>3</v>
      </c>
      <c r="F174" s="256" t="s">
        <v>757</v>
      </c>
      <c r="G174" s="255" t="s">
        <v>740</v>
      </c>
      <c r="H174" t="str" cm="1">
        <f t="array" ref="H174">INDEX(LUR!$D:$D,((_xlfn.XMATCH((_xlfn.XLOOKUP((CONCATENATE(B174,)),COL_A,LUR!$D:$D)),LUR!$D:$D,0,1))+3))</f>
        <v>SAN VICENTE</v>
      </c>
      <c r="J174" t="b">
        <f t="shared" si="2"/>
        <v>1</v>
      </c>
    </row>
    <row r="175" spans="1:10" x14ac:dyDescent="0.25">
      <c r="A175" s="255" t="s">
        <v>737</v>
      </c>
      <c r="B175" s="255" t="s">
        <v>723</v>
      </c>
      <c r="C175" s="255">
        <v>943</v>
      </c>
      <c r="D175" s="255" t="s">
        <v>822</v>
      </c>
      <c r="E175" s="255" t="s">
        <v>3</v>
      </c>
      <c r="F175" s="256" t="s">
        <v>757</v>
      </c>
      <c r="G175" s="255" t="s">
        <v>740</v>
      </c>
      <c r="H175" t="e" cm="1">
        <f t="array" ref="H175">INDEX(LUR!$D:$D,((_xlfn.XMATCH((_xlfn.XLOOKUP((CONCATENATE(B175,)),COL_A,LUR!$D:$D)),LUR!$D:$D,0,1))+3))</f>
        <v>#N/A</v>
      </c>
      <c r="J175" t="e">
        <f t="shared" si="2"/>
        <v>#N/A</v>
      </c>
    </row>
    <row r="176" spans="1:10" x14ac:dyDescent="0.25">
      <c r="A176" s="255" t="s">
        <v>737</v>
      </c>
      <c r="B176" s="255" t="s">
        <v>93</v>
      </c>
      <c r="C176" s="255">
        <v>819</v>
      </c>
      <c r="D176" s="255" t="s">
        <v>13</v>
      </c>
      <c r="E176" s="255" t="s">
        <v>3</v>
      </c>
      <c r="F176" s="256" t="s">
        <v>757</v>
      </c>
      <c r="G176" s="255" t="s">
        <v>740</v>
      </c>
      <c r="H176" t="str" cm="1">
        <f t="array" ref="H176">INDEX(LUR!$D:$D,((_xlfn.XMATCH((_xlfn.XLOOKUP((CONCATENATE(B176,)),COL_A,LUR!$D:$D)),LUR!$D:$D,0,1))+3))</f>
        <v>LOBOS VIEJOS</v>
      </c>
      <c r="J176" t="b">
        <f t="shared" si="2"/>
        <v>0</v>
      </c>
    </row>
    <row r="177" spans="1:10" x14ac:dyDescent="0.25">
      <c r="A177" s="255" t="s">
        <v>737</v>
      </c>
      <c r="B177" s="255" t="s">
        <v>94</v>
      </c>
      <c r="C177" s="255">
        <v>821</v>
      </c>
      <c r="D177" s="255" t="s">
        <v>14</v>
      </c>
      <c r="E177" s="255" t="s">
        <v>3</v>
      </c>
      <c r="F177" s="256" t="s">
        <v>757</v>
      </c>
      <c r="G177" s="255" t="s">
        <v>740</v>
      </c>
      <c r="H177" t="str" cm="1">
        <f t="array" ref="H177">INDEX(LUR!$D:$D,((_xlfn.XMATCH((_xlfn.XLOOKUP((CONCATENATE(B177,)),COL_A,LUR!$D:$D)),LUR!$D:$D,0,1))+3))</f>
        <v>LOBOS VIEJOS</v>
      </c>
      <c r="J177" t="b">
        <f t="shared" si="2"/>
        <v>0</v>
      </c>
    </row>
    <row r="178" spans="1:10" x14ac:dyDescent="0.25">
      <c r="A178" s="255" t="s">
        <v>737</v>
      </c>
      <c r="B178" s="255" t="s">
        <v>107</v>
      </c>
      <c r="C178" s="255">
        <v>818</v>
      </c>
      <c r="D178" s="255" t="s">
        <v>13</v>
      </c>
      <c r="E178" s="255" t="s">
        <v>3</v>
      </c>
      <c r="F178" s="256" t="s">
        <v>768</v>
      </c>
      <c r="G178" s="255" t="s">
        <v>740</v>
      </c>
      <c r="H178" t="str" cm="1">
        <f t="array" ref="H178">INDEX(LUR!$D:$D,((_xlfn.XMATCH((_xlfn.XLOOKUP((CONCATENATE(B178,)),COL_A,LUR!$D:$D)),LUR!$D:$D,0,1))+3))</f>
        <v>PENCO LIRQUEN</v>
      </c>
      <c r="J178" t="b">
        <f t="shared" si="2"/>
        <v>0</v>
      </c>
    </row>
    <row r="179" spans="1:10" x14ac:dyDescent="0.25">
      <c r="A179" s="255" t="s">
        <v>737</v>
      </c>
      <c r="B179" s="255" t="s">
        <v>707</v>
      </c>
      <c r="C179" s="255">
        <v>11161</v>
      </c>
      <c r="D179" s="255" t="s">
        <v>13</v>
      </c>
      <c r="E179" s="255" t="s">
        <v>821</v>
      </c>
      <c r="F179" s="256" t="s">
        <v>768</v>
      </c>
      <c r="G179" s="255" t="s">
        <v>740</v>
      </c>
      <c r="H179" t="str" cm="1">
        <f t="array" ref="H179">INDEX(LUR!$D:$D,((_xlfn.XMATCH((_xlfn.XLOOKUP((CONCATENATE(B179,)),COL_A,LUR!$D:$D)),LUR!$D:$D,0,1))+3))</f>
        <v>ESTACIÓN BIOTRÉN</v>
      </c>
      <c r="J179" t="b">
        <f t="shared" si="2"/>
        <v>0</v>
      </c>
    </row>
    <row r="180" spans="1:10" x14ac:dyDescent="0.25">
      <c r="A180" s="255" t="s">
        <v>737</v>
      </c>
      <c r="B180" s="255" t="s">
        <v>108</v>
      </c>
      <c r="C180" s="255">
        <v>822</v>
      </c>
      <c r="D180" s="255" t="s">
        <v>823</v>
      </c>
      <c r="E180" s="255" t="s">
        <v>3</v>
      </c>
      <c r="F180" s="256" t="s">
        <v>756</v>
      </c>
      <c r="G180" s="255" t="s">
        <v>740</v>
      </c>
      <c r="H180" t="str" cm="1">
        <f t="array" ref="H180">INDEX(LUR!$D:$D,((_xlfn.XMATCH((_xlfn.XLOOKUP((CONCATENATE(B180,)),COL_A,LUR!$D:$D)),LUR!$D:$D,0,1))+3))</f>
        <v>PENCO LIRQUEN</v>
      </c>
      <c r="J180" t="b">
        <f t="shared" si="2"/>
        <v>0</v>
      </c>
    </row>
    <row r="181" spans="1:10" x14ac:dyDescent="0.25">
      <c r="A181" s="255" t="s">
        <v>737</v>
      </c>
      <c r="B181" s="255" t="s">
        <v>116</v>
      </c>
      <c r="C181" s="255">
        <v>8131</v>
      </c>
      <c r="D181" s="255" t="s">
        <v>760</v>
      </c>
      <c r="E181" s="255" t="s">
        <v>13</v>
      </c>
      <c r="F181" s="256" t="s">
        <v>768</v>
      </c>
      <c r="G181" s="255" t="s">
        <v>740</v>
      </c>
      <c r="H181" t="str" cm="1">
        <f t="array" ref="H181">INDEX(LUR!$D:$D,((_xlfn.XMATCH((_xlfn.XLOOKUP((CONCATENATE(B181,)),COL_A,LUR!$D:$D)),LUR!$D:$D,0,1))+3))</f>
        <v>HUALQUI</v>
      </c>
      <c r="J181" t="b">
        <f t="shared" si="2"/>
        <v>1</v>
      </c>
    </row>
    <row r="182" spans="1:10" x14ac:dyDescent="0.25">
      <c r="A182" s="255" t="s">
        <v>737</v>
      </c>
      <c r="B182" s="255" t="s">
        <v>112</v>
      </c>
      <c r="C182" s="255">
        <v>8130</v>
      </c>
      <c r="D182" s="255" t="s">
        <v>13</v>
      </c>
      <c r="E182" s="255" t="s">
        <v>760</v>
      </c>
      <c r="F182" s="256" t="s">
        <v>757</v>
      </c>
      <c r="G182" s="255" t="s">
        <v>740</v>
      </c>
      <c r="H182" t="str" cm="1">
        <f t="array" ref="H182">INDEX(LUR!$D:$D,((_xlfn.XMATCH((_xlfn.XLOOKUP((CONCATENATE(B182,)),COL_A,LUR!$D:$D)),LUR!$D:$D,0,1))+3))</f>
        <v>PUERTO</v>
      </c>
      <c r="J182" t="b">
        <f t="shared" si="2"/>
        <v>1</v>
      </c>
    </row>
    <row r="183" spans="1:10" x14ac:dyDescent="0.25">
      <c r="A183" s="255" t="s">
        <v>737</v>
      </c>
      <c r="B183" s="255" t="s">
        <v>193</v>
      </c>
      <c r="C183" s="255">
        <v>8140</v>
      </c>
      <c r="D183" s="255" t="s">
        <v>824</v>
      </c>
      <c r="E183" s="255" t="s">
        <v>825</v>
      </c>
      <c r="F183" s="256" t="s">
        <v>739</v>
      </c>
      <c r="G183" s="255" t="s">
        <v>740</v>
      </c>
      <c r="H183" t="str" cm="1">
        <f t="array" ref="H183">INDEX(LUR!$D:$D,((_xlfn.XMATCH((_xlfn.XLOOKUP((CONCATENATE(B183,)),COL_A,LUR!$D:$D)),LUR!$D:$D,0,1))+3))</f>
        <v>LOS LAGOS</v>
      </c>
      <c r="J183" t="b">
        <f t="shared" si="2"/>
        <v>1</v>
      </c>
    </row>
    <row r="184" spans="1:10" x14ac:dyDescent="0.25">
      <c r="A184" s="255" t="s">
        <v>737</v>
      </c>
      <c r="B184" s="255" t="s">
        <v>188</v>
      </c>
      <c r="C184" s="255">
        <v>8141</v>
      </c>
      <c r="D184" s="255" t="s">
        <v>825</v>
      </c>
      <c r="E184" s="255" t="s">
        <v>824</v>
      </c>
      <c r="F184" s="256" t="s">
        <v>810</v>
      </c>
      <c r="G184" s="255" t="s">
        <v>811</v>
      </c>
      <c r="H184" t="str" cm="1">
        <f t="array" ref="H184">INDEX(LUR!$D:$D,((_xlfn.XMATCH((_xlfn.XLOOKUP((CONCATENATE(B184,)),COL_A,LUR!$D:$D)),LUR!$D:$D,0,1))+3))</f>
        <v>PQ.CENTRAL</v>
      </c>
      <c r="J184" t="b">
        <f t="shared" si="2"/>
        <v>0</v>
      </c>
    </row>
    <row r="185" spans="1:10" x14ac:dyDescent="0.25">
      <c r="A185" s="255" t="s">
        <v>737</v>
      </c>
      <c r="B185" s="255" t="s">
        <v>148</v>
      </c>
      <c r="C185" s="255">
        <v>8151</v>
      </c>
      <c r="D185" s="255" t="s">
        <v>729</v>
      </c>
      <c r="E185" s="255" t="s">
        <v>824</v>
      </c>
      <c r="F185" s="256" t="s">
        <v>810</v>
      </c>
      <c r="G185" s="255" t="s">
        <v>811</v>
      </c>
      <c r="H185" t="str" cm="1">
        <f t="array" ref="H185">INDEX(LUR!$D:$D,((_xlfn.XMATCH((_xlfn.XLOOKUP((CONCATENATE(B185,)),COL_A,LUR!$D:$D)),LUR!$D:$D,0,1))+3))</f>
        <v>SAN VICENTE</v>
      </c>
      <c r="J185" t="b">
        <f t="shared" si="2"/>
        <v>0</v>
      </c>
    </row>
    <row r="186" spans="1:10" x14ac:dyDescent="0.25">
      <c r="A186" s="255" t="s">
        <v>737</v>
      </c>
      <c r="B186" s="255" t="s">
        <v>133</v>
      </c>
      <c r="C186" s="255">
        <v>8150</v>
      </c>
      <c r="D186" s="255" t="s">
        <v>824</v>
      </c>
      <c r="E186" s="255" t="s">
        <v>729</v>
      </c>
      <c r="F186" s="256" t="s">
        <v>739</v>
      </c>
      <c r="G186" s="255" t="s">
        <v>740</v>
      </c>
      <c r="H186" t="str" cm="1">
        <f t="array" ref="H186">INDEX(LUR!$D:$D,((_xlfn.XMATCH((_xlfn.XLOOKUP((CONCATENATE(B186,)),COL_A,LUR!$D:$D)),LUR!$D:$D,0,1))+3))</f>
        <v>LOS QUEULES</v>
      </c>
      <c r="J186" t="b">
        <f t="shared" si="2"/>
        <v>1</v>
      </c>
    </row>
    <row r="187" spans="1:10" x14ac:dyDescent="0.25">
      <c r="A187" s="255" t="s">
        <v>737</v>
      </c>
      <c r="B187" s="255" t="s">
        <v>722</v>
      </c>
      <c r="C187" s="255">
        <v>865</v>
      </c>
      <c r="D187" s="255" t="s">
        <v>431</v>
      </c>
      <c r="E187" s="255" t="s">
        <v>826</v>
      </c>
      <c r="F187" s="256" t="s">
        <v>747</v>
      </c>
      <c r="G187" s="255" t="s">
        <v>740</v>
      </c>
      <c r="H187" t="e" cm="1">
        <f t="array" ref="H187">INDEX(LUR!$D:$D,((_xlfn.XMATCH((_xlfn.XLOOKUP((CONCATENATE(B187,)),COL_A,LUR!$D:$D)),LUR!$D:$D,0,1))+3))</f>
        <v>#N/A</v>
      </c>
      <c r="J187" t="e">
        <f t="shared" si="2"/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3DED7-F962-4638-92F1-E05988631B24}">
  <sheetPr codeName="Hoja1">
    <tabColor rgb="FFFF0000"/>
  </sheetPr>
  <dimension ref="A1:EG2455"/>
  <sheetViews>
    <sheetView view="pageBreakPreview" zoomScale="130" zoomScaleNormal="70" zoomScaleSheetLayoutView="130" workbookViewId="0">
      <pane xSplit="1" ySplit="1" topLeftCell="B2" activePane="bottomRight" state="frozen"/>
      <selection pane="topRight" activeCell="N1" sqref="N1"/>
      <selection pane="bottomLeft" activeCell="A2" sqref="A2"/>
      <selection pane="bottomRight" activeCell="A6" sqref="A6"/>
    </sheetView>
  </sheetViews>
  <sheetFormatPr baseColWidth="10" defaultColWidth="11.42578125" defaultRowHeight="15" x14ac:dyDescent="0.25"/>
  <cols>
    <col min="1" max="1" width="13.85546875" style="6" customWidth="1"/>
    <col min="2" max="2" width="36.5703125" style="6" bestFit="1" customWidth="1"/>
    <col min="3" max="3" width="51.28515625" style="6" bestFit="1" customWidth="1"/>
    <col min="4" max="27" width="5.140625" style="6" customWidth="1"/>
    <col min="28" max="66" width="5" style="6" customWidth="1"/>
    <col min="67" max="67" width="6.7109375" style="6" customWidth="1"/>
    <col min="68" max="68" width="46.140625" style="6" customWidth="1"/>
    <col min="69" max="69" width="21" style="6" bestFit="1" customWidth="1"/>
    <col min="70" max="78" width="14.42578125" style="6" customWidth="1"/>
    <col min="79" max="79" width="14.42578125" style="6" bestFit="1" customWidth="1"/>
    <col min="80" max="87" width="7.7109375" style="6" bestFit="1" customWidth="1"/>
    <col min="88" max="16384" width="11.42578125" style="6"/>
  </cols>
  <sheetData>
    <row r="1" spans="1:137" ht="60" customHeight="1" x14ac:dyDescent="0.25">
      <c r="A1" s="8" t="s">
        <v>684</v>
      </c>
      <c r="B1" s="9" t="s">
        <v>685</v>
      </c>
      <c r="C1" s="9" t="s">
        <v>50</v>
      </c>
      <c r="D1" s="78" t="s">
        <v>572</v>
      </c>
      <c r="E1" s="79"/>
      <c r="F1" s="79"/>
      <c r="G1" s="79"/>
      <c r="H1" s="79"/>
      <c r="I1" s="79"/>
      <c r="J1" s="79"/>
      <c r="K1" s="230" t="s">
        <v>710</v>
      </c>
      <c r="L1" s="231"/>
      <c r="M1" s="231"/>
      <c r="N1" s="231"/>
      <c r="O1" s="231"/>
      <c r="P1" s="231"/>
      <c r="Q1" s="231"/>
      <c r="R1" s="231"/>
      <c r="S1" s="231"/>
      <c r="T1" s="231"/>
      <c r="U1" s="231"/>
      <c r="V1" s="231"/>
      <c r="W1" s="231"/>
      <c r="X1" s="231"/>
      <c r="Y1" s="231"/>
      <c r="Z1" s="231"/>
      <c r="AA1" s="231"/>
      <c r="AB1" s="231"/>
      <c r="AC1" s="231"/>
      <c r="AD1" s="231"/>
      <c r="AE1" s="231"/>
      <c r="AF1" s="231"/>
      <c r="AG1" s="231"/>
      <c r="AH1" s="231"/>
      <c r="AI1" s="231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79"/>
      <c r="BO1" s="10" t="s">
        <v>686</v>
      </c>
      <c r="BP1" s="39" t="s">
        <v>672</v>
      </c>
      <c r="BQ1" s="94" t="s">
        <v>632</v>
      </c>
    </row>
    <row r="2" spans="1:137" x14ac:dyDescent="0.25">
      <c r="A2" s="77"/>
      <c r="B2" s="77"/>
      <c r="C2" s="77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77"/>
      <c r="BP2" s="38"/>
      <c r="BQ2" s="252"/>
    </row>
    <row r="3" spans="1:137" s="7" customFormat="1" x14ac:dyDescent="0.25">
      <c r="A3" s="95"/>
      <c r="B3" s="97"/>
      <c r="C3" s="97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9"/>
      <c r="AU3" s="99"/>
      <c r="AV3" s="99"/>
      <c r="AW3" s="99"/>
      <c r="AX3" s="99"/>
      <c r="AY3" s="99"/>
      <c r="AZ3" s="99"/>
      <c r="BA3" s="99"/>
      <c r="BB3" s="99"/>
      <c r="BC3" s="99"/>
      <c r="BD3" s="99"/>
      <c r="BE3" s="99"/>
      <c r="BF3" s="99"/>
      <c r="BG3" s="99"/>
      <c r="BH3" s="99"/>
      <c r="BI3" s="99"/>
      <c r="BJ3" s="99"/>
      <c r="BK3" s="99"/>
      <c r="BL3" s="99"/>
      <c r="BM3" s="99"/>
      <c r="BN3" s="99"/>
      <c r="BO3" s="96"/>
      <c r="BP3" s="95"/>
      <c r="BQ3" s="253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</row>
    <row r="4" spans="1:137" x14ac:dyDescent="0.25">
      <c r="A4" s="3"/>
      <c r="B4" s="4"/>
      <c r="C4" s="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1"/>
      <c r="BP4" s="2"/>
    </row>
    <row r="5" spans="1:137" x14ac:dyDescent="0.25">
      <c r="A5" s="3"/>
      <c r="B5" s="234"/>
      <c r="C5" s="23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1">
        <f>COUNTA(D5:BN5)</f>
        <v>0</v>
      </c>
      <c r="BP5" s="2"/>
    </row>
    <row r="6" spans="1:137" x14ac:dyDescent="0.25">
      <c r="A6" s="3" t="s">
        <v>856</v>
      </c>
      <c r="B6" s="267" t="s">
        <v>857</v>
      </c>
      <c r="C6" s="268"/>
      <c r="D6" s="5" t="s">
        <v>74</v>
      </c>
      <c r="E6" s="5" t="s">
        <v>110</v>
      </c>
      <c r="F6" s="5" t="s">
        <v>111</v>
      </c>
      <c r="G6" s="5" t="s">
        <v>168</v>
      </c>
      <c r="H6" s="5" t="s">
        <v>134</v>
      </c>
      <c r="I6" s="5" t="s">
        <v>135</v>
      </c>
      <c r="J6" s="5" t="s">
        <v>164</v>
      </c>
      <c r="K6" s="5" t="s">
        <v>136</v>
      </c>
      <c r="L6" s="5" t="s">
        <v>695</v>
      </c>
      <c r="M6" s="5" t="s">
        <v>87</v>
      </c>
      <c r="N6" s="5" t="s">
        <v>88</v>
      </c>
      <c r="O6" s="5" t="s">
        <v>208</v>
      </c>
      <c r="P6" s="5" t="s">
        <v>137</v>
      </c>
      <c r="Q6" s="5" t="s">
        <v>138</v>
      </c>
      <c r="R6" s="5" t="s">
        <v>139</v>
      </c>
      <c r="S6" s="5" t="s">
        <v>140</v>
      </c>
      <c r="T6" s="5" t="s">
        <v>528</v>
      </c>
      <c r="U6" s="5" t="s">
        <v>141</v>
      </c>
      <c r="V6" s="5" t="s">
        <v>627</v>
      </c>
      <c r="W6" s="5" t="s">
        <v>169</v>
      </c>
      <c r="X6" s="5" t="s">
        <v>89</v>
      </c>
      <c r="Y6" s="5" t="s">
        <v>90</v>
      </c>
      <c r="Z6" s="5" t="s">
        <v>142</v>
      </c>
      <c r="AA6" s="5" t="s">
        <v>143</v>
      </c>
      <c r="AB6" s="5" t="s">
        <v>144</v>
      </c>
      <c r="AC6" s="5" t="s">
        <v>145</v>
      </c>
      <c r="AD6" s="5" t="s">
        <v>146</v>
      </c>
      <c r="AE6" s="5" t="s">
        <v>71</v>
      </c>
      <c r="AF6" s="5" t="s">
        <v>72</v>
      </c>
      <c r="AG6" s="5" t="s">
        <v>73</v>
      </c>
      <c r="AH6" s="5" t="s">
        <v>147</v>
      </c>
      <c r="AI6" s="5" t="s">
        <v>112</v>
      </c>
      <c r="AJ6" s="5">
        <v>201</v>
      </c>
      <c r="AK6" s="5" t="s">
        <v>721</v>
      </c>
      <c r="AL6" s="5">
        <v>302</v>
      </c>
      <c r="AM6" s="5">
        <v>304</v>
      </c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1">
        <f>COUNTA(D6:BN6)</f>
        <v>36</v>
      </c>
      <c r="BP6" s="2"/>
    </row>
    <row r="7" spans="1:137" x14ac:dyDescent="0.25">
      <c r="A7" s="3"/>
      <c r="B7" s="267"/>
      <c r="C7" s="268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1">
        <f>COUNTA(D7:BN7)</f>
        <v>0</v>
      </c>
      <c r="BP7" s="2"/>
    </row>
    <row r="8" spans="1:137" x14ac:dyDescent="0.25">
      <c r="A8" s="3"/>
      <c r="B8" s="267"/>
      <c r="C8" s="268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1">
        <f t="shared" ref="BO8:BO71" si="0">COUNTA(D8:BN8)</f>
        <v>0</v>
      </c>
      <c r="BP8" s="2"/>
    </row>
    <row r="9" spans="1:137" x14ac:dyDescent="0.25">
      <c r="A9" s="269"/>
      <c r="B9" s="4"/>
      <c r="C9" s="2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1">
        <f t="shared" si="0"/>
        <v>0</v>
      </c>
      <c r="BP9" s="2"/>
    </row>
    <row r="10" spans="1:137" x14ac:dyDescent="0.25">
      <c r="A10" s="3"/>
      <c r="B10" s="4"/>
      <c r="C10" s="2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1">
        <f t="shared" si="0"/>
        <v>0</v>
      </c>
      <c r="BP10" s="2"/>
    </row>
    <row r="11" spans="1:137" x14ac:dyDescent="0.25">
      <c r="A11" s="3"/>
      <c r="B11" s="4"/>
      <c r="C11" s="2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1">
        <f t="shared" si="0"/>
        <v>0</v>
      </c>
      <c r="BP11" s="2"/>
    </row>
    <row r="12" spans="1:137" x14ac:dyDescent="0.25">
      <c r="A12" s="3"/>
      <c r="B12" s="4"/>
      <c r="C12" s="2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1">
        <f t="shared" si="0"/>
        <v>0</v>
      </c>
      <c r="BP12" s="2"/>
    </row>
    <row r="13" spans="1:137" x14ac:dyDescent="0.25">
      <c r="A13" s="3"/>
      <c r="B13" s="4"/>
      <c r="C13" s="2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1">
        <f t="shared" si="0"/>
        <v>0</v>
      </c>
      <c r="BP13" s="2"/>
    </row>
    <row r="14" spans="1:137" x14ac:dyDescent="0.25">
      <c r="A14" s="3"/>
      <c r="B14" s="4"/>
      <c r="C14" s="2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1">
        <f t="shared" si="0"/>
        <v>0</v>
      </c>
      <c r="BP14" s="2"/>
    </row>
    <row r="15" spans="1:137" x14ac:dyDescent="0.25">
      <c r="A15" s="3"/>
      <c r="B15" s="4"/>
      <c r="C15" s="2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1">
        <f t="shared" si="0"/>
        <v>0</v>
      </c>
      <c r="BP15" s="2"/>
    </row>
    <row r="16" spans="1:137" x14ac:dyDescent="0.25">
      <c r="A16" s="3"/>
      <c r="B16" s="4"/>
      <c r="C16" s="2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1">
        <f t="shared" si="0"/>
        <v>0</v>
      </c>
      <c r="BP16" s="2"/>
    </row>
    <row r="17" spans="1:68" x14ac:dyDescent="0.25">
      <c r="A17" s="3"/>
      <c r="B17" s="4"/>
      <c r="C17" s="2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1">
        <f t="shared" si="0"/>
        <v>0</v>
      </c>
      <c r="BP17" s="2"/>
    </row>
    <row r="18" spans="1:68" x14ac:dyDescent="0.25">
      <c r="A18" s="3"/>
      <c r="B18" s="4"/>
      <c r="C18" s="2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1">
        <f t="shared" si="0"/>
        <v>0</v>
      </c>
      <c r="BP18" s="2"/>
    </row>
    <row r="19" spans="1:68" x14ac:dyDescent="0.25">
      <c r="A19" s="3"/>
      <c r="B19" s="4"/>
      <c r="C19" s="2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1">
        <f t="shared" si="0"/>
        <v>0</v>
      </c>
      <c r="BP19" s="2"/>
    </row>
    <row r="20" spans="1:68" x14ac:dyDescent="0.25">
      <c r="A20" s="3"/>
      <c r="B20" s="4"/>
      <c r="C20" s="2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1">
        <f t="shared" si="0"/>
        <v>0</v>
      </c>
      <c r="BP20" s="2"/>
    </row>
    <row r="21" spans="1:68" x14ac:dyDescent="0.25">
      <c r="A21" s="3"/>
      <c r="B21" s="4"/>
      <c r="C21" s="2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1">
        <f t="shared" si="0"/>
        <v>0</v>
      </c>
      <c r="BP21" s="2"/>
    </row>
    <row r="22" spans="1:68" x14ac:dyDescent="0.25">
      <c r="A22" s="3"/>
      <c r="B22" s="4"/>
      <c r="C22" s="2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1">
        <f t="shared" si="0"/>
        <v>0</v>
      </c>
      <c r="BP22" s="2"/>
    </row>
    <row r="23" spans="1:68" x14ac:dyDescent="0.25">
      <c r="A23" s="3"/>
      <c r="B23" s="4"/>
      <c r="C23" s="2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1">
        <f t="shared" si="0"/>
        <v>0</v>
      </c>
      <c r="BP23" s="2"/>
    </row>
    <row r="24" spans="1:68" x14ac:dyDescent="0.25">
      <c r="A24" s="3"/>
      <c r="B24" s="4"/>
      <c r="C24" s="2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1">
        <f t="shared" si="0"/>
        <v>0</v>
      </c>
      <c r="BP24" s="2"/>
    </row>
    <row r="25" spans="1:68" x14ac:dyDescent="0.25">
      <c r="A25" s="3"/>
      <c r="B25" s="4"/>
      <c r="C25" s="2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1">
        <f t="shared" si="0"/>
        <v>0</v>
      </c>
      <c r="BP25" s="2"/>
    </row>
    <row r="26" spans="1:68" x14ac:dyDescent="0.25">
      <c r="A26" s="3"/>
      <c r="B26" s="4"/>
      <c r="C26" s="2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1">
        <f t="shared" si="0"/>
        <v>0</v>
      </c>
      <c r="BP26" s="2"/>
    </row>
    <row r="27" spans="1:68" x14ac:dyDescent="0.25">
      <c r="A27" s="3"/>
      <c r="B27" s="4"/>
      <c r="C27" s="2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1">
        <f t="shared" si="0"/>
        <v>0</v>
      </c>
      <c r="BP27" s="2"/>
    </row>
    <row r="28" spans="1:68" x14ac:dyDescent="0.25">
      <c r="A28" s="3"/>
      <c r="B28" s="4"/>
      <c r="C28" s="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1">
        <f t="shared" si="0"/>
        <v>0</v>
      </c>
      <c r="BP28" s="2"/>
    </row>
    <row r="29" spans="1:68" x14ac:dyDescent="0.25">
      <c r="A29" s="3"/>
      <c r="B29" s="4"/>
      <c r="C29" s="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1">
        <f t="shared" si="0"/>
        <v>0</v>
      </c>
      <c r="BP29" s="2"/>
    </row>
    <row r="30" spans="1:68" x14ac:dyDescent="0.25">
      <c r="A30" s="3"/>
      <c r="B30" s="4"/>
      <c r="C30" s="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1">
        <f t="shared" si="0"/>
        <v>0</v>
      </c>
      <c r="BP30" s="2"/>
    </row>
    <row r="31" spans="1:68" x14ac:dyDescent="0.25">
      <c r="A31" s="3"/>
      <c r="B31" s="4"/>
      <c r="C31" s="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1">
        <f t="shared" si="0"/>
        <v>0</v>
      </c>
      <c r="BP31" s="2"/>
    </row>
    <row r="32" spans="1:68" x14ac:dyDescent="0.25">
      <c r="A32" s="3"/>
      <c r="B32" s="4"/>
      <c r="C32" s="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1">
        <f t="shared" si="0"/>
        <v>0</v>
      </c>
      <c r="BP32" s="2"/>
    </row>
    <row r="33" spans="1:68" x14ac:dyDescent="0.25">
      <c r="A33" s="3"/>
      <c r="B33" s="4"/>
      <c r="C33" s="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1">
        <f t="shared" si="0"/>
        <v>0</v>
      </c>
      <c r="BP33" s="2"/>
    </row>
    <row r="34" spans="1:68" x14ac:dyDescent="0.25">
      <c r="A34" s="3"/>
      <c r="B34" s="4"/>
      <c r="C34" s="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1">
        <f t="shared" si="0"/>
        <v>0</v>
      </c>
      <c r="BP34" s="2"/>
    </row>
    <row r="35" spans="1:68" x14ac:dyDescent="0.25">
      <c r="A35" s="3"/>
      <c r="B35" s="4"/>
      <c r="C35" s="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1">
        <f t="shared" si="0"/>
        <v>0</v>
      </c>
      <c r="BP35" s="2"/>
    </row>
    <row r="36" spans="1:68" x14ac:dyDescent="0.25">
      <c r="A36" s="3"/>
      <c r="B36" s="4"/>
      <c r="C36" s="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1">
        <f t="shared" si="0"/>
        <v>0</v>
      </c>
      <c r="BP36" s="2"/>
    </row>
    <row r="37" spans="1:68" x14ac:dyDescent="0.25">
      <c r="A37" s="3"/>
      <c r="B37" s="4"/>
      <c r="C37" s="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1">
        <f t="shared" si="0"/>
        <v>0</v>
      </c>
      <c r="BP37" s="2"/>
    </row>
    <row r="38" spans="1:68" x14ac:dyDescent="0.25">
      <c r="A38" s="3"/>
      <c r="B38" s="4"/>
      <c r="C38" s="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1">
        <f t="shared" si="0"/>
        <v>0</v>
      </c>
      <c r="BP38" s="2"/>
    </row>
    <row r="39" spans="1:68" x14ac:dyDescent="0.25">
      <c r="A39" s="3"/>
      <c r="B39" s="4"/>
      <c r="C39" s="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1">
        <f t="shared" si="0"/>
        <v>0</v>
      </c>
      <c r="BP39" s="2"/>
    </row>
    <row r="40" spans="1:68" x14ac:dyDescent="0.25">
      <c r="A40" s="3"/>
      <c r="B40" s="4"/>
      <c r="C40" s="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1">
        <f t="shared" si="0"/>
        <v>0</v>
      </c>
      <c r="BP40" s="2"/>
    </row>
    <row r="41" spans="1:68" x14ac:dyDescent="0.25">
      <c r="A41" s="3"/>
      <c r="B41" s="4"/>
      <c r="C41" s="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1">
        <f t="shared" si="0"/>
        <v>0</v>
      </c>
      <c r="BP41" s="2"/>
    </row>
    <row r="42" spans="1:68" x14ac:dyDescent="0.25">
      <c r="A42" s="3"/>
      <c r="B42" s="4"/>
      <c r="C42" s="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1">
        <f t="shared" si="0"/>
        <v>0</v>
      </c>
      <c r="BP42" s="2"/>
    </row>
    <row r="43" spans="1:68" x14ac:dyDescent="0.25">
      <c r="A43" s="3"/>
      <c r="B43" s="4"/>
      <c r="C43" s="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1">
        <f t="shared" si="0"/>
        <v>0</v>
      </c>
      <c r="BP43" s="2"/>
    </row>
    <row r="44" spans="1:68" x14ac:dyDescent="0.25">
      <c r="A44" s="3"/>
      <c r="B44" s="4"/>
      <c r="C44" s="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1">
        <f t="shared" si="0"/>
        <v>0</v>
      </c>
      <c r="BP44" s="2"/>
    </row>
    <row r="45" spans="1:68" x14ac:dyDescent="0.25">
      <c r="A45" s="3"/>
      <c r="B45" s="4"/>
      <c r="C45" s="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1">
        <f t="shared" si="0"/>
        <v>0</v>
      </c>
      <c r="BP45" s="2"/>
    </row>
    <row r="46" spans="1:68" x14ac:dyDescent="0.25">
      <c r="A46" s="3"/>
      <c r="B46" s="4"/>
      <c r="C46" s="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1">
        <f t="shared" si="0"/>
        <v>0</v>
      </c>
      <c r="BP46" s="2"/>
    </row>
    <row r="47" spans="1:68" x14ac:dyDescent="0.25">
      <c r="A47" s="3"/>
      <c r="B47" s="4"/>
      <c r="C47" s="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1">
        <f t="shared" si="0"/>
        <v>0</v>
      </c>
      <c r="BP47" s="2"/>
    </row>
    <row r="48" spans="1:68" x14ac:dyDescent="0.25">
      <c r="A48" s="3"/>
      <c r="B48" s="4"/>
      <c r="C48" s="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1">
        <f t="shared" si="0"/>
        <v>0</v>
      </c>
      <c r="BP48" s="2"/>
    </row>
    <row r="49" spans="1:68" x14ac:dyDescent="0.25">
      <c r="A49" s="3"/>
      <c r="B49" s="4"/>
      <c r="C49" s="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1">
        <f t="shared" si="0"/>
        <v>0</v>
      </c>
      <c r="BP49" s="2"/>
    </row>
    <row r="50" spans="1:68" x14ac:dyDescent="0.25">
      <c r="A50" s="3"/>
      <c r="B50" s="4"/>
      <c r="C50" s="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1">
        <f t="shared" si="0"/>
        <v>0</v>
      </c>
      <c r="BP50" s="2"/>
    </row>
    <row r="51" spans="1:68" x14ac:dyDescent="0.25">
      <c r="A51" s="3"/>
      <c r="B51" s="4"/>
      <c r="C51" s="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1">
        <f t="shared" si="0"/>
        <v>0</v>
      </c>
      <c r="BP51" s="2"/>
    </row>
    <row r="52" spans="1:68" x14ac:dyDescent="0.25">
      <c r="A52" s="3"/>
      <c r="B52" s="4"/>
      <c r="C52" s="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1">
        <f t="shared" si="0"/>
        <v>0</v>
      </c>
      <c r="BP52" s="2"/>
    </row>
    <row r="53" spans="1:68" x14ac:dyDescent="0.25">
      <c r="A53" s="3"/>
      <c r="B53" s="4"/>
      <c r="C53" s="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1">
        <f t="shared" si="0"/>
        <v>0</v>
      </c>
      <c r="BP53" s="2"/>
    </row>
    <row r="54" spans="1:68" x14ac:dyDescent="0.25">
      <c r="A54" s="3"/>
      <c r="B54" s="4"/>
      <c r="C54" s="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1">
        <f t="shared" si="0"/>
        <v>0</v>
      </c>
      <c r="BP54" s="2"/>
    </row>
    <row r="55" spans="1:68" x14ac:dyDescent="0.25">
      <c r="A55" s="3"/>
      <c r="B55" s="4"/>
      <c r="C55" s="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1">
        <f t="shared" si="0"/>
        <v>0</v>
      </c>
      <c r="BP55" s="2"/>
    </row>
    <row r="56" spans="1:68" x14ac:dyDescent="0.25">
      <c r="A56" s="3"/>
      <c r="B56" s="4"/>
      <c r="C56" s="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1">
        <f t="shared" si="0"/>
        <v>0</v>
      </c>
      <c r="BP56" s="2"/>
    </row>
    <row r="57" spans="1:68" x14ac:dyDescent="0.25">
      <c r="A57" s="3"/>
      <c r="B57" s="4"/>
      <c r="C57" s="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1">
        <f t="shared" si="0"/>
        <v>0</v>
      </c>
      <c r="BP57" s="2"/>
    </row>
    <row r="58" spans="1:68" x14ac:dyDescent="0.25">
      <c r="A58" s="3"/>
      <c r="B58" s="4"/>
      <c r="C58" s="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1">
        <f t="shared" si="0"/>
        <v>0</v>
      </c>
      <c r="BP58" s="2"/>
    </row>
    <row r="59" spans="1:68" x14ac:dyDescent="0.25">
      <c r="A59" s="3"/>
      <c r="B59" s="4"/>
      <c r="C59" s="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1">
        <f t="shared" si="0"/>
        <v>0</v>
      </c>
      <c r="BP59" s="2"/>
    </row>
    <row r="60" spans="1:68" x14ac:dyDescent="0.25">
      <c r="A60" s="3"/>
      <c r="B60" s="4"/>
      <c r="C60" s="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1">
        <f t="shared" si="0"/>
        <v>0</v>
      </c>
      <c r="BP60" s="2"/>
    </row>
    <row r="61" spans="1:68" x14ac:dyDescent="0.25">
      <c r="A61" s="3"/>
      <c r="B61" s="4"/>
      <c r="C61" s="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1">
        <f t="shared" si="0"/>
        <v>0</v>
      </c>
      <c r="BP61" s="2"/>
    </row>
    <row r="62" spans="1:68" x14ac:dyDescent="0.25">
      <c r="A62" s="3"/>
      <c r="B62" s="4"/>
      <c r="C62" s="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1">
        <f t="shared" si="0"/>
        <v>0</v>
      </c>
      <c r="BP62" s="2"/>
    </row>
    <row r="63" spans="1:68" x14ac:dyDescent="0.25">
      <c r="A63" s="3"/>
      <c r="B63" s="4"/>
      <c r="C63" s="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1">
        <f t="shared" si="0"/>
        <v>0</v>
      </c>
      <c r="BP63" s="2"/>
    </row>
    <row r="64" spans="1:68" x14ac:dyDescent="0.25">
      <c r="A64" s="3"/>
      <c r="B64" s="4"/>
      <c r="C64" s="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1">
        <f t="shared" si="0"/>
        <v>0</v>
      </c>
      <c r="BP64" s="2"/>
    </row>
    <row r="65" spans="1:68" x14ac:dyDescent="0.25">
      <c r="A65" s="3"/>
      <c r="B65" s="4"/>
      <c r="C65" s="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1">
        <f t="shared" si="0"/>
        <v>0</v>
      </c>
      <c r="BP65" s="2"/>
    </row>
    <row r="66" spans="1:68" x14ac:dyDescent="0.25">
      <c r="A66" s="3"/>
      <c r="B66" s="4"/>
      <c r="C66" s="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1">
        <f t="shared" si="0"/>
        <v>0</v>
      </c>
      <c r="BP66" s="2"/>
    </row>
    <row r="67" spans="1:68" x14ac:dyDescent="0.25">
      <c r="A67" s="3"/>
      <c r="B67" s="4"/>
      <c r="C67" s="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1">
        <f t="shared" si="0"/>
        <v>0</v>
      </c>
      <c r="BP67" s="2"/>
    </row>
    <row r="68" spans="1:68" x14ac:dyDescent="0.25">
      <c r="A68" s="3"/>
      <c r="B68" s="4"/>
      <c r="C68" s="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1">
        <f t="shared" si="0"/>
        <v>0</v>
      </c>
      <c r="BP68" s="2"/>
    </row>
    <row r="69" spans="1:68" x14ac:dyDescent="0.25">
      <c r="A69" s="3"/>
      <c r="B69" s="4"/>
      <c r="C69" s="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1">
        <f t="shared" si="0"/>
        <v>0</v>
      </c>
      <c r="BP69" s="2"/>
    </row>
    <row r="70" spans="1:68" x14ac:dyDescent="0.25">
      <c r="A70" s="3"/>
      <c r="B70" s="4"/>
      <c r="C70" s="2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1">
        <f t="shared" si="0"/>
        <v>0</v>
      </c>
      <c r="BP70" s="2"/>
    </row>
    <row r="71" spans="1:68" x14ac:dyDescent="0.25">
      <c r="A71" s="3"/>
      <c r="B71" s="4"/>
      <c r="C71" s="2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1">
        <f t="shared" si="0"/>
        <v>0</v>
      </c>
      <c r="BP71" s="2"/>
    </row>
    <row r="72" spans="1:68" x14ac:dyDescent="0.25">
      <c r="A72" s="3"/>
      <c r="B72" s="4"/>
      <c r="C72" s="2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1">
        <f t="shared" ref="BO72:BO135" si="1">COUNTA(D72:BN72)</f>
        <v>0</v>
      </c>
      <c r="BP72" s="2"/>
    </row>
    <row r="73" spans="1:68" x14ac:dyDescent="0.25">
      <c r="A73" s="3"/>
      <c r="B73" s="4"/>
      <c r="C73" s="2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1">
        <f t="shared" si="1"/>
        <v>0</v>
      </c>
      <c r="BP73" s="2"/>
    </row>
    <row r="74" spans="1:68" x14ac:dyDescent="0.25">
      <c r="A74" s="3"/>
      <c r="B74" s="4"/>
      <c r="C74" s="2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1">
        <f t="shared" si="1"/>
        <v>0</v>
      </c>
      <c r="BP74" s="2"/>
    </row>
    <row r="75" spans="1:68" x14ac:dyDescent="0.25">
      <c r="A75" s="3"/>
      <c r="B75" s="4"/>
      <c r="C75" s="2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1">
        <f t="shared" si="1"/>
        <v>0</v>
      </c>
      <c r="BP75" s="2"/>
    </row>
    <row r="76" spans="1:68" x14ac:dyDescent="0.25">
      <c r="A76" s="3"/>
      <c r="B76" s="4"/>
      <c r="C76" s="2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1">
        <f t="shared" si="1"/>
        <v>0</v>
      </c>
      <c r="BP76" s="2"/>
    </row>
    <row r="77" spans="1:68" x14ac:dyDescent="0.25">
      <c r="A77" s="3"/>
      <c r="B77" s="4"/>
      <c r="C77" s="2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1">
        <f t="shared" si="1"/>
        <v>0</v>
      </c>
      <c r="BP77" s="2"/>
    </row>
    <row r="78" spans="1:68" x14ac:dyDescent="0.25">
      <c r="A78" s="3"/>
      <c r="B78" s="4"/>
      <c r="C78" s="2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1">
        <f t="shared" si="1"/>
        <v>0</v>
      </c>
      <c r="BP78" s="2"/>
    </row>
    <row r="79" spans="1:68" x14ac:dyDescent="0.25">
      <c r="A79" s="3"/>
      <c r="B79" s="4"/>
      <c r="C79" s="2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1">
        <f t="shared" si="1"/>
        <v>0</v>
      </c>
      <c r="BP79" s="2"/>
    </row>
    <row r="80" spans="1:68" x14ac:dyDescent="0.25">
      <c r="A80" s="3"/>
      <c r="B80" s="4"/>
      <c r="C80" s="2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1">
        <f t="shared" si="1"/>
        <v>0</v>
      </c>
      <c r="BP80" s="2"/>
    </row>
    <row r="81" spans="1:68" x14ac:dyDescent="0.25">
      <c r="A81" s="3"/>
      <c r="B81" s="4"/>
      <c r="C81" s="2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1">
        <f t="shared" si="1"/>
        <v>0</v>
      </c>
      <c r="BP81" s="2"/>
    </row>
    <row r="82" spans="1:68" x14ac:dyDescent="0.25">
      <c r="A82" s="3"/>
      <c r="B82" s="4"/>
      <c r="C82" s="2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1">
        <f t="shared" si="1"/>
        <v>0</v>
      </c>
      <c r="BP82" s="2"/>
    </row>
    <row r="83" spans="1:68" x14ac:dyDescent="0.25">
      <c r="A83" s="3"/>
      <c r="B83" s="4"/>
      <c r="C83" s="2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1">
        <f t="shared" si="1"/>
        <v>0</v>
      </c>
      <c r="BP83" s="2"/>
    </row>
    <row r="84" spans="1:68" x14ac:dyDescent="0.25">
      <c r="A84" s="3"/>
      <c r="B84" s="4"/>
      <c r="C84" s="2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1">
        <f t="shared" si="1"/>
        <v>0</v>
      </c>
      <c r="BP84" s="2"/>
    </row>
    <row r="85" spans="1:68" x14ac:dyDescent="0.25">
      <c r="A85" s="3"/>
      <c r="B85" s="4"/>
      <c r="C85" s="2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1">
        <f t="shared" si="1"/>
        <v>0</v>
      </c>
      <c r="BP85" s="2"/>
    </row>
    <row r="86" spans="1:68" x14ac:dyDescent="0.25">
      <c r="A86" s="3"/>
      <c r="B86" s="4"/>
      <c r="C86" s="2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1">
        <f t="shared" si="1"/>
        <v>0</v>
      </c>
      <c r="BP86" s="2"/>
    </row>
    <row r="87" spans="1:68" x14ac:dyDescent="0.25">
      <c r="A87" s="3"/>
      <c r="B87" s="4"/>
      <c r="C87" s="2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1">
        <f t="shared" si="1"/>
        <v>0</v>
      </c>
      <c r="BP87" s="2"/>
    </row>
    <row r="88" spans="1:68" x14ac:dyDescent="0.25">
      <c r="A88" s="3"/>
      <c r="B88" s="4"/>
      <c r="C88" s="2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1">
        <f t="shared" si="1"/>
        <v>0</v>
      </c>
      <c r="BP88" s="2"/>
    </row>
    <row r="89" spans="1:68" x14ac:dyDescent="0.25">
      <c r="A89" s="3"/>
      <c r="B89" s="4"/>
      <c r="C89" s="2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1">
        <f t="shared" si="1"/>
        <v>0</v>
      </c>
      <c r="BP89" s="2"/>
    </row>
    <row r="90" spans="1:68" x14ac:dyDescent="0.25">
      <c r="A90" s="3"/>
      <c r="B90" s="4"/>
      <c r="C90" s="2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1">
        <f t="shared" si="1"/>
        <v>0</v>
      </c>
      <c r="BP90" s="2"/>
    </row>
    <row r="91" spans="1:68" x14ac:dyDescent="0.25">
      <c r="A91" s="3"/>
      <c r="B91" s="4"/>
      <c r="C91" s="2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1">
        <f t="shared" si="1"/>
        <v>0</v>
      </c>
      <c r="BP91" s="2"/>
    </row>
    <row r="92" spans="1:68" x14ac:dyDescent="0.25">
      <c r="A92" s="3"/>
      <c r="B92" s="4"/>
      <c r="C92" s="2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1">
        <f t="shared" si="1"/>
        <v>0</v>
      </c>
      <c r="BP92" s="2"/>
    </row>
    <row r="93" spans="1:68" x14ac:dyDescent="0.25">
      <c r="A93" s="3"/>
      <c r="B93" s="4"/>
      <c r="C93" s="2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1">
        <f t="shared" si="1"/>
        <v>0</v>
      </c>
      <c r="BP93" s="2"/>
    </row>
    <row r="94" spans="1:68" x14ac:dyDescent="0.25">
      <c r="A94" s="3"/>
      <c r="B94" s="4"/>
      <c r="C94" s="2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1">
        <f t="shared" si="1"/>
        <v>0</v>
      </c>
      <c r="BP94" s="2"/>
    </row>
    <row r="95" spans="1:68" x14ac:dyDescent="0.25">
      <c r="A95" s="3"/>
      <c r="B95" s="4"/>
      <c r="C95" s="2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1">
        <f t="shared" si="1"/>
        <v>0</v>
      </c>
      <c r="BP95" s="2"/>
    </row>
    <row r="96" spans="1:68" x14ac:dyDescent="0.25">
      <c r="A96" s="3"/>
      <c r="B96" s="4"/>
      <c r="C96" s="2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1">
        <f t="shared" si="1"/>
        <v>0</v>
      </c>
      <c r="BP96" s="2"/>
    </row>
    <row r="97" spans="1:68" x14ac:dyDescent="0.25">
      <c r="A97" s="3"/>
      <c r="B97" s="4"/>
      <c r="C97" s="2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1">
        <f t="shared" si="1"/>
        <v>0</v>
      </c>
      <c r="BP97" s="2"/>
    </row>
    <row r="98" spans="1:68" x14ac:dyDescent="0.25">
      <c r="A98" s="3"/>
      <c r="B98" s="4"/>
      <c r="C98" s="2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1">
        <f t="shared" si="1"/>
        <v>0</v>
      </c>
      <c r="BP98" s="2"/>
    </row>
    <row r="99" spans="1:68" x14ac:dyDescent="0.25">
      <c r="A99" s="3"/>
      <c r="B99" s="4"/>
      <c r="C99" s="2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1">
        <f t="shared" si="1"/>
        <v>0</v>
      </c>
      <c r="BP99" s="2"/>
    </row>
    <row r="100" spans="1:68" x14ac:dyDescent="0.25">
      <c r="A100" s="3"/>
      <c r="B100" s="4"/>
      <c r="C100" s="2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1">
        <f t="shared" si="1"/>
        <v>0</v>
      </c>
      <c r="BP100" s="2"/>
    </row>
    <row r="101" spans="1:68" x14ac:dyDescent="0.25">
      <c r="A101" s="3"/>
      <c r="B101" s="4"/>
      <c r="C101" s="2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1">
        <f t="shared" si="1"/>
        <v>0</v>
      </c>
      <c r="BP101" s="2"/>
    </row>
    <row r="102" spans="1:68" x14ac:dyDescent="0.25">
      <c r="A102" s="3"/>
      <c r="B102" s="4"/>
      <c r="C102" s="2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1">
        <f t="shared" si="1"/>
        <v>0</v>
      </c>
      <c r="BP102" s="2"/>
    </row>
    <row r="103" spans="1:68" x14ac:dyDescent="0.25">
      <c r="A103" s="3"/>
      <c r="B103" s="4"/>
      <c r="C103" s="2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1">
        <f t="shared" si="1"/>
        <v>0</v>
      </c>
      <c r="BP103" s="2"/>
    </row>
    <row r="104" spans="1:68" x14ac:dyDescent="0.25">
      <c r="A104" s="3"/>
      <c r="B104" s="4"/>
      <c r="C104" s="2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1">
        <f t="shared" si="1"/>
        <v>0</v>
      </c>
      <c r="BP104" s="2"/>
    </row>
    <row r="105" spans="1:68" x14ac:dyDescent="0.25">
      <c r="A105" s="3"/>
      <c r="B105" s="4"/>
      <c r="C105" s="2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1">
        <f t="shared" si="1"/>
        <v>0</v>
      </c>
      <c r="BP105" s="2"/>
    </row>
    <row r="106" spans="1:68" x14ac:dyDescent="0.25">
      <c r="A106" s="3"/>
      <c r="B106" s="4"/>
      <c r="C106" s="2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1">
        <f t="shared" si="1"/>
        <v>0</v>
      </c>
      <c r="BP106" s="2"/>
    </row>
    <row r="107" spans="1:68" x14ac:dyDescent="0.25">
      <c r="A107" s="3"/>
      <c r="B107" s="4"/>
      <c r="C107" s="2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1">
        <f t="shared" si="1"/>
        <v>0</v>
      </c>
      <c r="BP107" s="2"/>
    </row>
    <row r="108" spans="1:68" x14ac:dyDescent="0.25">
      <c r="A108" s="3"/>
      <c r="B108" s="4"/>
      <c r="C108" s="2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1">
        <f t="shared" si="1"/>
        <v>0</v>
      </c>
      <c r="BP108" s="2"/>
    </row>
    <row r="109" spans="1:68" x14ac:dyDescent="0.25">
      <c r="A109" s="3"/>
      <c r="B109" s="4"/>
      <c r="C109" s="2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1">
        <f t="shared" si="1"/>
        <v>0</v>
      </c>
      <c r="BP109" s="2"/>
    </row>
    <row r="110" spans="1:68" x14ac:dyDescent="0.25">
      <c r="A110" s="3"/>
      <c r="B110" s="4"/>
      <c r="C110" s="2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1">
        <f t="shared" si="1"/>
        <v>0</v>
      </c>
      <c r="BP110" s="2"/>
    </row>
    <row r="111" spans="1:68" x14ac:dyDescent="0.25">
      <c r="A111" s="3"/>
      <c r="B111" s="4"/>
      <c r="C111" s="2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1">
        <f t="shared" si="1"/>
        <v>0</v>
      </c>
      <c r="BP111" s="2"/>
    </row>
    <row r="112" spans="1:68" x14ac:dyDescent="0.25">
      <c r="A112" s="3"/>
      <c r="B112" s="4"/>
      <c r="C112" s="2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1">
        <f t="shared" si="1"/>
        <v>0</v>
      </c>
      <c r="BP112" s="2"/>
    </row>
    <row r="113" spans="1:68" x14ac:dyDescent="0.25">
      <c r="A113" s="3"/>
      <c r="B113" s="4"/>
      <c r="C113" s="2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1">
        <f t="shared" si="1"/>
        <v>0</v>
      </c>
      <c r="BP113" s="2"/>
    </row>
    <row r="114" spans="1:68" x14ac:dyDescent="0.25">
      <c r="A114" s="3"/>
      <c r="B114" s="4"/>
      <c r="C114" s="2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1">
        <f t="shared" si="1"/>
        <v>0</v>
      </c>
      <c r="BP114" s="2"/>
    </row>
    <row r="115" spans="1:68" x14ac:dyDescent="0.25">
      <c r="A115" s="3"/>
      <c r="B115" s="4"/>
      <c r="C115" s="2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1">
        <f t="shared" si="1"/>
        <v>0</v>
      </c>
      <c r="BP115" s="2"/>
    </row>
    <row r="116" spans="1:68" x14ac:dyDescent="0.25">
      <c r="A116" s="3"/>
      <c r="B116" s="4"/>
      <c r="C116" s="2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1">
        <f t="shared" si="1"/>
        <v>0</v>
      </c>
      <c r="BP116" s="2"/>
    </row>
    <row r="117" spans="1:68" x14ac:dyDescent="0.25">
      <c r="A117" s="3"/>
      <c r="B117" s="4"/>
      <c r="C117" s="2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1">
        <f t="shared" si="1"/>
        <v>0</v>
      </c>
      <c r="BP117" s="2"/>
    </row>
    <row r="118" spans="1:68" x14ac:dyDescent="0.25">
      <c r="A118" s="3"/>
      <c r="B118" s="4"/>
      <c r="C118" s="2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1">
        <f t="shared" si="1"/>
        <v>0</v>
      </c>
      <c r="BP118" s="2"/>
    </row>
    <row r="119" spans="1:68" x14ac:dyDescent="0.25">
      <c r="A119" s="3"/>
      <c r="B119" s="4"/>
      <c r="C119" s="2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1">
        <f t="shared" si="1"/>
        <v>0</v>
      </c>
      <c r="BP119" s="2"/>
    </row>
    <row r="120" spans="1:68" x14ac:dyDescent="0.25">
      <c r="A120" s="3"/>
      <c r="B120" s="4"/>
      <c r="C120" s="2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1">
        <f t="shared" si="1"/>
        <v>0</v>
      </c>
      <c r="BP120" s="2"/>
    </row>
    <row r="121" spans="1:68" x14ac:dyDescent="0.25">
      <c r="A121" s="3"/>
      <c r="B121" s="4"/>
      <c r="C121" s="2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1">
        <f t="shared" si="1"/>
        <v>0</v>
      </c>
      <c r="BP121" s="2"/>
    </row>
    <row r="122" spans="1:68" x14ac:dyDescent="0.25">
      <c r="A122" s="3"/>
      <c r="B122" s="4"/>
      <c r="C122" s="2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1">
        <f t="shared" si="1"/>
        <v>0</v>
      </c>
      <c r="BP122" s="2"/>
    </row>
    <row r="123" spans="1:68" x14ac:dyDescent="0.25">
      <c r="A123" s="3"/>
      <c r="B123" s="4"/>
      <c r="C123" s="2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1">
        <f t="shared" si="1"/>
        <v>0</v>
      </c>
      <c r="BP123" s="2"/>
    </row>
    <row r="124" spans="1:68" x14ac:dyDescent="0.25">
      <c r="A124" s="3"/>
      <c r="B124" s="4"/>
      <c r="C124" s="2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1">
        <f t="shared" si="1"/>
        <v>0</v>
      </c>
      <c r="BP124" s="2"/>
    </row>
    <row r="125" spans="1:68" x14ac:dyDescent="0.25">
      <c r="A125" s="3"/>
      <c r="B125" s="4"/>
      <c r="C125" s="2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1">
        <f t="shared" si="1"/>
        <v>0</v>
      </c>
      <c r="BP125" s="2"/>
    </row>
    <row r="126" spans="1:68" x14ac:dyDescent="0.25">
      <c r="A126" s="3"/>
      <c r="B126" s="4"/>
      <c r="C126" s="2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1">
        <f t="shared" si="1"/>
        <v>0</v>
      </c>
      <c r="BP126" s="2"/>
    </row>
    <row r="127" spans="1:68" x14ac:dyDescent="0.25">
      <c r="A127" s="3"/>
      <c r="B127" s="4"/>
      <c r="C127" s="2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1">
        <f t="shared" si="1"/>
        <v>0</v>
      </c>
      <c r="BP127" s="2"/>
    </row>
    <row r="128" spans="1:68" x14ac:dyDescent="0.25">
      <c r="A128" s="3"/>
      <c r="B128" s="4"/>
      <c r="C128" s="2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1">
        <f t="shared" si="1"/>
        <v>0</v>
      </c>
      <c r="BP128" s="2"/>
    </row>
    <row r="129" spans="1:68" x14ac:dyDescent="0.25">
      <c r="A129" s="3"/>
      <c r="B129" s="4"/>
      <c r="C129" s="2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1">
        <f t="shared" si="1"/>
        <v>0</v>
      </c>
      <c r="BP129" s="2"/>
    </row>
    <row r="130" spans="1:68" x14ac:dyDescent="0.25">
      <c r="A130" s="3"/>
      <c r="B130" s="4"/>
      <c r="C130" s="2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1">
        <f t="shared" si="1"/>
        <v>0</v>
      </c>
      <c r="BP130" s="2"/>
    </row>
    <row r="131" spans="1:68" x14ac:dyDescent="0.25">
      <c r="A131" s="3"/>
      <c r="B131" s="4"/>
      <c r="C131" s="2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1">
        <f t="shared" si="1"/>
        <v>0</v>
      </c>
      <c r="BP131" s="2"/>
    </row>
    <row r="132" spans="1:68" x14ac:dyDescent="0.25">
      <c r="A132" s="3"/>
      <c r="B132" s="4"/>
      <c r="C132" s="2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1">
        <f t="shared" si="1"/>
        <v>0</v>
      </c>
      <c r="BP132" s="2"/>
    </row>
    <row r="133" spans="1:68" x14ac:dyDescent="0.25">
      <c r="A133" s="3"/>
      <c r="B133" s="4"/>
      <c r="C133" s="2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1">
        <f t="shared" si="1"/>
        <v>0</v>
      </c>
      <c r="BP133" s="2"/>
    </row>
    <row r="134" spans="1:68" x14ac:dyDescent="0.25">
      <c r="A134" s="3"/>
      <c r="B134" s="4"/>
      <c r="C134" s="2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1">
        <f t="shared" si="1"/>
        <v>0</v>
      </c>
      <c r="BP134" s="2"/>
    </row>
    <row r="135" spans="1:68" x14ac:dyDescent="0.25">
      <c r="A135" s="3"/>
      <c r="B135" s="4"/>
      <c r="C135" s="2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1">
        <f t="shared" si="1"/>
        <v>0</v>
      </c>
      <c r="BP135" s="2"/>
    </row>
    <row r="136" spans="1:68" x14ac:dyDescent="0.25">
      <c r="A136" s="3"/>
      <c r="B136" s="4"/>
      <c r="C136" s="2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1">
        <f t="shared" ref="BO136:BO199" si="2">COUNTA(D136:BN136)</f>
        <v>0</v>
      </c>
      <c r="BP136" s="2"/>
    </row>
    <row r="137" spans="1:68" x14ac:dyDescent="0.25">
      <c r="A137" s="3"/>
      <c r="B137" s="4"/>
      <c r="C137" s="2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1">
        <f t="shared" si="2"/>
        <v>0</v>
      </c>
      <c r="BP137" s="2"/>
    </row>
    <row r="138" spans="1:68" x14ac:dyDescent="0.25">
      <c r="A138" s="3"/>
      <c r="B138" s="4"/>
      <c r="C138" s="2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1">
        <f t="shared" si="2"/>
        <v>0</v>
      </c>
      <c r="BP138" s="2"/>
    </row>
    <row r="139" spans="1:68" x14ac:dyDescent="0.25">
      <c r="A139" s="3"/>
      <c r="B139" s="4"/>
      <c r="C139" s="2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1">
        <f t="shared" si="2"/>
        <v>0</v>
      </c>
      <c r="BP139" s="2"/>
    </row>
    <row r="140" spans="1:68" x14ac:dyDescent="0.25">
      <c r="A140" s="3"/>
      <c r="B140" s="4"/>
      <c r="C140" s="2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1">
        <f t="shared" si="2"/>
        <v>0</v>
      </c>
      <c r="BP140" s="2"/>
    </row>
    <row r="141" spans="1:68" x14ac:dyDescent="0.25">
      <c r="A141" s="3"/>
      <c r="B141" s="4"/>
      <c r="C141" s="2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1">
        <f t="shared" si="2"/>
        <v>0</v>
      </c>
      <c r="BP141" s="2"/>
    </row>
    <row r="142" spans="1:68" x14ac:dyDescent="0.25">
      <c r="A142" s="3"/>
      <c r="B142" s="4"/>
      <c r="C142" s="2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1">
        <f t="shared" si="2"/>
        <v>0</v>
      </c>
      <c r="BP142" s="2"/>
    </row>
    <row r="143" spans="1:68" x14ac:dyDescent="0.25">
      <c r="A143" s="3"/>
      <c r="B143" s="4"/>
      <c r="C143" s="2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1">
        <f t="shared" si="2"/>
        <v>0</v>
      </c>
      <c r="BP143" s="2"/>
    </row>
    <row r="144" spans="1:68" x14ac:dyDescent="0.25">
      <c r="A144" s="3"/>
      <c r="B144" s="4"/>
      <c r="C144" s="2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1">
        <f t="shared" si="2"/>
        <v>0</v>
      </c>
      <c r="BP144" s="2"/>
    </row>
    <row r="145" spans="1:68" x14ac:dyDescent="0.25">
      <c r="A145" s="3"/>
      <c r="B145" s="4"/>
      <c r="C145" s="2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1">
        <f t="shared" si="2"/>
        <v>0</v>
      </c>
      <c r="BP145" s="2"/>
    </row>
    <row r="146" spans="1:68" x14ac:dyDescent="0.25">
      <c r="A146" s="3"/>
      <c r="B146" s="4"/>
      <c r="C146" s="2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1">
        <f t="shared" si="2"/>
        <v>0</v>
      </c>
      <c r="BP146" s="2"/>
    </row>
    <row r="147" spans="1:68" x14ac:dyDescent="0.25">
      <c r="A147" s="3"/>
      <c r="B147" s="4"/>
      <c r="C147" s="2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1">
        <f t="shared" si="2"/>
        <v>0</v>
      </c>
      <c r="BP147" s="2"/>
    </row>
    <row r="148" spans="1:68" x14ac:dyDescent="0.25">
      <c r="A148" s="3"/>
      <c r="B148" s="4"/>
      <c r="C148" s="2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1">
        <f t="shared" si="2"/>
        <v>0</v>
      </c>
      <c r="BP148" s="2"/>
    </row>
    <row r="149" spans="1:68" x14ac:dyDescent="0.25">
      <c r="A149" s="3"/>
      <c r="B149" s="4"/>
      <c r="C149" s="2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1">
        <f t="shared" si="2"/>
        <v>0</v>
      </c>
      <c r="BP149" s="2"/>
    </row>
    <row r="150" spans="1:68" x14ac:dyDescent="0.25">
      <c r="A150" s="3"/>
      <c r="B150" s="4"/>
      <c r="C150" s="2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1">
        <f t="shared" si="2"/>
        <v>0</v>
      </c>
      <c r="BP150" s="2"/>
    </row>
    <row r="151" spans="1:68" x14ac:dyDescent="0.25">
      <c r="A151" s="3"/>
      <c r="B151" s="4"/>
      <c r="C151" s="2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1">
        <f t="shared" si="2"/>
        <v>0</v>
      </c>
      <c r="BP151" s="2"/>
    </row>
    <row r="152" spans="1:68" x14ac:dyDescent="0.25">
      <c r="A152" s="3"/>
      <c r="B152" s="4"/>
      <c r="C152" s="2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1">
        <f t="shared" si="2"/>
        <v>0</v>
      </c>
      <c r="BP152" s="2"/>
    </row>
    <row r="153" spans="1:68" x14ac:dyDescent="0.25">
      <c r="A153" s="3"/>
      <c r="B153" s="4"/>
      <c r="C153" s="2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1">
        <f t="shared" si="2"/>
        <v>0</v>
      </c>
      <c r="BP153" s="2"/>
    </row>
    <row r="154" spans="1:68" x14ac:dyDescent="0.25">
      <c r="A154" s="3"/>
      <c r="B154" s="4"/>
      <c r="C154" s="2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1">
        <f t="shared" si="2"/>
        <v>0</v>
      </c>
      <c r="BP154" s="2"/>
    </row>
    <row r="155" spans="1:68" x14ac:dyDescent="0.25">
      <c r="A155" s="3"/>
      <c r="B155" s="4"/>
      <c r="C155" s="2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1">
        <f t="shared" si="2"/>
        <v>0</v>
      </c>
      <c r="BP155" s="2"/>
    </row>
    <row r="156" spans="1:68" x14ac:dyDescent="0.25">
      <c r="A156" s="3"/>
      <c r="B156" s="4"/>
      <c r="C156" s="2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1">
        <f t="shared" si="2"/>
        <v>0</v>
      </c>
      <c r="BP156" s="2"/>
    </row>
    <row r="157" spans="1:68" x14ac:dyDescent="0.25">
      <c r="A157" s="3"/>
      <c r="B157" s="4"/>
      <c r="C157" s="2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1">
        <f t="shared" si="2"/>
        <v>0</v>
      </c>
      <c r="BP157" s="2"/>
    </row>
    <row r="158" spans="1:68" x14ac:dyDescent="0.25">
      <c r="A158" s="3"/>
      <c r="B158" s="4"/>
      <c r="C158" s="2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1">
        <f t="shared" si="2"/>
        <v>0</v>
      </c>
      <c r="BP158" s="2"/>
    </row>
    <row r="159" spans="1:68" x14ac:dyDescent="0.25">
      <c r="A159" s="3"/>
      <c r="B159" s="4"/>
      <c r="C159" s="2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1">
        <f t="shared" si="2"/>
        <v>0</v>
      </c>
      <c r="BP159" s="2"/>
    </row>
    <row r="160" spans="1:68" x14ac:dyDescent="0.25">
      <c r="A160" s="3"/>
      <c r="B160" s="4"/>
      <c r="C160" s="2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1">
        <f t="shared" si="2"/>
        <v>0</v>
      </c>
      <c r="BP160" s="2"/>
    </row>
    <row r="161" spans="1:68" x14ac:dyDescent="0.25">
      <c r="A161" s="3"/>
      <c r="B161" s="4"/>
      <c r="C161" s="2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1">
        <f t="shared" si="2"/>
        <v>0</v>
      </c>
      <c r="BP161" s="2"/>
    </row>
    <row r="162" spans="1:68" x14ac:dyDescent="0.25">
      <c r="A162" s="3"/>
      <c r="B162" s="4"/>
      <c r="C162" s="2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1">
        <f t="shared" si="2"/>
        <v>0</v>
      </c>
      <c r="BP162" s="2"/>
    </row>
    <row r="163" spans="1:68" x14ac:dyDescent="0.25">
      <c r="A163" s="3"/>
      <c r="B163" s="4"/>
      <c r="C163" s="2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1">
        <f t="shared" si="2"/>
        <v>0</v>
      </c>
      <c r="BP163" s="2"/>
    </row>
    <row r="164" spans="1:68" x14ac:dyDescent="0.25">
      <c r="A164" s="3"/>
      <c r="B164" s="4"/>
      <c r="C164" s="2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1">
        <f t="shared" si="2"/>
        <v>0</v>
      </c>
      <c r="BP164" s="2"/>
    </row>
    <row r="165" spans="1:68" x14ac:dyDescent="0.25">
      <c r="A165" s="3"/>
      <c r="B165" s="4"/>
      <c r="C165" s="2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1">
        <f t="shared" si="2"/>
        <v>0</v>
      </c>
      <c r="BP165" s="2"/>
    </row>
    <row r="166" spans="1:68" x14ac:dyDescent="0.25">
      <c r="A166" s="3"/>
      <c r="B166" s="4"/>
      <c r="C166" s="2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1">
        <f t="shared" si="2"/>
        <v>0</v>
      </c>
      <c r="BP166" s="2"/>
    </row>
    <row r="167" spans="1:68" x14ac:dyDescent="0.25">
      <c r="A167" s="3"/>
      <c r="B167" s="4"/>
      <c r="C167" s="2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1">
        <f t="shared" si="2"/>
        <v>0</v>
      </c>
      <c r="BP167" s="2"/>
    </row>
    <row r="168" spans="1:68" x14ac:dyDescent="0.25">
      <c r="A168" s="3"/>
      <c r="B168" s="4"/>
      <c r="C168" s="2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1">
        <f t="shared" si="2"/>
        <v>0</v>
      </c>
      <c r="BP168" s="2"/>
    </row>
    <row r="169" spans="1:68" x14ac:dyDescent="0.25">
      <c r="A169" s="3"/>
      <c r="B169" s="4"/>
      <c r="C169" s="2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1">
        <f t="shared" si="2"/>
        <v>0</v>
      </c>
      <c r="BP169" s="2"/>
    </row>
    <row r="170" spans="1:68" x14ac:dyDescent="0.25">
      <c r="A170" s="3"/>
      <c r="B170" s="4"/>
      <c r="C170" s="2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1">
        <f t="shared" si="2"/>
        <v>0</v>
      </c>
      <c r="BP170" s="2"/>
    </row>
    <row r="171" spans="1:68" x14ac:dyDescent="0.25">
      <c r="A171" s="3"/>
      <c r="B171" s="4"/>
      <c r="C171" s="2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1">
        <f t="shared" si="2"/>
        <v>0</v>
      </c>
      <c r="BP171" s="2"/>
    </row>
    <row r="172" spans="1:68" x14ac:dyDescent="0.25">
      <c r="A172" s="3"/>
      <c r="B172" s="4"/>
      <c r="C172" s="2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1">
        <f t="shared" si="2"/>
        <v>0</v>
      </c>
      <c r="BP172" s="2"/>
    </row>
    <row r="173" spans="1:68" x14ac:dyDescent="0.25">
      <c r="A173" s="3"/>
      <c r="B173" s="4"/>
      <c r="C173" s="2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1">
        <f t="shared" si="2"/>
        <v>0</v>
      </c>
      <c r="BP173" s="2"/>
    </row>
    <row r="174" spans="1:68" x14ac:dyDescent="0.25">
      <c r="A174" s="3"/>
      <c r="B174" s="4"/>
      <c r="C174" s="2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1">
        <f t="shared" si="2"/>
        <v>0</v>
      </c>
      <c r="BP174" s="2"/>
    </row>
    <row r="175" spans="1:68" x14ac:dyDescent="0.25">
      <c r="A175" s="3"/>
      <c r="B175" s="4"/>
      <c r="C175" s="2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1">
        <f t="shared" si="2"/>
        <v>0</v>
      </c>
      <c r="BP175" s="2"/>
    </row>
    <row r="176" spans="1:68" x14ac:dyDescent="0.25">
      <c r="A176" s="3"/>
      <c r="B176" s="4"/>
      <c r="C176" s="2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1">
        <f t="shared" si="2"/>
        <v>0</v>
      </c>
      <c r="BP176" s="2"/>
    </row>
    <row r="177" spans="1:68" x14ac:dyDescent="0.25">
      <c r="A177" s="3"/>
      <c r="B177" s="4"/>
      <c r="C177" s="2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1">
        <f t="shared" si="2"/>
        <v>0</v>
      </c>
      <c r="BP177" s="2"/>
    </row>
    <row r="178" spans="1:68" x14ac:dyDescent="0.25">
      <c r="A178" s="3"/>
      <c r="B178" s="4"/>
      <c r="C178" s="2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1">
        <f t="shared" si="2"/>
        <v>0</v>
      </c>
      <c r="BP178" s="2"/>
    </row>
    <row r="179" spans="1:68" x14ac:dyDescent="0.25">
      <c r="A179" s="3"/>
      <c r="B179" s="4"/>
      <c r="C179" s="2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1">
        <f t="shared" si="2"/>
        <v>0</v>
      </c>
      <c r="BP179" s="2"/>
    </row>
    <row r="180" spans="1:68" x14ac:dyDescent="0.25">
      <c r="A180" s="3"/>
      <c r="B180" s="4"/>
      <c r="C180" s="2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1">
        <f t="shared" si="2"/>
        <v>0</v>
      </c>
      <c r="BP180" s="2"/>
    </row>
    <row r="181" spans="1:68" x14ac:dyDescent="0.25">
      <c r="A181" s="3"/>
      <c r="B181" s="4"/>
      <c r="C181" s="2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1">
        <f t="shared" si="2"/>
        <v>0</v>
      </c>
      <c r="BP181" s="2"/>
    </row>
    <row r="182" spans="1:68" x14ac:dyDescent="0.25">
      <c r="A182" s="3"/>
      <c r="B182" s="4"/>
      <c r="C182" s="2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1">
        <f t="shared" si="2"/>
        <v>0</v>
      </c>
      <c r="BP182" s="2"/>
    </row>
    <row r="183" spans="1:68" x14ac:dyDescent="0.25">
      <c r="A183" s="3"/>
      <c r="B183" s="4"/>
      <c r="C183" s="2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1">
        <f t="shared" si="2"/>
        <v>0</v>
      </c>
      <c r="BP183" s="2"/>
    </row>
    <row r="184" spans="1:68" x14ac:dyDescent="0.25">
      <c r="A184" s="3"/>
      <c r="B184" s="4"/>
      <c r="C184" s="2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1">
        <f t="shared" si="2"/>
        <v>0</v>
      </c>
      <c r="BP184" s="2"/>
    </row>
    <row r="185" spans="1:68" x14ac:dyDescent="0.25">
      <c r="A185" s="3"/>
      <c r="B185" s="4"/>
      <c r="C185" s="2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1">
        <f t="shared" si="2"/>
        <v>0</v>
      </c>
      <c r="BP185" s="2"/>
    </row>
    <row r="186" spans="1:68" x14ac:dyDescent="0.25">
      <c r="A186" s="3"/>
      <c r="B186" s="4"/>
      <c r="C186" s="2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1">
        <f t="shared" si="2"/>
        <v>0</v>
      </c>
      <c r="BP186" s="2"/>
    </row>
    <row r="187" spans="1:68" x14ac:dyDescent="0.25">
      <c r="A187" s="3"/>
      <c r="B187" s="4"/>
      <c r="C187" s="2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1">
        <f t="shared" si="2"/>
        <v>0</v>
      </c>
      <c r="BP187" s="2"/>
    </row>
    <row r="188" spans="1:68" x14ac:dyDescent="0.25">
      <c r="A188" s="3"/>
      <c r="B188" s="4"/>
      <c r="C188" s="2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1">
        <f t="shared" si="2"/>
        <v>0</v>
      </c>
      <c r="BP188" s="2"/>
    </row>
    <row r="189" spans="1:68" x14ac:dyDescent="0.25">
      <c r="A189" s="3"/>
      <c r="B189" s="4"/>
      <c r="C189" s="2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1">
        <f t="shared" si="2"/>
        <v>0</v>
      </c>
      <c r="BP189" s="2"/>
    </row>
    <row r="190" spans="1:68" x14ac:dyDescent="0.25">
      <c r="A190" s="3"/>
      <c r="B190" s="4"/>
      <c r="C190" s="2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1">
        <f t="shared" si="2"/>
        <v>0</v>
      </c>
      <c r="BP190" s="2"/>
    </row>
    <row r="191" spans="1:68" x14ac:dyDescent="0.25">
      <c r="A191" s="3"/>
      <c r="B191" s="4"/>
      <c r="C191" s="2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1">
        <f t="shared" si="2"/>
        <v>0</v>
      </c>
      <c r="BP191" s="2"/>
    </row>
    <row r="192" spans="1:68" x14ac:dyDescent="0.25">
      <c r="A192" s="3"/>
      <c r="B192" s="4"/>
      <c r="C192" s="2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1">
        <f t="shared" si="2"/>
        <v>0</v>
      </c>
      <c r="BP192" s="2"/>
    </row>
    <row r="193" spans="1:68" x14ac:dyDescent="0.25">
      <c r="A193" s="3"/>
      <c r="B193" s="4"/>
      <c r="C193" s="2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1">
        <f t="shared" si="2"/>
        <v>0</v>
      </c>
      <c r="BP193" s="2"/>
    </row>
    <row r="194" spans="1:68" x14ac:dyDescent="0.25">
      <c r="A194" s="3"/>
      <c r="B194" s="4"/>
      <c r="C194" s="2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1">
        <f t="shared" si="2"/>
        <v>0</v>
      </c>
      <c r="BP194" s="2"/>
    </row>
    <row r="195" spans="1:68" x14ac:dyDescent="0.25">
      <c r="A195" s="3"/>
      <c r="B195" s="4"/>
      <c r="C195" s="2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1">
        <f t="shared" si="2"/>
        <v>0</v>
      </c>
      <c r="BP195" s="2"/>
    </row>
    <row r="196" spans="1:68" x14ac:dyDescent="0.25">
      <c r="A196" s="3"/>
      <c r="B196" s="4"/>
      <c r="C196" s="2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1">
        <f t="shared" si="2"/>
        <v>0</v>
      </c>
      <c r="BP196" s="2"/>
    </row>
    <row r="197" spans="1:68" x14ac:dyDescent="0.25">
      <c r="A197" s="3"/>
      <c r="B197" s="4"/>
      <c r="C197" s="2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1">
        <f t="shared" si="2"/>
        <v>0</v>
      </c>
      <c r="BP197" s="2"/>
    </row>
    <row r="198" spans="1:68" x14ac:dyDescent="0.25">
      <c r="A198" s="3"/>
      <c r="B198" s="4"/>
      <c r="C198" s="2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1">
        <f t="shared" si="2"/>
        <v>0</v>
      </c>
      <c r="BP198" s="2"/>
    </row>
    <row r="199" spans="1:68" x14ac:dyDescent="0.25">
      <c r="A199" s="3"/>
      <c r="B199" s="4"/>
      <c r="C199" s="2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1">
        <f t="shared" si="2"/>
        <v>0</v>
      </c>
      <c r="BP199" s="2"/>
    </row>
    <row r="200" spans="1:68" x14ac:dyDescent="0.25">
      <c r="A200" s="3"/>
      <c r="B200" s="4"/>
      <c r="C200" s="2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1">
        <f t="shared" ref="BO200:BO263" si="3">COUNTA(D200:BN200)</f>
        <v>0</v>
      </c>
      <c r="BP200" s="2"/>
    </row>
    <row r="201" spans="1:68" x14ac:dyDescent="0.25">
      <c r="A201" s="3"/>
      <c r="B201" s="4"/>
      <c r="C201" s="2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1">
        <f t="shared" si="3"/>
        <v>0</v>
      </c>
      <c r="BP201" s="2"/>
    </row>
    <row r="202" spans="1:68" x14ac:dyDescent="0.25">
      <c r="A202" s="3"/>
      <c r="B202" s="4"/>
      <c r="C202" s="2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1">
        <f t="shared" si="3"/>
        <v>0</v>
      </c>
      <c r="BP202" s="2"/>
    </row>
    <row r="203" spans="1:68" x14ac:dyDescent="0.25">
      <c r="A203" s="3"/>
      <c r="B203" s="4"/>
      <c r="C203" s="2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1">
        <f t="shared" si="3"/>
        <v>0</v>
      </c>
      <c r="BP203" s="2"/>
    </row>
    <row r="204" spans="1:68" x14ac:dyDescent="0.25">
      <c r="A204" s="3"/>
      <c r="B204" s="4"/>
      <c r="C204" s="2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1">
        <f t="shared" si="3"/>
        <v>0</v>
      </c>
      <c r="BP204" s="2"/>
    </row>
    <row r="205" spans="1:68" x14ac:dyDescent="0.25">
      <c r="A205" s="3"/>
      <c r="B205" s="4"/>
      <c r="C205" s="2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1">
        <f t="shared" si="3"/>
        <v>0</v>
      </c>
      <c r="BP205" s="2"/>
    </row>
    <row r="206" spans="1:68" x14ac:dyDescent="0.25">
      <c r="A206" s="3"/>
      <c r="B206" s="4"/>
      <c r="C206" s="2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1">
        <f t="shared" si="3"/>
        <v>0</v>
      </c>
      <c r="BP206" s="2"/>
    </row>
    <row r="207" spans="1:68" x14ac:dyDescent="0.25">
      <c r="A207" s="3"/>
      <c r="B207" s="4"/>
      <c r="C207" s="2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1">
        <f t="shared" si="3"/>
        <v>0</v>
      </c>
      <c r="BP207" s="2"/>
    </row>
    <row r="208" spans="1:68" x14ac:dyDescent="0.25">
      <c r="A208" s="3"/>
      <c r="B208" s="4"/>
      <c r="C208" s="2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1">
        <f t="shared" si="3"/>
        <v>0</v>
      </c>
      <c r="BP208" s="2"/>
    </row>
    <row r="209" spans="1:68" x14ac:dyDescent="0.25">
      <c r="A209" s="3"/>
      <c r="B209" s="4"/>
      <c r="C209" s="2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1">
        <f t="shared" si="3"/>
        <v>0</v>
      </c>
      <c r="BP209" s="2"/>
    </row>
    <row r="210" spans="1:68" x14ac:dyDescent="0.25">
      <c r="A210" s="3"/>
      <c r="B210" s="4"/>
      <c r="C210" s="2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1">
        <f t="shared" si="3"/>
        <v>0</v>
      </c>
      <c r="BP210" s="2"/>
    </row>
    <row r="211" spans="1:68" x14ac:dyDescent="0.25">
      <c r="A211" s="3"/>
      <c r="B211" s="4"/>
      <c r="C211" s="2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1">
        <f t="shared" si="3"/>
        <v>0</v>
      </c>
      <c r="BP211" s="2"/>
    </row>
    <row r="212" spans="1:68" x14ac:dyDescent="0.25">
      <c r="A212" s="3"/>
      <c r="B212" s="4"/>
      <c r="C212" s="2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1">
        <f t="shared" si="3"/>
        <v>0</v>
      </c>
      <c r="BP212" s="2"/>
    </row>
    <row r="213" spans="1:68" x14ac:dyDescent="0.25">
      <c r="A213" s="3"/>
      <c r="B213" s="4"/>
      <c r="C213" s="2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1">
        <f t="shared" si="3"/>
        <v>0</v>
      </c>
      <c r="BP213" s="2"/>
    </row>
    <row r="214" spans="1:68" x14ac:dyDescent="0.25">
      <c r="A214" s="3"/>
      <c r="B214" s="4"/>
      <c r="C214" s="2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1">
        <f t="shared" si="3"/>
        <v>0</v>
      </c>
      <c r="BP214" s="2"/>
    </row>
    <row r="215" spans="1:68" x14ac:dyDescent="0.25">
      <c r="A215" s="3"/>
      <c r="B215" s="4"/>
      <c r="C215" s="2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1">
        <f t="shared" si="3"/>
        <v>0</v>
      </c>
      <c r="BP215" s="2"/>
    </row>
    <row r="216" spans="1:68" x14ac:dyDescent="0.25">
      <c r="A216" s="3"/>
      <c r="B216" s="4"/>
      <c r="C216" s="2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1">
        <f t="shared" si="3"/>
        <v>0</v>
      </c>
      <c r="BP216" s="2"/>
    </row>
    <row r="217" spans="1:68" x14ac:dyDescent="0.25">
      <c r="A217" s="3"/>
      <c r="B217" s="4"/>
      <c r="C217" s="2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1">
        <f t="shared" si="3"/>
        <v>0</v>
      </c>
      <c r="BP217" s="2"/>
    </row>
    <row r="218" spans="1:68" x14ac:dyDescent="0.25">
      <c r="A218" s="3"/>
      <c r="B218" s="4"/>
      <c r="C218" s="2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1">
        <f t="shared" si="3"/>
        <v>0</v>
      </c>
      <c r="BP218" s="2"/>
    </row>
    <row r="219" spans="1:68" x14ac:dyDescent="0.25">
      <c r="A219" s="3"/>
      <c r="B219" s="4"/>
      <c r="C219" s="2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1">
        <f t="shared" si="3"/>
        <v>0</v>
      </c>
      <c r="BP219" s="2"/>
    </row>
    <row r="220" spans="1:68" x14ac:dyDescent="0.25">
      <c r="A220" s="3"/>
      <c r="B220" s="4"/>
      <c r="C220" s="2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1">
        <f t="shared" si="3"/>
        <v>0</v>
      </c>
      <c r="BP220" s="2"/>
    </row>
    <row r="221" spans="1:68" x14ac:dyDescent="0.25">
      <c r="A221" s="3"/>
      <c r="B221" s="4"/>
      <c r="C221" s="2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1">
        <f t="shared" si="3"/>
        <v>0</v>
      </c>
      <c r="BP221" s="2"/>
    </row>
    <row r="222" spans="1:68" x14ac:dyDescent="0.25">
      <c r="A222" s="3"/>
      <c r="B222" s="4"/>
      <c r="C222" s="2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1">
        <f t="shared" si="3"/>
        <v>0</v>
      </c>
      <c r="BP222" s="2"/>
    </row>
    <row r="223" spans="1:68" x14ac:dyDescent="0.25">
      <c r="A223" s="3"/>
      <c r="B223" s="4"/>
      <c r="C223" s="2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1">
        <f t="shared" si="3"/>
        <v>0</v>
      </c>
      <c r="BP223" s="2"/>
    </row>
    <row r="224" spans="1:68" x14ac:dyDescent="0.25">
      <c r="A224" s="3"/>
      <c r="B224" s="4"/>
      <c r="C224" s="2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1">
        <f t="shared" si="3"/>
        <v>0</v>
      </c>
      <c r="BP224" s="2"/>
    </row>
    <row r="225" spans="1:68" x14ac:dyDescent="0.25">
      <c r="A225" s="3"/>
      <c r="B225" s="4"/>
      <c r="C225" s="2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1">
        <f t="shared" si="3"/>
        <v>0</v>
      </c>
      <c r="BP225" s="2"/>
    </row>
    <row r="226" spans="1:68" x14ac:dyDescent="0.25">
      <c r="A226" s="3"/>
      <c r="B226" s="4"/>
      <c r="C226" s="2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1">
        <f t="shared" si="3"/>
        <v>0</v>
      </c>
      <c r="BP226" s="2"/>
    </row>
    <row r="227" spans="1:68" x14ac:dyDescent="0.25">
      <c r="A227" s="3"/>
      <c r="B227" s="4"/>
      <c r="C227" s="2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1">
        <f t="shared" si="3"/>
        <v>0</v>
      </c>
      <c r="BP227" s="2"/>
    </row>
    <row r="228" spans="1:68" x14ac:dyDescent="0.25">
      <c r="A228" s="3"/>
      <c r="B228" s="4"/>
      <c r="C228" s="2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1">
        <f t="shared" si="3"/>
        <v>0</v>
      </c>
      <c r="BP228" s="2"/>
    </row>
    <row r="229" spans="1:68" x14ac:dyDescent="0.25">
      <c r="A229" s="3"/>
      <c r="B229" s="4"/>
      <c r="C229" s="2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1">
        <f t="shared" si="3"/>
        <v>0</v>
      </c>
      <c r="BP229" s="2"/>
    </row>
    <row r="230" spans="1:68" x14ac:dyDescent="0.25">
      <c r="A230" s="3"/>
      <c r="B230" s="4"/>
      <c r="C230" s="2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1">
        <f t="shared" si="3"/>
        <v>0</v>
      </c>
      <c r="BP230" s="2"/>
    </row>
    <row r="231" spans="1:68" x14ac:dyDescent="0.25">
      <c r="A231" s="3"/>
      <c r="B231" s="4"/>
      <c r="C231" s="2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1">
        <f t="shared" si="3"/>
        <v>0</v>
      </c>
      <c r="BP231" s="2"/>
    </row>
    <row r="232" spans="1:68" x14ac:dyDescent="0.25">
      <c r="A232" s="3"/>
      <c r="B232" s="4"/>
      <c r="C232" s="2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1">
        <f t="shared" si="3"/>
        <v>0</v>
      </c>
      <c r="BP232" s="2"/>
    </row>
    <row r="233" spans="1:68" x14ac:dyDescent="0.25">
      <c r="A233" s="3"/>
      <c r="B233" s="4"/>
      <c r="C233" s="2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1">
        <f t="shared" si="3"/>
        <v>0</v>
      </c>
      <c r="BP233" s="2"/>
    </row>
    <row r="234" spans="1:68" x14ac:dyDescent="0.25">
      <c r="A234" s="3"/>
      <c r="B234" s="4"/>
      <c r="C234" s="2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1">
        <f t="shared" si="3"/>
        <v>0</v>
      </c>
      <c r="BP234" s="2"/>
    </row>
    <row r="235" spans="1:68" x14ac:dyDescent="0.25">
      <c r="A235" s="3"/>
      <c r="B235" s="4"/>
      <c r="C235" s="2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1">
        <f t="shared" si="3"/>
        <v>0</v>
      </c>
      <c r="BP235" s="2"/>
    </row>
    <row r="236" spans="1:68" x14ac:dyDescent="0.25">
      <c r="A236" s="3"/>
      <c r="B236" s="4"/>
      <c r="C236" s="2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1">
        <f t="shared" si="3"/>
        <v>0</v>
      </c>
      <c r="BP236" s="2"/>
    </row>
    <row r="237" spans="1:68" x14ac:dyDescent="0.25">
      <c r="A237" s="3"/>
      <c r="B237" s="4"/>
      <c r="C237" s="2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1">
        <f t="shared" si="3"/>
        <v>0</v>
      </c>
      <c r="BP237" s="2"/>
    </row>
    <row r="238" spans="1:68" x14ac:dyDescent="0.25">
      <c r="A238" s="3"/>
      <c r="B238" s="4"/>
      <c r="C238" s="2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1">
        <f t="shared" si="3"/>
        <v>0</v>
      </c>
      <c r="BP238" s="2"/>
    </row>
    <row r="239" spans="1:68" x14ac:dyDescent="0.25">
      <c r="A239" s="3"/>
      <c r="B239" s="4"/>
      <c r="C239" s="2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1">
        <f t="shared" si="3"/>
        <v>0</v>
      </c>
      <c r="BP239" s="2"/>
    </row>
    <row r="240" spans="1:68" x14ac:dyDescent="0.25">
      <c r="A240" s="3"/>
      <c r="B240" s="4"/>
      <c r="C240" s="2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1">
        <f t="shared" si="3"/>
        <v>0</v>
      </c>
      <c r="BP240" s="2"/>
    </row>
    <row r="241" spans="1:68" x14ac:dyDescent="0.25">
      <c r="A241" s="3"/>
      <c r="B241" s="4"/>
      <c r="C241" s="2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1">
        <f t="shared" si="3"/>
        <v>0</v>
      </c>
      <c r="BP241" s="2"/>
    </row>
    <row r="242" spans="1:68" x14ac:dyDescent="0.25">
      <c r="A242" s="3"/>
      <c r="B242" s="4"/>
      <c r="C242" s="2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1">
        <f t="shared" si="3"/>
        <v>0</v>
      </c>
      <c r="BP242" s="2"/>
    </row>
    <row r="243" spans="1:68" x14ac:dyDescent="0.25">
      <c r="A243" s="3"/>
      <c r="B243" s="4"/>
      <c r="C243" s="2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1">
        <f t="shared" si="3"/>
        <v>0</v>
      </c>
      <c r="BP243" s="2"/>
    </row>
    <row r="244" spans="1:68" x14ac:dyDescent="0.25">
      <c r="A244" s="3"/>
      <c r="B244" s="4"/>
      <c r="C244" s="2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1">
        <f t="shared" si="3"/>
        <v>0</v>
      </c>
      <c r="BP244" s="2"/>
    </row>
    <row r="245" spans="1:68" x14ac:dyDescent="0.25">
      <c r="A245" s="3"/>
      <c r="B245" s="4"/>
      <c r="C245" s="2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1">
        <f t="shared" si="3"/>
        <v>0</v>
      </c>
      <c r="BP245" s="2"/>
    </row>
    <row r="246" spans="1:68" x14ac:dyDescent="0.25">
      <c r="A246" s="3"/>
      <c r="B246" s="4"/>
      <c r="C246" s="2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1">
        <f t="shared" si="3"/>
        <v>0</v>
      </c>
      <c r="BP246" s="2"/>
    </row>
    <row r="247" spans="1:68" x14ac:dyDescent="0.25">
      <c r="A247" s="3"/>
      <c r="B247" s="4"/>
      <c r="C247" s="2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1">
        <f t="shared" si="3"/>
        <v>0</v>
      </c>
      <c r="BP247" s="2"/>
    </row>
    <row r="248" spans="1:68" x14ac:dyDescent="0.25">
      <c r="A248" s="3"/>
      <c r="B248" s="4"/>
      <c r="C248" s="2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1">
        <f t="shared" si="3"/>
        <v>0</v>
      </c>
      <c r="BP248" s="2"/>
    </row>
    <row r="249" spans="1:68" x14ac:dyDescent="0.25">
      <c r="A249" s="3"/>
      <c r="B249" s="4"/>
      <c r="C249" s="2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1">
        <f t="shared" si="3"/>
        <v>0</v>
      </c>
      <c r="BP249" s="2"/>
    </row>
    <row r="250" spans="1:68" x14ac:dyDescent="0.25">
      <c r="A250" s="3"/>
      <c r="B250" s="4"/>
      <c r="C250" s="2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1">
        <f t="shared" si="3"/>
        <v>0</v>
      </c>
      <c r="BP250" s="2"/>
    </row>
    <row r="251" spans="1:68" x14ac:dyDescent="0.25">
      <c r="A251" s="3"/>
      <c r="B251" s="4"/>
      <c r="C251" s="2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1">
        <f t="shared" si="3"/>
        <v>0</v>
      </c>
      <c r="BP251" s="2"/>
    </row>
    <row r="252" spans="1:68" x14ac:dyDescent="0.25">
      <c r="A252" s="3"/>
      <c r="B252" s="4"/>
      <c r="C252" s="2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1">
        <f t="shared" si="3"/>
        <v>0</v>
      </c>
      <c r="BP252" s="2"/>
    </row>
    <row r="253" spans="1:68" x14ac:dyDescent="0.25">
      <c r="A253" s="3"/>
      <c r="B253" s="4"/>
      <c r="C253" s="2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1">
        <f t="shared" si="3"/>
        <v>0</v>
      </c>
      <c r="BP253" s="2"/>
    </row>
    <row r="254" spans="1:68" x14ac:dyDescent="0.25">
      <c r="A254" s="3"/>
      <c r="B254" s="4"/>
      <c r="C254" s="2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1">
        <f t="shared" si="3"/>
        <v>0</v>
      </c>
      <c r="BP254" s="2"/>
    </row>
    <row r="255" spans="1:68" x14ac:dyDescent="0.25">
      <c r="A255" s="3"/>
      <c r="B255" s="4"/>
      <c r="C255" s="2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1">
        <f t="shared" si="3"/>
        <v>0</v>
      </c>
      <c r="BP255" s="2"/>
    </row>
    <row r="256" spans="1:68" x14ac:dyDescent="0.25">
      <c r="A256" s="3"/>
      <c r="B256" s="4"/>
      <c r="C256" s="2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1">
        <f t="shared" si="3"/>
        <v>0</v>
      </c>
      <c r="BP256" s="2"/>
    </row>
    <row r="257" spans="1:68" x14ac:dyDescent="0.25">
      <c r="A257" s="3"/>
      <c r="B257" s="4"/>
      <c r="C257" s="2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1">
        <f t="shared" si="3"/>
        <v>0</v>
      </c>
      <c r="BP257" s="2"/>
    </row>
    <row r="258" spans="1:68" x14ac:dyDescent="0.25">
      <c r="A258" s="3"/>
      <c r="B258" s="4"/>
      <c r="C258" s="2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1">
        <f t="shared" si="3"/>
        <v>0</v>
      </c>
      <c r="BP258" s="2"/>
    </row>
    <row r="259" spans="1:68" x14ac:dyDescent="0.25">
      <c r="A259" s="3"/>
      <c r="B259" s="4"/>
      <c r="C259" s="2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1">
        <f t="shared" si="3"/>
        <v>0</v>
      </c>
      <c r="BP259" s="2"/>
    </row>
    <row r="260" spans="1:68" x14ac:dyDescent="0.25">
      <c r="A260" s="3"/>
      <c r="B260" s="4"/>
      <c r="C260" s="2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1">
        <f t="shared" si="3"/>
        <v>0</v>
      </c>
      <c r="BP260" s="2"/>
    </row>
    <row r="261" spans="1:68" x14ac:dyDescent="0.25">
      <c r="A261" s="3"/>
      <c r="B261" s="4"/>
      <c r="C261" s="2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1">
        <f t="shared" si="3"/>
        <v>0</v>
      </c>
      <c r="BP261" s="2"/>
    </row>
    <row r="262" spans="1:68" x14ac:dyDescent="0.25">
      <c r="A262" s="3"/>
      <c r="B262" s="4"/>
      <c r="C262" s="2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1">
        <f t="shared" si="3"/>
        <v>0</v>
      </c>
      <c r="BP262" s="2"/>
    </row>
    <row r="263" spans="1:68" x14ac:dyDescent="0.25">
      <c r="A263" s="3"/>
      <c r="B263" s="4"/>
      <c r="C263" s="2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1">
        <f t="shared" si="3"/>
        <v>0</v>
      </c>
      <c r="BP263" s="2"/>
    </row>
    <row r="264" spans="1:68" x14ac:dyDescent="0.25">
      <c r="A264" s="3"/>
      <c r="B264" s="4"/>
      <c r="C264" s="2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1">
        <f t="shared" ref="BO264:BO327" si="4">COUNTA(D264:BN264)</f>
        <v>0</v>
      </c>
      <c r="BP264" s="2"/>
    </row>
    <row r="265" spans="1:68" x14ac:dyDescent="0.25">
      <c r="A265" s="3"/>
      <c r="B265" s="4"/>
      <c r="C265" s="2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1">
        <f t="shared" si="4"/>
        <v>0</v>
      </c>
      <c r="BP265" s="2"/>
    </row>
    <row r="266" spans="1:68" x14ac:dyDescent="0.25">
      <c r="A266" s="3"/>
      <c r="B266" s="4"/>
      <c r="C266" s="2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1">
        <f t="shared" si="4"/>
        <v>0</v>
      </c>
      <c r="BP266" s="2"/>
    </row>
    <row r="267" spans="1:68" x14ac:dyDescent="0.25">
      <c r="A267" s="3"/>
      <c r="B267" s="4"/>
      <c r="C267" s="2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1">
        <f t="shared" si="4"/>
        <v>0</v>
      </c>
      <c r="BP267" s="2"/>
    </row>
    <row r="268" spans="1:68" x14ac:dyDescent="0.25">
      <c r="A268" s="3"/>
      <c r="B268" s="4"/>
      <c r="C268" s="2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1">
        <f t="shared" si="4"/>
        <v>0</v>
      </c>
      <c r="BP268" s="2"/>
    </row>
    <row r="269" spans="1:68" x14ac:dyDescent="0.25">
      <c r="A269" s="3"/>
      <c r="B269" s="4"/>
      <c r="C269" s="2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1">
        <f t="shared" si="4"/>
        <v>0</v>
      </c>
      <c r="BP269" s="2"/>
    </row>
    <row r="270" spans="1:68" x14ac:dyDescent="0.25">
      <c r="A270" s="3"/>
      <c r="B270" s="4"/>
      <c r="C270" s="2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1">
        <f t="shared" si="4"/>
        <v>0</v>
      </c>
      <c r="BP270" s="2"/>
    </row>
    <row r="271" spans="1:68" x14ac:dyDescent="0.25">
      <c r="A271" s="3"/>
      <c r="B271" s="4"/>
      <c r="C271" s="2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1">
        <f t="shared" si="4"/>
        <v>0</v>
      </c>
      <c r="BP271" s="2"/>
    </row>
    <row r="272" spans="1:68" x14ac:dyDescent="0.25">
      <c r="A272" s="3"/>
      <c r="B272" s="4"/>
      <c r="C272" s="2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1">
        <f t="shared" si="4"/>
        <v>0</v>
      </c>
      <c r="BP272" s="2"/>
    </row>
    <row r="273" spans="1:68" x14ac:dyDescent="0.25">
      <c r="A273" s="3"/>
      <c r="B273" s="4"/>
      <c r="C273" s="2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1">
        <f t="shared" si="4"/>
        <v>0</v>
      </c>
      <c r="BP273" s="2"/>
    </row>
    <row r="274" spans="1:68" x14ac:dyDescent="0.25">
      <c r="A274" s="3"/>
      <c r="B274" s="4"/>
      <c r="C274" s="2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1">
        <f t="shared" si="4"/>
        <v>0</v>
      </c>
      <c r="BP274" s="2"/>
    </row>
    <row r="275" spans="1:68" x14ac:dyDescent="0.25">
      <c r="A275" s="3"/>
      <c r="B275" s="4"/>
      <c r="C275" s="2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1">
        <f t="shared" si="4"/>
        <v>0</v>
      </c>
      <c r="BP275" s="2"/>
    </row>
    <row r="276" spans="1:68" x14ac:dyDescent="0.25">
      <c r="A276" s="3"/>
      <c r="B276" s="4"/>
      <c r="C276" s="2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1">
        <f t="shared" si="4"/>
        <v>0</v>
      </c>
      <c r="BP276" s="2"/>
    </row>
    <row r="277" spans="1:68" x14ac:dyDescent="0.25">
      <c r="A277" s="3"/>
      <c r="B277" s="4"/>
      <c r="C277" s="2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1">
        <f t="shared" si="4"/>
        <v>0</v>
      </c>
      <c r="BP277" s="2"/>
    </row>
    <row r="278" spans="1:68" x14ac:dyDescent="0.25">
      <c r="A278" s="3"/>
      <c r="B278" s="4"/>
      <c r="C278" s="2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1">
        <f t="shared" si="4"/>
        <v>0</v>
      </c>
      <c r="BP278" s="2"/>
    </row>
    <row r="279" spans="1:68" x14ac:dyDescent="0.25">
      <c r="A279" s="3"/>
      <c r="B279" s="4"/>
      <c r="C279" s="2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1">
        <f t="shared" si="4"/>
        <v>0</v>
      </c>
      <c r="BP279" s="2"/>
    </row>
    <row r="280" spans="1:68" x14ac:dyDescent="0.25">
      <c r="A280" s="3"/>
      <c r="B280" s="4"/>
      <c r="C280" s="2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1">
        <f t="shared" si="4"/>
        <v>0</v>
      </c>
      <c r="BP280" s="2"/>
    </row>
    <row r="281" spans="1:68" x14ac:dyDescent="0.25">
      <c r="A281" s="3"/>
      <c r="B281" s="4"/>
      <c r="C281" s="2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1">
        <f t="shared" si="4"/>
        <v>0</v>
      </c>
      <c r="BP281" s="2"/>
    </row>
    <row r="282" spans="1:68" x14ac:dyDescent="0.25">
      <c r="A282" s="3"/>
      <c r="B282" s="4"/>
      <c r="C282" s="2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1">
        <f t="shared" si="4"/>
        <v>0</v>
      </c>
      <c r="BP282" s="2"/>
    </row>
    <row r="283" spans="1:68" x14ac:dyDescent="0.25">
      <c r="A283" s="3"/>
      <c r="B283" s="4"/>
      <c r="C283" s="2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1">
        <f t="shared" si="4"/>
        <v>0</v>
      </c>
      <c r="BP283" s="2"/>
    </row>
    <row r="284" spans="1:68" x14ac:dyDescent="0.25">
      <c r="A284" s="3"/>
      <c r="B284" s="4"/>
      <c r="C284" s="2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1">
        <f t="shared" si="4"/>
        <v>0</v>
      </c>
      <c r="BP284" s="2"/>
    </row>
    <row r="285" spans="1:68" x14ac:dyDescent="0.25">
      <c r="A285" s="3"/>
      <c r="B285" s="4"/>
      <c r="C285" s="2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1">
        <f t="shared" si="4"/>
        <v>0</v>
      </c>
      <c r="BP285" s="2"/>
    </row>
    <row r="286" spans="1:68" x14ac:dyDescent="0.25">
      <c r="A286" s="3"/>
      <c r="B286" s="4"/>
      <c r="C286" s="2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1">
        <f t="shared" si="4"/>
        <v>0</v>
      </c>
      <c r="BP286" s="2"/>
    </row>
    <row r="287" spans="1:68" x14ac:dyDescent="0.25">
      <c r="A287" s="3"/>
      <c r="B287" s="4"/>
      <c r="C287" s="2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1">
        <f t="shared" si="4"/>
        <v>0</v>
      </c>
      <c r="BP287" s="2"/>
    </row>
    <row r="288" spans="1:68" x14ac:dyDescent="0.25">
      <c r="A288" s="3"/>
      <c r="B288" s="4"/>
      <c r="C288" s="2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1">
        <f t="shared" si="4"/>
        <v>0</v>
      </c>
      <c r="BP288" s="2"/>
    </row>
    <row r="289" spans="1:68" x14ac:dyDescent="0.25">
      <c r="A289" s="3"/>
      <c r="B289" s="4"/>
      <c r="C289" s="2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1">
        <f t="shared" si="4"/>
        <v>0</v>
      </c>
      <c r="BP289" s="2"/>
    </row>
    <row r="290" spans="1:68" x14ac:dyDescent="0.25">
      <c r="A290" s="3"/>
      <c r="B290" s="4"/>
      <c r="C290" s="2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1">
        <f t="shared" si="4"/>
        <v>0</v>
      </c>
      <c r="BP290" s="2"/>
    </row>
    <row r="291" spans="1:68" x14ac:dyDescent="0.25">
      <c r="A291" s="3"/>
      <c r="B291" s="4"/>
      <c r="C291" s="2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1">
        <f t="shared" si="4"/>
        <v>0</v>
      </c>
      <c r="BP291" s="2"/>
    </row>
    <row r="292" spans="1:68" x14ac:dyDescent="0.25">
      <c r="A292" s="3"/>
      <c r="B292" s="4"/>
      <c r="C292" s="2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1">
        <f t="shared" si="4"/>
        <v>0</v>
      </c>
      <c r="BP292" s="2"/>
    </row>
    <row r="293" spans="1:68" x14ac:dyDescent="0.25">
      <c r="A293" s="3"/>
      <c r="B293" s="4"/>
      <c r="C293" s="2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1">
        <f t="shared" si="4"/>
        <v>0</v>
      </c>
      <c r="BP293" s="2"/>
    </row>
    <row r="294" spans="1:68" x14ac:dyDescent="0.25">
      <c r="A294" s="3"/>
      <c r="B294" s="4"/>
      <c r="C294" s="2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1">
        <f t="shared" si="4"/>
        <v>0</v>
      </c>
      <c r="BP294" s="2"/>
    </row>
    <row r="295" spans="1:68" x14ac:dyDescent="0.25">
      <c r="A295" s="3"/>
      <c r="B295" s="4"/>
      <c r="C295" s="2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1">
        <f t="shared" si="4"/>
        <v>0</v>
      </c>
      <c r="BP295" s="2"/>
    </row>
    <row r="296" spans="1:68" x14ac:dyDescent="0.25">
      <c r="A296" s="3"/>
      <c r="B296" s="4"/>
      <c r="C296" s="2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1">
        <f t="shared" si="4"/>
        <v>0</v>
      </c>
      <c r="BP296" s="2"/>
    </row>
    <row r="297" spans="1:68" x14ac:dyDescent="0.25">
      <c r="A297" s="3"/>
      <c r="B297" s="4"/>
      <c r="C297" s="2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1">
        <f t="shared" si="4"/>
        <v>0</v>
      </c>
      <c r="BP297" s="2"/>
    </row>
    <row r="298" spans="1:68" x14ac:dyDescent="0.25">
      <c r="A298" s="3"/>
      <c r="B298" s="4"/>
      <c r="C298" s="2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1">
        <f t="shared" si="4"/>
        <v>0</v>
      </c>
      <c r="BP298" s="2"/>
    </row>
    <row r="299" spans="1:68" x14ac:dyDescent="0.25">
      <c r="A299" s="3"/>
      <c r="B299" s="4"/>
      <c r="C299" s="2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1">
        <f t="shared" si="4"/>
        <v>0</v>
      </c>
      <c r="BP299" s="2"/>
    </row>
    <row r="300" spans="1:68" x14ac:dyDescent="0.25">
      <c r="A300" s="3"/>
      <c r="B300" s="4"/>
      <c r="C300" s="2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1">
        <f t="shared" si="4"/>
        <v>0</v>
      </c>
      <c r="BP300" s="2"/>
    </row>
    <row r="301" spans="1:68" x14ac:dyDescent="0.25">
      <c r="A301" s="3"/>
      <c r="B301" s="4"/>
      <c r="C301" s="2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1">
        <f t="shared" si="4"/>
        <v>0</v>
      </c>
      <c r="BP301" s="2"/>
    </row>
    <row r="302" spans="1:68" x14ac:dyDescent="0.25">
      <c r="A302" s="3"/>
      <c r="B302" s="4"/>
      <c r="C302" s="2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1">
        <f t="shared" si="4"/>
        <v>0</v>
      </c>
      <c r="BP302" s="2"/>
    </row>
    <row r="303" spans="1:68" x14ac:dyDescent="0.25">
      <c r="A303" s="3"/>
      <c r="B303" s="4"/>
      <c r="C303" s="2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1">
        <f t="shared" si="4"/>
        <v>0</v>
      </c>
      <c r="BP303" s="2"/>
    </row>
    <row r="304" spans="1:68" x14ac:dyDescent="0.25">
      <c r="A304" s="3"/>
      <c r="B304" s="4"/>
      <c r="C304" s="2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1">
        <f t="shared" si="4"/>
        <v>0</v>
      </c>
      <c r="BP304" s="2"/>
    </row>
    <row r="305" spans="1:68" x14ac:dyDescent="0.25">
      <c r="A305" s="3"/>
      <c r="B305" s="4"/>
      <c r="C305" s="2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1">
        <f t="shared" si="4"/>
        <v>0</v>
      </c>
      <c r="BP305" s="2"/>
    </row>
    <row r="306" spans="1:68" x14ac:dyDescent="0.25">
      <c r="A306" s="3"/>
      <c r="B306" s="4"/>
      <c r="C306" s="2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1">
        <f t="shared" si="4"/>
        <v>0</v>
      </c>
      <c r="BP306" s="2"/>
    </row>
    <row r="307" spans="1:68" x14ac:dyDescent="0.25">
      <c r="A307" s="3"/>
      <c r="B307" s="4"/>
      <c r="C307" s="2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1">
        <f t="shared" si="4"/>
        <v>0</v>
      </c>
      <c r="BP307" s="2"/>
    </row>
    <row r="308" spans="1:68" x14ac:dyDescent="0.25">
      <c r="A308" s="3"/>
      <c r="B308" s="4"/>
      <c r="C308" s="2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1">
        <f t="shared" si="4"/>
        <v>0</v>
      </c>
      <c r="BP308" s="2"/>
    </row>
    <row r="309" spans="1:68" x14ac:dyDescent="0.25">
      <c r="A309" s="3"/>
      <c r="B309" s="4"/>
      <c r="C309" s="2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1">
        <f t="shared" si="4"/>
        <v>0</v>
      </c>
      <c r="BP309" s="2"/>
    </row>
    <row r="310" spans="1:68" x14ac:dyDescent="0.25">
      <c r="A310" s="3"/>
      <c r="B310" s="4"/>
      <c r="C310" s="2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1">
        <f t="shared" si="4"/>
        <v>0</v>
      </c>
      <c r="BP310" s="2"/>
    </row>
    <row r="311" spans="1:68" x14ac:dyDescent="0.25">
      <c r="A311" s="3"/>
      <c r="B311" s="4"/>
      <c r="C311" s="2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1">
        <f t="shared" si="4"/>
        <v>0</v>
      </c>
      <c r="BP311" s="2"/>
    </row>
    <row r="312" spans="1:68" x14ac:dyDescent="0.25">
      <c r="A312" s="3"/>
      <c r="B312" s="4"/>
      <c r="C312" s="2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1">
        <f t="shared" si="4"/>
        <v>0</v>
      </c>
      <c r="BP312" s="2"/>
    </row>
    <row r="313" spans="1:68" x14ac:dyDescent="0.25">
      <c r="A313" s="3"/>
      <c r="B313" s="4"/>
      <c r="C313" s="2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1">
        <f t="shared" si="4"/>
        <v>0</v>
      </c>
      <c r="BP313" s="2"/>
    </row>
    <row r="314" spans="1:68" x14ac:dyDescent="0.25">
      <c r="A314" s="3"/>
      <c r="B314" s="4"/>
      <c r="C314" s="2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1">
        <f t="shared" si="4"/>
        <v>0</v>
      </c>
      <c r="BP314" s="2"/>
    </row>
    <row r="315" spans="1:68" x14ac:dyDescent="0.25">
      <c r="A315" s="3"/>
      <c r="B315" s="4"/>
      <c r="C315" s="2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1">
        <f t="shared" si="4"/>
        <v>0</v>
      </c>
      <c r="BP315" s="2"/>
    </row>
    <row r="316" spans="1:68" x14ac:dyDescent="0.25">
      <c r="A316" s="3"/>
      <c r="B316" s="4"/>
      <c r="C316" s="2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1">
        <f t="shared" si="4"/>
        <v>0</v>
      </c>
      <c r="BP316" s="2"/>
    </row>
    <row r="317" spans="1:68" x14ac:dyDescent="0.25">
      <c r="A317" s="3"/>
      <c r="B317" s="4"/>
      <c r="C317" s="2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1">
        <f t="shared" si="4"/>
        <v>0</v>
      </c>
      <c r="BP317" s="2"/>
    </row>
    <row r="318" spans="1:68" x14ac:dyDescent="0.25">
      <c r="A318" s="3"/>
      <c r="B318" s="4"/>
      <c r="C318" s="2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1">
        <f t="shared" si="4"/>
        <v>0</v>
      </c>
      <c r="BP318" s="2"/>
    </row>
    <row r="319" spans="1:68" x14ac:dyDescent="0.25">
      <c r="A319" s="3"/>
      <c r="B319" s="4"/>
      <c r="C319" s="2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1">
        <f t="shared" si="4"/>
        <v>0</v>
      </c>
      <c r="BP319" s="2"/>
    </row>
    <row r="320" spans="1:68" x14ac:dyDescent="0.25">
      <c r="A320" s="3"/>
      <c r="B320" s="4"/>
      <c r="C320" s="2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1">
        <f t="shared" si="4"/>
        <v>0</v>
      </c>
      <c r="BP320" s="2"/>
    </row>
    <row r="321" spans="1:68" x14ac:dyDescent="0.25">
      <c r="A321" s="3"/>
      <c r="B321" s="4"/>
      <c r="C321" s="2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1">
        <f t="shared" si="4"/>
        <v>0</v>
      </c>
      <c r="BP321" s="2"/>
    </row>
    <row r="322" spans="1:68" x14ac:dyDescent="0.25">
      <c r="A322" s="3"/>
      <c r="B322" s="4"/>
      <c r="C322" s="2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1">
        <f t="shared" si="4"/>
        <v>0</v>
      </c>
      <c r="BP322" s="2"/>
    </row>
    <row r="323" spans="1:68" x14ac:dyDescent="0.25">
      <c r="A323" s="3"/>
      <c r="B323" s="4"/>
      <c r="C323" s="2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1">
        <f t="shared" si="4"/>
        <v>0</v>
      </c>
      <c r="BP323" s="2"/>
    </row>
    <row r="324" spans="1:68" x14ac:dyDescent="0.25">
      <c r="A324" s="3"/>
      <c r="B324" s="4"/>
      <c r="C324" s="2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1">
        <f t="shared" si="4"/>
        <v>0</v>
      </c>
      <c r="BP324" s="2"/>
    </row>
    <row r="325" spans="1:68" x14ac:dyDescent="0.25">
      <c r="A325" s="3"/>
      <c r="B325" s="4"/>
      <c r="C325" s="2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1">
        <f t="shared" si="4"/>
        <v>0</v>
      </c>
      <c r="BP325" s="2"/>
    </row>
    <row r="326" spans="1:68" x14ac:dyDescent="0.25">
      <c r="A326" s="3"/>
      <c r="B326" s="4"/>
      <c r="C326" s="2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1">
        <f t="shared" si="4"/>
        <v>0</v>
      </c>
      <c r="BP326" s="2"/>
    </row>
    <row r="327" spans="1:68" x14ac:dyDescent="0.25">
      <c r="A327" s="3"/>
      <c r="B327" s="4"/>
      <c r="C327" s="2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1">
        <f t="shared" si="4"/>
        <v>0</v>
      </c>
      <c r="BP327" s="2"/>
    </row>
    <row r="328" spans="1:68" x14ac:dyDescent="0.25">
      <c r="A328" s="3"/>
      <c r="B328" s="4"/>
      <c r="C328" s="2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1">
        <f t="shared" ref="BO328:BO391" si="5">COUNTA(D328:BN328)</f>
        <v>0</v>
      </c>
      <c r="BP328" s="2"/>
    </row>
    <row r="329" spans="1:68" x14ac:dyDescent="0.25">
      <c r="A329" s="3"/>
      <c r="B329" s="4"/>
      <c r="C329" s="2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1">
        <f t="shared" si="5"/>
        <v>0</v>
      </c>
      <c r="BP329" s="2"/>
    </row>
    <row r="330" spans="1:68" x14ac:dyDescent="0.25">
      <c r="A330" s="3"/>
      <c r="B330" s="4"/>
      <c r="C330" s="2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1">
        <f t="shared" si="5"/>
        <v>0</v>
      </c>
      <c r="BP330" s="2"/>
    </row>
    <row r="331" spans="1:68" x14ac:dyDescent="0.25">
      <c r="A331" s="3"/>
      <c r="B331" s="4"/>
      <c r="C331" s="2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1">
        <f t="shared" si="5"/>
        <v>0</v>
      </c>
      <c r="BP331" s="2"/>
    </row>
    <row r="332" spans="1:68" x14ac:dyDescent="0.25">
      <c r="A332" s="3"/>
      <c r="B332" s="4"/>
      <c r="C332" s="2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1">
        <f t="shared" si="5"/>
        <v>0</v>
      </c>
      <c r="BP332" s="2"/>
    </row>
    <row r="333" spans="1:68" x14ac:dyDescent="0.25">
      <c r="A333" s="3"/>
      <c r="B333" s="4"/>
      <c r="C333" s="2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1">
        <f t="shared" si="5"/>
        <v>0</v>
      </c>
      <c r="BP333" s="2"/>
    </row>
    <row r="334" spans="1:68" x14ac:dyDescent="0.25">
      <c r="A334" s="3"/>
      <c r="B334" s="4"/>
      <c r="C334" s="2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1">
        <f t="shared" si="5"/>
        <v>0</v>
      </c>
      <c r="BP334" s="2"/>
    </row>
    <row r="335" spans="1:68" x14ac:dyDescent="0.25">
      <c r="A335" s="3"/>
      <c r="B335" s="4"/>
      <c r="C335" s="2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1">
        <f t="shared" si="5"/>
        <v>0</v>
      </c>
      <c r="BP335" s="2"/>
    </row>
    <row r="336" spans="1:68" x14ac:dyDescent="0.25">
      <c r="A336" s="3"/>
      <c r="B336" s="4"/>
      <c r="C336" s="2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1">
        <f t="shared" si="5"/>
        <v>0</v>
      </c>
      <c r="BP336" s="2"/>
    </row>
    <row r="337" spans="1:68" x14ac:dyDescent="0.25">
      <c r="A337" s="3"/>
      <c r="B337" s="4"/>
      <c r="C337" s="2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1">
        <f t="shared" si="5"/>
        <v>0</v>
      </c>
      <c r="BP337" s="2"/>
    </row>
    <row r="338" spans="1:68" x14ac:dyDescent="0.25">
      <c r="A338" s="3"/>
      <c r="B338" s="4"/>
      <c r="C338" s="2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1">
        <f t="shared" si="5"/>
        <v>0</v>
      </c>
      <c r="BP338" s="2"/>
    </row>
    <row r="339" spans="1:68" x14ac:dyDescent="0.25">
      <c r="A339" s="3"/>
      <c r="B339" s="4"/>
      <c r="C339" s="2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1">
        <f t="shared" si="5"/>
        <v>0</v>
      </c>
      <c r="BP339" s="2"/>
    </row>
    <row r="340" spans="1:68" x14ac:dyDescent="0.25">
      <c r="A340" s="3"/>
      <c r="B340" s="4"/>
      <c r="C340" s="2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1">
        <f t="shared" si="5"/>
        <v>0</v>
      </c>
      <c r="BP340" s="2"/>
    </row>
    <row r="341" spans="1:68" x14ac:dyDescent="0.25">
      <c r="A341" s="3"/>
      <c r="B341" s="4"/>
      <c r="C341" s="2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1">
        <f t="shared" si="5"/>
        <v>0</v>
      </c>
      <c r="BP341" s="2"/>
    </row>
    <row r="342" spans="1:68" x14ac:dyDescent="0.25">
      <c r="A342" s="3"/>
      <c r="B342" s="4"/>
      <c r="C342" s="2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1">
        <f t="shared" si="5"/>
        <v>0</v>
      </c>
      <c r="BP342" s="2"/>
    </row>
    <row r="343" spans="1:68" x14ac:dyDescent="0.25">
      <c r="A343" s="3"/>
      <c r="B343" s="4"/>
      <c r="C343" s="2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1">
        <f t="shared" si="5"/>
        <v>0</v>
      </c>
      <c r="BP343" s="2"/>
    </row>
    <row r="344" spans="1:68" x14ac:dyDescent="0.25">
      <c r="A344" s="3"/>
      <c r="B344" s="4"/>
      <c r="C344" s="2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1">
        <f t="shared" si="5"/>
        <v>0</v>
      </c>
      <c r="BP344" s="2"/>
    </row>
    <row r="345" spans="1:68" x14ac:dyDescent="0.25">
      <c r="A345" s="3"/>
      <c r="B345" s="4"/>
      <c r="C345" s="2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1">
        <f t="shared" si="5"/>
        <v>0</v>
      </c>
      <c r="BP345" s="2"/>
    </row>
    <row r="346" spans="1:68" x14ac:dyDescent="0.25">
      <c r="A346" s="3"/>
      <c r="B346" s="4"/>
      <c r="C346" s="2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1">
        <f t="shared" si="5"/>
        <v>0</v>
      </c>
      <c r="BP346" s="2"/>
    </row>
    <row r="347" spans="1:68" x14ac:dyDescent="0.25">
      <c r="A347" s="3"/>
      <c r="B347" s="4"/>
      <c r="C347" s="2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1">
        <f t="shared" si="5"/>
        <v>0</v>
      </c>
      <c r="BP347" s="2"/>
    </row>
    <row r="348" spans="1:68" x14ac:dyDescent="0.25">
      <c r="A348" s="3"/>
      <c r="B348" s="4"/>
      <c r="C348" s="2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1">
        <f t="shared" si="5"/>
        <v>0</v>
      </c>
      <c r="BP348" s="2"/>
    </row>
    <row r="349" spans="1:68" x14ac:dyDescent="0.25">
      <c r="A349" s="3"/>
      <c r="B349" s="4"/>
      <c r="C349" s="2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1">
        <f t="shared" si="5"/>
        <v>0</v>
      </c>
      <c r="BP349" s="2"/>
    </row>
    <row r="350" spans="1:68" x14ac:dyDescent="0.25">
      <c r="A350" s="3"/>
      <c r="B350" s="4"/>
      <c r="C350" s="2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1">
        <f t="shared" si="5"/>
        <v>0</v>
      </c>
      <c r="BP350" s="2"/>
    </row>
    <row r="351" spans="1:68" x14ac:dyDescent="0.25">
      <c r="A351" s="3"/>
      <c r="B351" s="4"/>
      <c r="C351" s="2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1">
        <f t="shared" si="5"/>
        <v>0</v>
      </c>
      <c r="BP351" s="2"/>
    </row>
    <row r="352" spans="1:68" x14ac:dyDescent="0.25">
      <c r="A352" s="3"/>
      <c r="B352" s="4"/>
      <c r="C352" s="2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1">
        <f t="shared" si="5"/>
        <v>0</v>
      </c>
      <c r="BP352" s="2"/>
    </row>
    <row r="353" spans="1:68" x14ac:dyDescent="0.25">
      <c r="A353" s="3"/>
      <c r="B353" s="4"/>
      <c r="C353" s="2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1">
        <f t="shared" si="5"/>
        <v>0</v>
      </c>
      <c r="BP353" s="2"/>
    </row>
    <row r="354" spans="1:68" x14ac:dyDescent="0.25">
      <c r="A354" s="3"/>
      <c r="B354" s="4"/>
      <c r="C354" s="2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1">
        <f t="shared" si="5"/>
        <v>0</v>
      </c>
      <c r="BP354" s="2"/>
    </row>
    <row r="355" spans="1:68" x14ac:dyDescent="0.25">
      <c r="A355" s="3"/>
      <c r="B355" s="4"/>
      <c r="C355" s="2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1">
        <f t="shared" si="5"/>
        <v>0</v>
      </c>
      <c r="BP355" s="2"/>
    </row>
    <row r="356" spans="1:68" x14ac:dyDescent="0.25">
      <c r="A356" s="3"/>
      <c r="B356" s="4"/>
      <c r="C356" s="2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1">
        <f t="shared" si="5"/>
        <v>0</v>
      </c>
      <c r="BP356" s="2"/>
    </row>
    <row r="357" spans="1:68" x14ac:dyDescent="0.25">
      <c r="A357" s="3"/>
      <c r="B357" s="4"/>
      <c r="C357" s="2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1">
        <f t="shared" si="5"/>
        <v>0</v>
      </c>
      <c r="BP357" s="2"/>
    </row>
    <row r="358" spans="1:68" x14ac:dyDescent="0.25">
      <c r="A358" s="3"/>
      <c r="B358" s="4"/>
      <c r="C358" s="2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1">
        <f t="shared" si="5"/>
        <v>0</v>
      </c>
      <c r="BP358" s="2"/>
    </row>
    <row r="359" spans="1:68" x14ac:dyDescent="0.25">
      <c r="A359" s="3"/>
      <c r="B359" s="4"/>
      <c r="C359" s="2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1">
        <f t="shared" si="5"/>
        <v>0</v>
      </c>
      <c r="BP359" s="2"/>
    </row>
    <row r="360" spans="1:68" x14ac:dyDescent="0.25">
      <c r="A360" s="3"/>
      <c r="B360" s="4"/>
      <c r="C360" s="2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1">
        <f t="shared" si="5"/>
        <v>0</v>
      </c>
      <c r="BP360" s="2"/>
    </row>
    <row r="361" spans="1:68" x14ac:dyDescent="0.25">
      <c r="A361" s="3"/>
      <c r="B361" s="4"/>
      <c r="C361" s="2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1">
        <f t="shared" si="5"/>
        <v>0</v>
      </c>
      <c r="BP361" s="2"/>
    </row>
    <row r="362" spans="1:68" x14ac:dyDescent="0.25">
      <c r="A362" s="3"/>
      <c r="B362" s="4"/>
      <c r="C362" s="2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1">
        <f t="shared" si="5"/>
        <v>0</v>
      </c>
      <c r="BP362" s="2"/>
    </row>
    <row r="363" spans="1:68" x14ac:dyDescent="0.25">
      <c r="A363" s="3"/>
      <c r="B363" s="4"/>
      <c r="C363" s="2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1">
        <f t="shared" si="5"/>
        <v>0</v>
      </c>
      <c r="BP363" s="2"/>
    </row>
    <row r="364" spans="1:68" x14ac:dyDescent="0.25">
      <c r="A364" s="3"/>
      <c r="B364" s="4"/>
      <c r="C364" s="2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1">
        <f t="shared" si="5"/>
        <v>0</v>
      </c>
      <c r="BP364" s="2"/>
    </row>
    <row r="365" spans="1:68" x14ac:dyDescent="0.25">
      <c r="A365" s="3"/>
      <c r="B365" s="4"/>
      <c r="C365" s="2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1">
        <f t="shared" si="5"/>
        <v>0</v>
      </c>
      <c r="BP365" s="2"/>
    </row>
    <row r="366" spans="1:68" x14ac:dyDescent="0.25">
      <c r="A366" s="3"/>
      <c r="B366" s="4"/>
      <c r="C366" s="2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1">
        <f t="shared" si="5"/>
        <v>0</v>
      </c>
      <c r="BP366" s="2"/>
    </row>
    <row r="367" spans="1:68" x14ac:dyDescent="0.25">
      <c r="A367" s="3"/>
      <c r="B367" s="4"/>
      <c r="C367" s="2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1">
        <f t="shared" si="5"/>
        <v>0</v>
      </c>
      <c r="BP367" s="2"/>
    </row>
    <row r="368" spans="1:68" x14ac:dyDescent="0.25">
      <c r="A368" s="3"/>
      <c r="B368" s="4"/>
      <c r="C368" s="2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1">
        <f t="shared" si="5"/>
        <v>0</v>
      </c>
      <c r="BP368" s="2"/>
    </row>
    <row r="369" spans="1:68" x14ac:dyDescent="0.25">
      <c r="A369" s="3"/>
      <c r="B369" s="4"/>
      <c r="C369" s="2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1">
        <f t="shared" si="5"/>
        <v>0</v>
      </c>
      <c r="BP369" s="2"/>
    </row>
    <row r="370" spans="1:68" x14ac:dyDescent="0.25">
      <c r="A370" s="3"/>
      <c r="B370" s="4"/>
      <c r="C370" s="2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1">
        <f t="shared" si="5"/>
        <v>0</v>
      </c>
      <c r="BP370" s="2"/>
    </row>
    <row r="371" spans="1:68" x14ac:dyDescent="0.25">
      <c r="A371" s="3"/>
      <c r="B371" s="4"/>
      <c r="C371" s="2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1">
        <f t="shared" si="5"/>
        <v>0</v>
      </c>
      <c r="BP371" s="2"/>
    </row>
    <row r="372" spans="1:68" x14ac:dyDescent="0.25">
      <c r="A372" s="3"/>
      <c r="B372" s="4"/>
      <c r="C372" s="2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1">
        <f t="shared" si="5"/>
        <v>0</v>
      </c>
      <c r="BP372" s="2"/>
    </row>
    <row r="373" spans="1:68" x14ac:dyDescent="0.25">
      <c r="A373" s="3"/>
      <c r="B373" s="4"/>
      <c r="C373" s="2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1">
        <f t="shared" si="5"/>
        <v>0</v>
      </c>
      <c r="BP373" s="2"/>
    </row>
    <row r="374" spans="1:68" x14ac:dyDescent="0.25">
      <c r="A374" s="3"/>
      <c r="B374" s="4"/>
      <c r="C374" s="2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1">
        <f t="shared" si="5"/>
        <v>0</v>
      </c>
      <c r="BP374" s="2"/>
    </row>
    <row r="375" spans="1:68" x14ac:dyDescent="0.25">
      <c r="A375" s="3"/>
      <c r="B375" s="4"/>
      <c r="C375" s="2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1">
        <f t="shared" si="5"/>
        <v>0</v>
      </c>
      <c r="BP375" s="2"/>
    </row>
    <row r="376" spans="1:68" x14ac:dyDescent="0.25">
      <c r="A376" s="3"/>
      <c r="B376" s="4"/>
      <c r="C376" s="2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1">
        <f t="shared" si="5"/>
        <v>0</v>
      </c>
      <c r="BP376" s="2"/>
    </row>
    <row r="377" spans="1:68" x14ac:dyDescent="0.25">
      <c r="A377" s="3"/>
      <c r="B377" s="4"/>
      <c r="C377" s="2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1">
        <f t="shared" si="5"/>
        <v>0</v>
      </c>
      <c r="BP377" s="2"/>
    </row>
    <row r="378" spans="1:68" x14ac:dyDescent="0.25">
      <c r="A378" s="3"/>
      <c r="B378" s="4"/>
      <c r="C378" s="2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1">
        <f t="shared" si="5"/>
        <v>0</v>
      </c>
      <c r="BP378" s="2"/>
    </row>
    <row r="379" spans="1:68" x14ac:dyDescent="0.25">
      <c r="A379" s="3"/>
      <c r="B379" s="4"/>
      <c r="C379" s="2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1">
        <f t="shared" si="5"/>
        <v>0</v>
      </c>
      <c r="BP379" s="2"/>
    </row>
    <row r="380" spans="1:68" x14ac:dyDescent="0.25">
      <c r="A380" s="3"/>
      <c r="B380" s="4"/>
      <c r="C380" s="2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1">
        <f t="shared" si="5"/>
        <v>0</v>
      </c>
      <c r="BP380" s="2"/>
    </row>
    <row r="381" spans="1:68" x14ac:dyDescent="0.25">
      <c r="A381" s="3"/>
      <c r="B381" s="4"/>
      <c r="C381" s="2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1">
        <f t="shared" si="5"/>
        <v>0</v>
      </c>
      <c r="BP381" s="2"/>
    </row>
    <row r="382" spans="1:68" x14ac:dyDescent="0.25">
      <c r="A382" s="3"/>
      <c r="B382" s="4"/>
      <c r="C382" s="2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1">
        <f t="shared" si="5"/>
        <v>0</v>
      </c>
      <c r="BP382" s="2"/>
    </row>
    <row r="383" spans="1:68" x14ac:dyDescent="0.25">
      <c r="A383" s="3"/>
      <c r="B383" s="4"/>
      <c r="C383" s="2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1">
        <f t="shared" si="5"/>
        <v>0</v>
      </c>
      <c r="BP383" s="2"/>
    </row>
    <row r="384" spans="1:68" x14ac:dyDescent="0.25">
      <c r="A384" s="3"/>
      <c r="B384" s="4"/>
      <c r="C384" s="2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1">
        <f t="shared" si="5"/>
        <v>0</v>
      </c>
      <c r="BP384" s="2"/>
    </row>
    <row r="385" spans="1:68" x14ac:dyDescent="0.25">
      <c r="A385" s="3"/>
      <c r="B385" s="4"/>
      <c r="C385" s="2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1">
        <f t="shared" si="5"/>
        <v>0</v>
      </c>
      <c r="BP385" s="2"/>
    </row>
    <row r="386" spans="1:68" x14ac:dyDescent="0.25">
      <c r="A386" s="3"/>
      <c r="B386" s="4"/>
      <c r="C386" s="2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1">
        <f t="shared" si="5"/>
        <v>0</v>
      </c>
      <c r="BP386" s="2"/>
    </row>
    <row r="387" spans="1:68" x14ac:dyDescent="0.25">
      <c r="A387" s="3"/>
      <c r="B387" s="4"/>
      <c r="C387" s="2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1">
        <f t="shared" si="5"/>
        <v>0</v>
      </c>
      <c r="BP387" s="2"/>
    </row>
    <row r="388" spans="1:68" x14ac:dyDescent="0.25">
      <c r="A388" s="3"/>
      <c r="B388" s="4"/>
      <c r="C388" s="2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1">
        <f t="shared" si="5"/>
        <v>0</v>
      </c>
      <c r="BP388" s="2"/>
    </row>
    <row r="389" spans="1:68" x14ac:dyDescent="0.25">
      <c r="A389" s="3"/>
      <c r="B389" s="4"/>
      <c r="C389" s="2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1">
        <f t="shared" si="5"/>
        <v>0</v>
      </c>
      <c r="BP389" s="2"/>
    </row>
    <row r="390" spans="1:68" x14ac:dyDescent="0.25">
      <c r="A390" s="3"/>
      <c r="B390" s="4"/>
      <c r="C390" s="2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1">
        <f t="shared" si="5"/>
        <v>0</v>
      </c>
      <c r="BP390" s="2"/>
    </row>
    <row r="391" spans="1:68" x14ac:dyDescent="0.25">
      <c r="A391" s="3"/>
      <c r="B391" s="4"/>
      <c r="C391" s="2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1">
        <f t="shared" si="5"/>
        <v>0</v>
      </c>
      <c r="BP391" s="2"/>
    </row>
    <row r="392" spans="1:68" x14ac:dyDescent="0.25">
      <c r="A392" s="3"/>
      <c r="B392" s="4"/>
      <c r="C392" s="2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1">
        <f t="shared" ref="BO392:BO455" si="6">COUNTA(D392:BN392)</f>
        <v>0</v>
      </c>
      <c r="BP392" s="2"/>
    </row>
    <row r="393" spans="1:68" x14ac:dyDescent="0.25">
      <c r="A393" s="3"/>
      <c r="B393" s="4"/>
      <c r="C393" s="2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1">
        <f t="shared" si="6"/>
        <v>0</v>
      </c>
      <c r="BP393" s="2"/>
    </row>
    <row r="394" spans="1:68" x14ac:dyDescent="0.25">
      <c r="A394" s="3"/>
      <c r="B394" s="4"/>
      <c r="C394" s="2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1">
        <f t="shared" si="6"/>
        <v>0</v>
      </c>
      <c r="BP394" s="2"/>
    </row>
    <row r="395" spans="1:68" x14ac:dyDescent="0.25">
      <c r="A395" s="3"/>
      <c r="B395" s="4"/>
      <c r="C395" s="2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1">
        <f t="shared" si="6"/>
        <v>0</v>
      </c>
      <c r="BP395" s="2"/>
    </row>
    <row r="396" spans="1:68" x14ac:dyDescent="0.25">
      <c r="A396" s="3"/>
      <c r="B396" s="4"/>
      <c r="C396" s="2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1">
        <f t="shared" si="6"/>
        <v>0</v>
      </c>
      <c r="BP396" s="2"/>
    </row>
    <row r="397" spans="1:68" x14ac:dyDescent="0.25">
      <c r="A397" s="3"/>
      <c r="B397" s="4"/>
      <c r="C397" s="2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1">
        <f t="shared" si="6"/>
        <v>0</v>
      </c>
      <c r="BP397" s="2"/>
    </row>
    <row r="398" spans="1:68" x14ac:dyDescent="0.25">
      <c r="A398" s="3"/>
      <c r="B398" s="4"/>
      <c r="C398" s="2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1">
        <f t="shared" si="6"/>
        <v>0</v>
      </c>
      <c r="BP398" s="2"/>
    </row>
    <row r="399" spans="1:68" x14ac:dyDescent="0.25">
      <c r="A399" s="3"/>
      <c r="B399" s="4"/>
      <c r="C399" s="2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1">
        <f t="shared" si="6"/>
        <v>0</v>
      </c>
      <c r="BP399" s="2"/>
    </row>
    <row r="400" spans="1:68" x14ac:dyDescent="0.25">
      <c r="A400" s="3"/>
      <c r="B400" s="4"/>
      <c r="C400" s="2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1">
        <f t="shared" si="6"/>
        <v>0</v>
      </c>
      <c r="BP400" s="2"/>
    </row>
    <row r="401" spans="1:68" x14ac:dyDescent="0.25">
      <c r="A401" s="3"/>
      <c r="B401" s="4"/>
      <c r="C401" s="2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1">
        <f t="shared" si="6"/>
        <v>0</v>
      </c>
      <c r="BP401" s="2"/>
    </row>
    <row r="402" spans="1:68" x14ac:dyDescent="0.25">
      <c r="A402" s="3"/>
      <c r="B402" s="4"/>
      <c r="C402" s="2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1">
        <f t="shared" si="6"/>
        <v>0</v>
      </c>
      <c r="BP402" s="2"/>
    </row>
    <row r="403" spans="1:68" x14ac:dyDescent="0.25">
      <c r="A403" s="3"/>
      <c r="B403" s="4"/>
      <c r="C403" s="2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1">
        <f t="shared" si="6"/>
        <v>0</v>
      </c>
      <c r="BP403" s="2"/>
    </row>
    <row r="404" spans="1:68" x14ac:dyDescent="0.25">
      <c r="A404" s="3"/>
      <c r="B404" s="4"/>
      <c r="C404" s="2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1">
        <f t="shared" si="6"/>
        <v>0</v>
      </c>
      <c r="BP404" s="2"/>
    </row>
    <row r="405" spans="1:68" x14ac:dyDescent="0.25">
      <c r="A405" s="3"/>
      <c r="B405" s="4"/>
      <c r="C405" s="2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1">
        <f t="shared" si="6"/>
        <v>0</v>
      </c>
      <c r="BP405" s="2"/>
    </row>
    <row r="406" spans="1:68" x14ac:dyDescent="0.25">
      <c r="A406" s="3"/>
      <c r="B406" s="4"/>
      <c r="C406" s="2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1">
        <f t="shared" si="6"/>
        <v>0</v>
      </c>
      <c r="BP406" s="2"/>
    </row>
    <row r="407" spans="1:68" x14ac:dyDescent="0.25">
      <c r="A407" s="3"/>
      <c r="B407" s="4"/>
      <c r="C407" s="2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1">
        <f t="shared" si="6"/>
        <v>0</v>
      </c>
      <c r="BP407" s="2"/>
    </row>
    <row r="408" spans="1:68" x14ac:dyDescent="0.25">
      <c r="A408" s="3"/>
      <c r="B408" s="4"/>
      <c r="C408" s="2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1">
        <f t="shared" si="6"/>
        <v>0</v>
      </c>
      <c r="BP408" s="2"/>
    </row>
    <row r="409" spans="1:68" x14ac:dyDescent="0.25">
      <c r="A409" s="3"/>
      <c r="B409" s="4"/>
      <c r="C409" s="2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1">
        <f t="shared" si="6"/>
        <v>0</v>
      </c>
      <c r="BP409" s="2"/>
    </row>
    <row r="410" spans="1:68" x14ac:dyDescent="0.25">
      <c r="A410" s="3"/>
      <c r="B410" s="4"/>
      <c r="C410" s="2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1">
        <f t="shared" si="6"/>
        <v>0</v>
      </c>
      <c r="BP410" s="2"/>
    </row>
    <row r="411" spans="1:68" x14ac:dyDescent="0.25">
      <c r="A411" s="3"/>
      <c r="B411" s="4"/>
      <c r="C411" s="2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1">
        <f t="shared" si="6"/>
        <v>0</v>
      </c>
      <c r="BP411" s="2"/>
    </row>
    <row r="412" spans="1:68" x14ac:dyDescent="0.25">
      <c r="A412" s="3"/>
      <c r="B412" s="4"/>
      <c r="C412" s="2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1">
        <f t="shared" si="6"/>
        <v>0</v>
      </c>
      <c r="BP412" s="2"/>
    </row>
    <row r="413" spans="1:68" x14ac:dyDescent="0.25">
      <c r="A413" s="3"/>
      <c r="B413" s="4"/>
      <c r="C413" s="2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1">
        <f t="shared" si="6"/>
        <v>0</v>
      </c>
      <c r="BP413" s="2"/>
    </row>
    <row r="414" spans="1:68" x14ac:dyDescent="0.25">
      <c r="A414" s="3"/>
      <c r="B414" s="4"/>
      <c r="C414" s="2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1">
        <f t="shared" si="6"/>
        <v>0</v>
      </c>
      <c r="BP414" s="2"/>
    </row>
    <row r="415" spans="1:68" x14ac:dyDescent="0.25">
      <c r="A415" s="3"/>
      <c r="B415" s="4"/>
      <c r="C415" s="2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1">
        <f t="shared" si="6"/>
        <v>0</v>
      </c>
      <c r="BP415" s="2"/>
    </row>
    <row r="416" spans="1:68" x14ac:dyDescent="0.25">
      <c r="A416" s="3"/>
      <c r="B416" s="4"/>
      <c r="C416" s="2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1">
        <f t="shared" si="6"/>
        <v>0</v>
      </c>
      <c r="BP416" s="2"/>
    </row>
    <row r="417" spans="1:68" x14ac:dyDescent="0.25">
      <c r="A417" s="3"/>
      <c r="B417" s="4"/>
      <c r="C417" s="2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1">
        <f t="shared" si="6"/>
        <v>0</v>
      </c>
      <c r="BP417" s="2"/>
    </row>
    <row r="418" spans="1:68" x14ac:dyDescent="0.25">
      <c r="A418" s="3"/>
      <c r="B418" s="4"/>
      <c r="C418" s="2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1">
        <f t="shared" si="6"/>
        <v>0</v>
      </c>
      <c r="BP418" s="2"/>
    </row>
    <row r="419" spans="1:68" x14ac:dyDescent="0.25">
      <c r="A419" s="3"/>
      <c r="B419" s="4"/>
      <c r="C419" s="2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1">
        <f t="shared" si="6"/>
        <v>0</v>
      </c>
      <c r="BP419" s="2"/>
    </row>
    <row r="420" spans="1:68" x14ac:dyDescent="0.25">
      <c r="A420" s="3"/>
      <c r="B420" s="4"/>
      <c r="C420" s="2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1">
        <f t="shared" si="6"/>
        <v>0</v>
      </c>
      <c r="BP420" s="2"/>
    </row>
    <row r="421" spans="1:68" x14ac:dyDescent="0.25">
      <c r="A421" s="3"/>
      <c r="B421" s="4"/>
      <c r="C421" s="2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1">
        <f t="shared" si="6"/>
        <v>0</v>
      </c>
      <c r="BP421" s="2"/>
    </row>
    <row r="422" spans="1:68" x14ac:dyDescent="0.25">
      <c r="A422" s="3"/>
      <c r="B422" s="4"/>
      <c r="C422" s="2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1">
        <f t="shared" si="6"/>
        <v>0</v>
      </c>
      <c r="BP422" s="2"/>
    </row>
    <row r="423" spans="1:68" x14ac:dyDescent="0.25">
      <c r="A423" s="3"/>
      <c r="B423" s="4"/>
      <c r="C423" s="2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1">
        <f t="shared" si="6"/>
        <v>0</v>
      </c>
      <c r="BP423" s="2"/>
    </row>
    <row r="424" spans="1:68" x14ac:dyDescent="0.25">
      <c r="A424" s="3"/>
      <c r="B424" s="4"/>
      <c r="C424" s="2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1">
        <f t="shared" si="6"/>
        <v>0</v>
      </c>
      <c r="BP424" s="2"/>
    </row>
    <row r="425" spans="1:68" x14ac:dyDescent="0.25">
      <c r="A425" s="3"/>
      <c r="B425" s="4"/>
      <c r="C425" s="2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1">
        <f t="shared" si="6"/>
        <v>0</v>
      </c>
      <c r="BP425" s="2"/>
    </row>
    <row r="426" spans="1:68" x14ac:dyDescent="0.25">
      <c r="A426" s="3"/>
      <c r="B426" s="4"/>
      <c r="C426" s="2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1">
        <f t="shared" si="6"/>
        <v>0</v>
      </c>
      <c r="BP426" s="2"/>
    </row>
    <row r="427" spans="1:68" x14ac:dyDescent="0.25">
      <c r="A427" s="3"/>
      <c r="B427" s="4"/>
      <c r="C427" s="2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1">
        <f t="shared" si="6"/>
        <v>0</v>
      </c>
      <c r="BP427" s="2"/>
    </row>
    <row r="428" spans="1:68" x14ac:dyDescent="0.25">
      <c r="A428" s="3"/>
      <c r="B428" s="4"/>
      <c r="C428" s="2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1">
        <f t="shared" si="6"/>
        <v>0</v>
      </c>
      <c r="BP428" s="2"/>
    </row>
    <row r="429" spans="1:68" x14ac:dyDescent="0.25">
      <c r="A429" s="3"/>
      <c r="B429" s="4"/>
      <c r="C429" s="2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1">
        <f t="shared" si="6"/>
        <v>0</v>
      </c>
      <c r="BP429" s="2"/>
    </row>
    <row r="430" spans="1:68" x14ac:dyDescent="0.25">
      <c r="A430" s="3"/>
      <c r="B430" s="4"/>
      <c r="C430" s="2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1">
        <f t="shared" si="6"/>
        <v>0</v>
      </c>
      <c r="BP430" s="2"/>
    </row>
    <row r="431" spans="1:68" x14ac:dyDescent="0.25">
      <c r="A431" s="3"/>
      <c r="B431" s="4"/>
      <c r="C431" s="2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1">
        <f t="shared" si="6"/>
        <v>0</v>
      </c>
      <c r="BP431" s="2"/>
    </row>
    <row r="432" spans="1:68" x14ac:dyDescent="0.25">
      <c r="A432" s="3"/>
      <c r="B432" s="4"/>
      <c r="C432" s="2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1">
        <f t="shared" si="6"/>
        <v>0</v>
      </c>
      <c r="BP432" s="2"/>
    </row>
    <row r="433" spans="1:68" x14ac:dyDescent="0.25">
      <c r="A433" s="3"/>
      <c r="B433" s="4"/>
      <c r="C433" s="2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1">
        <f t="shared" si="6"/>
        <v>0</v>
      </c>
      <c r="BP433" s="2"/>
    </row>
    <row r="434" spans="1:68" x14ac:dyDescent="0.25">
      <c r="A434" s="3"/>
      <c r="B434" s="4"/>
      <c r="C434" s="2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1">
        <f t="shared" si="6"/>
        <v>0</v>
      </c>
      <c r="BP434" s="2"/>
    </row>
    <row r="435" spans="1:68" x14ac:dyDescent="0.25">
      <c r="A435" s="3"/>
      <c r="B435" s="4"/>
      <c r="C435" s="2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1">
        <f t="shared" si="6"/>
        <v>0</v>
      </c>
      <c r="BP435" s="2"/>
    </row>
    <row r="436" spans="1:68" x14ac:dyDescent="0.25">
      <c r="A436" s="3"/>
      <c r="B436" s="4"/>
      <c r="C436" s="2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1">
        <f t="shared" si="6"/>
        <v>0</v>
      </c>
      <c r="BP436" s="2"/>
    </row>
    <row r="437" spans="1:68" x14ac:dyDescent="0.25">
      <c r="A437" s="3"/>
      <c r="B437" s="4"/>
      <c r="C437" s="2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1">
        <f t="shared" si="6"/>
        <v>0</v>
      </c>
      <c r="BP437" s="2"/>
    </row>
    <row r="438" spans="1:68" x14ac:dyDescent="0.25">
      <c r="A438" s="3"/>
      <c r="B438" s="4"/>
      <c r="C438" s="2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1">
        <f t="shared" si="6"/>
        <v>0</v>
      </c>
      <c r="BP438" s="2"/>
    </row>
    <row r="439" spans="1:68" x14ac:dyDescent="0.25">
      <c r="A439" s="3"/>
      <c r="B439" s="4"/>
      <c r="C439" s="2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1">
        <f t="shared" si="6"/>
        <v>0</v>
      </c>
      <c r="BP439" s="2"/>
    </row>
    <row r="440" spans="1:68" x14ac:dyDescent="0.25">
      <c r="A440" s="3"/>
      <c r="B440" s="4"/>
      <c r="C440" s="2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1">
        <f t="shared" si="6"/>
        <v>0</v>
      </c>
      <c r="BP440" s="2"/>
    </row>
    <row r="441" spans="1:68" x14ac:dyDescent="0.25">
      <c r="A441" s="3"/>
      <c r="B441" s="4"/>
      <c r="C441" s="2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1">
        <f t="shared" si="6"/>
        <v>0</v>
      </c>
      <c r="BP441" s="2"/>
    </row>
    <row r="442" spans="1:68" x14ac:dyDescent="0.25">
      <c r="A442" s="3"/>
      <c r="B442" s="4"/>
      <c r="C442" s="2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1">
        <f t="shared" si="6"/>
        <v>0</v>
      </c>
      <c r="BP442" s="2"/>
    </row>
    <row r="443" spans="1:68" x14ac:dyDescent="0.25">
      <c r="A443" s="3"/>
      <c r="B443" s="4"/>
      <c r="C443" s="2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1">
        <f t="shared" si="6"/>
        <v>0</v>
      </c>
      <c r="BP443" s="2"/>
    </row>
    <row r="444" spans="1:68" x14ac:dyDescent="0.25">
      <c r="A444" s="3"/>
      <c r="B444" s="4"/>
      <c r="C444" s="2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1">
        <f t="shared" si="6"/>
        <v>0</v>
      </c>
      <c r="BP444" s="2"/>
    </row>
    <row r="445" spans="1:68" x14ac:dyDescent="0.25">
      <c r="A445" s="3"/>
      <c r="B445" s="4"/>
      <c r="C445" s="2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1">
        <f t="shared" si="6"/>
        <v>0</v>
      </c>
      <c r="BP445" s="2"/>
    </row>
    <row r="446" spans="1:68" x14ac:dyDescent="0.25">
      <c r="A446" s="3"/>
      <c r="B446" s="4"/>
      <c r="C446" s="2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1">
        <f t="shared" si="6"/>
        <v>0</v>
      </c>
      <c r="BP446" s="2"/>
    </row>
    <row r="447" spans="1:68" x14ac:dyDescent="0.25">
      <c r="A447" s="3"/>
      <c r="B447" s="4"/>
      <c r="C447" s="2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1">
        <f t="shared" si="6"/>
        <v>0</v>
      </c>
      <c r="BP447" s="2"/>
    </row>
    <row r="448" spans="1:68" x14ac:dyDescent="0.25">
      <c r="A448" s="3"/>
      <c r="B448" s="4"/>
      <c r="C448" s="2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1">
        <f t="shared" si="6"/>
        <v>0</v>
      </c>
      <c r="BP448" s="2"/>
    </row>
    <row r="449" spans="1:68" x14ac:dyDescent="0.25">
      <c r="A449" s="3"/>
      <c r="B449" s="4"/>
      <c r="C449" s="2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1">
        <f t="shared" si="6"/>
        <v>0</v>
      </c>
      <c r="BP449" s="2"/>
    </row>
    <row r="450" spans="1:68" x14ac:dyDescent="0.25">
      <c r="A450" s="3"/>
      <c r="B450" s="4"/>
      <c r="C450" s="2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1">
        <f t="shared" si="6"/>
        <v>0</v>
      </c>
      <c r="BP450" s="2"/>
    </row>
    <row r="451" spans="1:68" x14ac:dyDescent="0.25">
      <c r="A451" s="3"/>
      <c r="B451" s="4"/>
      <c r="C451" s="2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1">
        <f t="shared" si="6"/>
        <v>0</v>
      </c>
      <c r="BP451" s="2"/>
    </row>
    <row r="452" spans="1:68" x14ac:dyDescent="0.25">
      <c r="A452" s="3"/>
      <c r="B452" s="4"/>
      <c r="C452" s="2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1">
        <f t="shared" si="6"/>
        <v>0</v>
      </c>
      <c r="BP452" s="2"/>
    </row>
    <row r="453" spans="1:68" x14ac:dyDescent="0.25">
      <c r="A453" s="3"/>
      <c r="B453" s="4"/>
      <c r="C453" s="2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1">
        <f t="shared" si="6"/>
        <v>0</v>
      </c>
      <c r="BP453" s="2"/>
    </row>
    <row r="454" spans="1:68" x14ac:dyDescent="0.25">
      <c r="A454" s="3"/>
      <c r="B454" s="4"/>
      <c r="C454" s="2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1">
        <f t="shared" si="6"/>
        <v>0</v>
      </c>
      <c r="BP454" s="2"/>
    </row>
    <row r="455" spans="1:68" x14ac:dyDescent="0.25">
      <c r="A455" s="3"/>
      <c r="B455" s="4"/>
      <c r="C455" s="2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1">
        <f t="shared" si="6"/>
        <v>0</v>
      </c>
      <c r="BP455" s="2"/>
    </row>
    <row r="456" spans="1:68" x14ac:dyDescent="0.25">
      <c r="A456" s="3"/>
      <c r="B456" s="4"/>
      <c r="C456" s="2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1">
        <f t="shared" ref="BO456:BO519" si="7">COUNTA(D456:BN456)</f>
        <v>0</v>
      </c>
      <c r="BP456" s="2"/>
    </row>
    <row r="457" spans="1:68" x14ac:dyDescent="0.25">
      <c r="A457" s="3"/>
      <c r="B457" s="4"/>
      <c r="C457" s="2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1">
        <f t="shared" si="7"/>
        <v>0</v>
      </c>
      <c r="BP457" s="2"/>
    </row>
    <row r="458" spans="1:68" x14ac:dyDescent="0.25">
      <c r="A458" s="3"/>
      <c r="B458" s="4"/>
      <c r="C458" s="2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1">
        <f t="shared" si="7"/>
        <v>0</v>
      </c>
      <c r="BP458" s="2"/>
    </row>
    <row r="459" spans="1:68" x14ac:dyDescent="0.25">
      <c r="A459" s="3"/>
      <c r="B459" s="4"/>
      <c r="C459" s="2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1">
        <f t="shared" si="7"/>
        <v>0</v>
      </c>
      <c r="BP459" s="2"/>
    </row>
    <row r="460" spans="1:68" x14ac:dyDescent="0.25">
      <c r="A460" s="3"/>
      <c r="B460" s="4"/>
      <c r="C460" s="2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1">
        <f t="shared" si="7"/>
        <v>0</v>
      </c>
      <c r="BP460" s="2"/>
    </row>
    <row r="461" spans="1:68" x14ac:dyDescent="0.25">
      <c r="A461" s="3"/>
      <c r="B461" s="4"/>
      <c r="C461" s="2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1">
        <f t="shared" si="7"/>
        <v>0</v>
      </c>
      <c r="BP461" s="2"/>
    </row>
    <row r="462" spans="1:68" x14ac:dyDescent="0.25">
      <c r="A462" s="3"/>
      <c r="B462" s="4"/>
      <c r="C462" s="2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1">
        <f t="shared" si="7"/>
        <v>0</v>
      </c>
      <c r="BP462" s="2"/>
    </row>
    <row r="463" spans="1:68" x14ac:dyDescent="0.25">
      <c r="A463" s="3"/>
      <c r="B463" s="4"/>
      <c r="C463" s="2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1">
        <f t="shared" si="7"/>
        <v>0</v>
      </c>
      <c r="BP463" s="2"/>
    </row>
    <row r="464" spans="1:68" x14ac:dyDescent="0.25">
      <c r="A464" s="3"/>
      <c r="B464" s="4"/>
      <c r="C464" s="2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1">
        <f t="shared" si="7"/>
        <v>0</v>
      </c>
      <c r="BP464" s="2"/>
    </row>
    <row r="465" spans="1:68" x14ac:dyDescent="0.25">
      <c r="A465" s="3"/>
      <c r="B465" s="4"/>
      <c r="C465" s="2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1">
        <f t="shared" si="7"/>
        <v>0</v>
      </c>
      <c r="BP465" s="2"/>
    </row>
    <row r="466" spans="1:68" x14ac:dyDescent="0.25">
      <c r="A466" s="3"/>
      <c r="B466" s="4"/>
      <c r="C466" s="2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1">
        <f t="shared" si="7"/>
        <v>0</v>
      </c>
      <c r="BP466" s="2"/>
    </row>
    <row r="467" spans="1:68" x14ac:dyDescent="0.25">
      <c r="A467" s="3"/>
      <c r="B467" s="4"/>
      <c r="C467" s="2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1">
        <f t="shared" si="7"/>
        <v>0</v>
      </c>
      <c r="BP467" s="2"/>
    </row>
    <row r="468" spans="1:68" x14ac:dyDescent="0.25">
      <c r="A468" s="3"/>
      <c r="B468" s="4"/>
      <c r="C468" s="2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1">
        <f t="shared" si="7"/>
        <v>0</v>
      </c>
      <c r="BP468" s="2"/>
    </row>
    <row r="469" spans="1:68" x14ac:dyDescent="0.25">
      <c r="A469" s="3"/>
      <c r="B469" s="4"/>
      <c r="C469" s="2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1">
        <f t="shared" si="7"/>
        <v>0</v>
      </c>
      <c r="BP469" s="2"/>
    </row>
    <row r="470" spans="1:68" x14ac:dyDescent="0.25">
      <c r="A470" s="3"/>
      <c r="B470" s="4"/>
      <c r="C470" s="2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1">
        <f t="shared" si="7"/>
        <v>0</v>
      </c>
      <c r="BP470" s="2"/>
    </row>
    <row r="471" spans="1:68" x14ac:dyDescent="0.25">
      <c r="A471" s="3"/>
      <c r="B471" s="4"/>
      <c r="C471" s="2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1">
        <f t="shared" si="7"/>
        <v>0</v>
      </c>
      <c r="BP471" s="2"/>
    </row>
    <row r="472" spans="1:68" x14ac:dyDescent="0.25">
      <c r="A472" s="3"/>
      <c r="B472" s="4"/>
      <c r="C472" s="2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1">
        <f t="shared" si="7"/>
        <v>0</v>
      </c>
      <c r="BP472" s="2"/>
    </row>
    <row r="473" spans="1:68" x14ac:dyDescent="0.25">
      <c r="A473" s="3"/>
      <c r="B473" s="4"/>
      <c r="C473" s="2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1">
        <f t="shared" si="7"/>
        <v>0</v>
      </c>
      <c r="BP473" s="2"/>
    </row>
    <row r="474" spans="1:68" x14ac:dyDescent="0.25">
      <c r="A474" s="3"/>
      <c r="B474" s="4"/>
      <c r="C474" s="2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1">
        <f t="shared" si="7"/>
        <v>0</v>
      </c>
      <c r="BP474" s="2"/>
    </row>
    <row r="475" spans="1:68" x14ac:dyDescent="0.25">
      <c r="A475" s="3"/>
      <c r="B475" s="4"/>
      <c r="C475" s="2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1">
        <f t="shared" si="7"/>
        <v>0</v>
      </c>
      <c r="BP475" s="2"/>
    </row>
    <row r="476" spans="1:68" x14ac:dyDescent="0.25">
      <c r="A476" s="3"/>
      <c r="B476" s="4"/>
      <c r="C476" s="2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1">
        <f t="shared" si="7"/>
        <v>0</v>
      </c>
      <c r="BP476" s="2"/>
    </row>
    <row r="477" spans="1:68" x14ac:dyDescent="0.25">
      <c r="A477" s="3"/>
      <c r="B477" s="4"/>
      <c r="C477" s="2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1">
        <f t="shared" si="7"/>
        <v>0</v>
      </c>
      <c r="BP477" s="2"/>
    </row>
    <row r="478" spans="1:68" x14ac:dyDescent="0.25">
      <c r="A478" s="3"/>
      <c r="B478" s="4"/>
      <c r="C478" s="2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1">
        <f t="shared" si="7"/>
        <v>0</v>
      </c>
      <c r="BP478" s="2"/>
    </row>
    <row r="479" spans="1:68" x14ac:dyDescent="0.25">
      <c r="A479" s="3"/>
      <c r="B479" s="4"/>
      <c r="C479" s="2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1">
        <f t="shared" si="7"/>
        <v>0</v>
      </c>
      <c r="BP479" s="2"/>
    </row>
    <row r="480" spans="1:68" x14ac:dyDescent="0.25">
      <c r="A480" s="3"/>
      <c r="B480" s="4"/>
      <c r="C480" s="2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1">
        <f t="shared" si="7"/>
        <v>0</v>
      </c>
      <c r="BP480" s="2"/>
    </row>
    <row r="481" spans="1:68" x14ac:dyDescent="0.25">
      <c r="A481" s="3"/>
      <c r="B481" s="4"/>
      <c r="C481" s="2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1">
        <f t="shared" si="7"/>
        <v>0</v>
      </c>
      <c r="BP481" s="2"/>
    </row>
    <row r="482" spans="1:68" x14ac:dyDescent="0.25">
      <c r="A482" s="3"/>
      <c r="B482" s="4"/>
      <c r="C482" s="2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1">
        <f t="shared" si="7"/>
        <v>0</v>
      </c>
      <c r="BP482" s="2"/>
    </row>
    <row r="483" spans="1:68" x14ac:dyDescent="0.25">
      <c r="A483" s="3"/>
      <c r="B483" s="4"/>
      <c r="C483" s="2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1">
        <f t="shared" si="7"/>
        <v>0</v>
      </c>
      <c r="BP483" s="2"/>
    </row>
    <row r="484" spans="1:68" x14ac:dyDescent="0.25">
      <c r="A484" s="3"/>
      <c r="B484" s="4"/>
      <c r="C484" s="2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1">
        <f t="shared" si="7"/>
        <v>0</v>
      </c>
      <c r="BP484" s="2"/>
    </row>
    <row r="485" spans="1:68" x14ac:dyDescent="0.25">
      <c r="A485" s="3"/>
      <c r="B485" s="4"/>
      <c r="C485" s="2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1">
        <f t="shared" si="7"/>
        <v>0</v>
      </c>
      <c r="BP485" s="2"/>
    </row>
    <row r="486" spans="1:68" x14ac:dyDescent="0.25">
      <c r="A486" s="3"/>
      <c r="B486" s="4"/>
      <c r="C486" s="2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1">
        <f t="shared" si="7"/>
        <v>0</v>
      </c>
      <c r="BP486" s="2"/>
    </row>
    <row r="487" spans="1:68" x14ac:dyDescent="0.25">
      <c r="A487" s="3"/>
      <c r="B487" s="4"/>
      <c r="C487" s="2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1">
        <f t="shared" si="7"/>
        <v>0</v>
      </c>
      <c r="BP487" s="2"/>
    </row>
    <row r="488" spans="1:68" x14ac:dyDescent="0.25">
      <c r="A488" s="3"/>
      <c r="B488" s="4"/>
      <c r="C488" s="2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1">
        <f t="shared" si="7"/>
        <v>0</v>
      </c>
      <c r="BP488" s="2"/>
    </row>
    <row r="489" spans="1:68" x14ac:dyDescent="0.25">
      <c r="A489" s="3"/>
      <c r="B489" s="4"/>
      <c r="C489" s="2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1">
        <f t="shared" si="7"/>
        <v>0</v>
      </c>
      <c r="BP489" s="2"/>
    </row>
    <row r="490" spans="1:68" x14ac:dyDescent="0.25">
      <c r="A490" s="3"/>
      <c r="B490" s="4"/>
      <c r="C490" s="2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1">
        <f t="shared" si="7"/>
        <v>0</v>
      </c>
      <c r="BP490" s="2"/>
    </row>
    <row r="491" spans="1:68" x14ac:dyDescent="0.25">
      <c r="A491" s="3"/>
      <c r="B491" s="4"/>
      <c r="C491" s="2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1">
        <f t="shared" si="7"/>
        <v>0</v>
      </c>
      <c r="BP491" s="2"/>
    </row>
    <row r="492" spans="1:68" x14ac:dyDescent="0.25">
      <c r="A492" s="3"/>
      <c r="B492" s="4"/>
      <c r="C492" s="2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1">
        <f t="shared" si="7"/>
        <v>0</v>
      </c>
      <c r="BP492" s="2"/>
    </row>
    <row r="493" spans="1:68" x14ac:dyDescent="0.25">
      <c r="A493" s="3"/>
      <c r="B493" s="4"/>
      <c r="C493" s="2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1">
        <f t="shared" si="7"/>
        <v>0</v>
      </c>
      <c r="BP493" s="2"/>
    </row>
    <row r="494" spans="1:68" x14ac:dyDescent="0.25">
      <c r="A494" s="3"/>
      <c r="B494" s="4"/>
      <c r="C494" s="2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1">
        <f t="shared" si="7"/>
        <v>0</v>
      </c>
      <c r="BP494" s="2"/>
    </row>
    <row r="495" spans="1:68" x14ac:dyDescent="0.25">
      <c r="A495" s="3"/>
      <c r="B495" s="4"/>
      <c r="C495" s="2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1">
        <f t="shared" si="7"/>
        <v>0</v>
      </c>
      <c r="BP495" s="2"/>
    </row>
    <row r="496" spans="1:68" x14ac:dyDescent="0.25">
      <c r="A496" s="3"/>
      <c r="B496" s="4"/>
      <c r="C496" s="2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1">
        <f t="shared" si="7"/>
        <v>0</v>
      </c>
      <c r="BP496" s="2"/>
    </row>
    <row r="497" spans="1:68" x14ac:dyDescent="0.25">
      <c r="A497" s="3"/>
      <c r="B497" s="4"/>
      <c r="C497" s="2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1">
        <f t="shared" si="7"/>
        <v>0</v>
      </c>
      <c r="BP497" s="2"/>
    </row>
    <row r="498" spans="1:68" x14ac:dyDescent="0.25">
      <c r="A498" s="3"/>
      <c r="B498" s="4"/>
      <c r="C498" s="2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1">
        <f t="shared" si="7"/>
        <v>0</v>
      </c>
      <c r="BP498" s="2"/>
    </row>
    <row r="499" spans="1:68" x14ac:dyDescent="0.25">
      <c r="A499" s="3"/>
      <c r="B499" s="4"/>
      <c r="C499" s="2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1">
        <f t="shared" si="7"/>
        <v>0</v>
      </c>
      <c r="BP499" s="2"/>
    </row>
    <row r="500" spans="1:68" x14ac:dyDescent="0.25">
      <c r="A500" s="3"/>
      <c r="B500" s="4"/>
      <c r="C500" s="2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1">
        <f t="shared" si="7"/>
        <v>0</v>
      </c>
      <c r="BP500" s="2"/>
    </row>
    <row r="501" spans="1:68" x14ac:dyDescent="0.25">
      <c r="A501" s="3"/>
      <c r="B501" s="4"/>
      <c r="C501" s="2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1">
        <f t="shared" si="7"/>
        <v>0</v>
      </c>
      <c r="BP501" s="2"/>
    </row>
    <row r="502" spans="1:68" x14ac:dyDescent="0.25">
      <c r="A502" s="3"/>
      <c r="B502" s="4"/>
      <c r="C502" s="2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1">
        <f t="shared" si="7"/>
        <v>0</v>
      </c>
      <c r="BP502" s="2"/>
    </row>
    <row r="503" spans="1:68" x14ac:dyDescent="0.25">
      <c r="A503" s="3"/>
      <c r="B503" s="4"/>
      <c r="C503" s="2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1">
        <f t="shared" si="7"/>
        <v>0</v>
      </c>
      <c r="BP503" s="2"/>
    </row>
    <row r="504" spans="1:68" x14ac:dyDescent="0.25">
      <c r="A504" s="3"/>
      <c r="B504" s="4"/>
      <c r="C504" s="2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1">
        <f t="shared" si="7"/>
        <v>0</v>
      </c>
      <c r="BP504" s="2"/>
    </row>
    <row r="505" spans="1:68" x14ac:dyDescent="0.25">
      <c r="A505" s="3"/>
      <c r="B505" s="4"/>
      <c r="C505" s="2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1">
        <f t="shared" si="7"/>
        <v>0</v>
      </c>
      <c r="BP505" s="2"/>
    </row>
    <row r="506" spans="1:68" x14ac:dyDescent="0.25">
      <c r="A506" s="3"/>
      <c r="B506" s="4"/>
      <c r="C506" s="2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1">
        <f t="shared" si="7"/>
        <v>0</v>
      </c>
      <c r="BP506" s="2"/>
    </row>
    <row r="507" spans="1:68" x14ac:dyDescent="0.25">
      <c r="A507" s="3"/>
      <c r="B507" s="4"/>
      <c r="C507" s="2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1">
        <f t="shared" si="7"/>
        <v>0</v>
      </c>
      <c r="BP507" s="2"/>
    </row>
    <row r="508" spans="1:68" x14ac:dyDescent="0.25">
      <c r="A508" s="3"/>
      <c r="B508" s="4"/>
      <c r="C508" s="2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1">
        <f t="shared" si="7"/>
        <v>0</v>
      </c>
      <c r="BP508" s="2"/>
    </row>
    <row r="509" spans="1:68" x14ac:dyDescent="0.25">
      <c r="A509" s="3"/>
      <c r="B509" s="4"/>
      <c r="C509" s="2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1">
        <f t="shared" si="7"/>
        <v>0</v>
      </c>
      <c r="BP509" s="2"/>
    </row>
    <row r="510" spans="1:68" x14ac:dyDescent="0.25">
      <c r="A510" s="3"/>
      <c r="B510" s="4"/>
      <c r="C510" s="2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1">
        <f t="shared" si="7"/>
        <v>0</v>
      </c>
      <c r="BP510" s="2"/>
    </row>
    <row r="511" spans="1:68" x14ac:dyDescent="0.25">
      <c r="A511" s="3"/>
      <c r="B511" s="4"/>
      <c r="C511" s="2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1">
        <f t="shared" si="7"/>
        <v>0</v>
      </c>
      <c r="BP511" s="2"/>
    </row>
    <row r="512" spans="1:68" x14ac:dyDescent="0.25">
      <c r="A512" s="3"/>
      <c r="B512" s="4"/>
      <c r="C512" s="2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1">
        <f t="shared" si="7"/>
        <v>0</v>
      </c>
      <c r="BP512" s="2"/>
    </row>
    <row r="513" spans="1:68" x14ac:dyDescent="0.25">
      <c r="A513" s="3"/>
      <c r="B513" s="4"/>
      <c r="C513" s="2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1">
        <f t="shared" si="7"/>
        <v>0</v>
      </c>
      <c r="BP513" s="2"/>
    </row>
    <row r="514" spans="1:68" x14ac:dyDescent="0.25">
      <c r="A514" s="3"/>
      <c r="B514" s="4"/>
      <c r="C514" s="2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1">
        <f t="shared" si="7"/>
        <v>0</v>
      </c>
      <c r="BP514" s="2"/>
    </row>
    <row r="515" spans="1:68" x14ac:dyDescent="0.25">
      <c r="A515" s="3"/>
      <c r="B515" s="4"/>
      <c r="C515" s="2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1">
        <f t="shared" si="7"/>
        <v>0</v>
      </c>
      <c r="BP515" s="2"/>
    </row>
    <row r="516" spans="1:68" x14ac:dyDescent="0.25">
      <c r="A516" s="3"/>
      <c r="B516" s="4"/>
      <c r="C516" s="2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1">
        <f t="shared" si="7"/>
        <v>0</v>
      </c>
      <c r="BP516" s="2"/>
    </row>
    <row r="517" spans="1:68" x14ac:dyDescent="0.25">
      <c r="A517" s="3"/>
      <c r="B517" s="4"/>
      <c r="C517" s="2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1">
        <f t="shared" si="7"/>
        <v>0</v>
      </c>
      <c r="BP517" s="2"/>
    </row>
    <row r="518" spans="1:68" x14ac:dyDescent="0.25">
      <c r="A518" s="3"/>
      <c r="B518" s="4"/>
      <c r="C518" s="2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1">
        <f t="shared" si="7"/>
        <v>0</v>
      </c>
      <c r="BP518" s="2"/>
    </row>
    <row r="519" spans="1:68" x14ac:dyDescent="0.25">
      <c r="A519" s="3"/>
      <c r="B519" s="4"/>
      <c r="C519" s="2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1">
        <f t="shared" si="7"/>
        <v>0</v>
      </c>
      <c r="BP519" s="2"/>
    </row>
    <row r="520" spans="1:68" x14ac:dyDescent="0.25">
      <c r="A520" s="3"/>
      <c r="B520" s="4"/>
      <c r="C520" s="2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1">
        <f t="shared" ref="BO520:BO583" si="8">COUNTA(D520:BN520)</f>
        <v>0</v>
      </c>
      <c r="BP520" s="2"/>
    </row>
    <row r="521" spans="1:68" x14ac:dyDescent="0.25">
      <c r="A521" s="3"/>
      <c r="B521" s="4"/>
      <c r="C521" s="2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1">
        <f t="shared" si="8"/>
        <v>0</v>
      </c>
      <c r="BP521" s="2"/>
    </row>
    <row r="522" spans="1:68" x14ac:dyDescent="0.25">
      <c r="A522" s="3"/>
      <c r="B522" s="4"/>
      <c r="C522" s="2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1">
        <f t="shared" si="8"/>
        <v>0</v>
      </c>
      <c r="BP522" s="2"/>
    </row>
    <row r="523" spans="1:68" x14ac:dyDescent="0.25">
      <c r="A523" s="3"/>
      <c r="B523" s="4"/>
      <c r="C523" s="2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1">
        <f t="shared" si="8"/>
        <v>0</v>
      </c>
      <c r="BP523" s="2"/>
    </row>
    <row r="524" spans="1:68" x14ac:dyDescent="0.25">
      <c r="A524" s="3"/>
      <c r="B524" s="4"/>
      <c r="C524" s="2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1">
        <f t="shared" si="8"/>
        <v>0</v>
      </c>
      <c r="BP524" s="2"/>
    </row>
    <row r="525" spans="1:68" x14ac:dyDescent="0.25">
      <c r="A525" s="3"/>
      <c r="B525" s="4"/>
      <c r="C525" s="2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1">
        <f t="shared" si="8"/>
        <v>0</v>
      </c>
      <c r="BP525" s="2"/>
    </row>
    <row r="526" spans="1:68" x14ac:dyDescent="0.25">
      <c r="A526" s="3"/>
      <c r="B526" s="4"/>
      <c r="C526" s="2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1">
        <f t="shared" si="8"/>
        <v>0</v>
      </c>
      <c r="BP526" s="2"/>
    </row>
    <row r="527" spans="1:68" x14ac:dyDescent="0.25">
      <c r="A527" s="3"/>
      <c r="B527" s="4"/>
      <c r="C527" s="2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1">
        <f t="shared" si="8"/>
        <v>0</v>
      </c>
      <c r="BP527" s="2"/>
    </row>
    <row r="528" spans="1:68" x14ac:dyDescent="0.25">
      <c r="A528" s="3"/>
      <c r="B528" s="4"/>
      <c r="C528" s="2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1">
        <f t="shared" si="8"/>
        <v>0</v>
      </c>
      <c r="BP528" s="2"/>
    </row>
    <row r="529" spans="1:68" x14ac:dyDescent="0.25">
      <c r="A529" s="3"/>
      <c r="B529" s="4"/>
      <c r="C529" s="2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1">
        <f t="shared" si="8"/>
        <v>0</v>
      </c>
      <c r="BP529" s="2"/>
    </row>
    <row r="530" spans="1:68" x14ac:dyDescent="0.25">
      <c r="A530" s="3"/>
      <c r="B530" s="4"/>
      <c r="C530" s="2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1">
        <f t="shared" si="8"/>
        <v>0</v>
      </c>
      <c r="BP530" s="2"/>
    </row>
    <row r="531" spans="1:68" x14ac:dyDescent="0.25">
      <c r="A531" s="3"/>
      <c r="B531" s="4"/>
      <c r="C531" s="2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1">
        <f t="shared" si="8"/>
        <v>0</v>
      </c>
      <c r="BP531" s="2"/>
    </row>
    <row r="532" spans="1:68" x14ac:dyDescent="0.25">
      <c r="A532" s="3"/>
      <c r="B532" s="4"/>
      <c r="C532" s="2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1">
        <f t="shared" si="8"/>
        <v>0</v>
      </c>
      <c r="BP532" s="2"/>
    </row>
    <row r="533" spans="1:68" x14ac:dyDescent="0.25">
      <c r="A533" s="3"/>
      <c r="B533" s="4"/>
      <c r="C533" s="2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1">
        <f t="shared" si="8"/>
        <v>0</v>
      </c>
      <c r="BP533" s="2"/>
    </row>
    <row r="534" spans="1:68" x14ac:dyDescent="0.25">
      <c r="A534" s="3"/>
      <c r="B534" s="4"/>
      <c r="C534" s="2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1">
        <f t="shared" si="8"/>
        <v>0</v>
      </c>
      <c r="BP534" s="2"/>
    </row>
    <row r="535" spans="1:68" x14ac:dyDescent="0.25">
      <c r="A535" s="3"/>
      <c r="B535" s="4"/>
      <c r="C535" s="2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1">
        <f t="shared" si="8"/>
        <v>0</v>
      </c>
      <c r="BP535" s="2"/>
    </row>
    <row r="536" spans="1:68" x14ac:dyDescent="0.25">
      <c r="A536" s="3"/>
      <c r="B536" s="4"/>
      <c r="C536" s="2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1">
        <f t="shared" si="8"/>
        <v>0</v>
      </c>
      <c r="BP536" s="2"/>
    </row>
    <row r="537" spans="1:68" x14ac:dyDescent="0.25">
      <c r="A537" s="3"/>
      <c r="B537" s="4"/>
      <c r="C537" s="2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1">
        <f t="shared" si="8"/>
        <v>0</v>
      </c>
      <c r="BP537" s="2"/>
    </row>
    <row r="538" spans="1:68" x14ac:dyDescent="0.25">
      <c r="A538" s="3"/>
      <c r="B538" s="4"/>
      <c r="C538" s="2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1">
        <f t="shared" si="8"/>
        <v>0</v>
      </c>
      <c r="BP538" s="2"/>
    </row>
    <row r="539" spans="1:68" x14ac:dyDescent="0.25">
      <c r="A539" s="3"/>
      <c r="B539" s="4"/>
      <c r="C539" s="2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1">
        <f t="shared" si="8"/>
        <v>0</v>
      </c>
      <c r="BP539" s="2"/>
    </row>
    <row r="540" spans="1:68" x14ac:dyDescent="0.25">
      <c r="A540" s="3"/>
      <c r="B540" s="4"/>
      <c r="C540" s="2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1">
        <f t="shared" si="8"/>
        <v>0</v>
      </c>
      <c r="BP540" s="2"/>
    </row>
    <row r="541" spans="1:68" x14ac:dyDescent="0.25">
      <c r="A541" s="3"/>
      <c r="B541" s="4"/>
      <c r="C541" s="2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1">
        <f t="shared" si="8"/>
        <v>0</v>
      </c>
      <c r="BP541" s="2"/>
    </row>
    <row r="542" spans="1:68" x14ac:dyDescent="0.25">
      <c r="A542" s="3"/>
      <c r="B542" s="4"/>
      <c r="C542" s="2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1">
        <f t="shared" si="8"/>
        <v>0</v>
      </c>
      <c r="BP542" s="2"/>
    </row>
    <row r="543" spans="1:68" x14ac:dyDescent="0.25">
      <c r="A543" s="3"/>
      <c r="B543" s="4"/>
      <c r="C543" s="2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1">
        <f t="shared" si="8"/>
        <v>0</v>
      </c>
      <c r="BP543" s="2"/>
    </row>
    <row r="544" spans="1:68" x14ac:dyDescent="0.25">
      <c r="A544" s="3"/>
      <c r="B544" s="4"/>
      <c r="C544" s="2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1">
        <f t="shared" si="8"/>
        <v>0</v>
      </c>
      <c r="BP544" s="2"/>
    </row>
    <row r="545" spans="1:68" x14ac:dyDescent="0.25">
      <c r="A545" s="3"/>
      <c r="B545" s="4"/>
      <c r="C545" s="2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1">
        <f t="shared" si="8"/>
        <v>0</v>
      </c>
      <c r="BP545" s="2"/>
    </row>
    <row r="546" spans="1:68" x14ac:dyDescent="0.25">
      <c r="A546" s="3"/>
      <c r="B546" s="4"/>
      <c r="C546" s="2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1">
        <f t="shared" si="8"/>
        <v>0</v>
      </c>
      <c r="BP546" s="2"/>
    </row>
    <row r="547" spans="1:68" x14ac:dyDescent="0.25">
      <c r="A547" s="3"/>
      <c r="B547" s="4"/>
      <c r="C547" s="2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1">
        <f t="shared" si="8"/>
        <v>0</v>
      </c>
      <c r="BP547" s="2"/>
    </row>
    <row r="548" spans="1:68" x14ac:dyDescent="0.25">
      <c r="A548" s="3"/>
      <c r="B548" s="4"/>
      <c r="C548" s="2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1">
        <f t="shared" si="8"/>
        <v>0</v>
      </c>
      <c r="BP548" s="2"/>
    </row>
    <row r="549" spans="1:68" x14ac:dyDescent="0.25">
      <c r="A549" s="3"/>
      <c r="B549" s="4"/>
      <c r="C549" s="2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1">
        <f t="shared" si="8"/>
        <v>0</v>
      </c>
      <c r="BP549" s="2"/>
    </row>
    <row r="550" spans="1:68" x14ac:dyDescent="0.25">
      <c r="A550" s="3"/>
      <c r="B550" s="4"/>
      <c r="C550" s="2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1">
        <f t="shared" si="8"/>
        <v>0</v>
      </c>
      <c r="BP550" s="2"/>
    </row>
    <row r="551" spans="1:68" x14ac:dyDescent="0.25">
      <c r="A551" s="3"/>
      <c r="B551" s="4"/>
      <c r="C551" s="2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1">
        <f t="shared" si="8"/>
        <v>0</v>
      </c>
      <c r="BP551" s="2"/>
    </row>
    <row r="552" spans="1:68" x14ac:dyDescent="0.25">
      <c r="A552" s="3"/>
      <c r="B552" s="4"/>
      <c r="C552" s="2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1">
        <f t="shared" si="8"/>
        <v>0</v>
      </c>
      <c r="BP552" s="2"/>
    </row>
    <row r="553" spans="1:68" x14ac:dyDescent="0.25">
      <c r="A553" s="3"/>
      <c r="B553" s="4"/>
      <c r="C553" s="2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1">
        <f t="shared" si="8"/>
        <v>0</v>
      </c>
      <c r="BP553" s="2"/>
    </row>
    <row r="554" spans="1:68" x14ac:dyDescent="0.25">
      <c r="A554" s="3"/>
      <c r="B554" s="4"/>
      <c r="C554" s="2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1">
        <f t="shared" si="8"/>
        <v>0</v>
      </c>
      <c r="BP554" s="2"/>
    </row>
    <row r="555" spans="1:68" x14ac:dyDescent="0.25">
      <c r="A555" s="3"/>
      <c r="B555" s="4"/>
      <c r="C555" s="2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1">
        <f t="shared" si="8"/>
        <v>0</v>
      </c>
      <c r="BP555" s="2"/>
    </row>
    <row r="556" spans="1:68" x14ac:dyDescent="0.25">
      <c r="A556" s="3"/>
      <c r="B556" s="4"/>
      <c r="C556" s="2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1">
        <f t="shared" si="8"/>
        <v>0</v>
      </c>
      <c r="BP556" s="2"/>
    </row>
    <row r="557" spans="1:68" x14ac:dyDescent="0.25">
      <c r="A557" s="3"/>
      <c r="B557" s="4"/>
      <c r="C557" s="2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1">
        <f t="shared" si="8"/>
        <v>0</v>
      </c>
      <c r="BP557" s="2"/>
    </row>
    <row r="558" spans="1:68" x14ac:dyDescent="0.25">
      <c r="A558" s="3"/>
      <c r="B558" s="4"/>
      <c r="C558" s="2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1">
        <f t="shared" si="8"/>
        <v>0</v>
      </c>
      <c r="BP558" s="2"/>
    </row>
    <row r="559" spans="1:68" x14ac:dyDescent="0.25">
      <c r="A559" s="3"/>
      <c r="B559" s="4"/>
      <c r="C559" s="2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1">
        <f t="shared" si="8"/>
        <v>0</v>
      </c>
      <c r="BP559" s="2"/>
    </row>
    <row r="560" spans="1:68" x14ac:dyDescent="0.25">
      <c r="A560" s="3"/>
      <c r="B560" s="4"/>
      <c r="C560" s="2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1">
        <f t="shared" si="8"/>
        <v>0</v>
      </c>
      <c r="BP560" s="2"/>
    </row>
    <row r="561" spans="1:68" x14ac:dyDescent="0.25">
      <c r="A561" s="3"/>
      <c r="B561" s="4"/>
      <c r="C561" s="2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1">
        <f t="shared" si="8"/>
        <v>0</v>
      </c>
      <c r="BP561" s="2"/>
    </row>
    <row r="562" spans="1:68" x14ac:dyDescent="0.25">
      <c r="A562" s="3"/>
      <c r="B562" s="4"/>
      <c r="C562" s="2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1">
        <f t="shared" si="8"/>
        <v>0</v>
      </c>
      <c r="BP562" s="2"/>
    </row>
    <row r="563" spans="1:68" x14ac:dyDescent="0.25">
      <c r="A563" s="3"/>
      <c r="B563" s="4"/>
      <c r="C563" s="2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1">
        <f t="shared" si="8"/>
        <v>0</v>
      </c>
      <c r="BP563" s="2"/>
    </row>
    <row r="564" spans="1:68" x14ac:dyDescent="0.25">
      <c r="A564" s="3"/>
      <c r="B564" s="4"/>
      <c r="C564" s="2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1">
        <f t="shared" si="8"/>
        <v>0</v>
      </c>
      <c r="BP564" s="2"/>
    </row>
    <row r="565" spans="1:68" x14ac:dyDescent="0.25">
      <c r="A565" s="3"/>
      <c r="B565" s="4"/>
      <c r="C565" s="2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1">
        <f t="shared" si="8"/>
        <v>0</v>
      </c>
      <c r="BP565" s="2"/>
    </row>
    <row r="566" spans="1:68" x14ac:dyDescent="0.25">
      <c r="A566" s="3"/>
      <c r="B566" s="4"/>
      <c r="C566" s="2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1">
        <f t="shared" si="8"/>
        <v>0</v>
      </c>
      <c r="BP566" s="2"/>
    </row>
    <row r="567" spans="1:68" x14ac:dyDescent="0.25">
      <c r="A567" s="3"/>
      <c r="B567" s="4"/>
      <c r="C567" s="2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1">
        <f t="shared" si="8"/>
        <v>0</v>
      </c>
      <c r="BP567" s="2"/>
    </row>
    <row r="568" spans="1:68" x14ac:dyDescent="0.25">
      <c r="A568" s="3"/>
      <c r="B568" s="4"/>
      <c r="C568" s="2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1">
        <f t="shared" si="8"/>
        <v>0</v>
      </c>
      <c r="BP568" s="2"/>
    </row>
    <row r="569" spans="1:68" x14ac:dyDescent="0.25">
      <c r="A569" s="3"/>
      <c r="B569" s="4"/>
      <c r="C569" s="2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1">
        <f t="shared" si="8"/>
        <v>0</v>
      </c>
      <c r="BP569" s="2"/>
    </row>
    <row r="570" spans="1:68" x14ac:dyDescent="0.25">
      <c r="A570" s="3"/>
      <c r="B570" s="4"/>
      <c r="C570" s="2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1">
        <f t="shared" si="8"/>
        <v>0</v>
      </c>
      <c r="BP570" s="2"/>
    </row>
    <row r="571" spans="1:68" x14ac:dyDescent="0.25">
      <c r="A571" s="3"/>
      <c r="B571" s="4"/>
      <c r="C571" s="2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1">
        <f t="shared" si="8"/>
        <v>0</v>
      </c>
      <c r="BP571" s="2"/>
    </row>
    <row r="572" spans="1:68" x14ac:dyDescent="0.25">
      <c r="A572" s="3"/>
      <c r="B572" s="4"/>
      <c r="C572" s="2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1">
        <f t="shared" si="8"/>
        <v>0</v>
      </c>
      <c r="BP572" s="2"/>
    </row>
    <row r="573" spans="1:68" x14ac:dyDescent="0.25">
      <c r="A573" s="3"/>
      <c r="B573" s="4"/>
      <c r="C573" s="2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1">
        <f t="shared" si="8"/>
        <v>0</v>
      </c>
      <c r="BP573" s="2"/>
    </row>
    <row r="574" spans="1:68" x14ac:dyDescent="0.25">
      <c r="A574" s="3"/>
      <c r="B574" s="4"/>
      <c r="C574" s="2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1">
        <f t="shared" si="8"/>
        <v>0</v>
      </c>
      <c r="BP574" s="2"/>
    </row>
    <row r="575" spans="1:68" x14ac:dyDescent="0.25">
      <c r="A575" s="3"/>
      <c r="B575" s="4"/>
      <c r="C575" s="2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1">
        <f t="shared" si="8"/>
        <v>0</v>
      </c>
      <c r="BP575" s="2"/>
    </row>
    <row r="576" spans="1:68" x14ac:dyDescent="0.25">
      <c r="A576" s="3"/>
      <c r="B576" s="4"/>
      <c r="C576" s="2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1">
        <f t="shared" si="8"/>
        <v>0</v>
      </c>
      <c r="BP576" s="2"/>
    </row>
    <row r="577" spans="1:68" x14ac:dyDescent="0.25">
      <c r="A577" s="3"/>
      <c r="B577" s="4"/>
      <c r="C577" s="2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1">
        <f t="shared" si="8"/>
        <v>0</v>
      </c>
      <c r="BP577" s="2"/>
    </row>
    <row r="578" spans="1:68" x14ac:dyDescent="0.25">
      <c r="A578" s="3"/>
      <c r="B578" s="4"/>
      <c r="C578" s="2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1">
        <f t="shared" si="8"/>
        <v>0</v>
      </c>
      <c r="BP578" s="2"/>
    </row>
    <row r="579" spans="1:68" x14ac:dyDescent="0.25">
      <c r="A579" s="3"/>
      <c r="B579" s="4"/>
      <c r="C579" s="2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1">
        <f t="shared" si="8"/>
        <v>0</v>
      </c>
      <c r="BP579" s="2"/>
    </row>
    <row r="580" spans="1:68" x14ac:dyDescent="0.25">
      <c r="A580" s="3"/>
      <c r="B580" s="4"/>
      <c r="C580" s="2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1">
        <f t="shared" si="8"/>
        <v>0</v>
      </c>
      <c r="BP580" s="2"/>
    </row>
    <row r="581" spans="1:68" x14ac:dyDescent="0.25">
      <c r="A581" s="3"/>
      <c r="B581" s="4"/>
      <c r="C581" s="2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1">
        <f t="shared" si="8"/>
        <v>0</v>
      </c>
      <c r="BP581" s="2"/>
    </row>
    <row r="582" spans="1:68" x14ac:dyDescent="0.25">
      <c r="A582" s="3"/>
      <c r="B582" s="4"/>
      <c r="C582" s="2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1">
        <f t="shared" si="8"/>
        <v>0</v>
      </c>
      <c r="BP582" s="2"/>
    </row>
    <row r="583" spans="1:68" x14ac:dyDescent="0.25">
      <c r="A583" s="3"/>
      <c r="B583" s="4"/>
      <c r="C583" s="2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1">
        <f t="shared" si="8"/>
        <v>0</v>
      </c>
      <c r="BP583" s="2"/>
    </row>
    <row r="584" spans="1:68" x14ac:dyDescent="0.25">
      <c r="A584" s="3"/>
      <c r="B584" s="4"/>
      <c r="C584" s="2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1">
        <f t="shared" ref="BO584:BO647" si="9">COUNTA(D584:BN584)</f>
        <v>0</v>
      </c>
      <c r="BP584" s="2"/>
    </row>
    <row r="585" spans="1:68" x14ac:dyDescent="0.25">
      <c r="A585" s="3"/>
      <c r="B585" s="4"/>
      <c r="C585" s="2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1">
        <f t="shared" si="9"/>
        <v>0</v>
      </c>
      <c r="BP585" s="2"/>
    </row>
    <row r="586" spans="1:68" x14ac:dyDescent="0.25">
      <c r="A586" s="3"/>
      <c r="B586" s="4"/>
      <c r="C586" s="2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1">
        <f t="shared" si="9"/>
        <v>0</v>
      </c>
      <c r="BP586" s="2"/>
    </row>
    <row r="587" spans="1:68" x14ac:dyDescent="0.25">
      <c r="A587" s="3"/>
      <c r="B587" s="4"/>
      <c r="C587" s="2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1">
        <f t="shared" si="9"/>
        <v>0</v>
      </c>
      <c r="BP587" s="2"/>
    </row>
    <row r="588" spans="1:68" x14ac:dyDescent="0.25">
      <c r="A588" s="3"/>
      <c r="B588" s="4"/>
      <c r="C588" s="2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1">
        <f t="shared" si="9"/>
        <v>0</v>
      </c>
      <c r="BP588" s="2"/>
    </row>
    <row r="589" spans="1:68" x14ac:dyDescent="0.25">
      <c r="A589" s="3"/>
      <c r="B589" s="4"/>
      <c r="C589" s="2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1">
        <f t="shared" si="9"/>
        <v>0</v>
      </c>
      <c r="BP589" s="2"/>
    </row>
    <row r="590" spans="1:68" x14ac:dyDescent="0.25">
      <c r="A590" s="3"/>
      <c r="B590" s="4"/>
      <c r="C590" s="2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1">
        <f t="shared" si="9"/>
        <v>0</v>
      </c>
      <c r="BP590" s="2"/>
    </row>
    <row r="591" spans="1:68" x14ac:dyDescent="0.25">
      <c r="A591" s="3"/>
      <c r="B591" s="4"/>
      <c r="C591" s="2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1">
        <f t="shared" si="9"/>
        <v>0</v>
      </c>
      <c r="BP591" s="2"/>
    </row>
    <row r="592" spans="1:68" x14ac:dyDescent="0.25">
      <c r="A592" s="3"/>
      <c r="B592" s="4"/>
      <c r="C592" s="2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1">
        <f t="shared" si="9"/>
        <v>0</v>
      </c>
      <c r="BP592" s="2"/>
    </row>
    <row r="593" spans="1:68" x14ac:dyDescent="0.25">
      <c r="A593" s="3"/>
      <c r="B593" s="4"/>
      <c r="C593" s="2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1">
        <f t="shared" si="9"/>
        <v>0</v>
      </c>
      <c r="BP593" s="2"/>
    </row>
    <row r="594" spans="1:68" x14ac:dyDescent="0.25">
      <c r="A594" s="3"/>
      <c r="B594" s="4"/>
      <c r="C594" s="2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1">
        <f t="shared" si="9"/>
        <v>0</v>
      </c>
      <c r="BP594" s="2"/>
    </row>
    <row r="595" spans="1:68" x14ac:dyDescent="0.25">
      <c r="A595" s="3"/>
      <c r="B595" s="4"/>
      <c r="C595" s="2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1">
        <f t="shared" si="9"/>
        <v>0</v>
      </c>
      <c r="BP595" s="2"/>
    </row>
    <row r="596" spans="1:68" x14ac:dyDescent="0.25">
      <c r="A596" s="3"/>
      <c r="B596" s="4"/>
      <c r="C596" s="2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1">
        <f t="shared" si="9"/>
        <v>0</v>
      </c>
      <c r="BP596" s="2"/>
    </row>
    <row r="597" spans="1:68" x14ac:dyDescent="0.25">
      <c r="A597" s="3"/>
      <c r="B597" s="4"/>
      <c r="C597" s="2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1">
        <f t="shared" si="9"/>
        <v>0</v>
      </c>
      <c r="BP597" s="2"/>
    </row>
    <row r="598" spans="1:68" x14ac:dyDescent="0.25">
      <c r="A598" s="3"/>
      <c r="B598" s="4"/>
      <c r="C598" s="2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1">
        <f t="shared" si="9"/>
        <v>0</v>
      </c>
      <c r="BP598" s="2"/>
    </row>
    <row r="599" spans="1:68" x14ac:dyDescent="0.25">
      <c r="A599" s="3"/>
      <c r="B599" s="4"/>
      <c r="C599" s="2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1">
        <f t="shared" si="9"/>
        <v>0</v>
      </c>
      <c r="BP599" s="2"/>
    </row>
    <row r="600" spans="1:68" x14ac:dyDescent="0.25">
      <c r="A600" s="3"/>
      <c r="B600" s="4"/>
      <c r="C600" s="2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1">
        <f t="shared" si="9"/>
        <v>0</v>
      </c>
      <c r="BP600" s="2"/>
    </row>
    <row r="601" spans="1:68" x14ac:dyDescent="0.25">
      <c r="A601" s="3"/>
      <c r="B601" s="4"/>
      <c r="C601" s="2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1">
        <f t="shared" si="9"/>
        <v>0</v>
      </c>
      <c r="BP601" s="2"/>
    </row>
    <row r="602" spans="1:68" x14ac:dyDescent="0.25">
      <c r="A602" s="3"/>
      <c r="B602" s="4"/>
      <c r="C602" s="2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1">
        <f t="shared" si="9"/>
        <v>0</v>
      </c>
      <c r="BP602" s="2"/>
    </row>
    <row r="603" spans="1:68" x14ac:dyDescent="0.25">
      <c r="A603" s="3"/>
      <c r="B603" s="4"/>
      <c r="C603" s="2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1">
        <f t="shared" si="9"/>
        <v>0</v>
      </c>
      <c r="BP603" s="2"/>
    </row>
    <row r="604" spans="1:68" x14ac:dyDescent="0.25">
      <c r="A604" s="3"/>
      <c r="B604" s="4"/>
      <c r="C604" s="2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1">
        <f t="shared" si="9"/>
        <v>0</v>
      </c>
      <c r="BP604" s="2"/>
    </row>
    <row r="605" spans="1:68" x14ac:dyDescent="0.25">
      <c r="A605" s="3"/>
      <c r="B605" s="4"/>
      <c r="C605" s="2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1">
        <f t="shared" si="9"/>
        <v>0</v>
      </c>
      <c r="BP605" s="2"/>
    </row>
    <row r="606" spans="1:68" x14ac:dyDescent="0.25">
      <c r="A606" s="3"/>
      <c r="B606" s="4"/>
      <c r="C606" s="2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1">
        <f t="shared" si="9"/>
        <v>0</v>
      </c>
      <c r="BP606" s="2"/>
    </row>
    <row r="607" spans="1:68" x14ac:dyDescent="0.25">
      <c r="A607" s="3"/>
      <c r="B607" s="4"/>
      <c r="C607" s="2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1">
        <f t="shared" si="9"/>
        <v>0</v>
      </c>
      <c r="BP607" s="2"/>
    </row>
    <row r="608" spans="1:68" x14ac:dyDescent="0.25">
      <c r="A608" s="3"/>
      <c r="B608" s="4"/>
      <c r="C608" s="2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1">
        <f t="shared" si="9"/>
        <v>0</v>
      </c>
      <c r="BP608" s="2"/>
    </row>
    <row r="609" spans="1:68" x14ac:dyDescent="0.25">
      <c r="A609" s="3"/>
      <c r="B609" s="4"/>
      <c r="C609" s="2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1">
        <f t="shared" si="9"/>
        <v>0</v>
      </c>
      <c r="BP609" s="2"/>
    </row>
    <row r="610" spans="1:68" x14ac:dyDescent="0.25">
      <c r="A610" s="3"/>
      <c r="B610" s="4"/>
      <c r="C610" s="2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1">
        <f t="shared" si="9"/>
        <v>0</v>
      </c>
      <c r="BP610" s="2"/>
    </row>
    <row r="611" spans="1:68" x14ac:dyDescent="0.25">
      <c r="A611" s="3"/>
      <c r="B611" s="4"/>
      <c r="C611" s="2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1">
        <f t="shared" si="9"/>
        <v>0</v>
      </c>
      <c r="BP611" s="2"/>
    </row>
    <row r="612" spans="1:68" x14ac:dyDescent="0.25">
      <c r="A612" s="3"/>
      <c r="B612" s="4"/>
      <c r="C612" s="2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1">
        <f t="shared" si="9"/>
        <v>0</v>
      </c>
      <c r="BP612" s="2"/>
    </row>
    <row r="613" spans="1:68" x14ac:dyDescent="0.25">
      <c r="A613" s="3"/>
      <c r="B613" s="4"/>
      <c r="C613" s="2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1">
        <f t="shared" si="9"/>
        <v>0</v>
      </c>
      <c r="BP613" s="2"/>
    </row>
    <row r="614" spans="1:68" x14ac:dyDescent="0.25">
      <c r="A614" s="3"/>
      <c r="B614" s="4"/>
      <c r="C614" s="2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1">
        <f t="shared" si="9"/>
        <v>0</v>
      </c>
      <c r="BP614" s="2"/>
    </row>
    <row r="615" spans="1:68" x14ac:dyDescent="0.25">
      <c r="A615" s="3"/>
      <c r="B615" s="4"/>
      <c r="C615" s="2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1">
        <f t="shared" si="9"/>
        <v>0</v>
      </c>
      <c r="BP615" s="2"/>
    </row>
    <row r="616" spans="1:68" x14ac:dyDescent="0.25">
      <c r="A616" s="3"/>
      <c r="B616" s="4"/>
      <c r="C616" s="2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1">
        <f t="shared" si="9"/>
        <v>0</v>
      </c>
      <c r="BP616" s="2"/>
    </row>
    <row r="617" spans="1:68" x14ac:dyDescent="0.25">
      <c r="A617" s="3"/>
      <c r="B617" s="4"/>
      <c r="C617" s="2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1">
        <f t="shared" si="9"/>
        <v>0</v>
      </c>
      <c r="BP617" s="2"/>
    </row>
    <row r="618" spans="1:68" x14ac:dyDescent="0.25">
      <c r="A618" s="3"/>
      <c r="B618" s="4"/>
      <c r="C618" s="2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1">
        <f t="shared" si="9"/>
        <v>0</v>
      </c>
      <c r="BP618" s="2"/>
    </row>
    <row r="619" spans="1:68" x14ac:dyDescent="0.25">
      <c r="A619" s="3"/>
      <c r="B619" s="4"/>
      <c r="C619" s="2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1">
        <f t="shared" si="9"/>
        <v>0</v>
      </c>
      <c r="BP619" s="2"/>
    </row>
    <row r="620" spans="1:68" x14ac:dyDescent="0.25">
      <c r="A620" s="3"/>
      <c r="B620" s="4"/>
      <c r="C620" s="2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1">
        <f t="shared" si="9"/>
        <v>0</v>
      </c>
      <c r="BP620" s="2"/>
    </row>
    <row r="621" spans="1:68" x14ac:dyDescent="0.25">
      <c r="A621" s="3"/>
      <c r="B621" s="4"/>
      <c r="C621" s="2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1">
        <f t="shared" si="9"/>
        <v>0</v>
      </c>
      <c r="BP621" s="2"/>
    </row>
    <row r="622" spans="1:68" x14ac:dyDescent="0.25">
      <c r="A622" s="3"/>
      <c r="B622" s="4"/>
      <c r="C622" s="2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1">
        <f t="shared" si="9"/>
        <v>0</v>
      </c>
      <c r="BP622" s="2"/>
    </row>
    <row r="623" spans="1:68" x14ac:dyDescent="0.25">
      <c r="A623" s="3"/>
      <c r="B623" s="4"/>
      <c r="C623" s="2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1">
        <f t="shared" si="9"/>
        <v>0</v>
      </c>
      <c r="BP623" s="2"/>
    </row>
    <row r="624" spans="1:68" x14ac:dyDescent="0.25">
      <c r="A624" s="3"/>
      <c r="B624" s="4"/>
      <c r="C624" s="2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1">
        <f t="shared" si="9"/>
        <v>0</v>
      </c>
      <c r="BP624" s="2"/>
    </row>
    <row r="625" spans="1:68" x14ac:dyDescent="0.25">
      <c r="A625" s="3"/>
      <c r="B625" s="4"/>
      <c r="C625" s="2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1">
        <f t="shared" si="9"/>
        <v>0</v>
      </c>
      <c r="BP625" s="2"/>
    </row>
    <row r="626" spans="1:68" x14ac:dyDescent="0.25">
      <c r="A626" s="3"/>
      <c r="B626" s="4"/>
      <c r="C626" s="2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1">
        <f t="shared" si="9"/>
        <v>0</v>
      </c>
      <c r="BP626" s="2"/>
    </row>
    <row r="627" spans="1:68" x14ac:dyDescent="0.25">
      <c r="A627" s="3"/>
      <c r="B627" s="4"/>
      <c r="C627" s="2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1">
        <f t="shared" si="9"/>
        <v>0</v>
      </c>
      <c r="BP627" s="2"/>
    </row>
    <row r="628" spans="1:68" x14ac:dyDescent="0.25">
      <c r="A628" s="3"/>
      <c r="B628" s="4"/>
      <c r="C628" s="2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1">
        <f t="shared" si="9"/>
        <v>0</v>
      </c>
      <c r="BP628" s="2"/>
    </row>
    <row r="629" spans="1:68" x14ac:dyDescent="0.25">
      <c r="A629" s="3"/>
      <c r="B629" s="4"/>
      <c r="C629" s="2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1">
        <f t="shared" si="9"/>
        <v>0</v>
      </c>
      <c r="BP629" s="2"/>
    </row>
    <row r="630" spans="1:68" x14ac:dyDescent="0.25">
      <c r="A630" s="3"/>
      <c r="B630" s="4"/>
      <c r="C630" s="2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1">
        <f t="shared" si="9"/>
        <v>0</v>
      </c>
      <c r="BP630" s="2"/>
    </row>
    <row r="631" spans="1:68" x14ac:dyDescent="0.25">
      <c r="A631" s="3"/>
      <c r="B631" s="4"/>
      <c r="C631" s="2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1">
        <f t="shared" si="9"/>
        <v>0</v>
      </c>
      <c r="BP631" s="2"/>
    </row>
    <row r="632" spans="1:68" x14ac:dyDescent="0.25">
      <c r="A632" s="3"/>
      <c r="B632" s="4"/>
      <c r="C632" s="2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1">
        <f t="shared" si="9"/>
        <v>0</v>
      </c>
      <c r="BP632" s="2"/>
    </row>
    <row r="633" spans="1:68" x14ac:dyDescent="0.25">
      <c r="A633" s="3"/>
      <c r="B633" s="4"/>
      <c r="C633" s="2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1">
        <f t="shared" si="9"/>
        <v>0</v>
      </c>
      <c r="BP633" s="2"/>
    </row>
    <row r="634" spans="1:68" x14ac:dyDescent="0.25">
      <c r="A634" s="3"/>
      <c r="B634" s="4"/>
      <c r="C634" s="2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1">
        <f t="shared" si="9"/>
        <v>0</v>
      </c>
      <c r="BP634" s="2"/>
    </row>
    <row r="635" spans="1:68" x14ac:dyDescent="0.25">
      <c r="A635" s="3"/>
      <c r="B635" s="4"/>
      <c r="C635" s="2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1">
        <f t="shared" si="9"/>
        <v>0</v>
      </c>
      <c r="BP635" s="2"/>
    </row>
    <row r="636" spans="1:68" x14ac:dyDescent="0.25">
      <c r="A636" s="3"/>
      <c r="B636" s="4"/>
      <c r="C636" s="2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1">
        <f t="shared" si="9"/>
        <v>0</v>
      </c>
      <c r="BP636" s="2"/>
    </row>
    <row r="637" spans="1:68" x14ac:dyDescent="0.25">
      <c r="A637" s="3"/>
      <c r="B637" s="4"/>
      <c r="C637" s="2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1">
        <f t="shared" si="9"/>
        <v>0</v>
      </c>
      <c r="BP637" s="2"/>
    </row>
    <row r="638" spans="1:68" x14ac:dyDescent="0.25">
      <c r="A638" s="3"/>
      <c r="B638" s="4"/>
      <c r="C638" s="2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1">
        <f t="shared" si="9"/>
        <v>0</v>
      </c>
      <c r="BP638" s="2"/>
    </row>
    <row r="639" spans="1:68" x14ac:dyDescent="0.25">
      <c r="A639" s="3"/>
      <c r="B639" s="4"/>
      <c r="C639" s="2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1">
        <f t="shared" si="9"/>
        <v>0</v>
      </c>
      <c r="BP639" s="2"/>
    </row>
    <row r="640" spans="1:68" x14ac:dyDescent="0.25">
      <c r="A640" s="3"/>
      <c r="B640" s="4"/>
      <c r="C640" s="2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1">
        <f t="shared" si="9"/>
        <v>0</v>
      </c>
      <c r="BP640" s="2"/>
    </row>
    <row r="641" spans="1:68" x14ac:dyDescent="0.25">
      <c r="A641" s="3"/>
      <c r="B641" s="4"/>
      <c r="C641" s="2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1">
        <f t="shared" si="9"/>
        <v>0</v>
      </c>
      <c r="BP641" s="2"/>
    </row>
    <row r="642" spans="1:68" x14ac:dyDescent="0.25">
      <c r="A642" s="3"/>
      <c r="B642" s="4"/>
      <c r="C642" s="2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1">
        <f t="shared" si="9"/>
        <v>0</v>
      </c>
      <c r="BP642" s="2"/>
    </row>
    <row r="643" spans="1:68" x14ac:dyDescent="0.25">
      <c r="A643" s="3"/>
      <c r="B643" s="4"/>
      <c r="C643" s="2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1">
        <f t="shared" si="9"/>
        <v>0</v>
      </c>
      <c r="BP643" s="2"/>
    </row>
    <row r="644" spans="1:68" x14ac:dyDescent="0.25">
      <c r="A644" s="3"/>
      <c r="B644" s="4"/>
      <c r="C644" s="2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1">
        <f t="shared" si="9"/>
        <v>0</v>
      </c>
      <c r="BP644" s="2"/>
    </row>
    <row r="645" spans="1:68" x14ac:dyDescent="0.25">
      <c r="A645" s="3"/>
      <c r="B645" s="4"/>
      <c r="C645" s="2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1">
        <f t="shared" si="9"/>
        <v>0</v>
      </c>
      <c r="BP645" s="2"/>
    </row>
    <row r="646" spans="1:68" x14ac:dyDescent="0.25">
      <c r="A646" s="3"/>
      <c r="B646" s="4"/>
      <c r="C646" s="2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1">
        <f t="shared" si="9"/>
        <v>0</v>
      </c>
      <c r="BP646" s="2"/>
    </row>
    <row r="647" spans="1:68" x14ac:dyDescent="0.25">
      <c r="A647" s="3"/>
      <c r="B647" s="4"/>
      <c r="C647" s="2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1">
        <f t="shared" si="9"/>
        <v>0</v>
      </c>
      <c r="BP647" s="2"/>
    </row>
    <row r="648" spans="1:68" x14ac:dyDescent="0.25">
      <c r="A648" s="3"/>
      <c r="B648" s="4"/>
      <c r="C648" s="2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1">
        <f t="shared" ref="BO648:BO711" si="10">COUNTA(D648:BN648)</f>
        <v>0</v>
      </c>
      <c r="BP648" s="2"/>
    </row>
    <row r="649" spans="1:68" x14ac:dyDescent="0.25">
      <c r="A649" s="3"/>
      <c r="B649" s="4"/>
      <c r="C649" s="2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1">
        <f t="shared" si="10"/>
        <v>0</v>
      </c>
      <c r="BP649" s="2"/>
    </row>
    <row r="650" spans="1:68" x14ac:dyDescent="0.25">
      <c r="A650" s="3"/>
      <c r="B650" s="4"/>
      <c r="C650" s="2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1">
        <f t="shared" si="10"/>
        <v>0</v>
      </c>
      <c r="BP650" s="2"/>
    </row>
    <row r="651" spans="1:68" x14ac:dyDescent="0.25">
      <c r="A651" s="3"/>
      <c r="B651" s="4"/>
      <c r="C651" s="2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1">
        <f t="shared" si="10"/>
        <v>0</v>
      </c>
      <c r="BP651" s="2"/>
    </row>
    <row r="652" spans="1:68" x14ac:dyDescent="0.25">
      <c r="A652" s="3"/>
      <c r="B652" s="4"/>
      <c r="C652" s="2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1">
        <f t="shared" si="10"/>
        <v>0</v>
      </c>
      <c r="BP652" s="2"/>
    </row>
    <row r="653" spans="1:68" x14ac:dyDescent="0.25">
      <c r="A653" s="3"/>
      <c r="B653" s="4"/>
      <c r="C653" s="2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1">
        <f t="shared" si="10"/>
        <v>0</v>
      </c>
      <c r="BP653" s="2"/>
    </row>
    <row r="654" spans="1:68" x14ac:dyDescent="0.25">
      <c r="A654" s="3"/>
      <c r="B654" s="4"/>
      <c r="C654" s="2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1">
        <f t="shared" si="10"/>
        <v>0</v>
      </c>
      <c r="BP654" s="2"/>
    </row>
    <row r="655" spans="1:68" x14ac:dyDescent="0.25">
      <c r="A655" s="3"/>
      <c r="B655" s="4"/>
      <c r="C655" s="2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1">
        <f t="shared" si="10"/>
        <v>0</v>
      </c>
      <c r="BP655" s="2"/>
    </row>
    <row r="656" spans="1:68" x14ac:dyDescent="0.25">
      <c r="A656" s="3"/>
      <c r="B656" s="4"/>
      <c r="C656" s="2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1">
        <f t="shared" si="10"/>
        <v>0</v>
      </c>
      <c r="BP656" s="2"/>
    </row>
    <row r="657" spans="1:68" x14ac:dyDescent="0.25">
      <c r="A657" s="3"/>
      <c r="B657" s="4"/>
      <c r="C657" s="2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1">
        <f t="shared" si="10"/>
        <v>0</v>
      </c>
      <c r="BP657" s="2"/>
    </row>
    <row r="658" spans="1:68" x14ac:dyDescent="0.25">
      <c r="A658" s="3"/>
      <c r="B658" s="4"/>
      <c r="C658" s="2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1">
        <f t="shared" si="10"/>
        <v>0</v>
      </c>
      <c r="BP658" s="2"/>
    </row>
    <row r="659" spans="1:68" x14ac:dyDescent="0.25">
      <c r="A659" s="3"/>
      <c r="B659" s="4"/>
      <c r="C659" s="2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1">
        <f t="shared" si="10"/>
        <v>0</v>
      </c>
      <c r="BP659" s="2"/>
    </row>
    <row r="660" spans="1:68" x14ac:dyDescent="0.25">
      <c r="A660" s="3"/>
      <c r="B660" s="4"/>
      <c r="C660" s="2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1">
        <f t="shared" si="10"/>
        <v>0</v>
      </c>
      <c r="BP660" s="2"/>
    </row>
    <row r="661" spans="1:68" x14ac:dyDescent="0.25">
      <c r="A661" s="3"/>
      <c r="B661" s="4"/>
      <c r="C661" s="2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1">
        <f t="shared" si="10"/>
        <v>0</v>
      </c>
      <c r="BP661" s="2"/>
    </row>
    <row r="662" spans="1:68" x14ac:dyDescent="0.25">
      <c r="A662" s="3"/>
      <c r="B662" s="4"/>
      <c r="C662" s="2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1">
        <f t="shared" si="10"/>
        <v>0</v>
      </c>
      <c r="BP662" s="2"/>
    </row>
    <row r="663" spans="1:68" x14ac:dyDescent="0.25">
      <c r="A663" s="3"/>
      <c r="B663" s="4"/>
      <c r="C663" s="2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1">
        <f t="shared" si="10"/>
        <v>0</v>
      </c>
      <c r="BP663" s="2"/>
    </row>
    <row r="664" spans="1:68" x14ac:dyDescent="0.25">
      <c r="A664" s="3"/>
      <c r="B664" s="4"/>
      <c r="C664" s="2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1">
        <f t="shared" si="10"/>
        <v>0</v>
      </c>
      <c r="BP664" s="2"/>
    </row>
    <row r="665" spans="1:68" x14ac:dyDescent="0.25">
      <c r="A665" s="3"/>
      <c r="B665" s="4"/>
      <c r="C665" s="2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1">
        <f t="shared" si="10"/>
        <v>0</v>
      </c>
      <c r="BP665" s="2"/>
    </row>
    <row r="666" spans="1:68" x14ac:dyDescent="0.25">
      <c r="A666" s="3"/>
      <c r="B666" s="4"/>
      <c r="C666" s="2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1">
        <f t="shared" si="10"/>
        <v>0</v>
      </c>
      <c r="BP666" s="2"/>
    </row>
    <row r="667" spans="1:68" x14ac:dyDescent="0.25">
      <c r="A667" s="3"/>
      <c r="B667" s="4"/>
      <c r="C667" s="2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1">
        <f t="shared" si="10"/>
        <v>0</v>
      </c>
      <c r="BP667" s="2"/>
    </row>
    <row r="668" spans="1:68" x14ac:dyDescent="0.25">
      <c r="A668" s="3"/>
      <c r="B668" s="4"/>
      <c r="C668" s="2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1">
        <f t="shared" si="10"/>
        <v>0</v>
      </c>
      <c r="BP668" s="2"/>
    </row>
    <row r="669" spans="1:68" x14ac:dyDescent="0.25">
      <c r="A669" s="3"/>
      <c r="B669" s="4"/>
      <c r="C669" s="2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1">
        <f t="shared" si="10"/>
        <v>0</v>
      </c>
      <c r="BP669" s="2"/>
    </row>
    <row r="670" spans="1:68" x14ac:dyDescent="0.25">
      <c r="A670" s="3"/>
      <c r="B670" s="4"/>
      <c r="C670" s="2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1">
        <f t="shared" si="10"/>
        <v>0</v>
      </c>
      <c r="BP670" s="2"/>
    </row>
    <row r="671" spans="1:68" x14ac:dyDescent="0.25">
      <c r="A671" s="3"/>
      <c r="B671" s="4"/>
      <c r="C671" s="2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1">
        <f t="shared" si="10"/>
        <v>0</v>
      </c>
      <c r="BP671" s="2"/>
    </row>
    <row r="672" spans="1:68" x14ac:dyDescent="0.25">
      <c r="A672" s="3"/>
      <c r="B672" s="4"/>
      <c r="C672" s="2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1">
        <f t="shared" si="10"/>
        <v>0</v>
      </c>
      <c r="BP672" s="2"/>
    </row>
    <row r="673" spans="1:68" x14ac:dyDescent="0.25">
      <c r="A673" s="3"/>
      <c r="B673" s="4"/>
      <c r="C673" s="2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1">
        <f t="shared" si="10"/>
        <v>0</v>
      </c>
      <c r="BP673" s="2"/>
    </row>
    <row r="674" spans="1:68" x14ac:dyDescent="0.25">
      <c r="A674" s="3"/>
      <c r="B674" s="4"/>
      <c r="C674" s="2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1">
        <f t="shared" si="10"/>
        <v>0</v>
      </c>
      <c r="BP674" s="2"/>
    </row>
    <row r="675" spans="1:68" x14ac:dyDescent="0.25">
      <c r="A675" s="3"/>
      <c r="B675" s="4"/>
      <c r="C675" s="2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1">
        <f t="shared" si="10"/>
        <v>0</v>
      </c>
      <c r="BP675" s="2"/>
    </row>
    <row r="676" spans="1:68" x14ac:dyDescent="0.25">
      <c r="A676" s="3"/>
      <c r="B676" s="4"/>
      <c r="C676" s="2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1">
        <f t="shared" si="10"/>
        <v>0</v>
      </c>
      <c r="BP676" s="2"/>
    </row>
    <row r="677" spans="1:68" x14ac:dyDescent="0.25">
      <c r="A677" s="3"/>
      <c r="B677" s="4"/>
      <c r="C677" s="2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1">
        <f t="shared" si="10"/>
        <v>0</v>
      </c>
      <c r="BP677" s="2"/>
    </row>
    <row r="678" spans="1:68" x14ac:dyDescent="0.25">
      <c r="A678" s="3"/>
      <c r="B678" s="4"/>
      <c r="C678" s="2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1">
        <f t="shared" si="10"/>
        <v>0</v>
      </c>
      <c r="BP678" s="2"/>
    </row>
    <row r="679" spans="1:68" x14ac:dyDescent="0.25">
      <c r="A679" s="3"/>
      <c r="B679" s="4"/>
      <c r="C679" s="2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1">
        <f t="shared" si="10"/>
        <v>0</v>
      </c>
      <c r="BP679" s="2"/>
    </row>
    <row r="680" spans="1:68" x14ac:dyDescent="0.25">
      <c r="A680" s="3"/>
      <c r="B680" s="4"/>
      <c r="C680" s="2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1">
        <f t="shared" si="10"/>
        <v>0</v>
      </c>
      <c r="BP680" s="2"/>
    </row>
    <row r="681" spans="1:68" x14ac:dyDescent="0.25">
      <c r="A681" s="3"/>
      <c r="B681" s="4"/>
      <c r="C681" s="2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1">
        <f t="shared" si="10"/>
        <v>0</v>
      </c>
      <c r="BP681" s="2"/>
    </row>
    <row r="682" spans="1:68" x14ac:dyDescent="0.25">
      <c r="A682" s="3"/>
      <c r="B682" s="4"/>
      <c r="C682" s="2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1">
        <f t="shared" si="10"/>
        <v>0</v>
      </c>
      <c r="BP682" s="2"/>
    </row>
    <row r="683" spans="1:68" x14ac:dyDescent="0.25">
      <c r="A683" s="3"/>
      <c r="B683" s="4"/>
      <c r="C683" s="2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1">
        <f t="shared" si="10"/>
        <v>0</v>
      </c>
      <c r="BP683" s="2"/>
    </row>
    <row r="684" spans="1:68" x14ac:dyDescent="0.25">
      <c r="A684" s="3"/>
      <c r="B684" s="4"/>
      <c r="C684" s="2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1">
        <f t="shared" si="10"/>
        <v>0</v>
      </c>
      <c r="BP684" s="2"/>
    </row>
    <row r="685" spans="1:68" x14ac:dyDescent="0.25">
      <c r="A685" s="3"/>
      <c r="B685" s="4"/>
      <c r="C685" s="2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1">
        <f t="shared" si="10"/>
        <v>0</v>
      </c>
      <c r="BP685" s="2"/>
    </row>
    <row r="686" spans="1:68" x14ac:dyDescent="0.25">
      <c r="A686" s="3"/>
      <c r="B686" s="4"/>
      <c r="C686" s="2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1">
        <f t="shared" si="10"/>
        <v>0</v>
      </c>
      <c r="BP686" s="2"/>
    </row>
    <row r="687" spans="1:68" x14ac:dyDescent="0.25">
      <c r="A687" s="3"/>
      <c r="B687" s="4"/>
      <c r="C687" s="2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1">
        <f t="shared" si="10"/>
        <v>0</v>
      </c>
      <c r="BP687" s="2"/>
    </row>
    <row r="688" spans="1:68" x14ac:dyDescent="0.25">
      <c r="A688" s="3"/>
      <c r="B688" s="4"/>
      <c r="C688" s="2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1">
        <f t="shared" si="10"/>
        <v>0</v>
      </c>
      <c r="BP688" s="2"/>
    </row>
    <row r="689" spans="1:68" x14ac:dyDescent="0.25">
      <c r="A689" s="3"/>
      <c r="B689" s="4"/>
      <c r="C689" s="2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1">
        <f t="shared" si="10"/>
        <v>0</v>
      </c>
      <c r="BP689" s="2"/>
    </row>
    <row r="690" spans="1:68" x14ac:dyDescent="0.25">
      <c r="A690" s="3"/>
      <c r="B690" s="4"/>
      <c r="C690" s="2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1">
        <f t="shared" si="10"/>
        <v>0</v>
      </c>
      <c r="BP690" s="2"/>
    </row>
    <row r="691" spans="1:68" x14ac:dyDescent="0.25">
      <c r="A691" s="3"/>
      <c r="B691" s="4"/>
      <c r="C691" s="2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1">
        <f t="shared" si="10"/>
        <v>0</v>
      </c>
      <c r="BP691" s="2"/>
    </row>
    <row r="692" spans="1:68" x14ac:dyDescent="0.25">
      <c r="A692" s="3"/>
      <c r="B692" s="4"/>
      <c r="C692" s="2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1">
        <f t="shared" si="10"/>
        <v>0</v>
      </c>
      <c r="BP692" s="2"/>
    </row>
    <row r="693" spans="1:68" x14ac:dyDescent="0.25">
      <c r="A693" s="3"/>
      <c r="B693" s="4"/>
      <c r="C693" s="2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1">
        <f t="shared" si="10"/>
        <v>0</v>
      </c>
      <c r="BP693" s="2"/>
    </row>
    <row r="694" spans="1:68" x14ac:dyDescent="0.25">
      <c r="A694" s="3"/>
      <c r="B694" s="4"/>
      <c r="C694" s="2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1">
        <f t="shared" si="10"/>
        <v>0</v>
      </c>
      <c r="BP694" s="2"/>
    </row>
    <row r="695" spans="1:68" x14ac:dyDescent="0.25">
      <c r="A695" s="3"/>
      <c r="B695" s="4"/>
      <c r="C695" s="2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1">
        <f t="shared" si="10"/>
        <v>0</v>
      </c>
      <c r="BP695" s="2"/>
    </row>
    <row r="696" spans="1:68" x14ac:dyDescent="0.25">
      <c r="A696" s="3"/>
      <c r="B696" s="4"/>
      <c r="C696" s="2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1">
        <f t="shared" si="10"/>
        <v>0</v>
      </c>
      <c r="BP696" s="2"/>
    </row>
    <row r="697" spans="1:68" x14ac:dyDescent="0.25">
      <c r="A697" s="3"/>
      <c r="B697" s="4"/>
      <c r="C697" s="2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1">
        <f t="shared" si="10"/>
        <v>0</v>
      </c>
      <c r="BP697" s="2"/>
    </row>
    <row r="698" spans="1:68" x14ac:dyDescent="0.25">
      <c r="A698" s="3"/>
      <c r="B698" s="4"/>
      <c r="C698" s="2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1">
        <f t="shared" si="10"/>
        <v>0</v>
      </c>
      <c r="BP698" s="2"/>
    </row>
    <row r="699" spans="1:68" x14ac:dyDescent="0.25">
      <c r="A699" s="3"/>
      <c r="B699" s="4"/>
      <c r="C699" s="2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1">
        <f t="shared" si="10"/>
        <v>0</v>
      </c>
      <c r="BP699" s="2"/>
    </row>
    <row r="700" spans="1:68" x14ac:dyDescent="0.25">
      <c r="A700" s="3"/>
      <c r="B700" s="4"/>
      <c r="C700" s="2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1">
        <f t="shared" si="10"/>
        <v>0</v>
      </c>
      <c r="BP700" s="2"/>
    </row>
    <row r="701" spans="1:68" x14ac:dyDescent="0.25">
      <c r="A701" s="3"/>
      <c r="B701" s="4"/>
      <c r="C701" s="2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1">
        <f t="shared" si="10"/>
        <v>0</v>
      </c>
      <c r="BP701" s="2"/>
    </row>
    <row r="702" spans="1:68" x14ac:dyDescent="0.25">
      <c r="A702" s="3"/>
      <c r="B702" s="4"/>
      <c r="C702" s="2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1">
        <f t="shared" si="10"/>
        <v>0</v>
      </c>
      <c r="BP702" s="2"/>
    </row>
    <row r="703" spans="1:68" x14ac:dyDescent="0.25">
      <c r="A703" s="3"/>
      <c r="B703" s="4"/>
      <c r="C703" s="2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1">
        <f t="shared" si="10"/>
        <v>0</v>
      </c>
      <c r="BP703" s="2"/>
    </row>
    <row r="704" spans="1:68" x14ac:dyDescent="0.25">
      <c r="A704" s="3"/>
      <c r="B704" s="4"/>
      <c r="C704" s="2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1">
        <f t="shared" si="10"/>
        <v>0</v>
      </c>
      <c r="BP704" s="2"/>
    </row>
    <row r="705" spans="1:68" x14ac:dyDescent="0.25">
      <c r="A705" s="3"/>
      <c r="B705" s="4"/>
      <c r="C705" s="2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1">
        <f t="shared" si="10"/>
        <v>0</v>
      </c>
      <c r="BP705" s="2"/>
    </row>
    <row r="706" spans="1:68" x14ac:dyDescent="0.25">
      <c r="A706" s="3"/>
      <c r="B706" s="4"/>
      <c r="C706" s="2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1">
        <f t="shared" si="10"/>
        <v>0</v>
      </c>
      <c r="BP706" s="2"/>
    </row>
    <row r="707" spans="1:68" x14ac:dyDescent="0.25">
      <c r="A707" s="3"/>
      <c r="B707" s="4"/>
      <c r="C707" s="2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1">
        <f t="shared" si="10"/>
        <v>0</v>
      </c>
      <c r="BP707" s="2"/>
    </row>
    <row r="708" spans="1:68" x14ac:dyDescent="0.25">
      <c r="A708" s="3"/>
      <c r="B708" s="4"/>
      <c r="C708" s="2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1">
        <f t="shared" si="10"/>
        <v>0</v>
      </c>
      <c r="BP708" s="2"/>
    </row>
    <row r="709" spans="1:68" x14ac:dyDescent="0.25">
      <c r="A709" s="3"/>
      <c r="B709" s="4"/>
      <c r="C709" s="2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1">
        <f t="shared" si="10"/>
        <v>0</v>
      </c>
      <c r="BP709" s="2"/>
    </row>
    <row r="710" spans="1:68" x14ac:dyDescent="0.25">
      <c r="A710" s="3"/>
      <c r="B710" s="4"/>
      <c r="C710" s="2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1">
        <f t="shared" si="10"/>
        <v>0</v>
      </c>
      <c r="BP710" s="2"/>
    </row>
    <row r="711" spans="1:68" x14ac:dyDescent="0.25">
      <c r="A711" s="3"/>
      <c r="B711" s="4"/>
      <c r="C711" s="2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1">
        <f t="shared" si="10"/>
        <v>0</v>
      </c>
      <c r="BP711" s="2"/>
    </row>
    <row r="712" spans="1:68" x14ac:dyDescent="0.25">
      <c r="A712" s="3"/>
      <c r="B712" s="4"/>
      <c r="C712" s="2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1">
        <f t="shared" ref="BO712:BO775" si="11">COUNTA(D712:BN712)</f>
        <v>0</v>
      </c>
      <c r="BP712" s="2"/>
    </row>
    <row r="713" spans="1:68" x14ac:dyDescent="0.25">
      <c r="A713" s="3"/>
      <c r="B713" s="4"/>
      <c r="C713" s="2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1">
        <f t="shared" si="11"/>
        <v>0</v>
      </c>
      <c r="BP713" s="2"/>
    </row>
    <row r="714" spans="1:68" x14ac:dyDescent="0.25">
      <c r="A714" s="3"/>
      <c r="B714" s="4"/>
      <c r="C714" s="2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1">
        <f t="shared" si="11"/>
        <v>0</v>
      </c>
      <c r="BP714" s="2"/>
    </row>
    <row r="715" spans="1:68" x14ac:dyDescent="0.25">
      <c r="A715" s="3"/>
      <c r="B715" s="4"/>
      <c r="C715" s="2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1">
        <f t="shared" si="11"/>
        <v>0</v>
      </c>
      <c r="BP715" s="2"/>
    </row>
    <row r="716" spans="1:68" x14ac:dyDescent="0.25">
      <c r="A716" s="3"/>
      <c r="B716" s="4"/>
      <c r="C716" s="2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1">
        <f t="shared" si="11"/>
        <v>0</v>
      </c>
      <c r="BP716" s="2"/>
    </row>
    <row r="717" spans="1:68" x14ac:dyDescent="0.25">
      <c r="A717" s="3"/>
      <c r="B717" s="4"/>
      <c r="C717" s="2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1">
        <f t="shared" si="11"/>
        <v>0</v>
      </c>
      <c r="BP717" s="2"/>
    </row>
    <row r="718" spans="1:68" x14ac:dyDescent="0.25">
      <c r="A718" s="3"/>
      <c r="B718" s="4"/>
      <c r="C718" s="2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1">
        <f t="shared" si="11"/>
        <v>0</v>
      </c>
      <c r="BP718" s="2"/>
    </row>
    <row r="719" spans="1:68" x14ac:dyDescent="0.25">
      <c r="A719" s="3"/>
      <c r="B719" s="4"/>
      <c r="C719" s="2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1">
        <f t="shared" si="11"/>
        <v>0</v>
      </c>
      <c r="BP719" s="2"/>
    </row>
    <row r="720" spans="1:68" x14ac:dyDescent="0.25">
      <c r="A720" s="3"/>
      <c r="B720" s="4"/>
      <c r="C720" s="2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1">
        <f t="shared" si="11"/>
        <v>0</v>
      </c>
      <c r="BP720" s="2"/>
    </row>
    <row r="721" spans="1:68" x14ac:dyDescent="0.25">
      <c r="A721" s="3"/>
      <c r="B721" s="4"/>
      <c r="C721" s="2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1">
        <f t="shared" si="11"/>
        <v>0</v>
      </c>
      <c r="BP721" s="2"/>
    </row>
    <row r="722" spans="1:68" x14ac:dyDescent="0.25">
      <c r="A722" s="3"/>
      <c r="B722" s="4"/>
      <c r="C722" s="2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1">
        <f t="shared" si="11"/>
        <v>0</v>
      </c>
      <c r="BP722" s="2"/>
    </row>
    <row r="723" spans="1:68" x14ac:dyDescent="0.25">
      <c r="A723" s="3"/>
      <c r="B723" s="4"/>
      <c r="C723" s="2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1">
        <f t="shared" si="11"/>
        <v>0</v>
      </c>
      <c r="BP723" s="2"/>
    </row>
    <row r="724" spans="1:68" x14ac:dyDescent="0.25">
      <c r="A724" s="3"/>
      <c r="B724" s="4"/>
      <c r="C724" s="2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1">
        <f t="shared" si="11"/>
        <v>0</v>
      </c>
      <c r="BP724" s="2"/>
    </row>
    <row r="725" spans="1:68" x14ac:dyDescent="0.25">
      <c r="A725" s="3"/>
      <c r="B725" s="4"/>
      <c r="C725" s="2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1">
        <f t="shared" si="11"/>
        <v>0</v>
      </c>
      <c r="BP725" s="2"/>
    </row>
    <row r="726" spans="1:68" x14ac:dyDescent="0.25">
      <c r="A726" s="3"/>
      <c r="B726" s="4"/>
      <c r="C726" s="2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1">
        <f t="shared" si="11"/>
        <v>0</v>
      </c>
      <c r="BP726" s="2"/>
    </row>
    <row r="727" spans="1:68" x14ac:dyDescent="0.25">
      <c r="A727" s="3"/>
      <c r="B727" s="4"/>
      <c r="C727" s="2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1">
        <f t="shared" si="11"/>
        <v>0</v>
      </c>
      <c r="BP727" s="2"/>
    </row>
    <row r="728" spans="1:68" x14ac:dyDescent="0.25">
      <c r="A728" s="3"/>
      <c r="B728" s="4"/>
      <c r="C728" s="2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1">
        <f t="shared" si="11"/>
        <v>0</v>
      </c>
      <c r="BP728" s="2"/>
    </row>
    <row r="729" spans="1:68" x14ac:dyDescent="0.25">
      <c r="A729" s="3"/>
      <c r="B729" s="4"/>
      <c r="C729" s="2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1">
        <f t="shared" si="11"/>
        <v>0</v>
      </c>
      <c r="BP729" s="2"/>
    </row>
    <row r="730" spans="1:68" x14ac:dyDescent="0.25">
      <c r="A730" s="3"/>
      <c r="B730" s="4"/>
      <c r="C730" s="2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1">
        <f t="shared" si="11"/>
        <v>0</v>
      </c>
      <c r="BP730" s="2"/>
    </row>
    <row r="731" spans="1:68" x14ac:dyDescent="0.25">
      <c r="A731" s="3"/>
      <c r="B731" s="4"/>
      <c r="C731" s="2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1">
        <f t="shared" si="11"/>
        <v>0</v>
      </c>
      <c r="BP731" s="2"/>
    </row>
    <row r="732" spans="1:68" x14ac:dyDescent="0.25">
      <c r="A732" s="3"/>
      <c r="B732" s="4"/>
      <c r="C732" s="2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1">
        <f t="shared" si="11"/>
        <v>0</v>
      </c>
      <c r="BP732" s="2"/>
    </row>
    <row r="733" spans="1:68" x14ac:dyDescent="0.25">
      <c r="A733" s="3"/>
      <c r="B733" s="4"/>
      <c r="C733" s="2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1">
        <f t="shared" si="11"/>
        <v>0</v>
      </c>
      <c r="BP733" s="2"/>
    </row>
    <row r="734" spans="1:68" x14ac:dyDescent="0.25">
      <c r="A734" s="3"/>
      <c r="B734" s="4"/>
      <c r="C734" s="2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1">
        <f t="shared" si="11"/>
        <v>0</v>
      </c>
      <c r="BP734" s="2"/>
    </row>
    <row r="735" spans="1:68" x14ac:dyDescent="0.25">
      <c r="A735" s="3"/>
      <c r="B735" s="4"/>
      <c r="C735" s="2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1">
        <f t="shared" si="11"/>
        <v>0</v>
      </c>
      <c r="BP735" s="2"/>
    </row>
    <row r="736" spans="1:68" x14ac:dyDescent="0.25">
      <c r="A736" s="3"/>
      <c r="B736" s="4"/>
      <c r="C736" s="2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1">
        <f t="shared" si="11"/>
        <v>0</v>
      </c>
      <c r="BP736" s="2"/>
    </row>
    <row r="737" spans="1:68" x14ac:dyDescent="0.25">
      <c r="A737" s="3"/>
      <c r="B737" s="4"/>
      <c r="C737" s="2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1">
        <f t="shared" si="11"/>
        <v>0</v>
      </c>
      <c r="BP737" s="2"/>
    </row>
    <row r="738" spans="1:68" x14ac:dyDescent="0.25">
      <c r="A738" s="3"/>
      <c r="B738" s="4"/>
      <c r="C738" s="2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1">
        <f t="shared" si="11"/>
        <v>0</v>
      </c>
      <c r="BP738" s="2"/>
    </row>
    <row r="739" spans="1:68" x14ac:dyDescent="0.25">
      <c r="A739" s="3"/>
      <c r="B739" s="4"/>
      <c r="C739" s="2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1">
        <f t="shared" si="11"/>
        <v>0</v>
      </c>
      <c r="BP739" s="2"/>
    </row>
    <row r="740" spans="1:68" x14ac:dyDescent="0.25">
      <c r="A740" s="3"/>
      <c r="B740" s="4"/>
      <c r="C740" s="2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1">
        <f t="shared" si="11"/>
        <v>0</v>
      </c>
      <c r="BP740" s="2"/>
    </row>
    <row r="741" spans="1:68" x14ac:dyDescent="0.25">
      <c r="A741" s="3"/>
      <c r="B741" s="4"/>
      <c r="C741" s="2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1">
        <f t="shared" si="11"/>
        <v>0</v>
      </c>
      <c r="BP741" s="2"/>
    </row>
    <row r="742" spans="1:68" x14ac:dyDescent="0.25">
      <c r="A742" s="3"/>
      <c r="B742" s="4"/>
      <c r="C742" s="2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1">
        <f t="shared" si="11"/>
        <v>0</v>
      </c>
      <c r="BP742" s="2"/>
    </row>
    <row r="743" spans="1:68" x14ac:dyDescent="0.25">
      <c r="A743" s="3"/>
      <c r="B743" s="4"/>
      <c r="C743" s="2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1">
        <f t="shared" si="11"/>
        <v>0</v>
      </c>
      <c r="BP743" s="2"/>
    </row>
    <row r="744" spans="1:68" x14ac:dyDescent="0.25">
      <c r="A744" s="3"/>
      <c r="B744" s="4"/>
      <c r="C744" s="2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1">
        <f t="shared" si="11"/>
        <v>0</v>
      </c>
      <c r="BP744" s="2"/>
    </row>
    <row r="745" spans="1:68" x14ac:dyDescent="0.25">
      <c r="A745" s="3"/>
      <c r="B745" s="4"/>
      <c r="C745" s="2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1">
        <f t="shared" si="11"/>
        <v>0</v>
      </c>
      <c r="BP745" s="2"/>
    </row>
    <row r="746" spans="1:68" x14ac:dyDescent="0.25">
      <c r="A746" s="3"/>
      <c r="B746" s="4"/>
      <c r="C746" s="2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1">
        <f t="shared" si="11"/>
        <v>0</v>
      </c>
      <c r="BP746" s="2"/>
    </row>
    <row r="747" spans="1:68" x14ac:dyDescent="0.25">
      <c r="A747" s="3"/>
      <c r="B747" s="4"/>
      <c r="C747" s="2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1">
        <f t="shared" si="11"/>
        <v>0</v>
      </c>
      <c r="BP747" s="2"/>
    </row>
    <row r="748" spans="1:68" x14ac:dyDescent="0.25">
      <c r="A748" s="3"/>
      <c r="B748" s="4"/>
      <c r="C748" s="2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1">
        <f t="shared" si="11"/>
        <v>0</v>
      </c>
      <c r="BP748" s="2"/>
    </row>
    <row r="749" spans="1:68" x14ac:dyDescent="0.25">
      <c r="A749" s="3"/>
      <c r="B749" s="4"/>
      <c r="C749" s="2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1">
        <f t="shared" si="11"/>
        <v>0</v>
      </c>
      <c r="BP749" s="2"/>
    </row>
    <row r="750" spans="1:68" x14ac:dyDescent="0.25">
      <c r="A750" s="3"/>
      <c r="B750" s="4"/>
      <c r="C750" s="2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1">
        <f t="shared" si="11"/>
        <v>0</v>
      </c>
      <c r="BP750" s="2"/>
    </row>
    <row r="751" spans="1:68" x14ac:dyDescent="0.25">
      <c r="A751" s="3"/>
      <c r="B751" s="4"/>
      <c r="C751" s="2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1">
        <f t="shared" si="11"/>
        <v>0</v>
      </c>
      <c r="BP751" s="2"/>
    </row>
    <row r="752" spans="1:68" x14ac:dyDescent="0.25">
      <c r="A752" s="3"/>
      <c r="B752" s="4"/>
      <c r="C752" s="2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1">
        <f t="shared" si="11"/>
        <v>0</v>
      </c>
      <c r="BP752" s="2"/>
    </row>
    <row r="753" spans="1:68" x14ac:dyDescent="0.25">
      <c r="A753" s="3"/>
      <c r="B753" s="4"/>
      <c r="C753" s="2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1">
        <f t="shared" si="11"/>
        <v>0</v>
      </c>
      <c r="BP753" s="2"/>
    </row>
    <row r="754" spans="1:68" x14ac:dyDescent="0.25">
      <c r="A754" s="3"/>
      <c r="B754" s="4"/>
      <c r="C754" s="2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1">
        <f t="shared" si="11"/>
        <v>0</v>
      </c>
      <c r="BP754" s="2"/>
    </row>
    <row r="755" spans="1:68" x14ac:dyDescent="0.25">
      <c r="A755" s="3"/>
      <c r="B755" s="4"/>
      <c r="C755" s="2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1">
        <f t="shared" si="11"/>
        <v>0</v>
      </c>
      <c r="BP755" s="2"/>
    </row>
    <row r="756" spans="1:68" x14ac:dyDescent="0.25">
      <c r="A756" s="3"/>
      <c r="B756" s="4"/>
      <c r="C756" s="2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1">
        <f t="shared" si="11"/>
        <v>0</v>
      </c>
      <c r="BP756" s="2"/>
    </row>
    <row r="757" spans="1:68" x14ac:dyDescent="0.25">
      <c r="A757" s="3"/>
      <c r="B757" s="4"/>
      <c r="C757" s="2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1">
        <f t="shared" si="11"/>
        <v>0</v>
      </c>
      <c r="BP757" s="2"/>
    </row>
    <row r="758" spans="1:68" x14ac:dyDescent="0.25">
      <c r="A758" s="3"/>
      <c r="B758" s="4"/>
      <c r="C758" s="2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1">
        <f t="shared" si="11"/>
        <v>0</v>
      </c>
      <c r="BP758" s="2"/>
    </row>
    <row r="759" spans="1:68" x14ac:dyDescent="0.25">
      <c r="A759" s="3"/>
      <c r="B759" s="4"/>
      <c r="C759" s="2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1">
        <f t="shared" si="11"/>
        <v>0</v>
      </c>
      <c r="BP759" s="2"/>
    </row>
    <row r="760" spans="1:68" x14ac:dyDescent="0.25">
      <c r="A760" s="3"/>
      <c r="B760" s="4"/>
      <c r="C760" s="2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1">
        <f t="shared" si="11"/>
        <v>0</v>
      </c>
      <c r="BP760" s="2"/>
    </row>
    <row r="761" spans="1:68" x14ac:dyDescent="0.25">
      <c r="A761" s="3"/>
      <c r="B761" s="4"/>
      <c r="C761" s="2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1">
        <f t="shared" si="11"/>
        <v>0</v>
      </c>
      <c r="BP761" s="2"/>
    </row>
    <row r="762" spans="1:68" x14ac:dyDescent="0.25">
      <c r="A762" s="3"/>
      <c r="B762" s="4"/>
      <c r="C762" s="2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1">
        <f t="shared" si="11"/>
        <v>0</v>
      </c>
      <c r="BP762" s="2"/>
    </row>
    <row r="763" spans="1:68" x14ac:dyDescent="0.25">
      <c r="A763" s="3"/>
      <c r="B763" s="4"/>
      <c r="C763" s="2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1">
        <f t="shared" si="11"/>
        <v>0</v>
      </c>
      <c r="BP763" s="2"/>
    </row>
    <row r="764" spans="1:68" x14ac:dyDescent="0.25">
      <c r="A764" s="3"/>
      <c r="B764" s="4"/>
      <c r="C764" s="2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1">
        <f t="shared" si="11"/>
        <v>0</v>
      </c>
      <c r="BP764" s="2"/>
    </row>
    <row r="765" spans="1:68" x14ac:dyDescent="0.25">
      <c r="A765" s="3"/>
      <c r="B765" s="4"/>
      <c r="C765" s="2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1">
        <f t="shared" si="11"/>
        <v>0</v>
      </c>
      <c r="BP765" s="2"/>
    </row>
    <row r="766" spans="1:68" x14ac:dyDescent="0.25">
      <c r="A766" s="3"/>
      <c r="B766" s="4"/>
      <c r="C766" s="2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1">
        <f t="shared" si="11"/>
        <v>0</v>
      </c>
      <c r="BP766" s="2"/>
    </row>
    <row r="767" spans="1:68" x14ac:dyDescent="0.25">
      <c r="A767" s="3"/>
      <c r="B767" s="4"/>
      <c r="C767" s="2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1">
        <f t="shared" si="11"/>
        <v>0</v>
      </c>
      <c r="BP767" s="2"/>
    </row>
    <row r="768" spans="1:68" x14ac:dyDescent="0.25">
      <c r="A768" s="3"/>
      <c r="B768" s="4"/>
      <c r="C768" s="2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1">
        <f t="shared" si="11"/>
        <v>0</v>
      </c>
      <c r="BP768" s="2"/>
    </row>
    <row r="769" spans="1:68" x14ac:dyDescent="0.25">
      <c r="A769" s="3"/>
      <c r="B769" s="4"/>
      <c r="C769" s="2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1">
        <f t="shared" si="11"/>
        <v>0</v>
      </c>
      <c r="BP769" s="2"/>
    </row>
    <row r="770" spans="1:68" x14ac:dyDescent="0.25">
      <c r="A770" s="3"/>
      <c r="B770" s="4"/>
      <c r="C770" s="2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1">
        <f t="shared" si="11"/>
        <v>0</v>
      </c>
      <c r="BP770" s="2"/>
    </row>
    <row r="771" spans="1:68" x14ac:dyDescent="0.25">
      <c r="A771" s="3"/>
      <c r="B771" s="4"/>
      <c r="C771" s="2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1">
        <f t="shared" si="11"/>
        <v>0</v>
      </c>
      <c r="BP771" s="2"/>
    </row>
    <row r="772" spans="1:68" x14ac:dyDescent="0.25">
      <c r="A772" s="3"/>
      <c r="B772" s="4"/>
      <c r="C772" s="2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1">
        <f t="shared" si="11"/>
        <v>0</v>
      </c>
      <c r="BP772" s="2"/>
    </row>
    <row r="773" spans="1:68" x14ac:dyDescent="0.25">
      <c r="A773" s="3"/>
      <c r="B773" s="4"/>
      <c r="C773" s="2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1">
        <f t="shared" si="11"/>
        <v>0</v>
      </c>
      <c r="BP773" s="2"/>
    </row>
    <row r="774" spans="1:68" x14ac:dyDescent="0.25">
      <c r="A774" s="3"/>
      <c r="B774" s="4"/>
      <c r="C774" s="2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1">
        <f t="shared" si="11"/>
        <v>0</v>
      </c>
      <c r="BP774" s="2"/>
    </row>
    <row r="775" spans="1:68" x14ac:dyDescent="0.25">
      <c r="A775" s="3"/>
      <c r="B775" s="4"/>
      <c r="C775" s="2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1">
        <f t="shared" si="11"/>
        <v>0</v>
      </c>
      <c r="BP775" s="2"/>
    </row>
    <row r="776" spans="1:68" x14ac:dyDescent="0.25">
      <c r="A776" s="3"/>
      <c r="B776" s="4"/>
      <c r="C776" s="2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1">
        <f t="shared" ref="BO776:BO839" si="12">COUNTA(D776:BN776)</f>
        <v>0</v>
      </c>
      <c r="BP776" s="2"/>
    </row>
    <row r="777" spans="1:68" x14ac:dyDescent="0.25">
      <c r="A777" s="3"/>
      <c r="B777" s="4"/>
      <c r="C777" s="2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1">
        <f t="shared" si="12"/>
        <v>0</v>
      </c>
      <c r="BP777" s="2"/>
    </row>
    <row r="778" spans="1:68" x14ac:dyDescent="0.25">
      <c r="A778" s="3"/>
      <c r="B778" s="4"/>
      <c r="C778" s="2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1">
        <f t="shared" si="12"/>
        <v>0</v>
      </c>
      <c r="BP778" s="2"/>
    </row>
    <row r="779" spans="1:68" x14ac:dyDescent="0.25">
      <c r="A779" s="3"/>
      <c r="B779" s="4"/>
      <c r="C779" s="2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1">
        <f t="shared" si="12"/>
        <v>0</v>
      </c>
      <c r="BP779" s="2"/>
    </row>
    <row r="780" spans="1:68" x14ac:dyDescent="0.25">
      <c r="A780" s="3"/>
      <c r="B780" s="4"/>
      <c r="C780" s="2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1">
        <f t="shared" si="12"/>
        <v>0</v>
      </c>
      <c r="BP780" s="2"/>
    </row>
    <row r="781" spans="1:68" x14ac:dyDescent="0.25">
      <c r="A781" s="3"/>
      <c r="B781" s="4"/>
      <c r="C781" s="2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1">
        <f t="shared" si="12"/>
        <v>0</v>
      </c>
      <c r="BP781" s="2"/>
    </row>
    <row r="782" spans="1:68" x14ac:dyDescent="0.25">
      <c r="A782" s="3"/>
      <c r="B782" s="4"/>
      <c r="C782" s="2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1">
        <f t="shared" si="12"/>
        <v>0</v>
      </c>
      <c r="BP782" s="2"/>
    </row>
    <row r="783" spans="1:68" x14ac:dyDescent="0.25">
      <c r="A783" s="3"/>
      <c r="B783" s="4"/>
      <c r="C783" s="2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1">
        <f t="shared" si="12"/>
        <v>0</v>
      </c>
      <c r="BP783" s="2"/>
    </row>
    <row r="784" spans="1:68" x14ac:dyDescent="0.25">
      <c r="A784" s="3"/>
      <c r="B784" s="4"/>
      <c r="C784" s="2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1">
        <f t="shared" si="12"/>
        <v>0</v>
      </c>
      <c r="BP784" s="2"/>
    </row>
    <row r="785" spans="1:68" x14ac:dyDescent="0.25">
      <c r="A785" s="3"/>
      <c r="B785" s="4"/>
      <c r="C785" s="2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1">
        <f t="shared" si="12"/>
        <v>0</v>
      </c>
      <c r="BP785" s="2"/>
    </row>
    <row r="786" spans="1:68" x14ac:dyDescent="0.25">
      <c r="A786" s="3"/>
      <c r="B786" s="4"/>
      <c r="C786" s="2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1">
        <f t="shared" si="12"/>
        <v>0</v>
      </c>
      <c r="BP786" s="2"/>
    </row>
    <row r="787" spans="1:68" x14ac:dyDescent="0.25">
      <c r="A787" s="3"/>
      <c r="B787" s="4"/>
      <c r="C787" s="2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1">
        <f t="shared" si="12"/>
        <v>0</v>
      </c>
      <c r="BP787" s="2"/>
    </row>
    <row r="788" spans="1:68" x14ac:dyDescent="0.25">
      <c r="A788" s="3"/>
      <c r="B788" s="4"/>
      <c r="C788" s="2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1">
        <f t="shared" si="12"/>
        <v>0</v>
      </c>
      <c r="BP788" s="2"/>
    </row>
    <row r="789" spans="1:68" x14ac:dyDescent="0.25">
      <c r="A789" s="3"/>
      <c r="B789" s="4"/>
      <c r="C789" s="2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1">
        <f t="shared" si="12"/>
        <v>0</v>
      </c>
      <c r="BP789" s="2"/>
    </row>
    <row r="790" spans="1:68" x14ac:dyDescent="0.25">
      <c r="A790" s="3"/>
      <c r="B790" s="4"/>
      <c r="C790" s="2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1">
        <f t="shared" si="12"/>
        <v>0</v>
      </c>
      <c r="BP790" s="2"/>
    </row>
    <row r="791" spans="1:68" x14ac:dyDescent="0.25">
      <c r="A791" s="3"/>
      <c r="B791" s="4"/>
      <c r="C791" s="2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1">
        <f t="shared" si="12"/>
        <v>0</v>
      </c>
      <c r="BP791" s="2"/>
    </row>
    <row r="792" spans="1:68" x14ac:dyDescent="0.25">
      <c r="A792" s="3"/>
      <c r="B792" s="4"/>
      <c r="C792" s="2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1">
        <f t="shared" si="12"/>
        <v>0</v>
      </c>
      <c r="BP792" s="2"/>
    </row>
    <row r="793" spans="1:68" x14ac:dyDescent="0.25">
      <c r="A793" s="3"/>
      <c r="B793" s="4"/>
      <c r="C793" s="2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1">
        <f t="shared" si="12"/>
        <v>0</v>
      </c>
      <c r="BP793" s="2"/>
    </row>
    <row r="794" spans="1:68" x14ac:dyDescent="0.25">
      <c r="A794" s="3"/>
      <c r="B794" s="4"/>
      <c r="C794" s="2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1">
        <f t="shared" si="12"/>
        <v>0</v>
      </c>
      <c r="BP794" s="2"/>
    </row>
    <row r="795" spans="1:68" x14ac:dyDescent="0.25">
      <c r="A795" s="3"/>
      <c r="B795" s="4"/>
      <c r="C795" s="2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1">
        <f t="shared" si="12"/>
        <v>0</v>
      </c>
      <c r="BP795" s="2"/>
    </row>
    <row r="796" spans="1:68" x14ac:dyDescent="0.25">
      <c r="A796" s="3"/>
      <c r="B796" s="4"/>
      <c r="C796" s="2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1">
        <f t="shared" si="12"/>
        <v>0</v>
      </c>
      <c r="BP796" s="2"/>
    </row>
    <row r="797" spans="1:68" x14ac:dyDescent="0.25">
      <c r="A797" s="3"/>
      <c r="B797" s="4"/>
      <c r="C797" s="2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1">
        <f t="shared" si="12"/>
        <v>0</v>
      </c>
      <c r="BP797" s="2"/>
    </row>
    <row r="798" spans="1:68" x14ac:dyDescent="0.25">
      <c r="A798" s="3"/>
      <c r="B798" s="4"/>
      <c r="C798" s="2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1">
        <f t="shared" si="12"/>
        <v>0</v>
      </c>
      <c r="BP798" s="2"/>
    </row>
    <row r="799" spans="1:68" x14ac:dyDescent="0.25">
      <c r="A799" s="3"/>
      <c r="B799" s="4"/>
      <c r="C799" s="2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1">
        <f t="shared" si="12"/>
        <v>0</v>
      </c>
      <c r="BP799" s="2"/>
    </row>
    <row r="800" spans="1:68" x14ac:dyDescent="0.25">
      <c r="A800" s="3"/>
      <c r="B800" s="4"/>
      <c r="C800" s="2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1">
        <f t="shared" si="12"/>
        <v>0</v>
      </c>
      <c r="BP800" s="2"/>
    </row>
    <row r="801" spans="1:68" x14ac:dyDescent="0.25">
      <c r="A801" s="3"/>
      <c r="B801" s="4"/>
      <c r="C801" s="2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1">
        <f t="shared" si="12"/>
        <v>0</v>
      </c>
      <c r="BP801" s="2"/>
    </row>
    <row r="802" spans="1:68" x14ac:dyDescent="0.25">
      <c r="A802" s="3"/>
      <c r="B802" s="4"/>
      <c r="C802" s="2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1">
        <f t="shared" si="12"/>
        <v>0</v>
      </c>
      <c r="BP802" s="2"/>
    </row>
    <row r="803" spans="1:68" x14ac:dyDescent="0.25">
      <c r="A803" s="3"/>
      <c r="B803" s="4"/>
      <c r="C803" s="2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1">
        <f t="shared" si="12"/>
        <v>0</v>
      </c>
      <c r="BP803" s="2"/>
    </row>
    <row r="804" spans="1:68" x14ac:dyDescent="0.25">
      <c r="A804" s="3"/>
      <c r="B804" s="4"/>
      <c r="C804" s="2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1">
        <f t="shared" si="12"/>
        <v>0</v>
      </c>
      <c r="BP804" s="2"/>
    </row>
    <row r="805" spans="1:68" x14ac:dyDescent="0.25">
      <c r="A805" s="3"/>
      <c r="B805" s="4"/>
      <c r="C805" s="2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1">
        <f t="shared" si="12"/>
        <v>0</v>
      </c>
      <c r="BP805" s="2"/>
    </row>
    <row r="806" spans="1:68" x14ac:dyDescent="0.25">
      <c r="A806" s="3"/>
      <c r="B806" s="4"/>
      <c r="C806" s="2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1">
        <f t="shared" si="12"/>
        <v>0</v>
      </c>
      <c r="BP806" s="2"/>
    </row>
    <row r="807" spans="1:68" x14ac:dyDescent="0.25">
      <c r="A807" s="3"/>
      <c r="B807" s="4"/>
      <c r="C807" s="2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1">
        <f t="shared" si="12"/>
        <v>0</v>
      </c>
      <c r="BP807" s="2"/>
    </row>
    <row r="808" spans="1:68" x14ac:dyDescent="0.25">
      <c r="A808" s="3"/>
      <c r="B808" s="4"/>
      <c r="C808" s="2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1">
        <f t="shared" si="12"/>
        <v>0</v>
      </c>
      <c r="BP808" s="2"/>
    </row>
    <row r="809" spans="1:68" x14ac:dyDescent="0.25">
      <c r="A809" s="3"/>
      <c r="B809" s="4"/>
      <c r="C809" s="2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1">
        <f t="shared" si="12"/>
        <v>0</v>
      </c>
      <c r="BP809" s="2"/>
    </row>
    <row r="810" spans="1:68" x14ac:dyDescent="0.25">
      <c r="A810" s="3"/>
      <c r="B810" s="4"/>
      <c r="C810" s="2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1">
        <f t="shared" si="12"/>
        <v>0</v>
      </c>
      <c r="BP810" s="2"/>
    </row>
    <row r="811" spans="1:68" x14ac:dyDescent="0.25">
      <c r="A811" s="3"/>
      <c r="B811" s="4"/>
      <c r="C811" s="2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1">
        <f t="shared" si="12"/>
        <v>0</v>
      </c>
      <c r="BP811" s="2"/>
    </row>
    <row r="812" spans="1:68" x14ac:dyDescent="0.25">
      <c r="A812" s="3"/>
      <c r="B812" s="4"/>
      <c r="C812" s="2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1">
        <f t="shared" si="12"/>
        <v>0</v>
      </c>
      <c r="BP812" s="2"/>
    </row>
    <row r="813" spans="1:68" x14ac:dyDescent="0.25">
      <c r="A813" s="3"/>
      <c r="B813" s="4"/>
      <c r="C813" s="2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1">
        <f t="shared" si="12"/>
        <v>0</v>
      </c>
      <c r="BP813" s="2"/>
    </row>
    <row r="814" spans="1:68" x14ac:dyDescent="0.25">
      <c r="A814" s="3"/>
      <c r="B814" s="4"/>
      <c r="C814" s="2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1">
        <f t="shared" si="12"/>
        <v>0</v>
      </c>
      <c r="BP814" s="2"/>
    </row>
    <row r="815" spans="1:68" x14ac:dyDescent="0.25">
      <c r="A815" s="3"/>
      <c r="B815" s="4"/>
      <c r="C815" s="2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1">
        <f t="shared" si="12"/>
        <v>0</v>
      </c>
      <c r="BP815" s="2"/>
    </row>
    <row r="816" spans="1:68" x14ac:dyDescent="0.25">
      <c r="A816" s="3"/>
      <c r="B816" s="4"/>
      <c r="C816" s="2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1">
        <f t="shared" si="12"/>
        <v>0</v>
      </c>
      <c r="BP816" s="2"/>
    </row>
    <row r="817" spans="1:68" x14ac:dyDescent="0.25">
      <c r="A817" s="3"/>
      <c r="B817" s="4"/>
      <c r="C817" s="2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1">
        <f t="shared" si="12"/>
        <v>0</v>
      </c>
      <c r="BP817" s="2"/>
    </row>
    <row r="818" spans="1:68" x14ac:dyDescent="0.25">
      <c r="A818" s="3"/>
      <c r="B818" s="4"/>
      <c r="C818" s="2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1">
        <f t="shared" si="12"/>
        <v>0</v>
      </c>
      <c r="BP818" s="2"/>
    </row>
    <row r="819" spans="1:68" x14ac:dyDescent="0.25">
      <c r="A819" s="3"/>
      <c r="B819" s="4"/>
      <c r="C819" s="2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1">
        <f t="shared" si="12"/>
        <v>0</v>
      </c>
      <c r="BP819" s="2"/>
    </row>
    <row r="820" spans="1:68" x14ac:dyDescent="0.25">
      <c r="A820" s="3"/>
      <c r="B820" s="4"/>
      <c r="C820" s="2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1">
        <f t="shared" si="12"/>
        <v>0</v>
      </c>
      <c r="BP820" s="2"/>
    </row>
    <row r="821" spans="1:68" x14ac:dyDescent="0.25">
      <c r="A821" s="3"/>
      <c r="B821" s="4"/>
      <c r="C821" s="2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1">
        <f t="shared" si="12"/>
        <v>0</v>
      </c>
      <c r="BP821" s="2"/>
    </row>
    <row r="822" spans="1:68" x14ac:dyDescent="0.25">
      <c r="A822" s="3"/>
      <c r="B822" s="4"/>
      <c r="C822" s="2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1">
        <f t="shared" si="12"/>
        <v>0</v>
      </c>
      <c r="BP822" s="2"/>
    </row>
    <row r="823" spans="1:68" x14ac:dyDescent="0.25">
      <c r="A823" s="3"/>
      <c r="B823" s="4"/>
      <c r="C823" s="2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1">
        <f t="shared" si="12"/>
        <v>0</v>
      </c>
      <c r="BP823" s="2"/>
    </row>
    <row r="824" spans="1:68" x14ac:dyDescent="0.25">
      <c r="A824" s="3"/>
      <c r="B824" s="4"/>
      <c r="C824" s="2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1">
        <f t="shared" si="12"/>
        <v>0</v>
      </c>
      <c r="BP824" s="2"/>
    </row>
    <row r="825" spans="1:68" x14ac:dyDescent="0.25">
      <c r="A825" s="3"/>
      <c r="B825" s="4"/>
      <c r="C825" s="2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1">
        <f t="shared" si="12"/>
        <v>0</v>
      </c>
      <c r="BP825" s="2"/>
    </row>
    <row r="826" spans="1:68" x14ac:dyDescent="0.25">
      <c r="A826" s="3"/>
      <c r="B826" s="4"/>
      <c r="C826" s="2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1">
        <f t="shared" si="12"/>
        <v>0</v>
      </c>
      <c r="BP826" s="2"/>
    </row>
    <row r="827" spans="1:68" x14ac:dyDescent="0.25">
      <c r="A827" s="3"/>
      <c r="B827" s="4"/>
      <c r="C827" s="2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1">
        <f t="shared" si="12"/>
        <v>0</v>
      </c>
      <c r="BP827" s="2"/>
    </row>
    <row r="828" spans="1:68" x14ac:dyDescent="0.25">
      <c r="A828" s="3"/>
      <c r="B828" s="4"/>
      <c r="C828" s="2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1">
        <f t="shared" si="12"/>
        <v>0</v>
      </c>
      <c r="BP828" s="2"/>
    </row>
    <row r="829" spans="1:68" x14ac:dyDescent="0.25">
      <c r="A829" s="3"/>
      <c r="B829" s="4"/>
      <c r="C829" s="2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1">
        <f t="shared" si="12"/>
        <v>0</v>
      </c>
      <c r="BP829" s="2"/>
    </row>
    <row r="830" spans="1:68" x14ac:dyDescent="0.25">
      <c r="A830" s="3"/>
      <c r="B830" s="4"/>
      <c r="C830" s="2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1">
        <f t="shared" si="12"/>
        <v>0</v>
      </c>
      <c r="BP830" s="2"/>
    </row>
    <row r="831" spans="1:68" x14ac:dyDescent="0.25">
      <c r="A831" s="3"/>
      <c r="B831" s="4"/>
      <c r="C831" s="2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1">
        <f t="shared" si="12"/>
        <v>0</v>
      </c>
      <c r="BP831" s="2"/>
    </row>
    <row r="832" spans="1:68" x14ac:dyDescent="0.25">
      <c r="A832" s="3"/>
      <c r="B832" s="4"/>
      <c r="C832" s="2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1">
        <f t="shared" si="12"/>
        <v>0</v>
      </c>
      <c r="BP832" s="2"/>
    </row>
    <row r="833" spans="1:68" x14ac:dyDescent="0.25">
      <c r="A833" s="3"/>
      <c r="B833" s="4"/>
      <c r="C833" s="2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1">
        <f t="shared" si="12"/>
        <v>0</v>
      </c>
      <c r="BP833" s="2"/>
    </row>
    <row r="834" spans="1:68" x14ac:dyDescent="0.25">
      <c r="A834" s="3"/>
      <c r="B834" s="4"/>
      <c r="C834" s="2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1">
        <f t="shared" si="12"/>
        <v>0</v>
      </c>
      <c r="BP834" s="2"/>
    </row>
    <row r="835" spans="1:68" x14ac:dyDescent="0.25">
      <c r="A835" s="3"/>
      <c r="B835" s="4"/>
      <c r="C835" s="2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1">
        <f t="shared" si="12"/>
        <v>0</v>
      </c>
      <c r="BP835" s="2"/>
    </row>
    <row r="836" spans="1:68" x14ac:dyDescent="0.25">
      <c r="A836" s="3"/>
      <c r="B836" s="4"/>
      <c r="C836" s="2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1">
        <f t="shared" si="12"/>
        <v>0</v>
      </c>
      <c r="BP836" s="2"/>
    </row>
    <row r="837" spans="1:68" x14ac:dyDescent="0.25">
      <c r="A837" s="3"/>
      <c r="B837" s="4"/>
      <c r="C837" s="2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1">
        <f t="shared" si="12"/>
        <v>0</v>
      </c>
      <c r="BP837" s="2"/>
    </row>
    <row r="838" spans="1:68" x14ac:dyDescent="0.25">
      <c r="A838" s="3"/>
      <c r="B838" s="4"/>
      <c r="C838" s="2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1">
        <f t="shared" si="12"/>
        <v>0</v>
      </c>
      <c r="BP838" s="2"/>
    </row>
    <row r="839" spans="1:68" x14ac:dyDescent="0.25">
      <c r="A839" s="3"/>
      <c r="B839" s="4"/>
      <c r="C839" s="2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1">
        <f t="shared" si="12"/>
        <v>0</v>
      </c>
      <c r="BP839" s="2"/>
    </row>
    <row r="840" spans="1:68" x14ac:dyDescent="0.25">
      <c r="A840" s="3"/>
      <c r="B840" s="4"/>
      <c r="C840" s="2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1">
        <f t="shared" ref="BO840:BO903" si="13">COUNTA(D840:BN840)</f>
        <v>0</v>
      </c>
      <c r="BP840" s="2"/>
    </row>
    <row r="841" spans="1:68" x14ac:dyDescent="0.25">
      <c r="A841" s="3"/>
      <c r="B841" s="4"/>
      <c r="C841" s="2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1">
        <f t="shared" si="13"/>
        <v>0</v>
      </c>
      <c r="BP841" s="2"/>
    </row>
    <row r="842" spans="1:68" x14ac:dyDescent="0.25">
      <c r="A842" s="3"/>
      <c r="B842" s="4"/>
      <c r="C842" s="2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1">
        <f t="shared" si="13"/>
        <v>0</v>
      </c>
      <c r="BP842" s="2"/>
    </row>
    <row r="843" spans="1:68" x14ac:dyDescent="0.25">
      <c r="A843" s="3"/>
      <c r="B843" s="4"/>
      <c r="C843" s="2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1">
        <f t="shared" si="13"/>
        <v>0</v>
      </c>
      <c r="BP843" s="2"/>
    </row>
    <row r="844" spans="1:68" x14ac:dyDescent="0.25">
      <c r="A844" s="3"/>
      <c r="B844" s="4"/>
      <c r="C844" s="2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1">
        <f t="shared" si="13"/>
        <v>0</v>
      </c>
      <c r="BP844" s="2"/>
    </row>
    <row r="845" spans="1:68" x14ac:dyDescent="0.25">
      <c r="A845" s="3"/>
      <c r="B845" s="4"/>
      <c r="C845" s="2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1">
        <f t="shared" si="13"/>
        <v>0</v>
      </c>
      <c r="BP845" s="2"/>
    </row>
    <row r="846" spans="1:68" x14ac:dyDescent="0.25">
      <c r="A846" s="3"/>
      <c r="B846" s="4"/>
      <c r="C846" s="2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1">
        <f t="shared" si="13"/>
        <v>0</v>
      </c>
      <c r="BP846" s="2"/>
    </row>
    <row r="847" spans="1:68" x14ac:dyDescent="0.25">
      <c r="A847" s="3"/>
      <c r="B847" s="4"/>
      <c r="C847" s="2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1">
        <f t="shared" si="13"/>
        <v>0</v>
      </c>
      <c r="BP847" s="2"/>
    </row>
    <row r="848" spans="1:68" x14ac:dyDescent="0.25">
      <c r="A848" s="3"/>
      <c r="B848" s="4"/>
      <c r="C848" s="2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1">
        <f t="shared" si="13"/>
        <v>0</v>
      </c>
      <c r="BP848" s="2"/>
    </row>
    <row r="849" spans="1:68" x14ac:dyDescent="0.25">
      <c r="A849" s="3"/>
      <c r="B849" s="4"/>
      <c r="C849" s="2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1">
        <f t="shared" si="13"/>
        <v>0</v>
      </c>
      <c r="BP849" s="2"/>
    </row>
    <row r="850" spans="1:68" x14ac:dyDescent="0.25">
      <c r="A850" s="3"/>
      <c r="B850" s="4"/>
      <c r="C850" s="2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1">
        <f t="shared" si="13"/>
        <v>0</v>
      </c>
      <c r="BP850" s="2"/>
    </row>
    <row r="851" spans="1:68" x14ac:dyDescent="0.25">
      <c r="A851" s="3"/>
      <c r="B851" s="4"/>
      <c r="C851" s="2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1">
        <f t="shared" si="13"/>
        <v>0</v>
      </c>
      <c r="BP851" s="2"/>
    </row>
    <row r="852" spans="1:68" x14ac:dyDescent="0.25">
      <c r="A852" s="3"/>
      <c r="B852" s="4"/>
      <c r="C852" s="2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1">
        <f t="shared" si="13"/>
        <v>0</v>
      </c>
      <c r="BP852" s="2"/>
    </row>
    <row r="853" spans="1:68" x14ac:dyDescent="0.25">
      <c r="A853" s="3"/>
      <c r="B853" s="4"/>
      <c r="C853" s="2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1">
        <f t="shared" si="13"/>
        <v>0</v>
      </c>
      <c r="BP853" s="2"/>
    </row>
    <row r="854" spans="1:68" x14ac:dyDescent="0.25">
      <c r="A854" s="3"/>
      <c r="B854" s="4"/>
      <c r="C854" s="2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1">
        <f t="shared" si="13"/>
        <v>0</v>
      </c>
      <c r="BP854" s="2"/>
    </row>
    <row r="855" spans="1:68" x14ac:dyDescent="0.25">
      <c r="A855" s="3"/>
      <c r="B855" s="4"/>
      <c r="C855" s="2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1">
        <f t="shared" si="13"/>
        <v>0</v>
      </c>
      <c r="BP855" s="2"/>
    </row>
    <row r="856" spans="1:68" x14ac:dyDescent="0.25">
      <c r="A856" s="3"/>
      <c r="B856" s="4"/>
      <c r="C856" s="2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1">
        <f t="shared" si="13"/>
        <v>0</v>
      </c>
      <c r="BP856" s="2"/>
    </row>
    <row r="857" spans="1:68" x14ac:dyDescent="0.25">
      <c r="A857" s="3"/>
      <c r="B857" s="4"/>
      <c r="C857" s="2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1">
        <f t="shared" si="13"/>
        <v>0</v>
      </c>
      <c r="BP857" s="2"/>
    </row>
    <row r="858" spans="1:68" x14ac:dyDescent="0.25">
      <c r="A858" s="3"/>
      <c r="B858" s="4"/>
      <c r="C858" s="2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1">
        <f t="shared" si="13"/>
        <v>0</v>
      </c>
      <c r="BP858" s="2"/>
    </row>
    <row r="859" spans="1:68" x14ac:dyDescent="0.25">
      <c r="A859" s="3"/>
      <c r="B859" s="4"/>
      <c r="C859" s="2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1">
        <f t="shared" si="13"/>
        <v>0</v>
      </c>
      <c r="BP859" s="2"/>
    </row>
    <row r="860" spans="1:68" x14ac:dyDescent="0.25">
      <c r="A860" s="3"/>
      <c r="B860" s="4"/>
      <c r="C860" s="2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1">
        <f t="shared" si="13"/>
        <v>0</v>
      </c>
      <c r="BP860" s="2"/>
    </row>
    <row r="861" spans="1:68" x14ac:dyDescent="0.25">
      <c r="A861" s="3"/>
      <c r="B861" s="4"/>
      <c r="C861" s="2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1">
        <f t="shared" si="13"/>
        <v>0</v>
      </c>
      <c r="BP861" s="2"/>
    </row>
    <row r="862" spans="1:68" x14ac:dyDescent="0.25">
      <c r="A862" s="3"/>
      <c r="B862" s="4"/>
      <c r="C862" s="2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1">
        <f t="shared" si="13"/>
        <v>0</v>
      </c>
      <c r="BP862" s="2"/>
    </row>
    <row r="863" spans="1:68" x14ac:dyDescent="0.25">
      <c r="A863" s="3"/>
      <c r="B863" s="4"/>
      <c r="C863" s="2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1">
        <f t="shared" si="13"/>
        <v>0</v>
      </c>
      <c r="BP863" s="2"/>
    </row>
    <row r="864" spans="1:68" x14ac:dyDescent="0.25">
      <c r="A864" s="3"/>
      <c r="B864" s="4"/>
      <c r="C864" s="2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1">
        <f t="shared" si="13"/>
        <v>0</v>
      </c>
      <c r="BP864" s="2"/>
    </row>
    <row r="865" spans="1:68" x14ac:dyDescent="0.25">
      <c r="A865" s="3"/>
      <c r="B865" s="4"/>
      <c r="C865" s="2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1">
        <f t="shared" si="13"/>
        <v>0</v>
      </c>
      <c r="BP865" s="2"/>
    </row>
    <row r="866" spans="1:68" x14ac:dyDescent="0.25">
      <c r="A866" s="3"/>
      <c r="B866" s="4"/>
      <c r="C866" s="2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1">
        <f t="shared" si="13"/>
        <v>0</v>
      </c>
      <c r="BP866" s="2"/>
    </row>
    <row r="867" spans="1:68" x14ac:dyDescent="0.25">
      <c r="A867" s="3"/>
      <c r="B867" s="4"/>
      <c r="C867" s="2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1">
        <f t="shared" si="13"/>
        <v>0</v>
      </c>
      <c r="BP867" s="2"/>
    </row>
    <row r="868" spans="1:68" x14ac:dyDescent="0.25">
      <c r="A868" s="3"/>
      <c r="B868" s="4"/>
      <c r="C868" s="2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1">
        <f t="shared" si="13"/>
        <v>0</v>
      </c>
      <c r="BP868" s="2"/>
    </row>
    <row r="869" spans="1:68" x14ac:dyDescent="0.25">
      <c r="A869" s="3"/>
      <c r="B869" s="4"/>
      <c r="C869" s="2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1">
        <f t="shared" si="13"/>
        <v>0</v>
      </c>
      <c r="BP869" s="2"/>
    </row>
    <row r="870" spans="1:68" x14ac:dyDescent="0.25">
      <c r="A870" s="3"/>
      <c r="B870" s="4"/>
      <c r="C870" s="2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1">
        <f t="shared" si="13"/>
        <v>0</v>
      </c>
      <c r="BP870" s="2"/>
    </row>
    <row r="871" spans="1:68" x14ac:dyDescent="0.25">
      <c r="A871" s="3"/>
      <c r="B871" s="4"/>
      <c r="C871" s="2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1">
        <f t="shared" si="13"/>
        <v>0</v>
      </c>
      <c r="BP871" s="2"/>
    </row>
    <row r="872" spans="1:68" x14ac:dyDescent="0.25">
      <c r="A872" s="3"/>
      <c r="B872" s="4"/>
      <c r="C872" s="2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1">
        <f t="shared" si="13"/>
        <v>0</v>
      </c>
      <c r="BP872" s="2"/>
    </row>
    <row r="873" spans="1:68" x14ac:dyDescent="0.25">
      <c r="A873" s="3"/>
      <c r="B873" s="4"/>
      <c r="C873" s="2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1">
        <f t="shared" si="13"/>
        <v>0</v>
      </c>
      <c r="BP873" s="2"/>
    </row>
    <row r="874" spans="1:68" x14ac:dyDescent="0.25">
      <c r="A874" s="3"/>
      <c r="B874" s="4"/>
      <c r="C874" s="2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1">
        <f t="shared" si="13"/>
        <v>0</v>
      </c>
      <c r="BP874" s="2"/>
    </row>
    <row r="875" spans="1:68" x14ac:dyDescent="0.25">
      <c r="A875" s="3"/>
      <c r="B875" s="4"/>
      <c r="C875" s="2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1">
        <f t="shared" si="13"/>
        <v>0</v>
      </c>
      <c r="BP875" s="2"/>
    </row>
    <row r="876" spans="1:68" x14ac:dyDescent="0.25">
      <c r="A876" s="3"/>
      <c r="B876" s="4"/>
      <c r="C876" s="2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1">
        <f t="shared" si="13"/>
        <v>0</v>
      </c>
      <c r="BP876" s="2"/>
    </row>
    <row r="877" spans="1:68" x14ac:dyDescent="0.25">
      <c r="A877" s="3"/>
      <c r="B877" s="4"/>
      <c r="C877" s="2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1">
        <f t="shared" si="13"/>
        <v>0</v>
      </c>
      <c r="BP877" s="2"/>
    </row>
    <row r="878" spans="1:68" x14ac:dyDescent="0.25">
      <c r="A878" s="3"/>
      <c r="B878" s="4"/>
      <c r="C878" s="2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1">
        <f t="shared" si="13"/>
        <v>0</v>
      </c>
      <c r="BP878" s="2"/>
    </row>
    <row r="879" spans="1:68" x14ac:dyDescent="0.25">
      <c r="A879" s="3"/>
      <c r="B879" s="4"/>
      <c r="C879" s="2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1">
        <f t="shared" si="13"/>
        <v>0</v>
      </c>
      <c r="BP879" s="2"/>
    </row>
    <row r="880" spans="1:68" x14ac:dyDescent="0.25">
      <c r="A880" s="3"/>
      <c r="B880" s="4"/>
      <c r="C880" s="2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1">
        <f t="shared" si="13"/>
        <v>0</v>
      </c>
      <c r="BP880" s="2"/>
    </row>
    <row r="881" spans="1:68" x14ac:dyDescent="0.25">
      <c r="A881" s="3"/>
      <c r="B881" s="4"/>
      <c r="C881" s="2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1">
        <f t="shared" si="13"/>
        <v>0</v>
      </c>
      <c r="BP881" s="2"/>
    </row>
    <row r="882" spans="1:68" x14ac:dyDescent="0.25">
      <c r="A882" s="3"/>
      <c r="B882" s="4"/>
      <c r="C882" s="2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1">
        <f t="shared" si="13"/>
        <v>0</v>
      </c>
      <c r="BP882" s="2"/>
    </row>
    <row r="883" spans="1:68" x14ac:dyDescent="0.25">
      <c r="A883" s="3"/>
      <c r="B883" s="4"/>
      <c r="C883" s="2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1">
        <f t="shared" si="13"/>
        <v>0</v>
      </c>
      <c r="BP883" s="2"/>
    </row>
    <row r="884" spans="1:68" x14ac:dyDescent="0.25">
      <c r="A884" s="3"/>
      <c r="B884" s="4"/>
      <c r="C884" s="2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1">
        <f t="shared" si="13"/>
        <v>0</v>
      </c>
      <c r="BP884" s="2"/>
    </row>
    <row r="885" spans="1:68" x14ac:dyDescent="0.25">
      <c r="A885" s="3"/>
      <c r="B885" s="4"/>
      <c r="C885" s="2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1">
        <f t="shared" si="13"/>
        <v>0</v>
      </c>
      <c r="BP885" s="2"/>
    </row>
    <row r="886" spans="1:68" x14ac:dyDescent="0.25">
      <c r="A886" s="3"/>
      <c r="B886" s="4"/>
      <c r="C886" s="2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1">
        <f t="shared" si="13"/>
        <v>0</v>
      </c>
      <c r="BP886" s="2"/>
    </row>
    <row r="887" spans="1:68" x14ac:dyDescent="0.25">
      <c r="A887" s="3"/>
      <c r="B887" s="4"/>
      <c r="C887" s="2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1">
        <f t="shared" si="13"/>
        <v>0</v>
      </c>
      <c r="BP887" s="2"/>
    </row>
    <row r="888" spans="1:68" x14ac:dyDescent="0.25">
      <c r="A888" s="3"/>
      <c r="B888" s="4"/>
      <c r="C888" s="2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1">
        <f t="shared" si="13"/>
        <v>0</v>
      </c>
      <c r="BP888" s="2"/>
    </row>
    <row r="889" spans="1:68" x14ac:dyDescent="0.25">
      <c r="A889" s="3"/>
      <c r="B889" s="4"/>
      <c r="C889" s="2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1">
        <f t="shared" si="13"/>
        <v>0</v>
      </c>
      <c r="BP889" s="2"/>
    </row>
    <row r="890" spans="1:68" x14ac:dyDescent="0.25">
      <c r="A890" s="3"/>
      <c r="B890" s="4"/>
      <c r="C890" s="2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1">
        <f t="shared" si="13"/>
        <v>0</v>
      </c>
      <c r="BP890" s="2"/>
    </row>
    <row r="891" spans="1:68" x14ac:dyDescent="0.25">
      <c r="A891" s="3"/>
      <c r="B891" s="4"/>
      <c r="C891" s="2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1">
        <f t="shared" si="13"/>
        <v>0</v>
      </c>
      <c r="BP891" s="2"/>
    </row>
    <row r="892" spans="1:68" x14ac:dyDescent="0.25">
      <c r="A892" s="3"/>
      <c r="B892" s="4"/>
      <c r="C892" s="2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1">
        <f t="shared" si="13"/>
        <v>0</v>
      </c>
      <c r="BP892" s="2"/>
    </row>
    <row r="893" spans="1:68" x14ac:dyDescent="0.25">
      <c r="A893" s="3"/>
      <c r="B893" s="4"/>
      <c r="C893" s="2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1">
        <f t="shared" si="13"/>
        <v>0</v>
      </c>
      <c r="BP893" s="2"/>
    </row>
    <row r="894" spans="1:68" x14ac:dyDescent="0.25">
      <c r="A894" s="3"/>
      <c r="B894" s="4"/>
      <c r="C894" s="2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1">
        <f t="shared" si="13"/>
        <v>0</v>
      </c>
      <c r="BP894" s="2"/>
    </row>
    <row r="895" spans="1:68" x14ac:dyDescent="0.25">
      <c r="A895" s="3"/>
      <c r="B895" s="4"/>
      <c r="C895" s="2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1">
        <f t="shared" si="13"/>
        <v>0</v>
      </c>
      <c r="BP895" s="2"/>
    </row>
    <row r="896" spans="1:68" x14ac:dyDescent="0.25">
      <c r="A896" s="3"/>
      <c r="B896" s="4"/>
      <c r="C896" s="2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1">
        <f t="shared" si="13"/>
        <v>0</v>
      </c>
      <c r="BP896" s="2"/>
    </row>
    <row r="897" spans="1:68" x14ac:dyDescent="0.25">
      <c r="A897" s="3"/>
      <c r="B897" s="4"/>
      <c r="C897" s="2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1">
        <f t="shared" si="13"/>
        <v>0</v>
      </c>
      <c r="BP897" s="2"/>
    </row>
    <row r="898" spans="1:68" x14ac:dyDescent="0.25">
      <c r="A898" s="3"/>
      <c r="B898" s="4"/>
      <c r="C898" s="2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1">
        <f t="shared" si="13"/>
        <v>0</v>
      </c>
      <c r="BP898" s="2"/>
    </row>
    <row r="899" spans="1:68" x14ac:dyDescent="0.25">
      <c r="A899" s="3"/>
      <c r="B899" s="4"/>
      <c r="C899" s="2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1">
        <f t="shared" si="13"/>
        <v>0</v>
      </c>
      <c r="BP899" s="2"/>
    </row>
    <row r="900" spans="1:68" x14ac:dyDescent="0.25">
      <c r="A900" s="3"/>
      <c r="B900" s="4"/>
      <c r="C900" s="2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1">
        <f t="shared" si="13"/>
        <v>0</v>
      </c>
      <c r="BP900" s="2"/>
    </row>
    <row r="901" spans="1:68" x14ac:dyDescent="0.25">
      <c r="A901" s="3"/>
      <c r="B901" s="4"/>
      <c r="C901" s="2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1">
        <f t="shared" si="13"/>
        <v>0</v>
      </c>
      <c r="BP901" s="2"/>
    </row>
    <row r="902" spans="1:68" x14ac:dyDescent="0.25">
      <c r="A902" s="3"/>
      <c r="B902" s="4"/>
      <c r="C902" s="2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1">
        <f t="shared" si="13"/>
        <v>0</v>
      </c>
      <c r="BP902" s="2"/>
    </row>
    <row r="903" spans="1:68" x14ac:dyDescent="0.25">
      <c r="A903" s="3"/>
      <c r="B903" s="4"/>
      <c r="C903" s="2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1">
        <f t="shared" si="13"/>
        <v>0</v>
      </c>
      <c r="BP903" s="2"/>
    </row>
    <row r="904" spans="1:68" x14ac:dyDescent="0.25">
      <c r="A904" s="3"/>
      <c r="B904" s="4"/>
      <c r="C904" s="2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1">
        <f t="shared" ref="BO904:BO967" si="14">COUNTA(D904:BN904)</f>
        <v>0</v>
      </c>
      <c r="BP904" s="2"/>
    </row>
    <row r="905" spans="1:68" x14ac:dyDescent="0.25">
      <c r="A905" s="3"/>
      <c r="B905" s="4"/>
      <c r="C905" s="2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1">
        <f t="shared" si="14"/>
        <v>0</v>
      </c>
      <c r="BP905" s="2"/>
    </row>
    <row r="906" spans="1:68" x14ac:dyDescent="0.25">
      <c r="A906" s="3"/>
      <c r="B906" s="4"/>
      <c r="C906" s="2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1">
        <f t="shared" si="14"/>
        <v>0</v>
      </c>
      <c r="BP906" s="2"/>
    </row>
    <row r="907" spans="1:68" x14ac:dyDescent="0.25">
      <c r="A907" s="3"/>
      <c r="B907" s="4"/>
      <c r="C907" s="2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1">
        <f t="shared" si="14"/>
        <v>0</v>
      </c>
      <c r="BP907" s="2"/>
    </row>
    <row r="908" spans="1:68" x14ac:dyDescent="0.25">
      <c r="A908" s="3"/>
      <c r="B908" s="4"/>
      <c r="C908" s="2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1">
        <f t="shared" si="14"/>
        <v>0</v>
      </c>
      <c r="BP908" s="2"/>
    </row>
    <row r="909" spans="1:68" x14ac:dyDescent="0.25">
      <c r="A909" s="3"/>
      <c r="B909" s="4"/>
      <c r="C909" s="2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1">
        <f t="shared" si="14"/>
        <v>0</v>
      </c>
      <c r="BP909" s="2"/>
    </row>
    <row r="910" spans="1:68" x14ac:dyDescent="0.25">
      <c r="A910" s="3"/>
      <c r="B910" s="4"/>
      <c r="C910" s="2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1">
        <f t="shared" si="14"/>
        <v>0</v>
      </c>
      <c r="BP910" s="2"/>
    </row>
    <row r="911" spans="1:68" x14ac:dyDescent="0.25">
      <c r="A911" s="3"/>
      <c r="B911" s="4"/>
      <c r="C911" s="2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1">
        <f t="shared" si="14"/>
        <v>0</v>
      </c>
      <c r="BP911" s="2"/>
    </row>
    <row r="912" spans="1:68" x14ac:dyDescent="0.25">
      <c r="A912" s="3"/>
      <c r="B912" s="4"/>
      <c r="C912" s="2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1">
        <f t="shared" si="14"/>
        <v>0</v>
      </c>
      <c r="BP912" s="2"/>
    </row>
    <row r="913" spans="1:68" x14ac:dyDescent="0.25">
      <c r="A913" s="3"/>
      <c r="B913" s="4"/>
      <c r="C913" s="2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1">
        <f t="shared" si="14"/>
        <v>0</v>
      </c>
      <c r="BP913" s="2"/>
    </row>
    <row r="914" spans="1:68" x14ac:dyDescent="0.25">
      <c r="A914" s="3"/>
      <c r="B914" s="4"/>
      <c r="C914" s="2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1">
        <f t="shared" si="14"/>
        <v>0</v>
      </c>
      <c r="BP914" s="2"/>
    </row>
    <row r="915" spans="1:68" x14ac:dyDescent="0.25">
      <c r="A915" s="3"/>
      <c r="B915" s="4"/>
      <c r="C915" s="2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1">
        <f t="shared" si="14"/>
        <v>0</v>
      </c>
      <c r="BP915" s="2"/>
    </row>
    <row r="916" spans="1:68" x14ac:dyDescent="0.25">
      <c r="A916" s="3"/>
      <c r="B916" s="4"/>
      <c r="C916" s="2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1">
        <f t="shared" si="14"/>
        <v>0</v>
      </c>
      <c r="BP916" s="2"/>
    </row>
    <row r="917" spans="1:68" x14ac:dyDescent="0.25">
      <c r="A917" s="3"/>
      <c r="B917" s="4"/>
      <c r="C917" s="2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1">
        <f t="shared" si="14"/>
        <v>0</v>
      </c>
      <c r="BP917" s="2"/>
    </row>
    <row r="918" spans="1:68" x14ac:dyDescent="0.25">
      <c r="A918" s="3"/>
      <c r="B918" s="4"/>
      <c r="C918" s="2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1">
        <f t="shared" si="14"/>
        <v>0</v>
      </c>
      <c r="BP918" s="2"/>
    </row>
    <row r="919" spans="1:68" x14ac:dyDescent="0.25">
      <c r="A919" s="3"/>
      <c r="B919" s="4"/>
      <c r="C919" s="2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1">
        <f t="shared" si="14"/>
        <v>0</v>
      </c>
      <c r="BP919" s="2"/>
    </row>
    <row r="920" spans="1:68" x14ac:dyDescent="0.25">
      <c r="A920" s="3"/>
      <c r="B920" s="4"/>
      <c r="C920" s="2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1">
        <f t="shared" si="14"/>
        <v>0</v>
      </c>
      <c r="BP920" s="2"/>
    </row>
    <row r="921" spans="1:68" x14ac:dyDescent="0.25">
      <c r="A921" s="3"/>
      <c r="B921" s="4"/>
      <c r="C921" s="2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1">
        <f t="shared" si="14"/>
        <v>0</v>
      </c>
      <c r="BP921" s="2"/>
    </row>
    <row r="922" spans="1:68" x14ac:dyDescent="0.25">
      <c r="A922" s="3"/>
      <c r="B922" s="4"/>
      <c r="C922" s="2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1">
        <f t="shared" si="14"/>
        <v>0</v>
      </c>
      <c r="BP922" s="2"/>
    </row>
    <row r="923" spans="1:68" x14ac:dyDescent="0.25">
      <c r="A923" s="3"/>
      <c r="B923" s="4"/>
      <c r="C923" s="2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1">
        <f t="shared" si="14"/>
        <v>0</v>
      </c>
      <c r="BP923" s="2"/>
    </row>
    <row r="924" spans="1:68" x14ac:dyDescent="0.25">
      <c r="A924" s="3"/>
      <c r="B924" s="4"/>
      <c r="C924" s="2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1">
        <f t="shared" si="14"/>
        <v>0</v>
      </c>
      <c r="BP924" s="2"/>
    </row>
    <row r="925" spans="1:68" x14ac:dyDescent="0.25">
      <c r="A925" s="3"/>
      <c r="B925" s="4"/>
      <c r="C925" s="2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1">
        <f t="shared" si="14"/>
        <v>0</v>
      </c>
      <c r="BP925" s="2"/>
    </row>
    <row r="926" spans="1:68" x14ac:dyDescent="0.25">
      <c r="A926" s="3"/>
      <c r="B926" s="4"/>
      <c r="C926" s="2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1">
        <f t="shared" si="14"/>
        <v>0</v>
      </c>
      <c r="BP926" s="2"/>
    </row>
    <row r="927" spans="1:68" x14ac:dyDescent="0.25">
      <c r="A927" s="3"/>
      <c r="B927" s="4"/>
      <c r="C927" s="2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1">
        <f t="shared" si="14"/>
        <v>0</v>
      </c>
      <c r="BP927" s="2"/>
    </row>
    <row r="928" spans="1:68" x14ac:dyDescent="0.25">
      <c r="A928" s="3"/>
      <c r="B928" s="4"/>
      <c r="C928" s="2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1">
        <f t="shared" si="14"/>
        <v>0</v>
      </c>
      <c r="BP928" s="2"/>
    </row>
    <row r="929" spans="1:68" x14ac:dyDescent="0.25">
      <c r="A929" s="3"/>
      <c r="B929" s="4"/>
      <c r="C929" s="2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1">
        <f t="shared" si="14"/>
        <v>0</v>
      </c>
      <c r="BP929" s="2"/>
    </row>
    <row r="930" spans="1:68" x14ac:dyDescent="0.25">
      <c r="A930" s="3"/>
      <c r="B930" s="4"/>
      <c r="C930" s="2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1">
        <f t="shared" si="14"/>
        <v>0</v>
      </c>
      <c r="BP930" s="2"/>
    </row>
    <row r="931" spans="1:68" x14ac:dyDescent="0.25">
      <c r="A931" s="3"/>
      <c r="B931" s="4"/>
      <c r="C931" s="2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1">
        <f t="shared" si="14"/>
        <v>0</v>
      </c>
      <c r="BP931" s="2"/>
    </row>
    <row r="932" spans="1:68" x14ac:dyDescent="0.25">
      <c r="A932" s="3"/>
      <c r="B932" s="4"/>
      <c r="C932" s="2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1">
        <f t="shared" si="14"/>
        <v>0</v>
      </c>
      <c r="BP932" s="2"/>
    </row>
    <row r="933" spans="1:68" x14ac:dyDescent="0.25">
      <c r="A933" s="3"/>
      <c r="B933" s="4"/>
      <c r="C933" s="2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1">
        <f t="shared" si="14"/>
        <v>0</v>
      </c>
      <c r="BP933" s="2"/>
    </row>
    <row r="934" spans="1:68" x14ac:dyDescent="0.25">
      <c r="A934" s="3"/>
      <c r="B934" s="4"/>
      <c r="C934" s="2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1">
        <f t="shared" si="14"/>
        <v>0</v>
      </c>
      <c r="BP934" s="2"/>
    </row>
    <row r="935" spans="1:68" x14ac:dyDescent="0.25">
      <c r="A935" s="3"/>
      <c r="B935" s="4"/>
      <c r="C935" s="2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1">
        <f t="shared" si="14"/>
        <v>0</v>
      </c>
      <c r="BP935" s="2"/>
    </row>
    <row r="936" spans="1:68" x14ac:dyDescent="0.25">
      <c r="A936" s="3"/>
      <c r="B936" s="4"/>
      <c r="C936" s="2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1">
        <f t="shared" si="14"/>
        <v>0</v>
      </c>
      <c r="BP936" s="2"/>
    </row>
    <row r="937" spans="1:68" x14ac:dyDescent="0.25">
      <c r="A937" s="3"/>
      <c r="B937" s="4"/>
      <c r="C937" s="2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1">
        <f t="shared" si="14"/>
        <v>0</v>
      </c>
      <c r="BP937" s="2"/>
    </row>
    <row r="938" spans="1:68" x14ac:dyDescent="0.25">
      <c r="A938" s="3"/>
      <c r="B938" s="4"/>
      <c r="C938" s="2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1">
        <f t="shared" si="14"/>
        <v>0</v>
      </c>
      <c r="BP938" s="2"/>
    </row>
    <row r="939" spans="1:68" x14ac:dyDescent="0.25">
      <c r="A939" s="3"/>
      <c r="B939" s="4"/>
      <c r="C939" s="2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1">
        <f t="shared" si="14"/>
        <v>0</v>
      </c>
      <c r="BP939" s="2"/>
    </row>
    <row r="940" spans="1:68" x14ac:dyDescent="0.25">
      <c r="A940" s="3"/>
      <c r="B940" s="4"/>
      <c r="C940" s="2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1">
        <f t="shared" si="14"/>
        <v>0</v>
      </c>
      <c r="BP940" s="2"/>
    </row>
    <row r="941" spans="1:68" x14ac:dyDescent="0.25">
      <c r="A941" s="3"/>
      <c r="B941" s="4"/>
      <c r="C941" s="2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1">
        <f t="shared" si="14"/>
        <v>0</v>
      </c>
      <c r="BP941" s="2"/>
    </row>
    <row r="942" spans="1:68" x14ac:dyDescent="0.25">
      <c r="A942" s="3"/>
      <c r="B942" s="4"/>
      <c r="C942" s="2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1">
        <f t="shared" si="14"/>
        <v>0</v>
      </c>
      <c r="BP942" s="2"/>
    </row>
    <row r="943" spans="1:68" x14ac:dyDescent="0.25">
      <c r="A943" s="3"/>
      <c r="B943" s="4"/>
      <c r="C943" s="2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1">
        <f t="shared" si="14"/>
        <v>0</v>
      </c>
      <c r="BP943" s="2"/>
    </row>
    <row r="944" spans="1:68" x14ac:dyDescent="0.25">
      <c r="A944" s="3"/>
      <c r="B944" s="4"/>
      <c r="C944" s="2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1">
        <f t="shared" si="14"/>
        <v>0</v>
      </c>
      <c r="BP944" s="2"/>
    </row>
    <row r="945" spans="1:68" x14ac:dyDescent="0.25">
      <c r="A945" s="3"/>
      <c r="B945" s="4"/>
      <c r="C945" s="2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1">
        <f t="shared" si="14"/>
        <v>0</v>
      </c>
      <c r="BP945" s="2"/>
    </row>
    <row r="946" spans="1:68" x14ac:dyDescent="0.25">
      <c r="A946" s="3"/>
      <c r="B946" s="4"/>
      <c r="C946" s="2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1">
        <f t="shared" si="14"/>
        <v>0</v>
      </c>
      <c r="BP946" s="2"/>
    </row>
    <row r="947" spans="1:68" x14ac:dyDescent="0.25">
      <c r="A947" s="3"/>
      <c r="B947" s="4"/>
      <c r="C947" s="2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1">
        <f t="shared" si="14"/>
        <v>0</v>
      </c>
      <c r="BP947" s="2"/>
    </row>
    <row r="948" spans="1:68" x14ac:dyDescent="0.25">
      <c r="A948" s="3"/>
      <c r="B948" s="4"/>
      <c r="C948" s="2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1">
        <f t="shared" si="14"/>
        <v>0</v>
      </c>
      <c r="BP948" s="2"/>
    </row>
    <row r="949" spans="1:68" x14ac:dyDescent="0.25">
      <c r="A949" s="3"/>
      <c r="B949" s="4"/>
      <c r="C949" s="2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1">
        <f t="shared" si="14"/>
        <v>0</v>
      </c>
      <c r="BP949" s="2"/>
    </row>
    <row r="950" spans="1:68" x14ac:dyDescent="0.25">
      <c r="A950" s="3"/>
      <c r="B950" s="4"/>
      <c r="C950" s="2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1">
        <f t="shared" si="14"/>
        <v>0</v>
      </c>
      <c r="BP950" s="2"/>
    </row>
    <row r="951" spans="1:68" x14ac:dyDescent="0.25">
      <c r="A951" s="3"/>
      <c r="B951" s="4"/>
      <c r="C951" s="2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1">
        <f t="shared" si="14"/>
        <v>0</v>
      </c>
      <c r="BP951" s="2"/>
    </row>
    <row r="952" spans="1:68" x14ac:dyDescent="0.25">
      <c r="A952" s="3"/>
      <c r="B952" s="4"/>
      <c r="C952" s="2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1">
        <f t="shared" si="14"/>
        <v>0</v>
      </c>
      <c r="BP952" s="2"/>
    </row>
    <row r="953" spans="1:68" x14ac:dyDescent="0.25">
      <c r="A953" s="3"/>
      <c r="B953" s="4"/>
      <c r="C953" s="2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1">
        <f t="shared" si="14"/>
        <v>0</v>
      </c>
      <c r="BP953" s="2"/>
    </row>
    <row r="954" spans="1:68" x14ac:dyDescent="0.25">
      <c r="A954" s="3"/>
      <c r="B954" s="4"/>
      <c r="C954" s="2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1">
        <f t="shared" si="14"/>
        <v>0</v>
      </c>
      <c r="BP954" s="2"/>
    </row>
    <row r="955" spans="1:68" x14ac:dyDescent="0.25">
      <c r="A955" s="3"/>
      <c r="B955" s="4"/>
      <c r="C955" s="2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1">
        <f t="shared" si="14"/>
        <v>0</v>
      </c>
      <c r="BP955" s="2"/>
    </row>
    <row r="956" spans="1:68" x14ac:dyDescent="0.25">
      <c r="A956" s="3"/>
      <c r="B956" s="4"/>
      <c r="C956" s="2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1">
        <f t="shared" si="14"/>
        <v>0</v>
      </c>
      <c r="BP956" s="2"/>
    </row>
    <row r="957" spans="1:68" x14ac:dyDescent="0.25">
      <c r="A957" s="3"/>
      <c r="B957" s="4"/>
      <c r="C957" s="2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1">
        <f t="shared" si="14"/>
        <v>0</v>
      </c>
      <c r="BP957" s="2"/>
    </row>
    <row r="958" spans="1:68" x14ac:dyDescent="0.25">
      <c r="A958" s="3"/>
      <c r="B958" s="4"/>
      <c r="C958" s="2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1">
        <f t="shared" si="14"/>
        <v>0</v>
      </c>
      <c r="BP958" s="2"/>
    </row>
    <row r="959" spans="1:68" x14ac:dyDescent="0.25">
      <c r="A959" s="3"/>
      <c r="B959" s="4"/>
      <c r="C959" s="2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1">
        <f t="shared" si="14"/>
        <v>0</v>
      </c>
      <c r="BP959" s="2"/>
    </row>
    <row r="960" spans="1:68" x14ac:dyDescent="0.25">
      <c r="A960" s="3"/>
      <c r="B960" s="4"/>
      <c r="C960" s="2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1">
        <f t="shared" si="14"/>
        <v>0</v>
      </c>
      <c r="BP960" s="2"/>
    </row>
    <row r="961" spans="1:68" x14ac:dyDescent="0.25">
      <c r="A961" s="3"/>
      <c r="B961" s="4"/>
      <c r="C961" s="2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1">
        <f t="shared" si="14"/>
        <v>0</v>
      </c>
      <c r="BP961" s="2"/>
    </row>
    <row r="962" spans="1:68" x14ac:dyDescent="0.25">
      <c r="A962" s="3"/>
      <c r="B962" s="4"/>
      <c r="C962" s="2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1">
        <f t="shared" si="14"/>
        <v>0</v>
      </c>
      <c r="BP962" s="2"/>
    </row>
    <row r="963" spans="1:68" x14ac:dyDescent="0.25">
      <c r="A963" s="3"/>
      <c r="B963" s="4"/>
      <c r="C963" s="2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1">
        <f t="shared" si="14"/>
        <v>0</v>
      </c>
      <c r="BP963" s="2"/>
    </row>
    <row r="964" spans="1:68" x14ac:dyDescent="0.25">
      <c r="A964" s="3"/>
      <c r="B964" s="4"/>
      <c r="C964" s="2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1">
        <f t="shared" si="14"/>
        <v>0</v>
      </c>
      <c r="BP964" s="2"/>
    </row>
    <row r="965" spans="1:68" x14ac:dyDescent="0.25">
      <c r="A965" s="3"/>
      <c r="B965" s="4"/>
      <c r="C965" s="2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1">
        <f t="shared" si="14"/>
        <v>0</v>
      </c>
      <c r="BP965" s="2"/>
    </row>
    <row r="966" spans="1:68" x14ac:dyDescent="0.25">
      <c r="A966" s="3"/>
      <c r="B966" s="4"/>
      <c r="C966" s="2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1">
        <f t="shared" si="14"/>
        <v>0</v>
      </c>
      <c r="BP966" s="2"/>
    </row>
    <row r="967" spans="1:68" x14ac:dyDescent="0.25">
      <c r="A967" s="3"/>
      <c r="B967" s="4"/>
      <c r="C967" s="2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1">
        <f t="shared" si="14"/>
        <v>0</v>
      </c>
      <c r="BP967" s="2"/>
    </row>
    <row r="968" spans="1:68" x14ac:dyDescent="0.25">
      <c r="A968" s="3"/>
      <c r="B968" s="4"/>
      <c r="C968" s="2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1">
        <f t="shared" ref="BO968:BO1031" si="15">COUNTA(D968:BN968)</f>
        <v>0</v>
      </c>
      <c r="BP968" s="2"/>
    </row>
    <row r="969" spans="1:68" x14ac:dyDescent="0.25">
      <c r="A969" s="3"/>
      <c r="B969" s="4"/>
      <c r="C969" s="2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1">
        <f t="shared" si="15"/>
        <v>0</v>
      </c>
      <c r="BP969" s="2"/>
    </row>
    <row r="970" spans="1:68" x14ac:dyDescent="0.25">
      <c r="A970" s="3"/>
      <c r="B970" s="4"/>
      <c r="C970" s="2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1">
        <f t="shared" si="15"/>
        <v>0</v>
      </c>
      <c r="BP970" s="2"/>
    </row>
    <row r="971" spans="1:68" x14ac:dyDescent="0.25">
      <c r="A971" s="3"/>
      <c r="B971" s="4"/>
      <c r="C971" s="2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1">
        <f t="shared" si="15"/>
        <v>0</v>
      </c>
      <c r="BP971" s="2"/>
    </row>
    <row r="972" spans="1:68" x14ac:dyDescent="0.25">
      <c r="A972" s="3"/>
      <c r="B972" s="4"/>
      <c r="C972" s="2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1">
        <f t="shared" si="15"/>
        <v>0</v>
      </c>
      <c r="BP972" s="2"/>
    </row>
    <row r="973" spans="1:68" x14ac:dyDescent="0.25">
      <c r="A973" s="3"/>
      <c r="B973" s="4"/>
      <c r="C973" s="2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1">
        <f t="shared" si="15"/>
        <v>0</v>
      </c>
      <c r="BP973" s="2"/>
    </row>
    <row r="974" spans="1:68" x14ac:dyDescent="0.25">
      <c r="A974" s="3"/>
      <c r="B974" s="4"/>
      <c r="C974" s="2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1">
        <f t="shared" si="15"/>
        <v>0</v>
      </c>
      <c r="BP974" s="2"/>
    </row>
    <row r="975" spans="1:68" x14ac:dyDescent="0.25">
      <c r="A975" s="3"/>
      <c r="B975" s="4"/>
      <c r="C975" s="2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1">
        <f t="shared" si="15"/>
        <v>0</v>
      </c>
      <c r="BP975" s="2"/>
    </row>
    <row r="976" spans="1:68" x14ac:dyDescent="0.25">
      <c r="A976" s="3"/>
      <c r="B976" s="4"/>
      <c r="C976" s="2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1">
        <f t="shared" si="15"/>
        <v>0</v>
      </c>
      <c r="BP976" s="2"/>
    </row>
    <row r="977" spans="1:68" x14ac:dyDescent="0.25">
      <c r="A977" s="3"/>
      <c r="B977" s="4"/>
      <c r="C977" s="2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1">
        <f t="shared" si="15"/>
        <v>0</v>
      </c>
      <c r="BP977" s="2"/>
    </row>
    <row r="978" spans="1:68" x14ac:dyDescent="0.25">
      <c r="A978" s="3"/>
      <c r="B978" s="4"/>
      <c r="C978" s="2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1">
        <f t="shared" si="15"/>
        <v>0</v>
      </c>
      <c r="BP978" s="2"/>
    </row>
    <row r="979" spans="1:68" x14ac:dyDescent="0.25">
      <c r="A979" s="3"/>
      <c r="B979" s="4"/>
      <c r="C979" s="2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1">
        <f t="shared" si="15"/>
        <v>0</v>
      </c>
      <c r="BP979" s="2"/>
    </row>
    <row r="980" spans="1:68" x14ac:dyDescent="0.25">
      <c r="A980" s="3"/>
      <c r="B980" s="4"/>
      <c r="C980" s="2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1">
        <f t="shared" si="15"/>
        <v>0</v>
      </c>
      <c r="BP980" s="2"/>
    </row>
    <row r="981" spans="1:68" x14ac:dyDescent="0.25">
      <c r="A981" s="3"/>
      <c r="B981" s="4"/>
      <c r="C981" s="2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1">
        <f t="shared" si="15"/>
        <v>0</v>
      </c>
      <c r="BP981" s="2"/>
    </row>
    <row r="982" spans="1:68" x14ac:dyDescent="0.25">
      <c r="A982" s="3"/>
      <c r="B982" s="4"/>
      <c r="C982" s="2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1">
        <f t="shared" si="15"/>
        <v>0</v>
      </c>
      <c r="BP982" s="2"/>
    </row>
    <row r="983" spans="1:68" x14ac:dyDescent="0.25">
      <c r="A983" s="3"/>
      <c r="B983" s="4"/>
      <c r="C983" s="2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1">
        <f t="shared" si="15"/>
        <v>0</v>
      </c>
      <c r="BP983" s="2"/>
    </row>
    <row r="984" spans="1:68" x14ac:dyDescent="0.25">
      <c r="A984" s="3"/>
      <c r="B984" s="4"/>
      <c r="C984" s="2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1">
        <f t="shared" si="15"/>
        <v>0</v>
      </c>
      <c r="BP984" s="2"/>
    </row>
    <row r="985" spans="1:68" x14ac:dyDescent="0.25">
      <c r="A985" s="3"/>
      <c r="B985" s="4"/>
      <c r="C985" s="2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1">
        <f t="shared" si="15"/>
        <v>0</v>
      </c>
      <c r="BP985" s="2"/>
    </row>
    <row r="986" spans="1:68" x14ac:dyDescent="0.25">
      <c r="A986" s="3"/>
      <c r="B986" s="4"/>
      <c r="C986" s="2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1">
        <f t="shared" si="15"/>
        <v>0</v>
      </c>
      <c r="BP986" s="2"/>
    </row>
    <row r="987" spans="1:68" x14ac:dyDescent="0.25">
      <c r="A987" s="3"/>
      <c r="B987" s="4"/>
      <c r="C987" s="2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1">
        <f t="shared" si="15"/>
        <v>0</v>
      </c>
      <c r="BP987" s="2"/>
    </row>
    <row r="988" spans="1:68" x14ac:dyDescent="0.25">
      <c r="A988" s="3"/>
      <c r="B988" s="4"/>
      <c r="C988" s="2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1">
        <f t="shared" si="15"/>
        <v>0</v>
      </c>
      <c r="BP988" s="2"/>
    </row>
    <row r="989" spans="1:68" x14ac:dyDescent="0.25">
      <c r="A989" s="3"/>
      <c r="B989" s="4"/>
      <c r="C989" s="2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1">
        <f t="shared" si="15"/>
        <v>0</v>
      </c>
      <c r="BP989" s="2"/>
    </row>
    <row r="990" spans="1:68" x14ac:dyDescent="0.25">
      <c r="A990" s="3"/>
      <c r="B990" s="4"/>
      <c r="C990" s="2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1">
        <f t="shared" si="15"/>
        <v>0</v>
      </c>
      <c r="BP990" s="2"/>
    </row>
    <row r="991" spans="1:68" x14ac:dyDescent="0.25">
      <c r="A991" s="3"/>
      <c r="B991" s="4"/>
      <c r="C991" s="2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1">
        <f t="shared" si="15"/>
        <v>0</v>
      </c>
      <c r="BP991" s="2"/>
    </row>
    <row r="992" spans="1:68" x14ac:dyDescent="0.25">
      <c r="A992" s="3"/>
      <c r="B992" s="4"/>
      <c r="C992" s="2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1">
        <f t="shared" si="15"/>
        <v>0</v>
      </c>
      <c r="BP992" s="2"/>
    </row>
    <row r="993" spans="1:68" x14ac:dyDescent="0.25">
      <c r="A993" s="3"/>
      <c r="B993" s="4"/>
      <c r="C993" s="2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1">
        <f t="shared" si="15"/>
        <v>0</v>
      </c>
      <c r="BP993" s="2"/>
    </row>
    <row r="994" spans="1:68" x14ac:dyDescent="0.25">
      <c r="A994" s="3"/>
      <c r="B994" s="4"/>
      <c r="C994" s="2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1">
        <f t="shared" si="15"/>
        <v>0</v>
      </c>
      <c r="BP994" s="2"/>
    </row>
    <row r="995" spans="1:68" x14ac:dyDescent="0.25">
      <c r="A995" s="3"/>
      <c r="B995" s="4"/>
      <c r="C995" s="2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1">
        <f t="shared" si="15"/>
        <v>0</v>
      </c>
      <c r="BP995" s="2"/>
    </row>
    <row r="996" spans="1:68" x14ac:dyDescent="0.25">
      <c r="A996" s="3"/>
      <c r="B996" s="4"/>
      <c r="C996" s="2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1">
        <f t="shared" si="15"/>
        <v>0</v>
      </c>
      <c r="BP996" s="2"/>
    </row>
    <row r="997" spans="1:68" x14ac:dyDescent="0.25">
      <c r="A997" s="3"/>
      <c r="B997" s="4"/>
      <c r="C997" s="2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1">
        <f t="shared" si="15"/>
        <v>0</v>
      </c>
      <c r="BP997" s="2"/>
    </row>
    <row r="998" spans="1:68" x14ac:dyDescent="0.25">
      <c r="A998" s="3"/>
      <c r="B998" s="4"/>
      <c r="C998" s="2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1">
        <f t="shared" si="15"/>
        <v>0</v>
      </c>
      <c r="BP998" s="2"/>
    </row>
    <row r="999" spans="1:68" x14ac:dyDescent="0.25">
      <c r="A999" s="3"/>
      <c r="B999" s="4"/>
      <c r="C999" s="2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1">
        <f t="shared" si="15"/>
        <v>0</v>
      </c>
      <c r="BP999" s="2"/>
    </row>
    <row r="1000" spans="1:68" x14ac:dyDescent="0.25">
      <c r="A1000" s="3"/>
      <c r="B1000" s="4"/>
      <c r="C1000" s="2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1">
        <f t="shared" si="15"/>
        <v>0</v>
      </c>
      <c r="BP1000" s="2"/>
    </row>
    <row r="1001" spans="1:68" x14ac:dyDescent="0.25">
      <c r="A1001" s="3"/>
      <c r="B1001" s="4"/>
      <c r="C1001" s="2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Z1001" s="5"/>
      <c r="AA1001" s="5"/>
      <c r="AB1001" s="5"/>
      <c r="AC1001" s="5"/>
      <c r="AD1001" s="5"/>
      <c r="AE1001" s="5"/>
      <c r="AF1001" s="5"/>
      <c r="AG1001" s="5"/>
      <c r="AH1001" s="5"/>
      <c r="AI1001" s="5"/>
      <c r="AJ1001" s="5"/>
      <c r="AK1001" s="5"/>
      <c r="AL1001" s="5"/>
      <c r="AM1001" s="5"/>
      <c r="AN1001" s="5"/>
      <c r="AO1001" s="5"/>
      <c r="AP1001" s="5"/>
      <c r="AQ1001" s="5"/>
      <c r="AR1001" s="5"/>
      <c r="AS1001" s="5"/>
      <c r="AT1001" s="5"/>
      <c r="AU1001" s="5"/>
      <c r="AV1001" s="5"/>
      <c r="AW1001" s="5"/>
      <c r="AX1001" s="5"/>
      <c r="AY1001" s="5"/>
      <c r="AZ1001" s="5"/>
      <c r="BA1001" s="5"/>
      <c r="BB1001" s="5"/>
      <c r="BC1001" s="5"/>
      <c r="BD1001" s="5"/>
      <c r="BE1001" s="5"/>
      <c r="BF1001" s="5"/>
      <c r="BG1001" s="5"/>
      <c r="BH1001" s="5"/>
      <c r="BI1001" s="5"/>
      <c r="BJ1001" s="5"/>
      <c r="BK1001" s="5"/>
      <c r="BL1001" s="5"/>
      <c r="BM1001" s="5"/>
      <c r="BN1001" s="5"/>
      <c r="BO1001" s="1">
        <f t="shared" si="15"/>
        <v>0</v>
      </c>
      <c r="BP1001" s="2"/>
    </row>
    <row r="1002" spans="1:68" x14ac:dyDescent="0.25">
      <c r="A1002" s="3"/>
      <c r="B1002" s="4"/>
      <c r="C1002" s="2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  <c r="AA1002" s="5"/>
      <c r="AB1002" s="5"/>
      <c r="AC1002" s="5"/>
      <c r="AD1002" s="5"/>
      <c r="AE1002" s="5"/>
      <c r="AF1002" s="5"/>
      <c r="AG1002" s="5"/>
      <c r="AH1002" s="5"/>
      <c r="AI1002" s="5"/>
      <c r="AJ1002" s="5"/>
      <c r="AK1002" s="5"/>
      <c r="AL1002" s="5"/>
      <c r="AM1002" s="5"/>
      <c r="AN1002" s="5"/>
      <c r="AO1002" s="5"/>
      <c r="AP1002" s="5"/>
      <c r="AQ1002" s="5"/>
      <c r="AR1002" s="5"/>
      <c r="AS1002" s="5"/>
      <c r="AT1002" s="5"/>
      <c r="AU1002" s="5"/>
      <c r="AV1002" s="5"/>
      <c r="AW1002" s="5"/>
      <c r="AX1002" s="5"/>
      <c r="AY1002" s="5"/>
      <c r="AZ1002" s="5"/>
      <c r="BA1002" s="5"/>
      <c r="BB1002" s="5"/>
      <c r="BC1002" s="5"/>
      <c r="BD1002" s="5"/>
      <c r="BE1002" s="5"/>
      <c r="BF1002" s="5"/>
      <c r="BG1002" s="5"/>
      <c r="BH1002" s="5"/>
      <c r="BI1002" s="5"/>
      <c r="BJ1002" s="5"/>
      <c r="BK1002" s="5"/>
      <c r="BL1002" s="5"/>
      <c r="BM1002" s="5"/>
      <c r="BN1002" s="5"/>
      <c r="BO1002" s="1">
        <f t="shared" si="15"/>
        <v>0</v>
      </c>
      <c r="BP1002" s="2"/>
    </row>
    <row r="1003" spans="1:68" x14ac:dyDescent="0.25">
      <c r="A1003" s="3"/>
      <c r="B1003" s="4"/>
      <c r="C1003" s="2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5"/>
      <c r="Z1003" s="5"/>
      <c r="AA1003" s="5"/>
      <c r="AB1003" s="5"/>
      <c r="AC1003" s="5"/>
      <c r="AD1003" s="5"/>
      <c r="AE1003" s="5"/>
      <c r="AF1003" s="5"/>
      <c r="AG1003" s="5"/>
      <c r="AH1003" s="5"/>
      <c r="AI1003" s="5"/>
      <c r="AJ1003" s="5"/>
      <c r="AK1003" s="5"/>
      <c r="AL1003" s="5"/>
      <c r="AM1003" s="5"/>
      <c r="AN1003" s="5"/>
      <c r="AO1003" s="5"/>
      <c r="AP1003" s="5"/>
      <c r="AQ1003" s="5"/>
      <c r="AR1003" s="5"/>
      <c r="AS1003" s="5"/>
      <c r="AT1003" s="5"/>
      <c r="AU1003" s="5"/>
      <c r="AV1003" s="5"/>
      <c r="AW1003" s="5"/>
      <c r="AX1003" s="5"/>
      <c r="AY1003" s="5"/>
      <c r="AZ1003" s="5"/>
      <c r="BA1003" s="5"/>
      <c r="BB1003" s="5"/>
      <c r="BC1003" s="5"/>
      <c r="BD1003" s="5"/>
      <c r="BE1003" s="5"/>
      <c r="BF1003" s="5"/>
      <c r="BG1003" s="5"/>
      <c r="BH1003" s="5"/>
      <c r="BI1003" s="5"/>
      <c r="BJ1003" s="5"/>
      <c r="BK1003" s="5"/>
      <c r="BL1003" s="5"/>
      <c r="BM1003" s="5"/>
      <c r="BN1003" s="5"/>
      <c r="BO1003" s="1">
        <f t="shared" si="15"/>
        <v>0</v>
      </c>
      <c r="BP1003" s="2"/>
    </row>
    <row r="1004" spans="1:68" x14ac:dyDescent="0.25">
      <c r="A1004" s="3"/>
      <c r="B1004" s="4"/>
      <c r="C1004" s="2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Y1004" s="5"/>
      <c r="Z1004" s="5"/>
      <c r="AA1004" s="5"/>
      <c r="AB1004" s="5"/>
      <c r="AC1004" s="5"/>
      <c r="AD1004" s="5"/>
      <c r="AE1004" s="5"/>
      <c r="AF1004" s="5"/>
      <c r="AG1004" s="5"/>
      <c r="AH1004" s="5"/>
      <c r="AI1004" s="5"/>
      <c r="AJ1004" s="5"/>
      <c r="AK1004" s="5"/>
      <c r="AL1004" s="5"/>
      <c r="AM1004" s="5"/>
      <c r="AN1004" s="5"/>
      <c r="AO1004" s="5"/>
      <c r="AP1004" s="5"/>
      <c r="AQ1004" s="5"/>
      <c r="AR1004" s="5"/>
      <c r="AS1004" s="5"/>
      <c r="AT1004" s="5"/>
      <c r="AU1004" s="5"/>
      <c r="AV1004" s="5"/>
      <c r="AW1004" s="5"/>
      <c r="AX1004" s="5"/>
      <c r="AY1004" s="5"/>
      <c r="AZ1004" s="5"/>
      <c r="BA1004" s="5"/>
      <c r="BB1004" s="5"/>
      <c r="BC1004" s="5"/>
      <c r="BD1004" s="5"/>
      <c r="BE1004" s="5"/>
      <c r="BF1004" s="5"/>
      <c r="BG1004" s="5"/>
      <c r="BH1004" s="5"/>
      <c r="BI1004" s="5"/>
      <c r="BJ1004" s="5"/>
      <c r="BK1004" s="5"/>
      <c r="BL1004" s="5"/>
      <c r="BM1004" s="5"/>
      <c r="BN1004" s="5"/>
      <c r="BO1004" s="1">
        <f t="shared" si="15"/>
        <v>0</v>
      </c>
      <c r="BP1004" s="2"/>
    </row>
    <row r="1005" spans="1:68" x14ac:dyDescent="0.25">
      <c r="A1005" s="3"/>
      <c r="B1005" s="4"/>
      <c r="C1005" s="2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Z1005" s="5"/>
      <c r="AA1005" s="5"/>
      <c r="AB1005" s="5"/>
      <c r="AC1005" s="5"/>
      <c r="AD1005" s="5"/>
      <c r="AE1005" s="5"/>
      <c r="AF1005" s="5"/>
      <c r="AG1005" s="5"/>
      <c r="AH1005" s="5"/>
      <c r="AI1005" s="5"/>
      <c r="AJ1005" s="5"/>
      <c r="AK1005" s="5"/>
      <c r="AL1005" s="5"/>
      <c r="AM1005" s="5"/>
      <c r="AN1005" s="5"/>
      <c r="AO1005" s="5"/>
      <c r="AP1005" s="5"/>
      <c r="AQ1005" s="5"/>
      <c r="AR1005" s="5"/>
      <c r="AS1005" s="5"/>
      <c r="AT1005" s="5"/>
      <c r="AU1005" s="5"/>
      <c r="AV1005" s="5"/>
      <c r="AW1005" s="5"/>
      <c r="AX1005" s="5"/>
      <c r="AY1005" s="5"/>
      <c r="AZ1005" s="5"/>
      <c r="BA1005" s="5"/>
      <c r="BB1005" s="5"/>
      <c r="BC1005" s="5"/>
      <c r="BD1005" s="5"/>
      <c r="BE1005" s="5"/>
      <c r="BF1005" s="5"/>
      <c r="BG1005" s="5"/>
      <c r="BH1005" s="5"/>
      <c r="BI1005" s="5"/>
      <c r="BJ1005" s="5"/>
      <c r="BK1005" s="5"/>
      <c r="BL1005" s="5"/>
      <c r="BM1005" s="5"/>
      <c r="BN1005" s="5"/>
      <c r="BO1005" s="1">
        <f t="shared" si="15"/>
        <v>0</v>
      </c>
      <c r="BP1005" s="2"/>
    </row>
    <row r="1006" spans="1:68" x14ac:dyDescent="0.25">
      <c r="A1006" s="3"/>
      <c r="B1006" s="4"/>
      <c r="C1006" s="2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  <c r="X1006" s="5"/>
      <c r="Y1006" s="5"/>
      <c r="Z1006" s="5"/>
      <c r="AA1006" s="5"/>
      <c r="AB1006" s="5"/>
      <c r="AC1006" s="5"/>
      <c r="AD1006" s="5"/>
      <c r="AE1006" s="5"/>
      <c r="AF1006" s="5"/>
      <c r="AG1006" s="5"/>
      <c r="AH1006" s="5"/>
      <c r="AI1006" s="5"/>
      <c r="AJ1006" s="5"/>
      <c r="AK1006" s="5"/>
      <c r="AL1006" s="5"/>
      <c r="AM1006" s="5"/>
      <c r="AN1006" s="5"/>
      <c r="AO1006" s="5"/>
      <c r="AP1006" s="5"/>
      <c r="AQ1006" s="5"/>
      <c r="AR1006" s="5"/>
      <c r="AS1006" s="5"/>
      <c r="AT1006" s="5"/>
      <c r="AU1006" s="5"/>
      <c r="AV1006" s="5"/>
      <c r="AW1006" s="5"/>
      <c r="AX1006" s="5"/>
      <c r="AY1006" s="5"/>
      <c r="AZ1006" s="5"/>
      <c r="BA1006" s="5"/>
      <c r="BB1006" s="5"/>
      <c r="BC1006" s="5"/>
      <c r="BD1006" s="5"/>
      <c r="BE1006" s="5"/>
      <c r="BF1006" s="5"/>
      <c r="BG1006" s="5"/>
      <c r="BH1006" s="5"/>
      <c r="BI1006" s="5"/>
      <c r="BJ1006" s="5"/>
      <c r="BK1006" s="5"/>
      <c r="BL1006" s="5"/>
      <c r="BM1006" s="5"/>
      <c r="BN1006" s="5"/>
      <c r="BO1006" s="1">
        <f t="shared" si="15"/>
        <v>0</v>
      </c>
      <c r="BP1006" s="2"/>
    </row>
    <row r="1007" spans="1:68" x14ac:dyDescent="0.25">
      <c r="A1007" s="3"/>
      <c r="B1007" s="4"/>
      <c r="C1007" s="2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  <c r="X1007" s="5"/>
      <c r="Y1007" s="5"/>
      <c r="Z1007" s="5"/>
      <c r="AA1007" s="5"/>
      <c r="AB1007" s="5"/>
      <c r="AC1007" s="5"/>
      <c r="AD1007" s="5"/>
      <c r="AE1007" s="5"/>
      <c r="AF1007" s="5"/>
      <c r="AG1007" s="5"/>
      <c r="AH1007" s="5"/>
      <c r="AI1007" s="5"/>
      <c r="AJ1007" s="5"/>
      <c r="AK1007" s="5"/>
      <c r="AL1007" s="5"/>
      <c r="AM1007" s="5"/>
      <c r="AN1007" s="5"/>
      <c r="AO1007" s="5"/>
      <c r="AP1007" s="5"/>
      <c r="AQ1007" s="5"/>
      <c r="AR1007" s="5"/>
      <c r="AS1007" s="5"/>
      <c r="AT1007" s="5"/>
      <c r="AU1007" s="5"/>
      <c r="AV1007" s="5"/>
      <c r="AW1007" s="5"/>
      <c r="AX1007" s="5"/>
      <c r="AY1007" s="5"/>
      <c r="AZ1007" s="5"/>
      <c r="BA1007" s="5"/>
      <c r="BB1007" s="5"/>
      <c r="BC1007" s="5"/>
      <c r="BD1007" s="5"/>
      <c r="BE1007" s="5"/>
      <c r="BF1007" s="5"/>
      <c r="BG1007" s="5"/>
      <c r="BH1007" s="5"/>
      <c r="BI1007" s="5"/>
      <c r="BJ1007" s="5"/>
      <c r="BK1007" s="5"/>
      <c r="BL1007" s="5"/>
      <c r="BM1007" s="5"/>
      <c r="BN1007" s="5"/>
      <c r="BO1007" s="1">
        <f t="shared" si="15"/>
        <v>0</v>
      </c>
      <c r="BP1007" s="2"/>
    </row>
    <row r="1008" spans="1:68" x14ac:dyDescent="0.25">
      <c r="A1008" s="3"/>
      <c r="B1008" s="4"/>
      <c r="C1008" s="2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  <c r="X1008" s="5"/>
      <c r="Y1008" s="5"/>
      <c r="Z1008" s="5"/>
      <c r="AA1008" s="5"/>
      <c r="AB1008" s="5"/>
      <c r="AC1008" s="5"/>
      <c r="AD1008" s="5"/>
      <c r="AE1008" s="5"/>
      <c r="AF1008" s="5"/>
      <c r="AG1008" s="5"/>
      <c r="AH1008" s="5"/>
      <c r="AI1008" s="5"/>
      <c r="AJ1008" s="5"/>
      <c r="AK1008" s="5"/>
      <c r="AL1008" s="5"/>
      <c r="AM1008" s="5"/>
      <c r="AN1008" s="5"/>
      <c r="AO1008" s="5"/>
      <c r="AP1008" s="5"/>
      <c r="AQ1008" s="5"/>
      <c r="AR1008" s="5"/>
      <c r="AS1008" s="5"/>
      <c r="AT1008" s="5"/>
      <c r="AU1008" s="5"/>
      <c r="AV1008" s="5"/>
      <c r="AW1008" s="5"/>
      <c r="AX1008" s="5"/>
      <c r="AY1008" s="5"/>
      <c r="AZ1008" s="5"/>
      <c r="BA1008" s="5"/>
      <c r="BB1008" s="5"/>
      <c r="BC1008" s="5"/>
      <c r="BD1008" s="5"/>
      <c r="BE1008" s="5"/>
      <c r="BF1008" s="5"/>
      <c r="BG1008" s="5"/>
      <c r="BH1008" s="5"/>
      <c r="BI1008" s="5"/>
      <c r="BJ1008" s="5"/>
      <c r="BK1008" s="5"/>
      <c r="BL1008" s="5"/>
      <c r="BM1008" s="5"/>
      <c r="BN1008" s="5"/>
      <c r="BO1008" s="1">
        <f t="shared" si="15"/>
        <v>0</v>
      </c>
      <c r="BP1008" s="2"/>
    </row>
    <row r="1009" spans="1:68" x14ac:dyDescent="0.25">
      <c r="A1009" s="3"/>
      <c r="B1009" s="4"/>
      <c r="C1009" s="2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Y1009" s="5"/>
      <c r="Z1009" s="5"/>
      <c r="AA1009" s="5"/>
      <c r="AB1009" s="5"/>
      <c r="AC1009" s="5"/>
      <c r="AD1009" s="5"/>
      <c r="AE1009" s="5"/>
      <c r="AF1009" s="5"/>
      <c r="AG1009" s="5"/>
      <c r="AH1009" s="5"/>
      <c r="AI1009" s="5"/>
      <c r="AJ1009" s="5"/>
      <c r="AK1009" s="5"/>
      <c r="AL1009" s="5"/>
      <c r="AM1009" s="5"/>
      <c r="AN1009" s="5"/>
      <c r="AO1009" s="5"/>
      <c r="AP1009" s="5"/>
      <c r="AQ1009" s="5"/>
      <c r="AR1009" s="5"/>
      <c r="AS1009" s="5"/>
      <c r="AT1009" s="5"/>
      <c r="AU1009" s="5"/>
      <c r="AV1009" s="5"/>
      <c r="AW1009" s="5"/>
      <c r="AX1009" s="5"/>
      <c r="AY1009" s="5"/>
      <c r="AZ1009" s="5"/>
      <c r="BA1009" s="5"/>
      <c r="BB1009" s="5"/>
      <c r="BC1009" s="5"/>
      <c r="BD1009" s="5"/>
      <c r="BE1009" s="5"/>
      <c r="BF1009" s="5"/>
      <c r="BG1009" s="5"/>
      <c r="BH1009" s="5"/>
      <c r="BI1009" s="5"/>
      <c r="BJ1009" s="5"/>
      <c r="BK1009" s="5"/>
      <c r="BL1009" s="5"/>
      <c r="BM1009" s="5"/>
      <c r="BN1009" s="5"/>
      <c r="BO1009" s="1">
        <f t="shared" si="15"/>
        <v>0</v>
      </c>
      <c r="BP1009" s="2"/>
    </row>
    <row r="1010" spans="1:68" x14ac:dyDescent="0.25">
      <c r="A1010" s="3"/>
      <c r="B1010" s="4"/>
      <c r="C1010" s="2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  <c r="X1010" s="5"/>
      <c r="Y1010" s="5"/>
      <c r="Z1010" s="5"/>
      <c r="AA1010" s="5"/>
      <c r="AB1010" s="5"/>
      <c r="AC1010" s="5"/>
      <c r="AD1010" s="5"/>
      <c r="AE1010" s="5"/>
      <c r="AF1010" s="5"/>
      <c r="AG1010" s="5"/>
      <c r="AH1010" s="5"/>
      <c r="AI1010" s="5"/>
      <c r="AJ1010" s="5"/>
      <c r="AK1010" s="5"/>
      <c r="AL1010" s="5"/>
      <c r="AM1010" s="5"/>
      <c r="AN1010" s="5"/>
      <c r="AO1010" s="5"/>
      <c r="AP1010" s="5"/>
      <c r="AQ1010" s="5"/>
      <c r="AR1010" s="5"/>
      <c r="AS1010" s="5"/>
      <c r="AT1010" s="5"/>
      <c r="AU1010" s="5"/>
      <c r="AV1010" s="5"/>
      <c r="AW1010" s="5"/>
      <c r="AX1010" s="5"/>
      <c r="AY1010" s="5"/>
      <c r="AZ1010" s="5"/>
      <c r="BA1010" s="5"/>
      <c r="BB1010" s="5"/>
      <c r="BC1010" s="5"/>
      <c r="BD1010" s="5"/>
      <c r="BE1010" s="5"/>
      <c r="BF1010" s="5"/>
      <c r="BG1010" s="5"/>
      <c r="BH1010" s="5"/>
      <c r="BI1010" s="5"/>
      <c r="BJ1010" s="5"/>
      <c r="BK1010" s="5"/>
      <c r="BL1010" s="5"/>
      <c r="BM1010" s="5"/>
      <c r="BN1010" s="5"/>
      <c r="BO1010" s="1">
        <f t="shared" si="15"/>
        <v>0</v>
      </c>
      <c r="BP1010" s="2"/>
    </row>
    <row r="1011" spans="1:68" x14ac:dyDescent="0.25">
      <c r="A1011" s="3"/>
      <c r="B1011" s="4"/>
      <c r="C1011" s="2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  <c r="X1011" s="5"/>
      <c r="Y1011" s="5"/>
      <c r="Z1011" s="5"/>
      <c r="AA1011" s="5"/>
      <c r="AB1011" s="5"/>
      <c r="AC1011" s="5"/>
      <c r="AD1011" s="5"/>
      <c r="AE1011" s="5"/>
      <c r="AF1011" s="5"/>
      <c r="AG1011" s="5"/>
      <c r="AH1011" s="5"/>
      <c r="AI1011" s="5"/>
      <c r="AJ1011" s="5"/>
      <c r="AK1011" s="5"/>
      <c r="AL1011" s="5"/>
      <c r="AM1011" s="5"/>
      <c r="AN1011" s="5"/>
      <c r="AO1011" s="5"/>
      <c r="AP1011" s="5"/>
      <c r="AQ1011" s="5"/>
      <c r="AR1011" s="5"/>
      <c r="AS1011" s="5"/>
      <c r="AT1011" s="5"/>
      <c r="AU1011" s="5"/>
      <c r="AV1011" s="5"/>
      <c r="AW1011" s="5"/>
      <c r="AX1011" s="5"/>
      <c r="AY1011" s="5"/>
      <c r="AZ1011" s="5"/>
      <c r="BA1011" s="5"/>
      <c r="BB1011" s="5"/>
      <c r="BC1011" s="5"/>
      <c r="BD1011" s="5"/>
      <c r="BE1011" s="5"/>
      <c r="BF1011" s="5"/>
      <c r="BG1011" s="5"/>
      <c r="BH1011" s="5"/>
      <c r="BI1011" s="5"/>
      <c r="BJ1011" s="5"/>
      <c r="BK1011" s="5"/>
      <c r="BL1011" s="5"/>
      <c r="BM1011" s="5"/>
      <c r="BN1011" s="5"/>
      <c r="BO1011" s="1">
        <f t="shared" si="15"/>
        <v>0</v>
      </c>
      <c r="BP1011" s="2"/>
    </row>
    <row r="1012" spans="1:68" x14ac:dyDescent="0.25">
      <c r="A1012" s="3"/>
      <c r="B1012" s="4"/>
      <c r="C1012" s="2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5"/>
      <c r="AC1012" s="5"/>
      <c r="AD1012" s="5"/>
      <c r="AE1012" s="5"/>
      <c r="AF1012" s="5"/>
      <c r="AG1012" s="5"/>
      <c r="AH1012" s="5"/>
      <c r="AI1012" s="5"/>
      <c r="AJ1012" s="5"/>
      <c r="AK1012" s="5"/>
      <c r="AL1012" s="5"/>
      <c r="AM1012" s="5"/>
      <c r="AN1012" s="5"/>
      <c r="AO1012" s="5"/>
      <c r="AP1012" s="5"/>
      <c r="AQ1012" s="5"/>
      <c r="AR1012" s="5"/>
      <c r="AS1012" s="5"/>
      <c r="AT1012" s="5"/>
      <c r="AU1012" s="5"/>
      <c r="AV1012" s="5"/>
      <c r="AW1012" s="5"/>
      <c r="AX1012" s="5"/>
      <c r="AY1012" s="5"/>
      <c r="AZ1012" s="5"/>
      <c r="BA1012" s="5"/>
      <c r="BB1012" s="5"/>
      <c r="BC1012" s="5"/>
      <c r="BD1012" s="5"/>
      <c r="BE1012" s="5"/>
      <c r="BF1012" s="5"/>
      <c r="BG1012" s="5"/>
      <c r="BH1012" s="5"/>
      <c r="BI1012" s="5"/>
      <c r="BJ1012" s="5"/>
      <c r="BK1012" s="5"/>
      <c r="BL1012" s="5"/>
      <c r="BM1012" s="5"/>
      <c r="BN1012" s="5"/>
      <c r="BO1012" s="1">
        <f t="shared" si="15"/>
        <v>0</v>
      </c>
      <c r="BP1012" s="2"/>
    </row>
    <row r="1013" spans="1:68" x14ac:dyDescent="0.25">
      <c r="A1013" s="3"/>
      <c r="B1013" s="4"/>
      <c r="C1013" s="2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5"/>
      <c r="Z1013" s="5"/>
      <c r="AA1013" s="5"/>
      <c r="AB1013" s="5"/>
      <c r="AC1013" s="5"/>
      <c r="AD1013" s="5"/>
      <c r="AE1013" s="5"/>
      <c r="AF1013" s="5"/>
      <c r="AG1013" s="5"/>
      <c r="AH1013" s="5"/>
      <c r="AI1013" s="5"/>
      <c r="AJ1013" s="5"/>
      <c r="AK1013" s="5"/>
      <c r="AL1013" s="5"/>
      <c r="AM1013" s="5"/>
      <c r="AN1013" s="5"/>
      <c r="AO1013" s="5"/>
      <c r="AP1013" s="5"/>
      <c r="AQ1013" s="5"/>
      <c r="AR1013" s="5"/>
      <c r="AS1013" s="5"/>
      <c r="AT1013" s="5"/>
      <c r="AU1013" s="5"/>
      <c r="AV1013" s="5"/>
      <c r="AW1013" s="5"/>
      <c r="AX1013" s="5"/>
      <c r="AY1013" s="5"/>
      <c r="AZ1013" s="5"/>
      <c r="BA1013" s="5"/>
      <c r="BB1013" s="5"/>
      <c r="BC1013" s="5"/>
      <c r="BD1013" s="5"/>
      <c r="BE1013" s="5"/>
      <c r="BF1013" s="5"/>
      <c r="BG1013" s="5"/>
      <c r="BH1013" s="5"/>
      <c r="BI1013" s="5"/>
      <c r="BJ1013" s="5"/>
      <c r="BK1013" s="5"/>
      <c r="BL1013" s="5"/>
      <c r="BM1013" s="5"/>
      <c r="BN1013" s="5"/>
      <c r="BO1013" s="1">
        <f t="shared" si="15"/>
        <v>0</v>
      </c>
      <c r="BP1013" s="2"/>
    </row>
    <row r="1014" spans="1:68" x14ac:dyDescent="0.25">
      <c r="A1014" s="3"/>
      <c r="B1014" s="4"/>
      <c r="C1014" s="2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  <c r="X1014" s="5"/>
      <c r="Y1014" s="5"/>
      <c r="Z1014" s="5"/>
      <c r="AA1014" s="5"/>
      <c r="AB1014" s="5"/>
      <c r="AC1014" s="5"/>
      <c r="AD1014" s="5"/>
      <c r="AE1014" s="5"/>
      <c r="AF1014" s="5"/>
      <c r="AG1014" s="5"/>
      <c r="AH1014" s="5"/>
      <c r="AI1014" s="5"/>
      <c r="AJ1014" s="5"/>
      <c r="AK1014" s="5"/>
      <c r="AL1014" s="5"/>
      <c r="AM1014" s="5"/>
      <c r="AN1014" s="5"/>
      <c r="AO1014" s="5"/>
      <c r="AP1014" s="5"/>
      <c r="AQ1014" s="5"/>
      <c r="AR1014" s="5"/>
      <c r="AS1014" s="5"/>
      <c r="AT1014" s="5"/>
      <c r="AU1014" s="5"/>
      <c r="AV1014" s="5"/>
      <c r="AW1014" s="5"/>
      <c r="AX1014" s="5"/>
      <c r="AY1014" s="5"/>
      <c r="AZ1014" s="5"/>
      <c r="BA1014" s="5"/>
      <c r="BB1014" s="5"/>
      <c r="BC1014" s="5"/>
      <c r="BD1014" s="5"/>
      <c r="BE1014" s="5"/>
      <c r="BF1014" s="5"/>
      <c r="BG1014" s="5"/>
      <c r="BH1014" s="5"/>
      <c r="BI1014" s="5"/>
      <c r="BJ1014" s="5"/>
      <c r="BK1014" s="5"/>
      <c r="BL1014" s="5"/>
      <c r="BM1014" s="5"/>
      <c r="BN1014" s="5"/>
      <c r="BO1014" s="1">
        <f t="shared" si="15"/>
        <v>0</v>
      </c>
      <c r="BP1014" s="2"/>
    </row>
    <row r="1015" spans="1:68" x14ac:dyDescent="0.25">
      <c r="A1015" s="3"/>
      <c r="B1015" s="4"/>
      <c r="C1015" s="2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  <c r="AB1015" s="5"/>
      <c r="AC1015" s="5"/>
      <c r="AD1015" s="5"/>
      <c r="AE1015" s="5"/>
      <c r="AF1015" s="5"/>
      <c r="AG1015" s="5"/>
      <c r="AH1015" s="5"/>
      <c r="AI1015" s="5"/>
      <c r="AJ1015" s="5"/>
      <c r="AK1015" s="5"/>
      <c r="AL1015" s="5"/>
      <c r="AM1015" s="5"/>
      <c r="AN1015" s="5"/>
      <c r="AO1015" s="5"/>
      <c r="AP1015" s="5"/>
      <c r="AQ1015" s="5"/>
      <c r="AR1015" s="5"/>
      <c r="AS1015" s="5"/>
      <c r="AT1015" s="5"/>
      <c r="AU1015" s="5"/>
      <c r="AV1015" s="5"/>
      <c r="AW1015" s="5"/>
      <c r="AX1015" s="5"/>
      <c r="AY1015" s="5"/>
      <c r="AZ1015" s="5"/>
      <c r="BA1015" s="5"/>
      <c r="BB1015" s="5"/>
      <c r="BC1015" s="5"/>
      <c r="BD1015" s="5"/>
      <c r="BE1015" s="5"/>
      <c r="BF1015" s="5"/>
      <c r="BG1015" s="5"/>
      <c r="BH1015" s="5"/>
      <c r="BI1015" s="5"/>
      <c r="BJ1015" s="5"/>
      <c r="BK1015" s="5"/>
      <c r="BL1015" s="5"/>
      <c r="BM1015" s="5"/>
      <c r="BN1015" s="5"/>
      <c r="BO1015" s="1">
        <f t="shared" si="15"/>
        <v>0</v>
      </c>
      <c r="BP1015" s="2"/>
    </row>
    <row r="1016" spans="1:68" x14ac:dyDescent="0.25">
      <c r="A1016" s="3"/>
      <c r="B1016" s="4"/>
      <c r="C1016" s="2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  <c r="X1016" s="5"/>
      <c r="Y1016" s="5"/>
      <c r="Z1016" s="5"/>
      <c r="AA1016" s="5"/>
      <c r="AB1016" s="5"/>
      <c r="AC1016" s="5"/>
      <c r="AD1016" s="5"/>
      <c r="AE1016" s="5"/>
      <c r="AF1016" s="5"/>
      <c r="AG1016" s="5"/>
      <c r="AH1016" s="5"/>
      <c r="AI1016" s="5"/>
      <c r="AJ1016" s="5"/>
      <c r="AK1016" s="5"/>
      <c r="AL1016" s="5"/>
      <c r="AM1016" s="5"/>
      <c r="AN1016" s="5"/>
      <c r="AO1016" s="5"/>
      <c r="AP1016" s="5"/>
      <c r="AQ1016" s="5"/>
      <c r="AR1016" s="5"/>
      <c r="AS1016" s="5"/>
      <c r="AT1016" s="5"/>
      <c r="AU1016" s="5"/>
      <c r="AV1016" s="5"/>
      <c r="AW1016" s="5"/>
      <c r="AX1016" s="5"/>
      <c r="AY1016" s="5"/>
      <c r="AZ1016" s="5"/>
      <c r="BA1016" s="5"/>
      <c r="BB1016" s="5"/>
      <c r="BC1016" s="5"/>
      <c r="BD1016" s="5"/>
      <c r="BE1016" s="5"/>
      <c r="BF1016" s="5"/>
      <c r="BG1016" s="5"/>
      <c r="BH1016" s="5"/>
      <c r="BI1016" s="5"/>
      <c r="BJ1016" s="5"/>
      <c r="BK1016" s="5"/>
      <c r="BL1016" s="5"/>
      <c r="BM1016" s="5"/>
      <c r="BN1016" s="5"/>
      <c r="BO1016" s="1">
        <f t="shared" si="15"/>
        <v>0</v>
      </c>
      <c r="BP1016" s="2"/>
    </row>
    <row r="1017" spans="1:68" x14ac:dyDescent="0.25">
      <c r="A1017" s="3"/>
      <c r="B1017" s="4"/>
      <c r="C1017" s="2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  <c r="X1017" s="5"/>
      <c r="Y1017" s="5"/>
      <c r="Z1017" s="5"/>
      <c r="AA1017" s="5"/>
      <c r="AB1017" s="5"/>
      <c r="AC1017" s="5"/>
      <c r="AD1017" s="5"/>
      <c r="AE1017" s="5"/>
      <c r="AF1017" s="5"/>
      <c r="AG1017" s="5"/>
      <c r="AH1017" s="5"/>
      <c r="AI1017" s="5"/>
      <c r="AJ1017" s="5"/>
      <c r="AK1017" s="5"/>
      <c r="AL1017" s="5"/>
      <c r="AM1017" s="5"/>
      <c r="AN1017" s="5"/>
      <c r="AO1017" s="5"/>
      <c r="AP1017" s="5"/>
      <c r="AQ1017" s="5"/>
      <c r="AR1017" s="5"/>
      <c r="AS1017" s="5"/>
      <c r="AT1017" s="5"/>
      <c r="AU1017" s="5"/>
      <c r="AV1017" s="5"/>
      <c r="AW1017" s="5"/>
      <c r="AX1017" s="5"/>
      <c r="AY1017" s="5"/>
      <c r="AZ1017" s="5"/>
      <c r="BA1017" s="5"/>
      <c r="BB1017" s="5"/>
      <c r="BC1017" s="5"/>
      <c r="BD1017" s="5"/>
      <c r="BE1017" s="5"/>
      <c r="BF1017" s="5"/>
      <c r="BG1017" s="5"/>
      <c r="BH1017" s="5"/>
      <c r="BI1017" s="5"/>
      <c r="BJ1017" s="5"/>
      <c r="BK1017" s="5"/>
      <c r="BL1017" s="5"/>
      <c r="BM1017" s="5"/>
      <c r="BN1017" s="5"/>
      <c r="BO1017" s="1">
        <f t="shared" si="15"/>
        <v>0</v>
      </c>
      <c r="BP1017" s="2"/>
    </row>
    <row r="1018" spans="1:68" x14ac:dyDescent="0.25">
      <c r="A1018" s="3"/>
      <c r="B1018" s="4"/>
      <c r="C1018" s="2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5"/>
      <c r="Z1018" s="5"/>
      <c r="AA1018" s="5"/>
      <c r="AB1018" s="5"/>
      <c r="AC1018" s="5"/>
      <c r="AD1018" s="5"/>
      <c r="AE1018" s="5"/>
      <c r="AF1018" s="5"/>
      <c r="AG1018" s="5"/>
      <c r="AH1018" s="5"/>
      <c r="AI1018" s="5"/>
      <c r="AJ1018" s="5"/>
      <c r="AK1018" s="5"/>
      <c r="AL1018" s="5"/>
      <c r="AM1018" s="5"/>
      <c r="AN1018" s="5"/>
      <c r="AO1018" s="5"/>
      <c r="AP1018" s="5"/>
      <c r="AQ1018" s="5"/>
      <c r="AR1018" s="5"/>
      <c r="AS1018" s="5"/>
      <c r="AT1018" s="5"/>
      <c r="AU1018" s="5"/>
      <c r="AV1018" s="5"/>
      <c r="AW1018" s="5"/>
      <c r="AX1018" s="5"/>
      <c r="AY1018" s="5"/>
      <c r="AZ1018" s="5"/>
      <c r="BA1018" s="5"/>
      <c r="BB1018" s="5"/>
      <c r="BC1018" s="5"/>
      <c r="BD1018" s="5"/>
      <c r="BE1018" s="5"/>
      <c r="BF1018" s="5"/>
      <c r="BG1018" s="5"/>
      <c r="BH1018" s="5"/>
      <c r="BI1018" s="5"/>
      <c r="BJ1018" s="5"/>
      <c r="BK1018" s="5"/>
      <c r="BL1018" s="5"/>
      <c r="BM1018" s="5"/>
      <c r="BN1018" s="5"/>
      <c r="BO1018" s="1">
        <f t="shared" si="15"/>
        <v>0</v>
      </c>
      <c r="BP1018" s="2"/>
    </row>
    <row r="1019" spans="1:68" x14ac:dyDescent="0.25">
      <c r="A1019" s="3"/>
      <c r="B1019" s="4"/>
      <c r="C1019" s="2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  <c r="X1019" s="5"/>
      <c r="Y1019" s="5"/>
      <c r="Z1019" s="5"/>
      <c r="AA1019" s="5"/>
      <c r="AB1019" s="5"/>
      <c r="AC1019" s="5"/>
      <c r="AD1019" s="5"/>
      <c r="AE1019" s="5"/>
      <c r="AF1019" s="5"/>
      <c r="AG1019" s="5"/>
      <c r="AH1019" s="5"/>
      <c r="AI1019" s="5"/>
      <c r="AJ1019" s="5"/>
      <c r="AK1019" s="5"/>
      <c r="AL1019" s="5"/>
      <c r="AM1019" s="5"/>
      <c r="AN1019" s="5"/>
      <c r="AO1019" s="5"/>
      <c r="AP1019" s="5"/>
      <c r="AQ1019" s="5"/>
      <c r="AR1019" s="5"/>
      <c r="AS1019" s="5"/>
      <c r="AT1019" s="5"/>
      <c r="AU1019" s="5"/>
      <c r="AV1019" s="5"/>
      <c r="AW1019" s="5"/>
      <c r="AX1019" s="5"/>
      <c r="AY1019" s="5"/>
      <c r="AZ1019" s="5"/>
      <c r="BA1019" s="5"/>
      <c r="BB1019" s="5"/>
      <c r="BC1019" s="5"/>
      <c r="BD1019" s="5"/>
      <c r="BE1019" s="5"/>
      <c r="BF1019" s="5"/>
      <c r="BG1019" s="5"/>
      <c r="BH1019" s="5"/>
      <c r="BI1019" s="5"/>
      <c r="BJ1019" s="5"/>
      <c r="BK1019" s="5"/>
      <c r="BL1019" s="5"/>
      <c r="BM1019" s="5"/>
      <c r="BN1019" s="5"/>
      <c r="BO1019" s="1">
        <f t="shared" si="15"/>
        <v>0</v>
      </c>
      <c r="BP1019" s="2"/>
    </row>
    <row r="1020" spans="1:68" x14ac:dyDescent="0.25">
      <c r="A1020" s="3"/>
      <c r="B1020" s="4"/>
      <c r="C1020" s="2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  <c r="X1020" s="5"/>
      <c r="Y1020" s="5"/>
      <c r="Z1020" s="5"/>
      <c r="AA1020" s="5"/>
      <c r="AB1020" s="5"/>
      <c r="AC1020" s="5"/>
      <c r="AD1020" s="5"/>
      <c r="AE1020" s="5"/>
      <c r="AF1020" s="5"/>
      <c r="AG1020" s="5"/>
      <c r="AH1020" s="5"/>
      <c r="AI1020" s="5"/>
      <c r="AJ1020" s="5"/>
      <c r="AK1020" s="5"/>
      <c r="AL1020" s="5"/>
      <c r="AM1020" s="5"/>
      <c r="AN1020" s="5"/>
      <c r="AO1020" s="5"/>
      <c r="AP1020" s="5"/>
      <c r="AQ1020" s="5"/>
      <c r="AR1020" s="5"/>
      <c r="AS1020" s="5"/>
      <c r="AT1020" s="5"/>
      <c r="AU1020" s="5"/>
      <c r="AV1020" s="5"/>
      <c r="AW1020" s="5"/>
      <c r="AX1020" s="5"/>
      <c r="AY1020" s="5"/>
      <c r="AZ1020" s="5"/>
      <c r="BA1020" s="5"/>
      <c r="BB1020" s="5"/>
      <c r="BC1020" s="5"/>
      <c r="BD1020" s="5"/>
      <c r="BE1020" s="5"/>
      <c r="BF1020" s="5"/>
      <c r="BG1020" s="5"/>
      <c r="BH1020" s="5"/>
      <c r="BI1020" s="5"/>
      <c r="BJ1020" s="5"/>
      <c r="BK1020" s="5"/>
      <c r="BL1020" s="5"/>
      <c r="BM1020" s="5"/>
      <c r="BN1020" s="5"/>
      <c r="BO1020" s="1">
        <f t="shared" si="15"/>
        <v>0</v>
      </c>
      <c r="BP1020" s="2"/>
    </row>
    <row r="1021" spans="1:68" x14ac:dyDescent="0.25">
      <c r="A1021" s="3"/>
      <c r="B1021" s="4"/>
      <c r="C1021" s="2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5"/>
      <c r="Z1021" s="5"/>
      <c r="AA1021" s="5"/>
      <c r="AB1021" s="5"/>
      <c r="AC1021" s="5"/>
      <c r="AD1021" s="5"/>
      <c r="AE1021" s="5"/>
      <c r="AF1021" s="5"/>
      <c r="AG1021" s="5"/>
      <c r="AH1021" s="5"/>
      <c r="AI1021" s="5"/>
      <c r="AJ1021" s="5"/>
      <c r="AK1021" s="5"/>
      <c r="AL1021" s="5"/>
      <c r="AM1021" s="5"/>
      <c r="AN1021" s="5"/>
      <c r="AO1021" s="5"/>
      <c r="AP1021" s="5"/>
      <c r="AQ1021" s="5"/>
      <c r="AR1021" s="5"/>
      <c r="AS1021" s="5"/>
      <c r="AT1021" s="5"/>
      <c r="AU1021" s="5"/>
      <c r="AV1021" s="5"/>
      <c r="AW1021" s="5"/>
      <c r="AX1021" s="5"/>
      <c r="AY1021" s="5"/>
      <c r="AZ1021" s="5"/>
      <c r="BA1021" s="5"/>
      <c r="BB1021" s="5"/>
      <c r="BC1021" s="5"/>
      <c r="BD1021" s="5"/>
      <c r="BE1021" s="5"/>
      <c r="BF1021" s="5"/>
      <c r="BG1021" s="5"/>
      <c r="BH1021" s="5"/>
      <c r="BI1021" s="5"/>
      <c r="BJ1021" s="5"/>
      <c r="BK1021" s="5"/>
      <c r="BL1021" s="5"/>
      <c r="BM1021" s="5"/>
      <c r="BN1021" s="5"/>
      <c r="BO1021" s="1">
        <f t="shared" si="15"/>
        <v>0</v>
      </c>
      <c r="BP1021" s="2"/>
    </row>
    <row r="1022" spans="1:68" x14ac:dyDescent="0.25">
      <c r="A1022" s="3"/>
      <c r="B1022" s="4"/>
      <c r="C1022" s="2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  <c r="X1022" s="5"/>
      <c r="Y1022" s="5"/>
      <c r="Z1022" s="5"/>
      <c r="AA1022" s="5"/>
      <c r="AB1022" s="5"/>
      <c r="AC1022" s="5"/>
      <c r="AD1022" s="5"/>
      <c r="AE1022" s="5"/>
      <c r="AF1022" s="5"/>
      <c r="AG1022" s="5"/>
      <c r="AH1022" s="5"/>
      <c r="AI1022" s="5"/>
      <c r="AJ1022" s="5"/>
      <c r="AK1022" s="5"/>
      <c r="AL1022" s="5"/>
      <c r="AM1022" s="5"/>
      <c r="AN1022" s="5"/>
      <c r="AO1022" s="5"/>
      <c r="AP1022" s="5"/>
      <c r="AQ1022" s="5"/>
      <c r="AR1022" s="5"/>
      <c r="AS1022" s="5"/>
      <c r="AT1022" s="5"/>
      <c r="AU1022" s="5"/>
      <c r="AV1022" s="5"/>
      <c r="AW1022" s="5"/>
      <c r="AX1022" s="5"/>
      <c r="AY1022" s="5"/>
      <c r="AZ1022" s="5"/>
      <c r="BA1022" s="5"/>
      <c r="BB1022" s="5"/>
      <c r="BC1022" s="5"/>
      <c r="BD1022" s="5"/>
      <c r="BE1022" s="5"/>
      <c r="BF1022" s="5"/>
      <c r="BG1022" s="5"/>
      <c r="BH1022" s="5"/>
      <c r="BI1022" s="5"/>
      <c r="BJ1022" s="5"/>
      <c r="BK1022" s="5"/>
      <c r="BL1022" s="5"/>
      <c r="BM1022" s="5"/>
      <c r="BN1022" s="5"/>
      <c r="BO1022" s="1">
        <f t="shared" si="15"/>
        <v>0</v>
      </c>
      <c r="BP1022" s="2"/>
    </row>
    <row r="1023" spans="1:68" x14ac:dyDescent="0.25">
      <c r="A1023" s="3"/>
      <c r="B1023" s="4"/>
      <c r="C1023" s="2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  <c r="X1023" s="5"/>
      <c r="Y1023" s="5"/>
      <c r="Z1023" s="5"/>
      <c r="AA1023" s="5"/>
      <c r="AB1023" s="5"/>
      <c r="AC1023" s="5"/>
      <c r="AD1023" s="5"/>
      <c r="AE1023" s="5"/>
      <c r="AF1023" s="5"/>
      <c r="AG1023" s="5"/>
      <c r="AH1023" s="5"/>
      <c r="AI1023" s="5"/>
      <c r="AJ1023" s="5"/>
      <c r="AK1023" s="5"/>
      <c r="AL1023" s="5"/>
      <c r="AM1023" s="5"/>
      <c r="AN1023" s="5"/>
      <c r="AO1023" s="5"/>
      <c r="AP1023" s="5"/>
      <c r="AQ1023" s="5"/>
      <c r="AR1023" s="5"/>
      <c r="AS1023" s="5"/>
      <c r="AT1023" s="5"/>
      <c r="AU1023" s="5"/>
      <c r="AV1023" s="5"/>
      <c r="AW1023" s="5"/>
      <c r="AX1023" s="5"/>
      <c r="AY1023" s="5"/>
      <c r="AZ1023" s="5"/>
      <c r="BA1023" s="5"/>
      <c r="BB1023" s="5"/>
      <c r="BC1023" s="5"/>
      <c r="BD1023" s="5"/>
      <c r="BE1023" s="5"/>
      <c r="BF1023" s="5"/>
      <c r="BG1023" s="5"/>
      <c r="BH1023" s="5"/>
      <c r="BI1023" s="5"/>
      <c r="BJ1023" s="5"/>
      <c r="BK1023" s="5"/>
      <c r="BL1023" s="5"/>
      <c r="BM1023" s="5"/>
      <c r="BN1023" s="5"/>
      <c r="BO1023" s="1">
        <f t="shared" si="15"/>
        <v>0</v>
      </c>
      <c r="BP1023" s="2"/>
    </row>
    <row r="1024" spans="1:68" x14ac:dyDescent="0.25">
      <c r="A1024" s="3"/>
      <c r="B1024" s="4"/>
      <c r="C1024" s="2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  <c r="X1024" s="5"/>
      <c r="Y1024" s="5"/>
      <c r="Z1024" s="5"/>
      <c r="AA1024" s="5"/>
      <c r="AB1024" s="5"/>
      <c r="AC1024" s="5"/>
      <c r="AD1024" s="5"/>
      <c r="AE1024" s="5"/>
      <c r="AF1024" s="5"/>
      <c r="AG1024" s="5"/>
      <c r="AH1024" s="5"/>
      <c r="AI1024" s="5"/>
      <c r="AJ1024" s="5"/>
      <c r="AK1024" s="5"/>
      <c r="AL1024" s="5"/>
      <c r="AM1024" s="5"/>
      <c r="AN1024" s="5"/>
      <c r="AO1024" s="5"/>
      <c r="AP1024" s="5"/>
      <c r="AQ1024" s="5"/>
      <c r="AR1024" s="5"/>
      <c r="AS1024" s="5"/>
      <c r="AT1024" s="5"/>
      <c r="AU1024" s="5"/>
      <c r="AV1024" s="5"/>
      <c r="AW1024" s="5"/>
      <c r="AX1024" s="5"/>
      <c r="AY1024" s="5"/>
      <c r="AZ1024" s="5"/>
      <c r="BA1024" s="5"/>
      <c r="BB1024" s="5"/>
      <c r="BC1024" s="5"/>
      <c r="BD1024" s="5"/>
      <c r="BE1024" s="5"/>
      <c r="BF1024" s="5"/>
      <c r="BG1024" s="5"/>
      <c r="BH1024" s="5"/>
      <c r="BI1024" s="5"/>
      <c r="BJ1024" s="5"/>
      <c r="BK1024" s="5"/>
      <c r="BL1024" s="5"/>
      <c r="BM1024" s="5"/>
      <c r="BN1024" s="5"/>
      <c r="BO1024" s="1">
        <f t="shared" si="15"/>
        <v>0</v>
      </c>
      <c r="BP1024" s="2"/>
    </row>
    <row r="1025" spans="1:68" x14ac:dyDescent="0.25">
      <c r="A1025" s="3"/>
      <c r="B1025" s="4"/>
      <c r="C1025" s="2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  <c r="X1025" s="5"/>
      <c r="Y1025" s="5"/>
      <c r="Z1025" s="5"/>
      <c r="AA1025" s="5"/>
      <c r="AB1025" s="5"/>
      <c r="AC1025" s="5"/>
      <c r="AD1025" s="5"/>
      <c r="AE1025" s="5"/>
      <c r="AF1025" s="5"/>
      <c r="AG1025" s="5"/>
      <c r="AH1025" s="5"/>
      <c r="AI1025" s="5"/>
      <c r="AJ1025" s="5"/>
      <c r="AK1025" s="5"/>
      <c r="AL1025" s="5"/>
      <c r="AM1025" s="5"/>
      <c r="AN1025" s="5"/>
      <c r="AO1025" s="5"/>
      <c r="AP1025" s="5"/>
      <c r="AQ1025" s="5"/>
      <c r="AR1025" s="5"/>
      <c r="AS1025" s="5"/>
      <c r="AT1025" s="5"/>
      <c r="AU1025" s="5"/>
      <c r="AV1025" s="5"/>
      <c r="AW1025" s="5"/>
      <c r="AX1025" s="5"/>
      <c r="AY1025" s="5"/>
      <c r="AZ1025" s="5"/>
      <c r="BA1025" s="5"/>
      <c r="BB1025" s="5"/>
      <c r="BC1025" s="5"/>
      <c r="BD1025" s="5"/>
      <c r="BE1025" s="5"/>
      <c r="BF1025" s="5"/>
      <c r="BG1025" s="5"/>
      <c r="BH1025" s="5"/>
      <c r="BI1025" s="5"/>
      <c r="BJ1025" s="5"/>
      <c r="BK1025" s="5"/>
      <c r="BL1025" s="5"/>
      <c r="BM1025" s="5"/>
      <c r="BN1025" s="5"/>
      <c r="BO1025" s="1">
        <f t="shared" si="15"/>
        <v>0</v>
      </c>
      <c r="BP1025" s="2"/>
    </row>
    <row r="1026" spans="1:68" x14ac:dyDescent="0.25">
      <c r="A1026" s="3"/>
      <c r="B1026" s="4"/>
      <c r="C1026" s="2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  <c r="X1026" s="5"/>
      <c r="Y1026" s="5"/>
      <c r="Z1026" s="5"/>
      <c r="AA1026" s="5"/>
      <c r="AB1026" s="5"/>
      <c r="AC1026" s="5"/>
      <c r="AD1026" s="5"/>
      <c r="AE1026" s="5"/>
      <c r="AF1026" s="5"/>
      <c r="AG1026" s="5"/>
      <c r="AH1026" s="5"/>
      <c r="AI1026" s="5"/>
      <c r="AJ1026" s="5"/>
      <c r="AK1026" s="5"/>
      <c r="AL1026" s="5"/>
      <c r="AM1026" s="5"/>
      <c r="AN1026" s="5"/>
      <c r="AO1026" s="5"/>
      <c r="AP1026" s="5"/>
      <c r="AQ1026" s="5"/>
      <c r="AR1026" s="5"/>
      <c r="AS1026" s="5"/>
      <c r="AT1026" s="5"/>
      <c r="AU1026" s="5"/>
      <c r="AV1026" s="5"/>
      <c r="AW1026" s="5"/>
      <c r="AX1026" s="5"/>
      <c r="AY1026" s="5"/>
      <c r="AZ1026" s="5"/>
      <c r="BA1026" s="5"/>
      <c r="BB1026" s="5"/>
      <c r="BC1026" s="5"/>
      <c r="BD1026" s="5"/>
      <c r="BE1026" s="5"/>
      <c r="BF1026" s="5"/>
      <c r="BG1026" s="5"/>
      <c r="BH1026" s="5"/>
      <c r="BI1026" s="5"/>
      <c r="BJ1026" s="5"/>
      <c r="BK1026" s="5"/>
      <c r="BL1026" s="5"/>
      <c r="BM1026" s="5"/>
      <c r="BN1026" s="5"/>
      <c r="BO1026" s="1">
        <f t="shared" si="15"/>
        <v>0</v>
      </c>
      <c r="BP1026" s="2"/>
    </row>
    <row r="1027" spans="1:68" x14ac:dyDescent="0.25">
      <c r="A1027" s="3"/>
      <c r="B1027" s="4"/>
      <c r="C1027" s="2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  <c r="X1027" s="5"/>
      <c r="Y1027" s="5"/>
      <c r="Z1027" s="5"/>
      <c r="AA1027" s="5"/>
      <c r="AB1027" s="5"/>
      <c r="AC1027" s="5"/>
      <c r="AD1027" s="5"/>
      <c r="AE1027" s="5"/>
      <c r="AF1027" s="5"/>
      <c r="AG1027" s="5"/>
      <c r="AH1027" s="5"/>
      <c r="AI1027" s="5"/>
      <c r="AJ1027" s="5"/>
      <c r="AK1027" s="5"/>
      <c r="AL1027" s="5"/>
      <c r="AM1027" s="5"/>
      <c r="AN1027" s="5"/>
      <c r="AO1027" s="5"/>
      <c r="AP1027" s="5"/>
      <c r="AQ1027" s="5"/>
      <c r="AR1027" s="5"/>
      <c r="AS1027" s="5"/>
      <c r="AT1027" s="5"/>
      <c r="AU1027" s="5"/>
      <c r="AV1027" s="5"/>
      <c r="AW1027" s="5"/>
      <c r="AX1027" s="5"/>
      <c r="AY1027" s="5"/>
      <c r="AZ1027" s="5"/>
      <c r="BA1027" s="5"/>
      <c r="BB1027" s="5"/>
      <c r="BC1027" s="5"/>
      <c r="BD1027" s="5"/>
      <c r="BE1027" s="5"/>
      <c r="BF1027" s="5"/>
      <c r="BG1027" s="5"/>
      <c r="BH1027" s="5"/>
      <c r="BI1027" s="5"/>
      <c r="BJ1027" s="5"/>
      <c r="BK1027" s="5"/>
      <c r="BL1027" s="5"/>
      <c r="BM1027" s="5"/>
      <c r="BN1027" s="5"/>
      <c r="BO1027" s="1">
        <f t="shared" si="15"/>
        <v>0</v>
      </c>
      <c r="BP1027" s="2"/>
    </row>
    <row r="1028" spans="1:68" x14ac:dyDescent="0.25">
      <c r="A1028" s="3"/>
      <c r="B1028" s="4"/>
      <c r="C1028" s="2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  <c r="X1028" s="5"/>
      <c r="Y1028" s="5"/>
      <c r="Z1028" s="5"/>
      <c r="AA1028" s="5"/>
      <c r="AB1028" s="5"/>
      <c r="AC1028" s="5"/>
      <c r="AD1028" s="5"/>
      <c r="AE1028" s="5"/>
      <c r="AF1028" s="5"/>
      <c r="AG1028" s="5"/>
      <c r="AH1028" s="5"/>
      <c r="AI1028" s="5"/>
      <c r="AJ1028" s="5"/>
      <c r="AK1028" s="5"/>
      <c r="AL1028" s="5"/>
      <c r="AM1028" s="5"/>
      <c r="AN1028" s="5"/>
      <c r="AO1028" s="5"/>
      <c r="AP1028" s="5"/>
      <c r="AQ1028" s="5"/>
      <c r="AR1028" s="5"/>
      <c r="AS1028" s="5"/>
      <c r="AT1028" s="5"/>
      <c r="AU1028" s="5"/>
      <c r="AV1028" s="5"/>
      <c r="AW1028" s="5"/>
      <c r="AX1028" s="5"/>
      <c r="AY1028" s="5"/>
      <c r="AZ1028" s="5"/>
      <c r="BA1028" s="5"/>
      <c r="BB1028" s="5"/>
      <c r="BC1028" s="5"/>
      <c r="BD1028" s="5"/>
      <c r="BE1028" s="5"/>
      <c r="BF1028" s="5"/>
      <c r="BG1028" s="5"/>
      <c r="BH1028" s="5"/>
      <c r="BI1028" s="5"/>
      <c r="BJ1028" s="5"/>
      <c r="BK1028" s="5"/>
      <c r="BL1028" s="5"/>
      <c r="BM1028" s="5"/>
      <c r="BN1028" s="5"/>
      <c r="BO1028" s="1">
        <f t="shared" si="15"/>
        <v>0</v>
      </c>
      <c r="BP1028" s="2"/>
    </row>
    <row r="1029" spans="1:68" x14ac:dyDescent="0.25">
      <c r="A1029" s="3"/>
      <c r="B1029" s="4"/>
      <c r="C1029" s="2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  <c r="X1029" s="5"/>
      <c r="Y1029" s="5"/>
      <c r="Z1029" s="5"/>
      <c r="AA1029" s="5"/>
      <c r="AB1029" s="5"/>
      <c r="AC1029" s="5"/>
      <c r="AD1029" s="5"/>
      <c r="AE1029" s="5"/>
      <c r="AF1029" s="5"/>
      <c r="AG1029" s="5"/>
      <c r="AH1029" s="5"/>
      <c r="AI1029" s="5"/>
      <c r="AJ1029" s="5"/>
      <c r="AK1029" s="5"/>
      <c r="AL1029" s="5"/>
      <c r="AM1029" s="5"/>
      <c r="AN1029" s="5"/>
      <c r="AO1029" s="5"/>
      <c r="AP1029" s="5"/>
      <c r="AQ1029" s="5"/>
      <c r="AR1029" s="5"/>
      <c r="AS1029" s="5"/>
      <c r="AT1029" s="5"/>
      <c r="AU1029" s="5"/>
      <c r="AV1029" s="5"/>
      <c r="AW1029" s="5"/>
      <c r="AX1029" s="5"/>
      <c r="AY1029" s="5"/>
      <c r="AZ1029" s="5"/>
      <c r="BA1029" s="5"/>
      <c r="BB1029" s="5"/>
      <c r="BC1029" s="5"/>
      <c r="BD1029" s="5"/>
      <c r="BE1029" s="5"/>
      <c r="BF1029" s="5"/>
      <c r="BG1029" s="5"/>
      <c r="BH1029" s="5"/>
      <c r="BI1029" s="5"/>
      <c r="BJ1029" s="5"/>
      <c r="BK1029" s="5"/>
      <c r="BL1029" s="5"/>
      <c r="BM1029" s="5"/>
      <c r="BN1029" s="5"/>
      <c r="BO1029" s="1">
        <f t="shared" si="15"/>
        <v>0</v>
      </c>
      <c r="BP1029" s="2"/>
    </row>
    <row r="1030" spans="1:68" x14ac:dyDescent="0.25">
      <c r="A1030" s="3"/>
      <c r="B1030" s="4"/>
      <c r="C1030" s="2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  <c r="X1030" s="5"/>
      <c r="Y1030" s="5"/>
      <c r="Z1030" s="5"/>
      <c r="AA1030" s="5"/>
      <c r="AB1030" s="5"/>
      <c r="AC1030" s="5"/>
      <c r="AD1030" s="5"/>
      <c r="AE1030" s="5"/>
      <c r="AF1030" s="5"/>
      <c r="AG1030" s="5"/>
      <c r="AH1030" s="5"/>
      <c r="AI1030" s="5"/>
      <c r="AJ1030" s="5"/>
      <c r="AK1030" s="5"/>
      <c r="AL1030" s="5"/>
      <c r="AM1030" s="5"/>
      <c r="AN1030" s="5"/>
      <c r="AO1030" s="5"/>
      <c r="AP1030" s="5"/>
      <c r="AQ1030" s="5"/>
      <c r="AR1030" s="5"/>
      <c r="AS1030" s="5"/>
      <c r="AT1030" s="5"/>
      <c r="AU1030" s="5"/>
      <c r="AV1030" s="5"/>
      <c r="AW1030" s="5"/>
      <c r="AX1030" s="5"/>
      <c r="AY1030" s="5"/>
      <c r="AZ1030" s="5"/>
      <c r="BA1030" s="5"/>
      <c r="BB1030" s="5"/>
      <c r="BC1030" s="5"/>
      <c r="BD1030" s="5"/>
      <c r="BE1030" s="5"/>
      <c r="BF1030" s="5"/>
      <c r="BG1030" s="5"/>
      <c r="BH1030" s="5"/>
      <c r="BI1030" s="5"/>
      <c r="BJ1030" s="5"/>
      <c r="BK1030" s="5"/>
      <c r="BL1030" s="5"/>
      <c r="BM1030" s="5"/>
      <c r="BN1030" s="5"/>
      <c r="BO1030" s="1">
        <f t="shared" si="15"/>
        <v>0</v>
      </c>
      <c r="BP1030" s="2"/>
    </row>
    <row r="1031" spans="1:68" x14ac:dyDescent="0.25">
      <c r="A1031" s="3"/>
      <c r="B1031" s="4"/>
      <c r="C1031" s="2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  <c r="X1031" s="5"/>
      <c r="Y1031" s="5"/>
      <c r="Z1031" s="5"/>
      <c r="AA1031" s="5"/>
      <c r="AB1031" s="5"/>
      <c r="AC1031" s="5"/>
      <c r="AD1031" s="5"/>
      <c r="AE1031" s="5"/>
      <c r="AF1031" s="5"/>
      <c r="AG1031" s="5"/>
      <c r="AH1031" s="5"/>
      <c r="AI1031" s="5"/>
      <c r="AJ1031" s="5"/>
      <c r="AK1031" s="5"/>
      <c r="AL1031" s="5"/>
      <c r="AM1031" s="5"/>
      <c r="AN1031" s="5"/>
      <c r="AO1031" s="5"/>
      <c r="AP1031" s="5"/>
      <c r="AQ1031" s="5"/>
      <c r="AR1031" s="5"/>
      <c r="AS1031" s="5"/>
      <c r="AT1031" s="5"/>
      <c r="AU1031" s="5"/>
      <c r="AV1031" s="5"/>
      <c r="AW1031" s="5"/>
      <c r="AX1031" s="5"/>
      <c r="AY1031" s="5"/>
      <c r="AZ1031" s="5"/>
      <c r="BA1031" s="5"/>
      <c r="BB1031" s="5"/>
      <c r="BC1031" s="5"/>
      <c r="BD1031" s="5"/>
      <c r="BE1031" s="5"/>
      <c r="BF1031" s="5"/>
      <c r="BG1031" s="5"/>
      <c r="BH1031" s="5"/>
      <c r="BI1031" s="5"/>
      <c r="BJ1031" s="5"/>
      <c r="BK1031" s="5"/>
      <c r="BL1031" s="5"/>
      <c r="BM1031" s="5"/>
      <c r="BN1031" s="5"/>
      <c r="BO1031" s="1">
        <f t="shared" si="15"/>
        <v>0</v>
      </c>
      <c r="BP1031" s="2"/>
    </row>
    <row r="1032" spans="1:68" x14ac:dyDescent="0.25">
      <c r="A1032" s="3"/>
      <c r="B1032" s="4"/>
      <c r="C1032" s="2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  <c r="X1032" s="5"/>
      <c r="Y1032" s="5"/>
      <c r="Z1032" s="5"/>
      <c r="AA1032" s="5"/>
      <c r="AB1032" s="5"/>
      <c r="AC1032" s="5"/>
      <c r="AD1032" s="5"/>
      <c r="AE1032" s="5"/>
      <c r="AF1032" s="5"/>
      <c r="AG1032" s="5"/>
      <c r="AH1032" s="5"/>
      <c r="AI1032" s="5"/>
      <c r="AJ1032" s="5"/>
      <c r="AK1032" s="5"/>
      <c r="AL1032" s="5"/>
      <c r="AM1032" s="5"/>
      <c r="AN1032" s="5"/>
      <c r="AO1032" s="5"/>
      <c r="AP1032" s="5"/>
      <c r="AQ1032" s="5"/>
      <c r="AR1032" s="5"/>
      <c r="AS1032" s="5"/>
      <c r="AT1032" s="5"/>
      <c r="AU1032" s="5"/>
      <c r="AV1032" s="5"/>
      <c r="AW1032" s="5"/>
      <c r="AX1032" s="5"/>
      <c r="AY1032" s="5"/>
      <c r="AZ1032" s="5"/>
      <c r="BA1032" s="5"/>
      <c r="BB1032" s="5"/>
      <c r="BC1032" s="5"/>
      <c r="BD1032" s="5"/>
      <c r="BE1032" s="5"/>
      <c r="BF1032" s="5"/>
      <c r="BG1032" s="5"/>
      <c r="BH1032" s="5"/>
      <c r="BI1032" s="5"/>
      <c r="BJ1032" s="5"/>
      <c r="BK1032" s="5"/>
      <c r="BL1032" s="5"/>
      <c r="BM1032" s="5"/>
      <c r="BN1032" s="5"/>
      <c r="BO1032" s="1">
        <f t="shared" ref="BO1032:BO1095" si="16">COUNTA(D1032:BN1032)</f>
        <v>0</v>
      </c>
      <c r="BP1032" s="2"/>
    </row>
    <row r="1033" spans="1:68" x14ac:dyDescent="0.25">
      <c r="A1033" s="3"/>
      <c r="B1033" s="4"/>
      <c r="C1033" s="2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  <c r="X1033" s="5"/>
      <c r="Y1033" s="5"/>
      <c r="Z1033" s="5"/>
      <c r="AA1033" s="5"/>
      <c r="AB1033" s="5"/>
      <c r="AC1033" s="5"/>
      <c r="AD1033" s="5"/>
      <c r="AE1033" s="5"/>
      <c r="AF1033" s="5"/>
      <c r="AG1033" s="5"/>
      <c r="AH1033" s="5"/>
      <c r="AI1033" s="5"/>
      <c r="AJ1033" s="5"/>
      <c r="AK1033" s="5"/>
      <c r="AL1033" s="5"/>
      <c r="AM1033" s="5"/>
      <c r="AN1033" s="5"/>
      <c r="AO1033" s="5"/>
      <c r="AP1033" s="5"/>
      <c r="AQ1033" s="5"/>
      <c r="AR1033" s="5"/>
      <c r="AS1033" s="5"/>
      <c r="AT1033" s="5"/>
      <c r="AU1033" s="5"/>
      <c r="AV1033" s="5"/>
      <c r="AW1033" s="5"/>
      <c r="AX1033" s="5"/>
      <c r="AY1033" s="5"/>
      <c r="AZ1033" s="5"/>
      <c r="BA1033" s="5"/>
      <c r="BB1033" s="5"/>
      <c r="BC1033" s="5"/>
      <c r="BD1033" s="5"/>
      <c r="BE1033" s="5"/>
      <c r="BF1033" s="5"/>
      <c r="BG1033" s="5"/>
      <c r="BH1033" s="5"/>
      <c r="BI1033" s="5"/>
      <c r="BJ1033" s="5"/>
      <c r="BK1033" s="5"/>
      <c r="BL1033" s="5"/>
      <c r="BM1033" s="5"/>
      <c r="BN1033" s="5"/>
      <c r="BO1033" s="1">
        <f t="shared" si="16"/>
        <v>0</v>
      </c>
      <c r="BP1033" s="2"/>
    </row>
    <row r="1034" spans="1:68" x14ac:dyDescent="0.25">
      <c r="A1034" s="3"/>
      <c r="B1034" s="4"/>
      <c r="C1034" s="2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  <c r="X1034" s="5"/>
      <c r="Y1034" s="5"/>
      <c r="Z1034" s="5"/>
      <c r="AA1034" s="5"/>
      <c r="AB1034" s="5"/>
      <c r="AC1034" s="5"/>
      <c r="AD1034" s="5"/>
      <c r="AE1034" s="5"/>
      <c r="AF1034" s="5"/>
      <c r="AG1034" s="5"/>
      <c r="AH1034" s="5"/>
      <c r="AI1034" s="5"/>
      <c r="AJ1034" s="5"/>
      <c r="AK1034" s="5"/>
      <c r="AL1034" s="5"/>
      <c r="AM1034" s="5"/>
      <c r="AN1034" s="5"/>
      <c r="AO1034" s="5"/>
      <c r="AP1034" s="5"/>
      <c r="AQ1034" s="5"/>
      <c r="AR1034" s="5"/>
      <c r="AS1034" s="5"/>
      <c r="AT1034" s="5"/>
      <c r="AU1034" s="5"/>
      <c r="AV1034" s="5"/>
      <c r="AW1034" s="5"/>
      <c r="AX1034" s="5"/>
      <c r="AY1034" s="5"/>
      <c r="AZ1034" s="5"/>
      <c r="BA1034" s="5"/>
      <c r="BB1034" s="5"/>
      <c r="BC1034" s="5"/>
      <c r="BD1034" s="5"/>
      <c r="BE1034" s="5"/>
      <c r="BF1034" s="5"/>
      <c r="BG1034" s="5"/>
      <c r="BH1034" s="5"/>
      <c r="BI1034" s="5"/>
      <c r="BJ1034" s="5"/>
      <c r="BK1034" s="5"/>
      <c r="BL1034" s="5"/>
      <c r="BM1034" s="5"/>
      <c r="BN1034" s="5"/>
      <c r="BO1034" s="1">
        <f t="shared" si="16"/>
        <v>0</v>
      </c>
      <c r="BP1034" s="2"/>
    </row>
    <row r="1035" spans="1:68" x14ac:dyDescent="0.25">
      <c r="A1035" s="3"/>
      <c r="B1035" s="4"/>
      <c r="C1035" s="2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Y1035" s="5"/>
      <c r="Z1035" s="5"/>
      <c r="AA1035" s="5"/>
      <c r="AB1035" s="5"/>
      <c r="AC1035" s="5"/>
      <c r="AD1035" s="5"/>
      <c r="AE1035" s="5"/>
      <c r="AF1035" s="5"/>
      <c r="AG1035" s="5"/>
      <c r="AH1035" s="5"/>
      <c r="AI1035" s="5"/>
      <c r="AJ1035" s="5"/>
      <c r="AK1035" s="5"/>
      <c r="AL1035" s="5"/>
      <c r="AM1035" s="5"/>
      <c r="AN1035" s="5"/>
      <c r="AO1035" s="5"/>
      <c r="AP1035" s="5"/>
      <c r="AQ1035" s="5"/>
      <c r="AR1035" s="5"/>
      <c r="AS1035" s="5"/>
      <c r="AT1035" s="5"/>
      <c r="AU1035" s="5"/>
      <c r="AV1035" s="5"/>
      <c r="AW1035" s="5"/>
      <c r="AX1035" s="5"/>
      <c r="AY1035" s="5"/>
      <c r="AZ1035" s="5"/>
      <c r="BA1035" s="5"/>
      <c r="BB1035" s="5"/>
      <c r="BC1035" s="5"/>
      <c r="BD1035" s="5"/>
      <c r="BE1035" s="5"/>
      <c r="BF1035" s="5"/>
      <c r="BG1035" s="5"/>
      <c r="BH1035" s="5"/>
      <c r="BI1035" s="5"/>
      <c r="BJ1035" s="5"/>
      <c r="BK1035" s="5"/>
      <c r="BL1035" s="5"/>
      <c r="BM1035" s="5"/>
      <c r="BN1035" s="5"/>
      <c r="BO1035" s="1">
        <f t="shared" si="16"/>
        <v>0</v>
      </c>
      <c r="BP1035" s="2"/>
    </row>
    <row r="1036" spans="1:68" x14ac:dyDescent="0.25">
      <c r="A1036" s="3"/>
      <c r="B1036" s="4"/>
      <c r="C1036" s="2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Y1036" s="5"/>
      <c r="Z1036" s="5"/>
      <c r="AA1036" s="5"/>
      <c r="AB1036" s="5"/>
      <c r="AC1036" s="5"/>
      <c r="AD1036" s="5"/>
      <c r="AE1036" s="5"/>
      <c r="AF1036" s="5"/>
      <c r="AG1036" s="5"/>
      <c r="AH1036" s="5"/>
      <c r="AI1036" s="5"/>
      <c r="AJ1036" s="5"/>
      <c r="AK1036" s="5"/>
      <c r="AL1036" s="5"/>
      <c r="AM1036" s="5"/>
      <c r="AN1036" s="5"/>
      <c r="AO1036" s="5"/>
      <c r="AP1036" s="5"/>
      <c r="AQ1036" s="5"/>
      <c r="AR1036" s="5"/>
      <c r="AS1036" s="5"/>
      <c r="AT1036" s="5"/>
      <c r="AU1036" s="5"/>
      <c r="AV1036" s="5"/>
      <c r="AW1036" s="5"/>
      <c r="AX1036" s="5"/>
      <c r="AY1036" s="5"/>
      <c r="AZ1036" s="5"/>
      <c r="BA1036" s="5"/>
      <c r="BB1036" s="5"/>
      <c r="BC1036" s="5"/>
      <c r="BD1036" s="5"/>
      <c r="BE1036" s="5"/>
      <c r="BF1036" s="5"/>
      <c r="BG1036" s="5"/>
      <c r="BH1036" s="5"/>
      <c r="BI1036" s="5"/>
      <c r="BJ1036" s="5"/>
      <c r="BK1036" s="5"/>
      <c r="BL1036" s="5"/>
      <c r="BM1036" s="5"/>
      <c r="BN1036" s="5"/>
      <c r="BO1036" s="1">
        <f t="shared" si="16"/>
        <v>0</v>
      </c>
      <c r="BP1036" s="2"/>
    </row>
    <row r="1037" spans="1:68" x14ac:dyDescent="0.25">
      <c r="A1037" s="3"/>
      <c r="B1037" s="4"/>
      <c r="C1037" s="2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  <c r="X1037" s="5"/>
      <c r="Y1037" s="5"/>
      <c r="Z1037" s="5"/>
      <c r="AA1037" s="5"/>
      <c r="AB1037" s="5"/>
      <c r="AC1037" s="5"/>
      <c r="AD1037" s="5"/>
      <c r="AE1037" s="5"/>
      <c r="AF1037" s="5"/>
      <c r="AG1037" s="5"/>
      <c r="AH1037" s="5"/>
      <c r="AI1037" s="5"/>
      <c r="AJ1037" s="5"/>
      <c r="AK1037" s="5"/>
      <c r="AL1037" s="5"/>
      <c r="AM1037" s="5"/>
      <c r="AN1037" s="5"/>
      <c r="AO1037" s="5"/>
      <c r="AP1037" s="5"/>
      <c r="AQ1037" s="5"/>
      <c r="AR1037" s="5"/>
      <c r="AS1037" s="5"/>
      <c r="AT1037" s="5"/>
      <c r="AU1037" s="5"/>
      <c r="AV1037" s="5"/>
      <c r="AW1037" s="5"/>
      <c r="AX1037" s="5"/>
      <c r="AY1037" s="5"/>
      <c r="AZ1037" s="5"/>
      <c r="BA1037" s="5"/>
      <c r="BB1037" s="5"/>
      <c r="BC1037" s="5"/>
      <c r="BD1037" s="5"/>
      <c r="BE1037" s="5"/>
      <c r="BF1037" s="5"/>
      <c r="BG1037" s="5"/>
      <c r="BH1037" s="5"/>
      <c r="BI1037" s="5"/>
      <c r="BJ1037" s="5"/>
      <c r="BK1037" s="5"/>
      <c r="BL1037" s="5"/>
      <c r="BM1037" s="5"/>
      <c r="BN1037" s="5"/>
      <c r="BO1037" s="1">
        <f t="shared" si="16"/>
        <v>0</v>
      </c>
      <c r="BP1037" s="2"/>
    </row>
    <row r="1038" spans="1:68" x14ac:dyDescent="0.25">
      <c r="A1038" s="3"/>
      <c r="B1038" s="4"/>
      <c r="C1038" s="2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  <c r="X1038" s="5"/>
      <c r="Y1038" s="5"/>
      <c r="Z1038" s="5"/>
      <c r="AA1038" s="5"/>
      <c r="AB1038" s="5"/>
      <c r="AC1038" s="5"/>
      <c r="AD1038" s="5"/>
      <c r="AE1038" s="5"/>
      <c r="AF1038" s="5"/>
      <c r="AG1038" s="5"/>
      <c r="AH1038" s="5"/>
      <c r="AI1038" s="5"/>
      <c r="AJ1038" s="5"/>
      <c r="AK1038" s="5"/>
      <c r="AL1038" s="5"/>
      <c r="AM1038" s="5"/>
      <c r="AN1038" s="5"/>
      <c r="AO1038" s="5"/>
      <c r="AP1038" s="5"/>
      <c r="AQ1038" s="5"/>
      <c r="AR1038" s="5"/>
      <c r="AS1038" s="5"/>
      <c r="AT1038" s="5"/>
      <c r="AU1038" s="5"/>
      <c r="AV1038" s="5"/>
      <c r="AW1038" s="5"/>
      <c r="AX1038" s="5"/>
      <c r="AY1038" s="5"/>
      <c r="AZ1038" s="5"/>
      <c r="BA1038" s="5"/>
      <c r="BB1038" s="5"/>
      <c r="BC1038" s="5"/>
      <c r="BD1038" s="5"/>
      <c r="BE1038" s="5"/>
      <c r="BF1038" s="5"/>
      <c r="BG1038" s="5"/>
      <c r="BH1038" s="5"/>
      <c r="BI1038" s="5"/>
      <c r="BJ1038" s="5"/>
      <c r="BK1038" s="5"/>
      <c r="BL1038" s="5"/>
      <c r="BM1038" s="5"/>
      <c r="BN1038" s="5"/>
      <c r="BO1038" s="1">
        <f t="shared" si="16"/>
        <v>0</v>
      </c>
      <c r="BP1038" s="2"/>
    </row>
    <row r="1039" spans="1:68" x14ac:dyDescent="0.25">
      <c r="A1039" s="3"/>
      <c r="B1039" s="4"/>
      <c r="C1039" s="2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  <c r="X1039" s="5"/>
      <c r="Y1039" s="5"/>
      <c r="Z1039" s="5"/>
      <c r="AA1039" s="5"/>
      <c r="AB1039" s="5"/>
      <c r="AC1039" s="5"/>
      <c r="AD1039" s="5"/>
      <c r="AE1039" s="5"/>
      <c r="AF1039" s="5"/>
      <c r="AG1039" s="5"/>
      <c r="AH1039" s="5"/>
      <c r="AI1039" s="5"/>
      <c r="AJ1039" s="5"/>
      <c r="AK1039" s="5"/>
      <c r="AL1039" s="5"/>
      <c r="AM1039" s="5"/>
      <c r="AN1039" s="5"/>
      <c r="AO1039" s="5"/>
      <c r="AP1039" s="5"/>
      <c r="AQ1039" s="5"/>
      <c r="AR1039" s="5"/>
      <c r="AS1039" s="5"/>
      <c r="AT1039" s="5"/>
      <c r="AU1039" s="5"/>
      <c r="AV1039" s="5"/>
      <c r="AW1039" s="5"/>
      <c r="AX1039" s="5"/>
      <c r="AY1039" s="5"/>
      <c r="AZ1039" s="5"/>
      <c r="BA1039" s="5"/>
      <c r="BB1039" s="5"/>
      <c r="BC1039" s="5"/>
      <c r="BD1039" s="5"/>
      <c r="BE1039" s="5"/>
      <c r="BF1039" s="5"/>
      <c r="BG1039" s="5"/>
      <c r="BH1039" s="5"/>
      <c r="BI1039" s="5"/>
      <c r="BJ1039" s="5"/>
      <c r="BK1039" s="5"/>
      <c r="BL1039" s="5"/>
      <c r="BM1039" s="5"/>
      <c r="BN1039" s="5"/>
      <c r="BO1039" s="1">
        <f t="shared" si="16"/>
        <v>0</v>
      </c>
      <c r="BP1039" s="2"/>
    </row>
    <row r="1040" spans="1:68" x14ac:dyDescent="0.25">
      <c r="A1040" s="3"/>
      <c r="B1040" s="4"/>
      <c r="C1040" s="2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  <c r="X1040" s="5"/>
      <c r="Y1040" s="5"/>
      <c r="Z1040" s="5"/>
      <c r="AA1040" s="5"/>
      <c r="AB1040" s="5"/>
      <c r="AC1040" s="5"/>
      <c r="AD1040" s="5"/>
      <c r="AE1040" s="5"/>
      <c r="AF1040" s="5"/>
      <c r="AG1040" s="5"/>
      <c r="AH1040" s="5"/>
      <c r="AI1040" s="5"/>
      <c r="AJ1040" s="5"/>
      <c r="AK1040" s="5"/>
      <c r="AL1040" s="5"/>
      <c r="AM1040" s="5"/>
      <c r="AN1040" s="5"/>
      <c r="AO1040" s="5"/>
      <c r="AP1040" s="5"/>
      <c r="AQ1040" s="5"/>
      <c r="AR1040" s="5"/>
      <c r="AS1040" s="5"/>
      <c r="AT1040" s="5"/>
      <c r="AU1040" s="5"/>
      <c r="AV1040" s="5"/>
      <c r="AW1040" s="5"/>
      <c r="AX1040" s="5"/>
      <c r="AY1040" s="5"/>
      <c r="AZ1040" s="5"/>
      <c r="BA1040" s="5"/>
      <c r="BB1040" s="5"/>
      <c r="BC1040" s="5"/>
      <c r="BD1040" s="5"/>
      <c r="BE1040" s="5"/>
      <c r="BF1040" s="5"/>
      <c r="BG1040" s="5"/>
      <c r="BH1040" s="5"/>
      <c r="BI1040" s="5"/>
      <c r="BJ1040" s="5"/>
      <c r="BK1040" s="5"/>
      <c r="BL1040" s="5"/>
      <c r="BM1040" s="5"/>
      <c r="BN1040" s="5"/>
      <c r="BO1040" s="1">
        <f t="shared" si="16"/>
        <v>0</v>
      </c>
      <c r="BP1040" s="2"/>
    </row>
    <row r="1041" spans="1:68" x14ac:dyDescent="0.25">
      <c r="A1041" s="3"/>
      <c r="B1041" s="4"/>
      <c r="C1041" s="2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  <c r="X1041" s="5"/>
      <c r="Y1041" s="5"/>
      <c r="Z1041" s="5"/>
      <c r="AA1041" s="5"/>
      <c r="AB1041" s="5"/>
      <c r="AC1041" s="5"/>
      <c r="AD1041" s="5"/>
      <c r="AE1041" s="5"/>
      <c r="AF1041" s="5"/>
      <c r="AG1041" s="5"/>
      <c r="AH1041" s="5"/>
      <c r="AI1041" s="5"/>
      <c r="AJ1041" s="5"/>
      <c r="AK1041" s="5"/>
      <c r="AL1041" s="5"/>
      <c r="AM1041" s="5"/>
      <c r="AN1041" s="5"/>
      <c r="AO1041" s="5"/>
      <c r="AP1041" s="5"/>
      <c r="AQ1041" s="5"/>
      <c r="AR1041" s="5"/>
      <c r="AS1041" s="5"/>
      <c r="AT1041" s="5"/>
      <c r="AU1041" s="5"/>
      <c r="AV1041" s="5"/>
      <c r="AW1041" s="5"/>
      <c r="AX1041" s="5"/>
      <c r="AY1041" s="5"/>
      <c r="AZ1041" s="5"/>
      <c r="BA1041" s="5"/>
      <c r="BB1041" s="5"/>
      <c r="BC1041" s="5"/>
      <c r="BD1041" s="5"/>
      <c r="BE1041" s="5"/>
      <c r="BF1041" s="5"/>
      <c r="BG1041" s="5"/>
      <c r="BH1041" s="5"/>
      <c r="BI1041" s="5"/>
      <c r="BJ1041" s="5"/>
      <c r="BK1041" s="5"/>
      <c r="BL1041" s="5"/>
      <c r="BM1041" s="5"/>
      <c r="BN1041" s="5"/>
      <c r="BO1041" s="1">
        <f t="shared" si="16"/>
        <v>0</v>
      </c>
      <c r="BP1041" s="2"/>
    </row>
    <row r="1042" spans="1:68" x14ac:dyDescent="0.25">
      <c r="A1042" s="3"/>
      <c r="B1042" s="4"/>
      <c r="C1042" s="2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 s="5"/>
      <c r="O1042" s="5"/>
      <c r="P1042" s="5"/>
      <c r="Q1042" s="5"/>
      <c r="R1042" s="5"/>
      <c r="S1042" s="5"/>
      <c r="T1042" s="5"/>
      <c r="U1042" s="5"/>
      <c r="V1042" s="5"/>
      <c r="W1042" s="5"/>
      <c r="X1042" s="5"/>
      <c r="Y1042" s="5"/>
      <c r="Z1042" s="5"/>
      <c r="AA1042" s="5"/>
      <c r="AB1042" s="5"/>
      <c r="AC1042" s="5"/>
      <c r="AD1042" s="5"/>
      <c r="AE1042" s="5"/>
      <c r="AF1042" s="5"/>
      <c r="AG1042" s="5"/>
      <c r="AH1042" s="5"/>
      <c r="AI1042" s="5"/>
      <c r="AJ1042" s="5"/>
      <c r="AK1042" s="5"/>
      <c r="AL1042" s="5"/>
      <c r="AM1042" s="5"/>
      <c r="AN1042" s="5"/>
      <c r="AO1042" s="5"/>
      <c r="AP1042" s="5"/>
      <c r="AQ1042" s="5"/>
      <c r="AR1042" s="5"/>
      <c r="AS1042" s="5"/>
      <c r="AT1042" s="5"/>
      <c r="AU1042" s="5"/>
      <c r="AV1042" s="5"/>
      <c r="AW1042" s="5"/>
      <c r="AX1042" s="5"/>
      <c r="AY1042" s="5"/>
      <c r="AZ1042" s="5"/>
      <c r="BA1042" s="5"/>
      <c r="BB1042" s="5"/>
      <c r="BC1042" s="5"/>
      <c r="BD1042" s="5"/>
      <c r="BE1042" s="5"/>
      <c r="BF1042" s="5"/>
      <c r="BG1042" s="5"/>
      <c r="BH1042" s="5"/>
      <c r="BI1042" s="5"/>
      <c r="BJ1042" s="5"/>
      <c r="BK1042" s="5"/>
      <c r="BL1042" s="5"/>
      <c r="BM1042" s="5"/>
      <c r="BN1042" s="5"/>
      <c r="BO1042" s="1">
        <f t="shared" si="16"/>
        <v>0</v>
      </c>
      <c r="BP1042" s="2"/>
    </row>
    <row r="1043" spans="1:68" x14ac:dyDescent="0.25">
      <c r="A1043" s="3"/>
      <c r="B1043" s="4"/>
      <c r="C1043" s="2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 s="5"/>
      <c r="O1043" s="5"/>
      <c r="P1043" s="5"/>
      <c r="Q1043" s="5"/>
      <c r="R1043" s="5"/>
      <c r="S1043" s="5"/>
      <c r="T1043" s="5"/>
      <c r="U1043" s="5"/>
      <c r="V1043" s="5"/>
      <c r="W1043" s="5"/>
      <c r="X1043" s="5"/>
      <c r="Y1043" s="5"/>
      <c r="Z1043" s="5"/>
      <c r="AA1043" s="5"/>
      <c r="AB1043" s="5"/>
      <c r="AC1043" s="5"/>
      <c r="AD1043" s="5"/>
      <c r="AE1043" s="5"/>
      <c r="AF1043" s="5"/>
      <c r="AG1043" s="5"/>
      <c r="AH1043" s="5"/>
      <c r="AI1043" s="5"/>
      <c r="AJ1043" s="5"/>
      <c r="AK1043" s="5"/>
      <c r="AL1043" s="5"/>
      <c r="AM1043" s="5"/>
      <c r="AN1043" s="5"/>
      <c r="AO1043" s="5"/>
      <c r="AP1043" s="5"/>
      <c r="AQ1043" s="5"/>
      <c r="AR1043" s="5"/>
      <c r="AS1043" s="5"/>
      <c r="AT1043" s="5"/>
      <c r="AU1043" s="5"/>
      <c r="AV1043" s="5"/>
      <c r="AW1043" s="5"/>
      <c r="AX1043" s="5"/>
      <c r="AY1043" s="5"/>
      <c r="AZ1043" s="5"/>
      <c r="BA1043" s="5"/>
      <c r="BB1043" s="5"/>
      <c r="BC1043" s="5"/>
      <c r="BD1043" s="5"/>
      <c r="BE1043" s="5"/>
      <c r="BF1043" s="5"/>
      <c r="BG1043" s="5"/>
      <c r="BH1043" s="5"/>
      <c r="BI1043" s="5"/>
      <c r="BJ1043" s="5"/>
      <c r="BK1043" s="5"/>
      <c r="BL1043" s="5"/>
      <c r="BM1043" s="5"/>
      <c r="BN1043" s="5"/>
      <c r="BO1043" s="1">
        <f t="shared" si="16"/>
        <v>0</v>
      </c>
      <c r="BP1043" s="2"/>
    </row>
    <row r="1044" spans="1:68" x14ac:dyDescent="0.25">
      <c r="A1044" s="3"/>
      <c r="B1044" s="4"/>
      <c r="C1044" s="2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 s="5"/>
      <c r="O1044" s="5"/>
      <c r="P1044" s="5"/>
      <c r="Q1044" s="5"/>
      <c r="R1044" s="5"/>
      <c r="S1044" s="5"/>
      <c r="T1044" s="5"/>
      <c r="U1044" s="5"/>
      <c r="V1044" s="5"/>
      <c r="W1044" s="5"/>
      <c r="X1044" s="5"/>
      <c r="Y1044" s="5"/>
      <c r="Z1044" s="5"/>
      <c r="AA1044" s="5"/>
      <c r="AB1044" s="5"/>
      <c r="AC1044" s="5"/>
      <c r="AD1044" s="5"/>
      <c r="AE1044" s="5"/>
      <c r="AF1044" s="5"/>
      <c r="AG1044" s="5"/>
      <c r="AH1044" s="5"/>
      <c r="AI1044" s="5"/>
      <c r="AJ1044" s="5"/>
      <c r="AK1044" s="5"/>
      <c r="AL1044" s="5"/>
      <c r="AM1044" s="5"/>
      <c r="AN1044" s="5"/>
      <c r="AO1044" s="5"/>
      <c r="AP1044" s="5"/>
      <c r="AQ1044" s="5"/>
      <c r="AR1044" s="5"/>
      <c r="AS1044" s="5"/>
      <c r="AT1044" s="5"/>
      <c r="AU1044" s="5"/>
      <c r="AV1044" s="5"/>
      <c r="AW1044" s="5"/>
      <c r="AX1044" s="5"/>
      <c r="AY1044" s="5"/>
      <c r="AZ1044" s="5"/>
      <c r="BA1044" s="5"/>
      <c r="BB1044" s="5"/>
      <c r="BC1044" s="5"/>
      <c r="BD1044" s="5"/>
      <c r="BE1044" s="5"/>
      <c r="BF1044" s="5"/>
      <c r="BG1044" s="5"/>
      <c r="BH1044" s="5"/>
      <c r="BI1044" s="5"/>
      <c r="BJ1044" s="5"/>
      <c r="BK1044" s="5"/>
      <c r="BL1044" s="5"/>
      <c r="BM1044" s="5"/>
      <c r="BN1044" s="5"/>
      <c r="BO1044" s="1">
        <f t="shared" si="16"/>
        <v>0</v>
      </c>
      <c r="BP1044" s="2"/>
    </row>
    <row r="1045" spans="1:68" x14ac:dyDescent="0.25">
      <c r="A1045" s="3"/>
      <c r="B1045" s="4"/>
      <c r="C1045" s="2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 s="5"/>
      <c r="O1045" s="5"/>
      <c r="P1045" s="5"/>
      <c r="Q1045" s="5"/>
      <c r="R1045" s="5"/>
      <c r="S1045" s="5"/>
      <c r="T1045" s="5"/>
      <c r="U1045" s="5"/>
      <c r="V1045" s="5"/>
      <c r="W1045" s="5"/>
      <c r="X1045" s="5"/>
      <c r="Y1045" s="5"/>
      <c r="Z1045" s="5"/>
      <c r="AA1045" s="5"/>
      <c r="AB1045" s="5"/>
      <c r="AC1045" s="5"/>
      <c r="AD1045" s="5"/>
      <c r="AE1045" s="5"/>
      <c r="AF1045" s="5"/>
      <c r="AG1045" s="5"/>
      <c r="AH1045" s="5"/>
      <c r="AI1045" s="5"/>
      <c r="AJ1045" s="5"/>
      <c r="AK1045" s="5"/>
      <c r="AL1045" s="5"/>
      <c r="AM1045" s="5"/>
      <c r="AN1045" s="5"/>
      <c r="AO1045" s="5"/>
      <c r="AP1045" s="5"/>
      <c r="AQ1045" s="5"/>
      <c r="AR1045" s="5"/>
      <c r="AS1045" s="5"/>
      <c r="AT1045" s="5"/>
      <c r="AU1045" s="5"/>
      <c r="AV1045" s="5"/>
      <c r="AW1045" s="5"/>
      <c r="AX1045" s="5"/>
      <c r="AY1045" s="5"/>
      <c r="AZ1045" s="5"/>
      <c r="BA1045" s="5"/>
      <c r="BB1045" s="5"/>
      <c r="BC1045" s="5"/>
      <c r="BD1045" s="5"/>
      <c r="BE1045" s="5"/>
      <c r="BF1045" s="5"/>
      <c r="BG1045" s="5"/>
      <c r="BH1045" s="5"/>
      <c r="BI1045" s="5"/>
      <c r="BJ1045" s="5"/>
      <c r="BK1045" s="5"/>
      <c r="BL1045" s="5"/>
      <c r="BM1045" s="5"/>
      <c r="BN1045" s="5"/>
      <c r="BO1045" s="1">
        <f t="shared" si="16"/>
        <v>0</v>
      </c>
      <c r="BP1045" s="2"/>
    </row>
    <row r="1046" spans="1:68" x14ac:dyDescent="0.25">
      <c r="A1046" s="3"/>
      <c r="B1046" s="4"/>
      <c r="C1046" s="2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 s="5"/>
      <c r="O1046" s="5"/>
      <c r="P1046" s="5"/>
      <c r="Q1046" s="5"/>
      <c r="R1046" s="5"/>
      <c r="S1046" s="5"/>
      <c r="T1046" s="5"/>
      <c r="U1046" s="5"/>
      <c r="V1046" s="5"/>
      <c r="W1046" s="5"/>
      <c r="X1046" s="5"/>
      <c r="Y1046" s="5"/>
      <c r="Z1046" s="5"/>
      <c r="AA1046" s="5"/>
      <c r="AB1046" s="5"/>
      <c r="AC1046" s="5"/>
      <c r="AD1046" s="5"/>
      <c r="AE1046" s="5"/>
      <c r="AF1046" s="5"/>
      <c r="AG1046" s="5"/>
      <c r="AH1046" s="5"/>
      <c r="AI1046" s="5"/>
      <c r="AJ1046" s="5"/>
      <c r="AK1046" s="5"/>
      <c r="AL1046" s="5"/>
      <c r="AM1046" s="5"/>
      <c r="AN1046" s="5"/>
      <c r="AO1046" s="5"/>
      <c r="AP1046" s="5"/>
      <c r="AQ1046" s="5"/>
      <c r="AR1046" s="5"/>
      <c r="AS1046" s="5"/>
      <c r="AT1046" s="5"/>
      <c r="AU1046" s="5"/>
      <c r="AV1046" s="5"/>
      <c r="AW1046" s="5"/>
      <c r="AX1046" s="5"/>
      <c r="AY1046" s="5"/>
      <c r="AZ1046" s="5"/>
      <c r="BA1046" s="5"/>
      <c r="BB1046" s="5"/>
      <c r="BC1046" s="5"/>
      <c r="BD1046" s="5"/>
      <c r="BE1046" s="5"/>
      <c r="BF1046" s="5"/>
      <c r="BG1046" s="5"/>
      <c r="BH1046" s="5"/>
      <c r="BI1046" s="5"/>
      <c r="BJ1046" s="5"/>
      <c r="BK1046" s="5"/>
      <c r="BL1046" s="5"/>
      <c r="BM1046" s="5"/>
      <c r="BN1046" s="5"/>
      <c r="BO1046" s="1">
        <f t="shared" si="16"/>
        <v>0</v>
      </c>
      <c r="BP1046" s="2"/>
    </row>
    <row r="1047" spans="1:68" x14ac:dyDescent="0.25">
      <c r="A1047" s="3"/>
      <c r="B1047" s="4"/>
      <c r="C1047" s="2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 s="5"/>
      <c r="O1047" s="5"/>
      <c r="P1047" s="5"/>
      <c r="Q1047" s="5"/>
      <c r="R1047" s="5"/>
      <c r="S1047" s="5"/>
      <c r="T1047" s="5"/>
      <c r="U1047" s="5"/>
      <c r="V1047" s="5"/>
      <c r="W1047" s="5"/>
      <c r="X1047" s="5"/>
      <c r="Y1047" s="5"/>
      <c r="Z1047" s="5"/>
      <c r="AA1047" s="5"/>
      <c r="AB1047" s="5"/>
      <c r="AC1047" s="5"/>
      <c r="AD1047" s="5"/>
      <c r="AE1047" s="5"/>
      <c r="AF1047" s="5"/>
      <c r="AG1047" s="5"/>
      <c r="AH1047" s="5"/>
      <c r="AI1047" s="5"/>
      <c r="AJ1047" s="5"/>
      <c r="AK1047" s="5"/>
      <c r="AL1047" s="5"/>
      <c r="AM1047" s="5"/>
      <c r="AN1047" s="5"/>
      <c r="AO1047" s="5"/>
      <c r="AP1047" s="5"/>
      <c r="AQ1047" s="5"/>
      <c r="AR1047" s="5"/>
      <c r="AS1047" s="5"/>
      <c r="AT1047" s="5"/>
      <c r="AU1047" s="5"/>
      <c r="AV1047" s="5"/>
      <c r="AW1047" s="5"/>
      <c r="AX1047" s="5"/>
      <c r="AY1047" s="5"/>
      <c r="AZ1047" s="5"/>
      <c r="BA1047" s="5"/>
      <c r="BB1047" s="5"/>
      <c r="BC1047" s="5"/>
      <c r="BD1047" s="5"/>
      <c r="BE1047" s="5"/>
      <c r="BF1047" s="5"/>
      <c r="BG1047" s="5"/>
      <c r="BH1047" s="5"/>
      <c r="BI1047" s="5"/>
      <c r="BJ1047" s="5"/>
      <c r="BK1047" s="5"/>
      <c r="BL1047" s="5"/>
      <c r="BM1047" s="5"/>
      <c r="BN1047" s="5"/>
      <c r="BO1047" s="1">
        <f t="shared" si="16"/>
        <v>0</v>
      </c>
      <c r="BP1047" s="2"/>
    </row>
    <row r="1048" spans="1:68" x14ac:dyDescent="0.25">
      <c r="A1048" s="3"/>
      <c r="B1048" s="4"/>
      <c r="C1048" s="2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Y1048" s="5"/>
      <c r="Z1048" s="5"/>
      <c r="AA1048" s="5"/>
      <c r="AB1048" s="5"/>
      <c r="AC1048" s="5"/>
      <c r="AD1048" s="5"/>
      <c r="AE1048" s="5"/>
      <c r="AF1048" s="5"/>
      <c r="AG1048" s="5"/>
      <c r="AH1048" s="5"/>
      <c r="AI1048" s="5"/>
      <c r="AJ1048" s="5"/>
      <c r="AK1048" s="5"/>
      <c r="AL1048" s="5"/>
      <c r="AM1048" s="5"/>
      <c r="AN1048" s="5"/>
      <c r="AO1048" s="5"/>
      <c r="AP1048" s="5"/>
      <c r="AQ1048" s="5"/>
      <c r="AR1048" s="5"/>
      <c r="AS1048" s="5"/>
      <c r="AT1048" s="5"/>
      <c r="AU1048" s="5"/>
      <c r="AV1048" s="5"/>
      <c r="AW1048" s="5"/>
      <c r="AX1048" s="5"/>
      <c r="AY1048" s="5"/>
      <c r="AZ1048" s="5"/>
      <c r="BA1048" s="5"/>
      <c r="BB1048" s="5"/>
      <c r="BC1048" s="5"/>
      <c r="BD1048" s="5"/>
      <c r="BE1048" s="5"/>
      <c r="BF1048" s="5"/>
      <c r="BG1048" s="5"/>
      <c r="BH1048" s="5"/>
      <c r="BI1048" s="5"/>
      <c r="BJ1048" s="5"/>
      <c r="BK1048" s="5"/>
      <c r="BL1048" s="5"/>
      <c r="BM1048" s="5"/>
      <c r="BN1048" s="5"/>
      <c r="BO1048" s="1">
        <f t="shared" si="16"/>
        <v>0</v>
      </c>
      <c r="BP1048" s="2"/>
    </row>
    <row r="1049" spans="1:68" x14ac:dyDescent="0.25">
      <c r="A1049" s="3"/>
      <c r="B1049" s="4"/>
      <c r="C1049" s="2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 s="5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Y1049" s="5"/>
      <c r="Z1049" s="5"/>
      <c r="AA1049" s="5"/>
      <c r="AB1049" s="5"/>
      <c r="AC1049" s="5"/>
      <c r="AD1049" s="5"/>
      <c r="AE1049" s="5"/>
      <c r="AF1049" s="5"/>
      <c r="AG1049" s="5"/>
      <c r="AH1049" s="5"/>
      <c r="AI1049" s="5"/>
      <c r="AJ1049" s="5"/>
      <c r="AK1049" s="5"/>
      <c r="AL1049" s="5"/>
      <c r="AM1049" s="5"/>
      <c r="AN1049" s="5"/>
      <c r="AO1049" s="5"/>
      <c r="AP1049" s="5"/>
      <c r="AQ1049" s="5"/>
      <c r="AR1049" s="5"/>
      <c r="AS1049" s="5"/>
      <c r="AT1049" s="5"/>
      <c r="AU1049" s="5"/>
      <c r="AV1049" s="5"/>
      <c r="AW1049" s="5"/>
      <c r="AX1049" s="5"/>
      <c r="AY1049" s="5"/>
      <c r="AZ1049" s="5"/>
      <c r="BA1049" s="5"/>
      <c r="BB1049" s="5"/>
      <c r="BC1049" s="5"/>
      <c r="BD1049" s="5"/>
      <c r="BE1049" s="5"/>
      <c r="BF1049" s="5"/>
      <c r="BG1049" s="5"/>
      <c r="BH1049" s="5"/>
      <c r="BI1049" s="5"/>
      <c r="BJ1049" s="5"/>
      <c r="BK1049" s="5"/>
      <c r="BL1049" s="5"/>
      <c r="BM1049" s="5"/>
      <c r="BN1049" s="5"/>
      <c r="BO1049" s="1">
        <f t="shared" si="16"/>
        <v>0</v>
      </c>
      <c r="BP1049" s="2"/>
    </row>
    <row r="1050" spans="1:68" x14ac:dyDescent="0.25">
      <c r="A1050" s="3"/>
      <c r="B1050" s="4"/>
      <c r="C1050" s="2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 s="5"/>
      <c r="O1050" s="5"/>
      <c r="P1050" s="5"/>
      <c r="Q1050" s="5"/>
      <c r="R1050" s="5"/>
      <c r="S1050" s="5"/>
      <c r="T1050" s="5"/>
      <c r="U1050" s="5"/>
      <c r="V1050" s="5"/>
      <c r="W1050" s="5"/>
      <c r="X1050" s="5"/>
      <c r="Y1050" s="5"/>
      <c r="Z1050" s="5"/>
      <c r="AA1050" s="5"/>
      <c r="AB1050" s="5"/>
      <c r="AC1050" s="5"/>
      <c r="AD1050" s="5"/>
      <c r="AE1050" s="5"/>
      <c r="AF1050" s="5"/>
      <c r="AG1050" s="5"/>
      <c r="AH1050" s="5"/>
      <c r="AI1050" s="5"/>
      <c r="AJ1050" s="5"/>
      <c r="AK1050" s="5"/>
      <c r="AL1050" s="5"/>
      <c r="AM1050" s="5"/>
      <c r="AN1050" s="5"/>
      <c r="AO1050" s="5"/>
      <c r="AP1050" s="5"/>
      <c r="AQ1050" s="5"/>
      <c r="AR1050" s="5"/>
      <c r="AS1050" s="5"/>
      <c r="AT1050" s="5"/>
      <c r="AU1050" s="5"/>
      <c r="AV1050" s="5"/>
      <c r="AW1050" s="5"/>
      <c r="AX1050" s="5"/>
      <c r="AY1050" s="5"/>
      <c r="AZ1050" s="5"/>
      <c r="BA1050" s="5"/>
      <c r="BB1050" s="5"/>
      <c r="BC1050" s="5"/>
      <c r="BD1050" s="5"/>
      <c r="BE1050" s="5"/>
      <c r="BF1050" s="5"/>
      <c r="BG1050" s="5"/>
      <c r="BH1050" s="5"/>
      <c r="BI1050" s="5"/>
      <c r="BJ1050" s="5"/>
      <c r="BK1050" s="5"/>
      <c r="BL1050" s="5"/>
      <c r="BM1050" s="5"/>
      <c r="BN1050" s="5"/>
      <c r="BO1050" s="1">
        <f t="shared" si="16"/>
        <v>0</v>
      </c>
      <c r="BP1050" s="2"/>
    </row>
    <row r="1051" spans="1:68" x14ac:dyDescent="0.25">
      <c r="A1051" s="3"/>
      <c r="B1051" s="4"/>
      <c r="C1051" s="2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 s="5"/>
      <c r="O1051" s="5"/>
      <c r="P1051" s="5"/>
      <c r="Q1051" s="5"/>
      <c r="R1051" s="5"/>
      <c r="S1051" s="5"/>
      <c r="T1051" s="5"/>
      <c r="U1051" s="5"/>
      <c r="V1051" s="5"/>
      <c r="W1051" s="5"/>
      <c r="X1051" s="5"/>
      <c r="Y1051" s="5"/>
      <c r="Z1051" s="5"/>
      <c r="AA1051" s="5"/>
      <c r="AB1051" s="5"/>
      <c r="AC1051" s="5"/>
      <c r="AD1051" s="5"/>
      <c r="AE1051" s="5"/>
      <c r="AF1051" s="5"/>
      <c r="AG1051" s="5"/>
      <c r="AH1051" s="5"/>
      <c r="AI1051" s="5"/>
      <c r="AJ1051" s="5"/>
      <c r="AK1051" s="5"/>
      <c r="AL1051" s="5"/>
      <c r="AM1051" s="5"/>
      <c r="AN1051" s="5"/>
      <c r="AO1051" s="5"/>
      <c r="AP1051" s="5"/>
      <c r="AQ1051" s="5"/>
      <c r="AR1051" s="5"/>
      <c r="AS1051" s="5"/>
      <c r="AT1051" s="5"/>
      <c r="AU1051" s="5"/>
      <c r="AV1051" s="5"/>
      <c r="AW1051" s="5"/>
      <c r="AX1051" s="5"/>
      <c r="AY1051" s="5"/>
      <c r="AZ1051" s="5"/>
      <c r="BA1051" s="5"/>
      <c r="BB1051" s="5"/>
      <c r="BC1051" s="5"/>
      <c r="BD1051" s="5"/>
      <c r="BE1051" s="5"/>
      <c r="BF1051" s="5"/>
      <c r="BG1051" s="5"/>
      <c r="BH1051" s="5"/>
      <c r="BI1051" s="5"/>
      <c r="BJ1051" s="5"/>
      <c r="BK1051" s="5"/>
      <c r="BL1051" s="5"/>
      <c r="BM1051" s="5"/>
      <c r="BN1051" s="5"/>
      <c r="BO1051" s="1">
        <f t="shared" si="16"/>
        <v>0</v>
      </c>
      <c r="BP1051" s="2"/>
    </row>
    <row r="1052" spans="1:68" x14ac:dyDescent="0.25">
      <c r="A1052" s="3"/>
      <c r="B1052" s="4"/>
      <c r="C1052" s="2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 s="5"/>
      <c r="O1052" s="5"/>
      <c r="P1052" s="5"/>
      <c r="Q1052" s="5"/>
      <c r="R1052" s="5"/>
      <c r="S1052" s="5"/>
      <c r="T1052" s="5"/>
      <c r="U1052" s="5"/>
      <c r="V1052" s="5"/>
      <c r="W1052" s="5"/>
      <c r="X1052" s="5"/>
      <c r="Y1052" s="5"/>
      <c r="Z1052" s="5"/>
      <c r="AA1052" s="5"/>
      <c r="AB1052" s="5"/>
      <c r="AC1052" s="5"/>
      <c r="AD1052" s="5"/>
      <c r="AE1052" s="5"/>
      <c r="AF1052" s="5"/>
      <c r="AG1052" s="5"/>
      <c r="AH1052" s="5"/>
      <c r="AI1052" s="5"/>
      <c r="AJ1052" s="5"/>
      <c r="AK1052" s="5"/>
      <c r="AL1052" s="5"/>
      <c r="AM1052" s="5"/>
      <c r="AN1052" s="5"/>
      <c r="AO1052" s="5"/>
      <c r="AP1052" s="5"/>
      <c r="AQ1052" s="5"/>
      <c r="AR1052" s="5"/>
      <c r="AS1052" s="5"/>
      <c r="AT1052" s="5"/>
      <c r="AU1052" s="5"/>
      <c r="AV1052" s="5"/>
      <c r="AW1052" s="5"/>
      <c r="AX1052" s="5"/>
      <c r="AY1052" s="5"/>
      <c r="AZ1052" s="5"/>
      <c r="BA1052" s="5"/>
      <c r="BB1052" s="5"/>
      <c r="BC1052" s="5"/>
      <c r="BD1052" s="5"/>
      <c r="BE1052" s="5"/>
      <c r="BF1052" s="5"/>
      <c r="BG1052" s="5"/>
      <c r="BH1052" s="5"/>
      <c r="BI1052" s="5"/>
      <c r="BJ1052" s="5"/>
      <c r="BK1052" s="5"/>
      <c r="BL1052" s="5"/>
      <c r="BM1052" s="5"/>
      <c r="BN1052" s="5"/>
      <c r="BO1052" s="1">
        <f t="shared" si="16"/>
        <v>0</v>
      </c>
      <c r="BP1052" s="2"/>
    </row>
    <row r="1053" spans="1:68" x14ac:dyDescent="0.25">
      <c r="A1053" s="3"/>
      <c r="B1053" s="4"/>
      <c r="C1053" s="2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 s="5"/>
      <c r="O1053" s="5"/>
      <c r="P1053" s="5"/>
      <c r="Q1053" s="5"/>
      <c r="R1053" s="5"/>
      <c r="S1053" s="5"/>
      <c r="T1053" s="5"/>
      <c r="U1053" s="5"/>
      <c r="V1053" s="5"/>
      <c r="W1053" s="5"/>
      <c r="X1053" s="5"/>
      <c r="Y1053" s="5"/>
      <c r="Z1053" s="5"/>
      <c r="AA1053" s="5"/>
      <c r="AB1053" s="5"/>
      <c r="AC1053" s="5"/>
      <c r="AD1053" s="5"/>
      <c r="AE1053" s="5"/>
      <c r="AF1053" s="5"/>
      <c r="AG1053" s="5"/>
      <c r="AH1053" s="5"/>
      <c r="AI1053" s="5"/>
      <c r="AJ1053" s="5"/>
      <c r="AK1053" s="5"/>
      <c r="AL1053" s="5"/>
      <c r="AM1053" s="5"/>
      <c r="AN1053" s="5"/>
      <c r="AO1053" s="5"/>
      <c r="AP1053" s="5"/>
      <c r="AQ1053" s="5"/>
      <c r="AR1053" s="5"/>
      <c r="AS1053" s="5"/>
      <c r="AT1053" s="5"/>
      <c r="AU1053" s="5"/>
      <c r="AV1053" s="5"/>
      <c r="AW1053" s="5"/>
      <c r="AX1053" s="5"/>
      <c r="AY1053" s="5"/>
      <c r="AZ1053" s="5"/>
      <c r="BA1053" s="5"/>
      <c r="BB1053" s="5"/>
      <c r="BC1053" s="5"/>
      <c r="BD1053" s="5"/>
      <c r="BE1053" s="5"/>
      <c r="BF1053" s="5"/>
      <c r="BG1053" s="5"/>
      <c r="BH1053" s="5"/>
      <c r="BI1053" s="5"/>
      <c r="BJ1053" s="5"/>
      <c r="BK1053" s="5"/>
      <c r="BL1053" s="5"/>
      <c r="BM1053" s="5"/>
      <c r="BN1053" s="5"/>
      <c r="BO1053" s="1">
        <f t="shared" si="16"/>
        <v>0</v>
      </c>
      <c r="BP1053" s="2"/>
    </row>
    <row r="1054" spans="1:68" x14ac:dyDescent="0.25">
      <c r="A1054" s="3"/>
      <c r="B1054" s="4"/>
      <c r="C1054" s="2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 s="5"/>
      <c r="O1054" s="5"/>
      <c r="P1054" s="5"/>
      <c r="Q1054" s="5"/>
      <c r="R1054" s="5"/>
      <c r="S1054" s="5"/>
      <c r="T1054" s="5"/>
      <c r="U1054" s="5"/>
      <c r="V1054" s="5"/>
      <c r="W1054" s="5"/>
      <c r="X1054" s="5"/>
      <c r="Y1054" s="5"/>
      <c r="Z1054" s="5"/>
      <c r="AA1054" s="5"/>
      <c r="AB1054" s="5"/>
      <c r="AC1054" s="5"/>
      <c r="AD1054" s="5"/>
      <c r="AE1054" s="5"/>
      <c r="AF1054" s="5"/>
      <c r="AG1054" s="5"/>
      <c r="AH1054" s="5"/>
      <c r="AI1054" s="5"/>
      <c r="AJ1054" s="5"/>
      <c r="AK1054" s="5"/>
      <c r="AL1054" s="5"/>
      <c r="AM1054" s="5"/>
      <c r="AN1054" s="5"/>
      <c r="AO1054" s="5"/>
      <c r="AP1054" s="5"/>
      <c r="AQ1054" s="5"/>
      <c r="AR1054" s="5"/>
      <c r="AS1054" s="5"/>
      <c r="AT1054" s="5"/>
      <c r="AU1054" s="5"/>
      <c r="AV1054" s="5"/>
      <c r="AW1054" s="5"/>
      <c r="AX1054" s="5"/>
      <c r="AY1054" s="5"/>
      <c r="AZ1054" s="5"/>
      <c r="BA1054" s="5"/>
      <c r="BB1054" s="5"/>
      <c r="BC1054" s="5"/>
      <c r="BD1054" s="5"/>
      <c r="BE1054" s="5"/>
      <c r="BF1054" s="5"/>
      <c r="BG1054" s="5"/>
      <c r="BH1054" s="5"/>
      <c r="BI1054" s="5"/>
      <c r="BJ1054" s="5"/>
      <c r="BK1054" s="5"/>
      <c r="BL1054" s="5"/>
      <c r="BM1054" s="5"/>
      <c r="BN1054" s="5"/>
      <c r="BO1054" s="1">
        <f t="shared" si="16"/>
        <v>0</v>
      </c>
      <c r="BP1054" s="2"/>
    </row>
    <row r="1055" spans="1:68" x14ac:dyDescent="0.25">
      <c r="A1055" s="3"/>
      <c r="B1055" s="4"/>
      <c r="C1055" s="2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 s="5"/>
      <c r="O1055" s="5"/>
      <c r="P1055" s="5"/>
      <c r="Q1055" s="5"/>
      <c r="R1055" s="5"/>
      <c r="S1055" s="5"/>
      <c r="T1055" s="5"/>
      <c r="U1055" s="5"/>
      <c r="V1055" s="5"/>
      <c r="W1055" s="5"/>
      <c r="X1055" s="5"/>
      <c r="Y1055" s="5"/>
      <c r="Z1055" s="5"/>
      <c r="AA1055" s="5"/>
      <c r="AB1055" s="5"/>
      <c r="AC1055" s="5"/>
      <c r="AD1055" s="5"/>
      <c r="AE1055" s="5"/>
      <c r="AF1055" s="5"/>
      <c r="AG1055" s="5"/>
      <c r="AH1055" s="5"/>
      <c r="AI1055" s="5"/>
      <c r="AJ1055" s="5"/>
      <c r="AK1055" s="5"/>
      <c r="AL1055" s="5"/>
      <c r="AM1055" s="5"/>
      <c r="AN1055" s="5"/>
      <c r="AO1055" s="5"/>
      <c r="AP1055" s="5"/>
      <c r="AQ1055" s="5"/>
      <c r="AR1055" s="5"/>
      <c r="AS1055" s="5"/>
      <c r="AT1055" s="5"/>
      <c r="AU1055" s="5"/>
      <c r="AV1055" s="5"/>
      <c r="AW1055" s="5"/>
      <c r="AX1055" s="5"/>
      <c r="AY1055" s="5"/>
      <c r="AZ1055" s="5"/>
      <c r="BA1055" s="5"/>
      <c r="BB1055" s="5"/>
      <c r="BC1055" s="5"/>
      <c r="BD1055" s="5"/>
      <c r="BE1055" s="5"/>
      <c r="BF1055" s="5"/>
      <c r="BG1055" s="5"/>
      <c r="BH1055" s="5"/>
      <c r="BI1055" s="5"/>
      <c r="BJ1055" s="5"/>
      <c r="BK1055" s="5"/>
      <c r="BL1055" s="5"/>
      <c r="BM1055" s="5"/>
      <c r="BN1055" s="5"/>
      <c r="BO1055" s="1">
        <f t="shared" si="16"/>
        <v>0</v>
      </c>
      <c r="BP1055" s="2"/>
    </row>
    <row r="1056" spans="1:68" x14ac:dyDescent="0.25">
      <c r="A1056" s="3"/>
      <c r="B1056" s="4"/>
      <c r="C1056" s="2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 s="5"/>
      <c r="O1056" s="5"/>
      <c r="P1056" s="5"/>
      <c r="Q1056" s="5"/>
      <c r="R1056" s="5"/>
      <c r="S1056" s="5"/>
      <c r="T1056" s="5"/>
      <c r="U1056" s="5"/>
      <c r="V1056" s="5"/>
      <c r="W1056" s="5"/>
      <c r="X1056" s="5"/>
      <c r="Y1056" s="5"/>
      <c r="Z1056" s="5"/>
      <c r="AA1056" s="5"/>
      <c r="AB1056" s="5"/>
      <c r="AC1056" s="5"/>
      <c r="AD1056" s="5"/>
      <c r="AE1056" s="5"/>
      <c r="AF1056" s="5"/>
      <c r="AG1056" s="5"/>
      <c r="AH1056" s="5"/>
      <c r="AI1056" s="5"/>
      <c r="AJ1056" s="5"/>
      <c r="AK1056" s="5"/>
      <c r="AL1056" s="5"/>
      <c r="AM1056" s="5"/>
      <c r="AN1056" s="5"/>
      <c r="AO1056" s="5"/>
      <c r="AP1056" s="5"/>
      <c r="AQ1056" s="5"/>
      <c r="AR1056" s="5"/>
      <c r="AS1056" s="5"/>
      <c r="AT1056" s="5"/>
      <c r="AU1056" s="5"/>
      <c r="AV1056" s="5"/>
      <c r="AW1056" s="5"/>
      <c r="AX1056" s="5"/>
      <c r="AY1056" s="5"/>
      <c r="AZ1056" s="5"/>
      <c r="BA1056" s="5"/>
      <c r="BB1056" s="5"/>
      <c r="BC1056" s="5"/>
      <c r="BD1056" s="5"/>
      <c r="BE1056" s="5"/>
      <c r="BF1056" s="5"/>
      <c r="BG1056" s="5"/>
      <c r="BH1056" s="5"/>
      <c r="BI1056" s="5"/>
      <c r="BJ1056" s="5"/>
      <c r="BK1056" s="5"/>
      <c r="BL1056" s="5"/>
      <c r="BM1056" s="5"/>
      <c r="BN1056" s="5"/>
      <c r="BO1056" s="1">
        <f t="shared" si="16"/>
        <v>0</v>
      </c>
      <c r="BP1056" s="2"/>
    </row>
    <row r="1057" spans="1:68" x14ac:dyDescent="0.25">
      <c r="A1057" s="3"/>
      <c r="B1057" s="4"/>
      <c r="C1057" s="2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Y1057" s="5"/>
      <c r="Z1057" s="5"/>
      <c r="AA1057" s="5"/>
      <c r="AB1057" s="5"/>
      <c r="AC1057" s="5"/>
      <c r="AD1057" s="5"/>
      <c r="AE1057" s="5"/>
      <c r="AF1057" s="5"/>
      <c r="AG1057" s="5"/>
      <c r="AH1057" s="5"/>
      <c r="AI1057" s="5"/>
      <c r="AJ1057" s="5"/>
      <c r="AK1057" s="5"/>
      <c r="AL1057" s="5"/>
      <c r="AM1057" s="5"/>
      <c r="AN1057" s="5"/>
      <c r="AO1057" s="5"/>
      <c r="AP1057" s="5"/>
      <c r="AQ1057" s="5"/>
      <c r="AR1057" s="5"/>
      <c r="AS1057" s="5"/>
      <c r="AT1057" s="5"/>
      <c r="AU1057" s="5"/>
      <c r="AV1057" s="5"/>
      <c r="AW1057" s="5"/>
      <c r="AX1057" s="5"/>
      <c r="AY1057" s="5"/>
      <c r="AZ1057" s="5"/>
      <c r="BA1057" s="5"/>
      <c r="BB1057" s="5"/>
      <c r="BC1057" s="5"/>
      <c r="BD1057" s="5"/>
      <c r="BE1057" s="5"/>
      <c r="BF1057" s="5"/>
      <c r="BG1057" s="5"/>
      <c r="BH1057" s="5"/>
      <c r="BI1057" s="5"/>
      <c r="BJ1057" s="5"/>
      <c r="BK1057" s="5"/>
      <c r="BL1057" s="5"/>
      <c r="BM1057" s="5"/>
      <c r="BN1057" s="5"/>
      <c r="BO1057" s="1">
        <f t="shared" si="16"/>
        <v>0</v>
      </c>
      <c r="BP1057" s="2"/>
    </row>
    <row r="1058" spans="1:68" x14ac:dyDescent="0.25">
      <c r="A1058" s="3"/>
      <c r="B1058" s="4"/>
      <c r="C1058" s="2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 s="5"/>
      <c r="O1058" s="5"/>
      <c r="P1058" s="5"/>
      <c r="Q1058" s="5"/>
      <c r="R1058" s="5"/>
      <c r="S1058" s="5"/>
      <c r="T1058" s="5"/>
      <c r="U1058" s="5"/>
      <c r="V1058" s="5"/>
      <c r="W1058" s="5"/>
      <c r="X1058" s="5"/>
      <c r="Y1058" s="5"/>
      <c r="Z1058" s="5"/>
      <c r="AA1058" s="5"/>
      <c r="AB1058" s="5"/>
      <c r="AC1058" s="5"/>
      <c r="AD1058" s="5"/>
      <c r="AE1058" s="5"/>
      <c r="AF1058" s="5"/>
      <c r="AG1058" s="5"/>
      <c r="AH1058" s="5"/>
      <c r="AI1058" s="5"/>
      <c r="AJ1058" s="5"/>
      <c r="AK1058" s="5"/>
      <c r="AL1058" s="5"/>
      <c r="AM1058" s="5"/>
      <c r="AN1058" s="5"/>
      <c r="AO1058" s="5"/>
      <c r="AP1058" s="5"/>
      <c r="AQ1058" s="5"/>
      <c r="AR1058" s="5"/>
      <c r="AS1058" s="5"/>
      <c r="AT1058" s="5"/>
      <c r="AU1058" s="5"/>
      <c r="AV1058" s="5"/>
      <c r="AW1058" s="5"/>
      <c r="AX1058" s="5"/>
      <c r="AY1058" s="5"/>
      <c r="AZ1058" s="5"/>
      <c r="BA1058" s="5"/>
      <c r="BB1058" s="5"/>
      <c r="BC1058" s="5"/>
      <c r="BD1058" s="5"/>
      <c r="BE1058" s="5"/>
      <c r="BF1058" s="5"/>
      <c r="BG1058" s="5"/>
      <c r="BH1058" s="5"/>
      <c r="BI1058" s="5"/>
      <c r="BJ1058" s="5"/>
      <c r="BK1058" s="5"/>
      <c r="BL1058" s="5"/>
      <c r="BM1058" s="5"/>
      <c r="BN1058" s="5"/>
      <c r="BO1058" s="1">
        <f t="shared" si="16"/>
        <v>0</v>
      </c>
      <c r="BP1058" s="2"/>
    </row>
    <row r="1059" spans="1:68" x14ac:dyDescent="0.25">
      <c r="A1059" s="3"/>
      <c r="B1059" s="4"/>
      <c r="C1059" s="2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 s="5"/>
      <c r="O1059" s="5"/>
      <c r="P1059" s="5"/>
      <c r="Q1059" s="5"/>
      <c r="R1059" s="5"/>
      <c r="S1059" s="5"/>
      <c r="T1059" s="5"/>
      <c r="U1059" s="5"/>
      <c r="V1059" s="5"/>
      <c r="W1059" s="5"/>
      <c r="X1059" s="5"/>
      <c r="Y1059" s="5"/>
      <c r="Z1059" s="5"/>
      <c r="AA1059" s="5"/>
      <c r="AB1059" s="5"/>
      <c r="AC1059" s="5"/>
      <c r="AD1059" s="5"/>
      <c r="AE1059" s="5"/>
      <c r="AF1059" s="5"/>
      <c r="AG1059" s="5"/>
      <c r="AH1059" s="5"/>
      <c r="AI1059" s="5"/>
      <c r="AJ1059" s="5"/>
      <c r="AK1059" s="5"/>
      <c r="AL1059" s="5"/>
      <c r="AM1059" s="5"/>
      <c r="AN1059" s="5"/>
      <c r="AO1059" s="5"/>
      <c r="AP1059" s="5"/>
      <c r="AQ1059" s="5"/>
      <c r="AR1059" s="5"/>
      <c r="AS1059" s="5"/>
      <c r="AT1059" s="5"/>
      <c r="AU1059" s="5"/>
      <c r="AV1059" s="5"/>
      <c r="AW1059" s="5"/>
      <c r="AX1059" s="5"/>
      <c r="AY1059" s="5"/>
      <c r="AZ1059" s="5"/>
      <c r="BA1059" s="5"/>
      <c r="BB1059" s="5"/>
      <c r="BC1059" s="5"/>
      <c r="BD1059" s="5"/>
      <c r="BE1059" s="5"/>
      <c r="BF1059" s="5"/>
      <c r="BG1059" s="5"/>
      <c r="BH1059" s="5"/>
      <c r="BI1059" s="5"/>
      <c r="BJ1059" s="5"/>
      <c r="BK1059" s="5"/>
      <c r="BL1059" s="5"/>
      <c r="BM1059" s="5"/>
      <c r="BN1059" s="5"/>
      <c r="BO1059" s="1">
        <f t="shared" si="16"/>
        <v>0</v>
      </c>
      <c r="BP1059" s="2"/>
    </row>
    <row r="1060" spans="1:68" x14ac:dyDescent="0.25">
      <c r="A1060" s="3"/>
      <c r="B1060" s="4"/>
      <c r="C1060" s="2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Y1060" s="5"/>
      <c r="Z1060" s="5"/>
      <c r="AA1060" s="5"/>
      <c r="AB1060" s="5"/>
      <c r="AC1060" s="5"/>
      <c r="AD1060" s="5"/>
      <c r="AE1060" s="5"/>
      <c r="AF1060" s="5"/>
      <c r="AG1060" s="5"/>
      <c r="AH1060" s="5"/>
      <c r="AI1060" s="5"/>
      <c r="AJ1060" s="5"/>
      <c r="AK1060" s="5"/>
      <c r="AL1060" s="5"/>
      <c r="AM1060" s="5"/>
      <c r="AN1060" s="5"/>
      <c r="AO1060" s="5"/>
      <c r="AP1060" s="5"/>
      <c r="AQ1060" s="5"/>
      <c r="AR1060" s="5"/>
      <c r="AS1060" s="5"/>
      <c r="AT1060" s="5"/>
      <c r="AU1060" s="5"/>
      <c r="AV1060" s="5"/>
      <c r="AW1060" s="5"/>
      <c r="AX1060" s="5"/>
      <c r="AY1060" s="5"/>
      <c r="AZ1060" s="5"/>
      <c r="BA1060" s="5"/>
      <c r="BB1060" s="5"/>
      <c r="BC1060" s="5"/>
      <c r="BD1060" s="5"/>
      <c r="BE1060" s="5"/>
      <c r="BF1060" s="5"/>
      <c r="BG1060" s="5"/>
      <c r="BH1060" s="5"/>
      <c r="BI1060" s="5"/>
      <c r="BJ1060" s="5"/>
      <c r="BK1060" s="5"/>
      <c r="BL1060" s="5"/>
      <c r="BM1060" s="5"/>
      <c r="BN1060" s="5"/>
      <c r="BO1060" s="1">
        <f t="shared" si="16"/>
        <v>0</v>
      </c>
      <c r="BP1060" s="2"/>
    </row>
    <row r="1061" spans="1:68" x14ac:dyDescent="0.25">
      <c r="A1061" s="3"/>
      <c r="B1061" s="4"/>
      <c r="C1061" s="2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 s="5"/>
      <c r="O1061" s="5"/>
      <c r="P1061" s="5"/>
      <c r="Q1061" s="5"/>
      <c r="R1061" s="5"/>
      <c r="S1061" s="5"/>
      <c r="T1061" s="5"/>
      <c r="U1061" s="5"/>
      <c r="V1061" s="5"/>
      <c r="W1061" s="5"/>
      <c r="X1061" s="5"/>
      <c r="Y1061" s="5"/>
      <c r="Z1061" s="5"/>
      <c r="AA1061" s="5"/>
      <c r="AB1061" s="5"/>
      <c r="AC1061" s="5"/>
      <c r="AD1061" s="5"/>
      <c r="AE1061" s="5"/>
      <c r="AF1061" s="5"/>
      <c r="AG1061" s="5"/>
      <c r="AH1061" s="5"/>
      <c r="AI1061" s="5"/>
      <c r="AJ1061" s="5"/>
      <c r="AK1061" s="5"/>
      <c r="AL1061" s="5"/>
      <c r="AM1061" s="5"/>
      <c r="AN1061" s="5"/>
      <c r="AO1061" s="5"/>
      <c r="AP1061" s="5"/>
      <c r="AQ1061" s="5"/>
      <c r="AR1061" s="5"/>
      <c r="AS1061" s="5"/>
      <c r="AT1061" s="5"/>
      <c r="AU1061" s="5"/>
      <c r="AV1061" s="5"/>
      <c r="AW1061" s="5"/>
      <c r="AX1061" s="5"/>
      <c r="AY1061" s="5"/>
      <c r="AZ1061" s="5"/>
      <c r="BA1061" s="5"/>
      <c r="BB1061" s="5"/>
      <c r="BC1061" s="5"/>
      <c r="BD1061" s="5"/>
      <c r="BE1061" s="5"/>
      <c r="BF1061" s="5"/>
      <c r="BG1061" s="5"/>
      <c r="BH1061" s="5"/>
      <c r="BI1061" s="5"/>
      <c r="BJ1061" s="5"/>
      <c r="BK1061" s="5"/>
      <c r="BL1061" s="5"/>
      <c r="BM1061" s="5"/>
      <c r="BN1061" s="5"/>
      <c r="BO1061" s="1">
        <f t="shared" si="16"/>
        <v>0</v>
      </c>
      <c r="BP1061" s="2"/>
    </row>
    <row r="1062" spans="1:68" x14ac:dyDescent="0.25">
      <c r="A1062" s="3"/>
      <c r="B1062" s="4"/>
      <c r="C1062" s="2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 s="5"/>
      <c r="O1062" s="5"/>
      <c r="P1062" s="5"/>
      <c r="Q1062" s="5"/>
      <c r="R1062" s="5"/>
      <c r="S1062" s="5"/>
      <c r="T1062" s="5"/>
      <c r="U1062" s="5"/>
      <c r="V1062" s="5"/>
      <c r="W1062" s="5"/>
      <c r="X1062" s="5"/>
      <c r="Y1062" s="5"/>
      <c r="Z1062" s="5"/>
      <c r="AA1062" s="5"/>
      <c r="AB1062" s="5"/>
      <c r="AC1062" s="5"/>
      <c r="AD1062" s="5"/>
      <c r="AE1062" s="5"/>
      <c r="AF1062" s="5"/>
      <c r="AG1062" s="5"/>
      <c r="AH1062" s="5"/>
      <c r="AI1062" s="5"/>
      <c r="AJ1062" s="5"/>
      <c r="AK1062" s="5"/>
      <c r="AL1062" s="5"/>
      <c r="AM1062" s="5"/>
      <c r="AN1062" s="5"/>
      <c r="AO1062" s="5"/>
      <c r="AP1062" s="5"/>
      <c r="AQ1062" s="5"/>
      <c r="AR1062" s="5"/>
      <c r="AS1062" s="5"/>
      <c r="AT1062" s="5"/>
      <c r="AU1062" s="5"/>
      <c r="AV1062" s="5"/>
      <c r="AW1062" s="5"/>
      <c r="AX1062" s="5"/>
      <c r="AY1062" s="5"/>
      <c r="AZ1062" s="5"/>
      <c r="BA1062" s="5"/>
      <c r="BB1062" s="5"/>
      <c r="BC1062" s="5"/>
      <c r="BD1062" s="5"/>
      <c r="BE1062" s="5"/>
      <c r="BF1062" s="5"/>
      <c r="BG1062" s="5"/>
      <c r="BH1062" s="5"/>
      <c r="BI1062" s="5"/>
      <c r="BJ1062" s="5"/>
      <c r="BK1062" s="5"/>
      <c r="BL1062" s="5"/>
      <c r="BM1062" s="5"/>
      <c r="BN1062" s="5"/>
      <c r="BO1062" s="1">
        <f t="shared" si="16"/>
        <v>0</v>
      </c>
      <c r="BP1062" s="2"/>
    </row>
    <row r="1063" spans="1:68" x14ac:dyDescent="0.25">
      <c r="A1063" s="3"/>
      <c r="B1063" s="4"/>
      <c r="C1063" s="2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 s="5"/>
      <c r="O1063" s="5"/>
      <c r="P1063" s="5"/>
      <c r="Q1063" s="5"/>
      <c r="R1063" s="5"/>
      <c r="S1063" s="5"/>
      <c r="T1063" s="5"/>
      <c r="U1063" s="5"/>
      <c r="V1063" s="5"/>
      <c r="W1063" s="5"/>
      <c r="X1063" s="5"/>
      <c r="Y1063" s="5"/>
      <c r="Z1063" s="5"/>
      <c r="AA1063" s="5"/>
      <c r="AB1063" s="5"/>
      <c r="AC1063" s="5"/>
      <c r="AD1063" s="5"/>
      <c r="AE1063" s="5"/>
      <c r="AF1063" s="5"/>
      <c r="AG1063" s="5"/>
      <c r="AH1063" s="5"/>
      <c r="AI1063" s="5"/>
      <c r="AJ1063" s="5"/>
      <c r="AK1063" s="5"/>
      <c r="AL1063" s="5"/>
      <c r="AM1063" s="5"/>
      <c r="AN1063" s="5"/>
      <c r="AO1063" s="5"/>
      <c r="AP1063" s="5"/>
      <c r="AQ1063" s="5"/>
      <c r="AR1063" s="5"/>
      <c r="AS1063" s="5"/>
      <c r="AT1063" s="5"/>
      <c r="AU1063" s="5"/>
      <c r="AV1063" s="5"/>
      <c r="AW1063" s="5"/>
      <c r="AX1063" s="5"/>
      <c r="AY1063" s="5"/>
      <c r="AZ1063" s="5"/>
      <c r="BA1063" s="5"/>
      <c r="BB1063" s="5"/>
      <c r="BC1063" s="5"/>
      <c r="BD1063" s="5"/>
      <c r="BE1063" s="5"/>
      <c r="BF1063" s="5"/>
      <c r="BG1063" s="5"/>
      <c r="BH1063" s="5"/>
      <c r="BI1063" s="5"/>
      <c r="BJ1063" s="5"/>
      <c r="BK1063" s="5"/>
      <c r="BL1063" s="5"/>
      <c r="BM1063" s="5"/>
      <c r="BN1063" s="5"/>
      <c r="BO1063" s="1">
        <f t="shared" si="16"/>
        <v>0</v>
      </c>
      <c r="BP1063" s="2"/>
    </row>
    <row r="1064" spans="1:68" x14ac:dyDescent="0.25">
      <c r="A1064" s="3"/>
      <c r="B1064" s="4"/>
      <c r="C1064" s="2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 s="5"/>
      <c r="O1064" s="5"/>
      <c r="P1064" s="5"/>
      <c r="Q1064" s="5"/>
      <c r="R1064" s="5"/>
      <c r="S1064" s="5"/>
      <c r="T1064" s="5"/>
      <c r="U1064" s="5"/>
      <c r="V1064" s="5"/>
      <c r="W1064" s="5"/>
      <c r="X1064" s="5"/>
      <c r="Y1064" s="5"/>
      <c r="Z1064" s="5"/>
      <c r="AA1064" s="5"/>
      <c r="AB1064" s="5"/>
      <c r="AC1064" s="5"/>
      <c r="AD1064" s="5"/>
      <c r="AE1064" s="5"/>
      <c r="AF1064" s="5"/>
      <c r="AG1064" s="5"/>
      <c r="AH1064" s="5"/>
      <c r="AI1064" s="5"/>
      <c r="AJ1064" s="5"/>
      <c r="AK1064" s="5"/>
      <c r="AL1064" s="5"/>
      <c r="AM1064" s="5"/>
      <c r="AN1064" s="5"/>
      <c r="AO1064" s="5"/>
      <c r="AP1064" s="5"/>
      <c r="AQ1064" s="5"/>
      <c r="AR1064" s="5"/>
      <c r="AS1064" s="5"/>
      <c r="AT1064" s="5"/>
      <c r="AU1064" s="5"/>
      <c r="AV1064" s="5"/>
      <c r="AW1064" s="5"/>
      <c r="AX1064" s="5"/>
      <c r="AY1064" s="5"/>
      <c r="AZ1064" s="5"/>
      <c r="BA1064" s="5"/>
      <c r="BB1064" s="5"/>
      <c r="BC1064" s="5"/>
      <c r="BD1064" s="5"/>
      <c r="BE1064" s="5"/>
      <c r="BF1064" s="5"/>
      <c r="BG1064" s="5"/>
      <c r="BH1064" s="5"/>
      <c r="BI1064" s="5"/>
      <c r="BJ1064" s="5"/>
      <c r="BK1064" s="5"/>
      <c r="BL1064" s="5"/>
      <c r="BM1064" s="5"/>
      <c r="BN1064" s="5"/>
      <c r="BO1064" s="1">
        <f t="shared" si="16"/>
        <v>0</v>
      </c>
      <c r="BP1064" s="2"/>
    </row>
    <row r="1065" spans="1:68" x14ac:dyDescent="0.25">
      <c r="A1065" s="3"/>
      <c r="B1065" s="4"/>
      <c r="C1065" s="2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 s="5"/>
      <c r="O1065" s="5"/>
      <c r="P1065" s="5"/>
      <c r="Q1065" s="5"/>
      <c r="R1065" s="5"/>
      <c r="S1065" s="5"/>
      <c r="T1065" s="5"/>
      <c r="U1065" s="5"/>
      <c r="V1065" s="5"/>
      <c r="W1065" s="5"/>
      <c r="X1065" s="5"/>
      <c r="Y1065" s="5"/>
      <c r="Z1065" s="5"/>
      <c r="AA1065" s="5"/>
      <c r="AB1065" s="5"/>
      <c r="AC1065" s="5"/>
      <c r="AD1065" s="5"/>
      <c r="AE1065" s="5"/>
      <c r="AF1065" s="5"/>
      <c r="AG1065" s="5"/>
      <c r="AH1065" s="5"/>
      <c r="AI1065" s="5"/>
      <c r="AJ1065" s="5"/>
      <c r="AK1065" s="5"/>
      <c r="AL1065" s="5"/>
      <c r="AM1065" s="5"/>
      <c r="AN1065" s="5"/>
      <c r="AO1065" s="5"/>
      <c r="AP1065" s="5"/>
      <c r="AQ1065" s="5"/>
      <c r="AR1065" s="5"/>
      <c r="AS1065" s="5"/>
      <c r="AT1065" s="5"/>
      <c r="AU1065" s="5"/>
      <c r="AV1065" s="5"/>
      <c r="AW1065" s="5"/>
      <c r="AX1065" s="5"/>
      <c r="AY1065" s="5"/>
      <c r="AZ1065" s="5"/>
      <c r="BA1065" s="5"/>
      <c r="BB1065" s="5"/>
      <c r="BC1065" s="5"/>
      <c r="BD1065" s="5"/>
      <c r="BE1065" s="5"/>
      <c r="BF1065" s="5"/>
      <c r="BG1065" s="5"/>
      <c r="BH1065" s="5"/>
      <c r="BI1065" s="5"/>
      <c r="BJ1065" s="5"/>
      <c r="BK1065" s="5"/>
      <c r="BL1065" s="5"/>
      <c r="BM1065" s="5"/>
      <c r="BN1065" s="5"/>
      <c r="BO1065" s="1">
        <f t="shared" si="16"/>
        <v>0</v>
      </c>
      <c r="BP1065" s="2"/>
    </row>
    <row r="1066" spans="1:68" x14ac:dyDescent="0.25">
      <c r="A1066" s="3"/>
      <c r="B1066" s="4"/>
      <c r="C1066" s="2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Y1066" s="5"/>
      <c r="Z1066" s="5"/>
      <c r="AA1066" s="5"/>
      <c r="AB1066" s="5"/>
      <c r="AC1066" s="5"/>
      <c r="AD1066" s="5"/>
      <c r="AE1066" s="5"/>
      <c r="AF1066" s="5"/>
      <c r="AG1066" s="5"/>
      <c r="AH1066" s="5"/>
      <c r="AI1066" s="5"/>
      <c r="AJ1066" s="5"/>
      <c r="AK1066" s="5"/>
      <c r="AL1066" s="5"/>
      <c r="AM1066" s="5"/>
      <c r="AN1066" s="5"/>
      <c r="AO1066" s="5"/>
      <c r="AP1066" s="5"/>
      <c r="AQ1066" s="5"/>
      <c r="AR1066" s="5"/>
      <c r="AS1066" s="5"/>
      <c r="AT1066" s="5"/>
      <c r="AU1066" s="5"/>
      <c r="AV1066" s="5"/>
      <c r="AW1066" s="5"/>
      <c r="AX1066" s="5"/>
      <c r="AY1066" s="5"/>
      <c r="AZ1066" s="5"/>
      <c r="BA1066" s="5"/>
      <c r="BB1066" s="5"/>
      <c r="BC1066" s="5"/>
      <c r="BD1066" s="5"/>
      <c r="BE1066" s="5"/>
      <c r="BF1066" s="5"/>
      <c r="BG1066" s="5"/>
      <c r="BH1066" s="5"/>
      <c r="BI1066" s="5"/>
      <c r="BJ1066" s="5"/>
      <c r="BK1066" s="5"/>
      <c r="BL1066" s="5"/>
      <c r="BM1066" s="5"/>
      <c r="BN1066" s="5"/>
      <c r="BO1066" s="1">
        <f t="shared" si="16"/>
        <v>0</v>
      </c>
      <c r="BP1066" s="2"/>
    </row>
    <row r="1067" spans="1:68" x14ac:dyDescent="0.25">
      <c r="A1067" s="3"/>
      <c r="B1067" s="4"/>
      <c r="C1067" s="2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 s="5"/>
      <c r="O1067" s="5"/>
      <c r="P1067" s="5"/>
      <c r="Q1067" s="5"/>
      <c r="R1067" s="5"/>
      <c r="S1067" s="5"/>
      <c r="T1067" s="5"/>
      <c r="U1067" s="5"/>
      <c r="V1067" s="5"/>
      <c r="W1067" s="5"/>
      <c r="X1067" s="5"/>
      <c r="Y1067" s="5"/>
      <c r="Z1067" s="5"/>
      <c r="AA1067" s="5"/>
      <c r="AB1067" s="5"/>
      <c r="AC1067" s="5"/>
      <c r="AD1067" s="5"/>
      <c r="AE1067" s="5"/>
      <c r="AF1067" s="5"/>
      <c r="AG1067" s="5"/>
      <c r="AH1067" s="5"/>
      <c r="AI1067" s="5"/>
      <c r="AJ1067" s="5"/>
      <c r="AK1067" s="5"/>
      <c r="AL1067" s="5"/>
      <c r="AM1067" s="5"/>
      <c r="AN1067" s="5"/>
      <c r="AO1067" s="5"/>
      <c r="AP1067" s="5"/>
      <c r="AQ1067" s="5"/>
      <c r="AR1067" s="5"/>
      <c r="AS1067" s="5"/>
      <c r="AT1067" s="5"/>
      <c r="AU1067" s="5"/>
      <c r="AV1067" s="5"/>
      <c r="AW1067" s="5"/>
      <c r="AX1067" s="5"/>
      <c r="AY1067" s="5"/>
      <c r="AZ1067" s="5"/>
      <c r="BA1067" s="5"/>
      <c r="BB1067" s="5"/>
      <c r="BC1067" s="5"/>
      <c r="BD1067" s="5"/>
      <c r="BE1067" s="5"/>
      <c r="BF1067" s="5"/>
      <c r="BG1067" s="5"/>
      <c r="BH1067" s="5"/>
      <c r="BI1067" s="5"/>
      <c r="BJ1067" s="5"/>
      <c r="BK1067" s="5"/>
      <c r="BL1067" s="5"/>
      <c r="BM1067" s="5"/>
      <c r="BN1067" s="5"/>
      <c r="BO1067" s="1">
        <f t="shared" si="16"/>
        <v>0</v>
      </c>
      <c r="BP1067" s="2"/>
    </row>
    <row r="1068" spans="1:68" x14ac:dyDescent="0.25">
      <c r="A1068" s="3"/>
      <c r="B1068" s="4"/>
      <c r="C1068" s="2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 s="5"/>
      <c r="O1068" s="5"/>
      <c r="P1068" s="5"/>
      <c r="Q1068" s="5"/>
      <c r="R1068" s="5"/>
      <c r="S1068" s="5"/>
      <c r="T1068" s="5"/>
      <c r="U1068" s="5"/>
      <c r="V1068" s="5"/>
      <c r="W1068" s="5"/>
      <c r="X1068" s="5"/>
      <c r="Y1068" s="5"/>
      <c r="Z1068" s="5"/>
      <c r="AA1068" s="5"/>
      <c r="AB1068" s="5"/>
      <c r="AC1068" s="5"/>
      <c r="AD1068" s="5"/>
      <c r="AE1068" s="5"/>
      <c r="AF1068" s="5"/>
      <c r="AG1068" s="5"/>
      <c r="AH1068" s="5"/>
      <c r="AI1068" s="5"/>
      <c r="AJ1068" s="5"/>
      <c r="AK1068" s="5"/>
      <c r="AL1068" s="5"/>
      <c r="AM1068" s="5"/>
      <c r="AN1068" s="5"/>
      <c r="AO1068" s="5"/>
      <c r="AP1068" s="5"/>
      <c r="AQ1068" s="5"/>
      <c r="AR1068" s="5"/>
      <c r="AS1068" s="5"/>
      <c r="AT1068" s="5"/>
      <c r="AU1068" s="5"/>
      <c r="AV1068" s="5"/>
      <c r="AW1068" s="5"/>
      <c r="AX1068" s="5"/>
      <c r="AY1068" s="5"/>
      <c r="AZ1068" s="5"/>
      <c r="BA1068" s="5"/>
      <c r="BB1068" s="5"/>
      <c r="BC1068" s="5"/>
      <c r="BD1068" s="5"/>
      <c r="BE1068" s="5"/>
      <c r="BF1068" s="5"/>
      <c r="BG1068" s="5"/>
      <c r="BH1068" s="5"/>
      <c r="BI1068" s="5"/>
      <c r="BJ1068" s="5"/>
      <c r="BK1068" s="5"/>
      <c r="BL1068" s="5"/>
      <c r="BM1068" s="5"/>
      <c r="BN1068" s="5"/>
      <c r="BO1068" s="1">
        <f t="shared" si="16"/>
        <v>0</v>
      </c>
      <c r="BP1068" s="2"/>
    </row>
    <row r="1069" spans="1:68" x14ac:dyDescent="0.25">
      <c r="A1069" s="3"/>
      <c r="B1069" s="4"/>
      <c r="C1069" s="2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 s="5"/>
      <c r="O1069" s="5"/>
      <c r="P1069" s="5"/>
      <c r="Q1069" s="5"/>
      <c r="R1069" s="5"/>
      <c r="S1069" s="5"/>
      <c r="T1069" s="5"/>
      <c r="U1069" s="5"/>
      <c r="V1069" s="5"/>
      <c r="W1069" s="5"/>
      <c r="X1069" s="5"/>
      <c r="Y1069" s="5"/>
      <c r="Z1069" s="5"/>
      <c r="AA1069" s="5"/>
      <c r="AB1069" s="5"/>
      <c r="AC1069" s="5"/>
      <c r="AD1069" s="5"/>
      <c r="AE1069" s="5"/>
      <c r="AF1069" s="5"/>
      <c r="AG1069" s="5"/>
      <c r="AH1069" s="5"/>
      <c r="AI1069" s="5"/>
      <c r="AJ1069" s="5"/>
      <c r="AK1069" s="5"/>
      <c r="AL1069" s="5"/>
      <c r="AM1069" s="5"/>
      <c r="AN1069" s="5"/>
      <c r="AO1069" s="5"/>
      <c r="AP1069" s="5"/>
      <c r="AQ1069" s="5"/>
      <c r="AR1069" s="5"/>
      <c r="AS1069" s="5"/>
      <c r="AT1069" s="5"/>
      <c r="AU1069" s="5"/>
      <c r="AV1069" s="5"/>
      <c r="AW1069" s="5"/>
      <c r="AX1069" s="5"/>
      <c r="AY1069" s="5"/>
      <c r="AZ1069" s="5"/>
      <c r="BA1069" s="5"/>
      <c r="BB1069" s="5"/>
      <c r="BC1069" s="5"/>
      <c r="BD1069" s="5"/>
      <c r="BE1069" s="5"/>
      <c r="BF1069" s="5"/>
      <c r="BG1069" s="5"/>
      <c r="BH1069" s="5"/>
      <c r="BI1069" s="5"/>
      <c r="BJ1069" s="5"/>
      <c r="BK1069" s="5"/>
      <c r="BL1069" s="5"/>
      <c r="BM1069" s="5"/>
      <c r="BN1069" s="5"/>
      <c r="BO1069" s="1">
        <f t="shared" si="16"/>
        <v>0</v>
      </c>
      <c r="BP1069" s="2"/>
    </row>
    <row r="1070" spans="1:68" x14ac:dyDescent="0.25">
      <c r="A1070" s="3"/>
      <c r="B1070" s="4"/>
      <c r="C1070" s="2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Y1070" s="5"/>
      <c r="Z1070" s="5"/>
      <c r="AA1070" s="5"/>
      <c r="AB1070" s="5"/>
      <c r="AC1070" s="5"/>
      <c r="AD1070" s="5"/>
      <c r="AE1070" s="5"/>
      <c r="AF1070" s="5"/>
      <c r="AG1070" s="5"/>
      <c r="AH1070" s="5"/>
      <c r="AI1070" s="5"/>
      <c r="AJ1070" s="5"/>
      <c r="AK1070" s="5"/>
      <c r="AL1070" s="5"/>
      <c r="AM1070" s="5"/>
      <c r="AN1070" s="5"/>
      <c r="AO1070" s="5"/>
      <c r="AP1070" s="5"/>
      <c r="AQ1070" s="5"/>
      <c r="AR1070" s="5"/>
      <c r="AS1070" s="5"/>
      <c r="AT1070" s="5"/>
      <c r="AU1070" s="5"/>
      <c r="AV1070" s="5"/>
      <c r="AW1070" s="5"/>
      <c r="AX1070" s="5"/>
      <c r="AY1070" s="5"/>
      <c r="AZ1070" s="5"/>
      <c r="BA1070" s="5"/>
      <c r="BB1070" s="5"/>
      <c r="BC1070" s="5"/>
      <c r="BD1070" s="5"/>
      <c r="BE1070" s="5"/>
      <c r="BF1070" s="5"/>
      <c r="BG1070" s="5"/>
      <c r="BH1070" s="5"/>
      <c r="BI1070" s="5"/>
      <c r="BJ1070" s="5"/>
      <c r="BK1070" s="5"/>
      <c r="BL1070" s="5"/>
      <c r="BM1070" s="5"/>
      <c r="BN1070" s="5"/>
      <c r="BO1070" s="1">
        <f t="shared" si="16"/>
        <v>0</v>
      </c>
      <c r="BP1070" s="2"/>
    </row>
    <row r="1071" spans="1:68" x14ac:dyDescent="0.25">
      <c r="A1071" s="3"/>
      <c r="B1071" s="4"/>
      <c r="C1071" s="2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 s="5"/>
      <c r="O1071" s="5"/>
      <c r="P1071" s="5"/>
      <c r="Q1071" s="5"/>
      <c r="R1071" s="5"/>
      <c r="S1071" s="5"/>
      <c r="T1071" s="5"/>
      <c r="U1071" s="5"/>
      <c r="V1071" s="5"/>
      <c r="W1071" s="5"/>
      <c r="X1071" s="5"/>
      <c r="Y1071" s="5"/>
      <c r="Z1071" s="5"/>
      <c r="AA1071" s="5"/>
      <c r="AB1071" s="5"/>
      <c r="AC1071" s="5"/>
      <c r="AD1071" s="5"/>
      <c r="AE1071" s="5"/>
      <c r="AF1071" s="5"/>
      <c r="AG1071" s="5"/>
      <c r="AH1071" s="5"/>
      <c r="AI1071" s="5"/>
      <c r="AJ1071" s="5"/>
      <c r="AK1071" s="5"/>
      <c r="AL1071" s="5"/>
      <c r="AM1071" s="5"/>
      <c r="AN1071" s="5"/>
      <c r="AO1071" s="5"/>
      <c r="AP1071" s="5"/>
      <c r="AQ1071" s="5"/>
      <c r="AR1071" s="5"/>
      <c r="AS1071" s="5"/>
      <c r="AT1071" s="5"/>
      <c r="AU1071" s="5"/>
      <c r="AV1071" s="5"/>
      <c r="AW1071" s="5"/>
      <c r="AX1071" s="5"/>
      <c r="AY1071" s="5"/>
      <c r="AZ1071" s="5"/>
      <c r="BA1071" s="5"/>
      <c r="BB1071" s="5"/>
      <c r="BC1071" s="5"/>
      <c r="BD1071" s="5"/>
      <c r="BE1071" s="5"/>
      <c r="BF1071" s="5"/>
      <c r="BG1071" s="5"/>
      <c r="BH1071" s="5"/>
      <c r="BI1071" s="5"/>
      <c r="BJ1071" s="5"/>
      <c r="BK1071" s="5"/>
      <c r="BL1071" s="5"/>
      <c r="BM1071" s="5"/>
      <c r="BN1071" s="5"/>
      <c r="BO1071" s="1">
        <f t="shared" si="16"/>
        <v>0</v>
      </c>
      <c r="BP1071" s="2"/>
    </row>
    <row r="1072" spans="1:68" x14ac:dyDescent="0.25">
      <c r="A1072" s="3"/>
      <c r="B1072" s="4"/>
      <c r="C1072" s="2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 s="5"/>
      <c r="O1072" s="5"/>
      <c r="P1072" s="5"/>
      <c r="Q1072" s="5"/>
      <c r="R1072" s="5"/>
      <c r="S1072" s="5"/>
      <c r="T1072" s="5"/>
      <c r="U1072" s="5"/>
      <c r="V1072" s="5"/>
      <c r="W1072" s="5"/>
      <c r="X1072" s="5"/>
      <c r="Y1072" s="5"/>
      <c r="Z1072" s="5"/>
      <c r="AA1072" s="5"/>
      <c r="AB1072" s="5"/>
      <c r="AC1072" s="5"/>
      <c r="AD1072" s="5"/>
      <c r="AE1072" s="5"/>
      <c r="AF1072" s="5"/>
      <c r="AG1072" s="5"/>
      <c r="AH1072" s="5"/>
      <c r="AI1072" s="5"/>
      <c r="AJ1072" s="5"/>
      <c r="AK1072" s="5"/>
      <c r="AL1072" s="5"/>
      <c r="AM1072" s="5"/>
      <c r="AN1072" s="5"/>
      <c r="AO1072" s="5"/>
      <c r="AP1072" s="5"/>
      <c r="AQ1072" s="5"/>
      <c r="AR1072" s="5"/>
      <c r="AS1072" s="5"/>
      <c r="AT1072" s="5"/>
      <c r="AU1072" s="5"/>
      <c r="AV1072" s="5"/>
      <c r="AW1072" s="5"/>
      <c r="AX1072" s="5"/>
      <c r="AY1072" s="5"/>
      <c r="AZ1072" s="5"/>
      <c r="BA1072" s="5"/>
      <c r="BB1072" s="5"/>
      <c r="BC1072" s="5"/>
      <c r="BD1072" s="5"/>
      <c r="BE1072" s="5"/>
      <c r="BF1072" s="5"/>
      <c r="BG1072" s="5"/>
      <c r="BH1072" s="5"/>
      <c r="BI1072" s="5"/>
      <c r="BJ1072" s="5"/>
      <c r="BK1072" s="5"/>
      <c r="BL1072" s="5"/>
      <c r="BM1072" s="5"/>
      <c r="BN1072" s="5"/>
      <c r="BO1072" s="1">
        <f t="shared" si="16"/>
        <v>0</v>
      </c>
      <c r="BP1072" s="2"/>
    </row>
    <row r="1073" spans="1:68" x14ac:dyDescent="0.25">
      <c r="A1073" s="3"/>
      <c r="B1073" s="4"/>
      <c r="C1073" s="2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 s="5"/>
      <c r="O1073" s="5"/>
      <c r="P1073" s="5"/>
      <c r="Q1073" s="5"/>
      <c r="R1073" s="5"/>
      <c r="S1073" s="5"/>
      <c r="T1073" s="5"/>
      <c r="U1073" s="5"/>
      <c r="V1073" s="5"/>
      <c r="W1073" s="5"/>
      <c r="X1073" s="5"/>
      <c r="Y1073" s="5"/>
      <c r="Z1073" s="5"/>
      <c r="AA1073" s="5"/>
      <c r="AB1073" s="5"/>
      <c r="AC1073" s="5"/>
      <c r="AD1073" s="5"/>
      <c r="AE1073" s="5"/>
      <c r="AF1073" s="5"/>
      <c r="AG1073" s="5"/>
      <c r="AH1073" s="5"/>
      <c r="AI1073" s="5"/>
      <c r="AJ1073" s="5"/>
      <c r="AK1073" s="5"/>
      <c r="AL1073" s="5"/>
      <c r="AM1073" s="5"/>
      <c r="AN1073" s="5"/>
      <c r="AO1073" s="5"/>
      <c r="AP1073" s="5"/>
      <c r="AQ1073" s="5"/>
      <c r="AR1073" s="5"/>
      <c r="AS1073" s="5"/>
      <c r="AT1073" s="5"/>
      <c r="AU1073" s="5"/>
      <c r="AV1073" s="5"/>
      <c r="AW1073" s="5"/>
      <c r="AX1073" s="5"/>
      <c r="AY1073" s="5"/>
      <c r="AZ1073" s="5"/>
      <c r="BA1073" s="5"/>
      <c r="BB1073" s="5"/>
      <c r="BC1073" s="5"/>
      <c r="BD1073" s="5"/>
      <c r="BE1073" s="5"/>
      <c r="BF1073" s="5"/>
      <c r="BG1073" s="5"/>
      <c r="BH1073" s="5"/>
      <c r="BI1073" s="5"/>
      <c r="BJ1073" s="5"/>
      <c r="BK1073" s="5"/>
      <c r="BL1073" s="5"/>
      <c r="BM1073" s="5"/>
      <c r="BN1073" s="5"/>
      <c r="BO1073" s="1">
        <f t="shared" si="16"/>
        <v>0</v>
      </c>
      <c r="BP1073" s="2"/>
    </row>
    <row r="1074" spans="1:68" x14ac:dyDescent="0.25">
      <c r="A1074" s="3"/>
      <c r="B1074" s="4"/>
      <c r="C1074" s="2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 s="5"/>
      <c r="O1074" s="5"/>
      <c r="P1074" s="5"/>
      <c r="Q1074" s="5"/>
      <c r="R1074" s="5"/>
      <c r="S1074" s="5"/>
      <c r="T1074" s="5"/>
      <c r="U1074" s="5"/>
      <c r="V1074" s="5"/>
      <c r="W1074" s="5"/>
      <c r="X1074" s="5"/>
      <c r="Y1074" s="5"/>
      <c r="Z1074" s="5"/>
      <c r="AA1074" s="5"/>
      <c r="AB1074" s="5"/>
      <c r="AC1074" s="5"/>
      <c r="AD1074" s="5"/>
      <c r="AE1074" s="5"/>
      <c r="AF1074" s="5"/>
      <c r="AG1074" s="5"/>
      <c r="AH1074" s="5"/>
      <c r="AI1074" s="5"/>
      <c r="AJ1074" s="5"/>
      <c r="AK1074" s="5"/>
      <c r="AL1074" s="5"/>
      <c r="AM1074" s="5"/>
      <c r="AN1074" s="5"/>
      <c r="AO1074" s="5"/>
      <c r="AP1074" s="5"/>
      <c r="AQ1074" s="5"/>
      <c r="AR1074" s="5"/>
      <c r="AS1074" s="5"/>
      <c r="AT1074" s="5"/>
      <c r="AU1074" s="5"/>
      <c r="AV1074" s="5"/>
      <c r="AW1074" s="5"/>
      <c r="AX1074" s="5"/>
      <c r="AY1074" s="5"/>
      <c r="AZ1074" s="5"/>
      <c r="BA1074" s="5"/>
      <c r="BB1074" s="5"/>
      <c r="BC1074" s="5"/>
      <c r="BD1074" s="5"/>
      <c r="BE1074" s="5"/>
      <c r="BF1074" s="5"/>
      <c r="BG1074" s="5"/>
      <c r="BH1074" s="5"/>
      <c r="BI1074" s="5"/>
      <c r="BJ1074" s="5"/>
      <c r="BK1074" s="5"/>
      <c r="BL1074" s="5"/>
      <c r="BM1074" s="5"/>
      <c r="BN1074" s="5"/>
      <c r="BO1074" s="1">
        <f t="shared" si="16"/>
        <v>0</v>
      </c>
      <c r="BP1074" s="2"/>
    </row>
    <row r="1075" spans="1:68" x14ac:dyDescent="0.25">
      <c r="A1075" s="3"/>
      <c r="B1075" s="4"/>
      <c r="C1075" s="2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Y1075" s="5"/>
      <c r="Z1075" s="5"/>
      <c r="AA1075" s="5"/>
      <c r="AB1075" s="5"/>
      <c r="AC1075" s="5"/>
      <c r="AD1075" s="5"/>
      <c r="AE1075" s="5"/>
      <c r="AF1075" s="5"/>
      <c r="AG1075" s="5"/>
      <c r="AH1075" s="5"/>
      <c r="AI1075" s="5"/>
      <c r="AJ1075" s="5"/>
      <c r="AK1075" s="5"/>
      <c r="AL1075" s="5"/>
      <c r="AM1075" s="5"/>
      <c r="AN1075" s="5"/>
      <c r="AO1075" s="5"/>
      <c r="AP1075" s="5"/>
      <c r="AQ1075" s="5"/>
      <c r="AR1075" s="5"/>
      <c r="AS1075" s="5"/>
      <c r="AT1075" s="5"/>
      <c r="AU1075" s="5"/>
      <c r="AV1075" s="5"/>
      <c r="AW1075" s="5"/>
      <c r="AX1075" s="5"/>
      <c r="AY1075" s="5"/>
      <c r="AZ1075" s="5"/>
      <c r="BA1075" s="5"/>
      <c r="BB1075" s="5"/>
      <c r="BC1075" s="5"/>
      <c r="BD1075" s="5"/>
      <c r="BE1075" s="5"/>
      <c r="BF1075" s="5"/>
      <c r="BG1075" s="5"/>
      <c r="BH1075" s="5"/>
      <c r="BI1075" s="5"/>
      <c r="BJ1075" s="5"/>
      <c r="BK1075" s="5"/>
      <c r="BL1075" s="5"/>
      <c r="BM1075" s="5"/>
      <c r="BN1075" s="5"/>
      <c r="BO1075" s="1">
        <f t="shared" si="16"/>
        <v>0</v>
      </c>
      <c r="BP1075" s="2"/>
    </row>
    <row r="1076" spans="1:68" x14ac:dyDescent="0.25">
      <c r="A1076" s="3"/>
      <c r="B1076" s="4"/>
      <c r="C1076" s="2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 s="5"/>
      <c r="O1076" s="5"/>
      <c r="P1076" s="5"/>
      <c r="Q1076" s="5"/>
      <c r="R1076" s="5"/>
      <c r="S1076" s="5"/>
      <c r="T1076" s="5"/>
      <c r="U1076" s="5"/>
      <c r="V1076" s="5"/>
      <c r="W1076" s="5"/>
      <c r="X1076" s="5"/>
      <c r="Y1076" s="5"/>
      <c r="Z1076" s="5"/>
      <c r="AA1076" s="5"/>
      <c r="AB1076" s="5"/>
      <c r="AC1076" s="5"/>
      <c r="AD1076" s="5"/>
      <c r="AE1076" s="5"/>
      <c r="AF1076" s="5"/>
      <c r="AG1076" s="5"/>
      <c r="AH1076" s="5"/>
      <c r="AI1076" s="5"/>
      <c r="AJ1076" s="5"/>
      <c r="AK1076" s="5"/>
      <c r="AL1076" s="5"/>
      <c r="AM1076" s="5"/>
      <c r="AN1076" s="5"/>
      <c r="AO1076" s="5"/>
      <c r="AP1076" s="5"/>
      <c r="AQ1076" s="5"/>
      <c r="AR1076" s="5"/>
      <c r="AS1076" s="5"/>
      <c r="AT1076" s="5"/>
      <c r="AU1076" s="5"/>
      <c r="AV1076" s="5"/>
      <c r="AW1076" s="5"/>
      <c r="AX1076" s="5"/>
      <c r="AY1076" s="5"/>
      <c r="AZ1076" s="5"/>
      <c r="BA1076" s="5"/>
      <c r="BB1076" s="5"/>
      <c r="BC1076" s="5"/>
      <c r="BD1076" s="5"/>
      <c r="BE1076" s="5"/>
      <c r="BF1076" s="5"/>
      <c r="BG1076" s="5"/>
      <c r="BH1076" s="5"/>
      <c r="BI1076" s="5"/>
      <c r="BJ1076" s="5"/>
      <c r="BK1076" s="5"/>
      <c r="BL1076" s="5"/>
      <c r="BM1076" s="5"/>
      <c r="BN1076" s="5"/>
      <c r="BO1076" s="1">
        <f t="shared" si="16"/>
        <v>0</v>
      </c>
      <c r="BP1076" s="2"/>
    </row>
    <row r="1077" spans="1:68" x14ac:dyDescent="0.25">
      <c r="A1077" s="3"/>
      <c r="B1077" s="4"/>
      <c r="C1077" s="2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 s="5"/>
      <c r="O1077" s="5"/>
      <c r="P1077" s="5"/>
      <c r="Q1077" s="5"/>
      <c r="R1077" s="5"/>
      <c r="S1077" s="5"/>
      <c r="T1077" s="5"/>
      <c r="U1077" s="5"/>
      <c r="V1077" s="5"/>
      <c r="W1077" s="5"/>
      <c r="X1077" s="5"/>
      <c r="Y1077" s="5"/>
      <c r="Z1077" s="5"/>
      <c r="AA1077" s="5"/>
      <c r="AB1077" s="5"/>
      <c r="AC1077" s="5"/>
      <c r="AD1077" s="5"/>
      <c r="AE1077" s="5"/>
      <c r="AF1077" s="5"/>
      <c r="AG1077" s="5"/>
      <c r="AH1077" s="5"/>
      <c r="AI1077" s="5"/>
      <c r="AJ1077" s="5"/>
      <c r="AK1077" s="5"/>
      <c r="AL1077" s="5"/>
      <c r="AM1077" s="5"/>
      <c r="AN1077" s="5"/>
      <c r="AO1077" s="5"/>
      <c r="AP1077" s="5"/>
      <c r="AQ1077" s="5"/>
      <c r="AR1077" s="5"/>
      <c r="AS1077" s="5"/>
      <c r="AT1077" s="5"/>
      <c r="AU1077" s="5"/>
      <c r="AV1077" s="5"/>
      <c r="AW1077" s="5"/>
      <c r="AX1077" s="5"/>
      <c r="AY1077" s="5"/>
      <c r="AZ1077" s="5"/>
      <c r="BA1077" s="5"/>
      <c r="BB1077" s="5"/>
      <c r="BC1077" s="5"/>
      <c r="BD1077" s="5"/>
      <c r="BE1077" s="5"/>
      <c r="BF1077" s="5"/>
      <c r="BG1077" s="5"/>
      <c r="BH1077" s="5"/>
      <c r="BI1077" s="5"/>
      <c r="BJ1077" s="5"/>
      <c r="BK1077" s="5"/>
      <c r="BL1077" s="5"/>
      <c r="BM1077" s="5"/>
      <c r="BN1077" s="5"/>
      <c r="BO1077" s="1">
        <f t="shared" si="16"/>
        <v>0</v>
      </c>
      <c r="BP1077" s="2"/>
    </row>
    <row r="1078" spans="1:68" x14ac:dyDescent="0.25">
      <c r="A1078" s="3"/>
      <c r="B1078" s="4"/>
      <c r="C1078" s="2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5"/>
      <c r="Z1078" s="5"/>
      <c r="AA1078" s="5"/>
      <c r="AB1078" s="5"/>
      <c r="AC1078" s="5"/>
      <c r="AD1078" s="5"/>
      <c r="AE1078" s="5"/>
      <c r="AF1078" s="5"/>
      <c r="AG1078" s="5"/>
      <c r="AH1078" s="5"/>
      <c r="AI1078" s="5"/>
      <c r="AJ1078" s="5"/>
      <c r="AK1078" s="5"/>
      <c r="AL1078" s="5"/>
      <c r="AM1078" s="5"/>
      <c r="AN1078" s="5"/>
      <c r="AO1078" s="5"/>
      <c r="AP1078" s="5"/>
      <c r="AQ1078" s="5"/>
      <c r="AR1078" s="5"/>
      <c r="AS1078" s="5"/>
      <c r="AT1078" s="5"/>
      <c r="AU1078" s="5"/>
      <c r="AV1078" s="5"/>
      <c r="AW1078" s="5"/>
      <c r="AX1078" s="5"/>
      <c r="AY1078" s="5"/>
      <c r="AZ1078" s="5"/>
      <c r="BA1078" s="5"/>
      <c r="BB1078" s="5"/>
      <c r="BC1078" s="5"/>
      <c r="BD1078" s="5"/>
      <c r="BE1078" s="5"/>
      <c r="BF1078" s="5"/>
      <c r="BG1078" s="5"/>
      <c r="BH1078" s="5"/>
      <c r="BI1078" s="5"/>
      <c r="BJ1078" s="5"/>
      <c r="BK1078" s="5"/>
      <c r="BL1078" s="5"/>
      <c r="BM1078" s="5"/>
      <c r="BN1078" s="5"/>
      <c r="BO1078" s="1">
        <f t="shared" si="16"/>
        <v>0</v>
      </c>
      <c r="BP1078" s="2"/>
    </row>
    <row r="1079" spans="1:68" x14ac:dyDescent="0.25">
      <c r="A1079" s="3"/>
      <c r="B1079" s="4"/>
      <c r="C1079" s="2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  <c r="X1079" s="5"/>
      <c r="Y1079" s="5"/>
      <c r="Z1079" s="5"/>
      <c r="AA1079" s="5"/>
      <c r="AB1079" s="5"/>
      <c r="AC1079" s="5"/>
      <c r="AD1079" s="5"/>
      <c r="AE1079" s="5"/>
      <c r="AF1079" s="5"/>
      <c r="AG1079" s="5"/>
      <c r="AH1079" s="5"/>
      <c r="AI1079" s="5"/>
      <c r="AJ1079" s="5"/>
      <c r="AK1079" s="5"/>
      <c r="AL1079" s="5"/>
      <c r="AM1079" s="5"/>
      <c r="AN1079" s="5"/>
      <c r="AO1079" s="5"/>
      <c r="AP1079" s="5"/>
      <c r="AQ1079" s="5"/>
      <c r="AR1079" s="5"/>
      <c r="AS1079" s="5"/>
      <c r="AT1079" s="5"/>
      <c r="AU1079" s="5"/>
      <c r="AV1079" s="5"/>
      <c r="AW1079" s="5"/>
      <c r="AX1079" s="5"/>
      <c r="AY1079" s="5"/>
      <c r="AZ1079" s="5"/>
      <c r="BA1079" s="5"/>
      <c r="BB1079" s="5"/>
      <c r="BC1079" s="5"/>
      <c r="BD1079" s="5"/>
      <c r="BE1079" s="5"/>
      <c r="BF1079" s="5"/>
      <c r="BG1079" s="5"/>
      <c r="BH1079" s="5"/>
      <c r="BI1079" s="5"/>
      <c r="BJ1079" s="5"/>
      <c r="BK1079" s="5"/>
      <c r="BL1079" s="5"/>
      <c r="BM1079" s="5"/>
      <c r="BN1079" s="5"/>
      <c r="BO1079" s="1">
        <f t="shared" si="16"/>
        <v>0</v>
      </c>
      <c r="BP1079" s="2"/>
    </row>
    <row r="1080" spans="1:68" x14ac:dyDescent="0.25">
      <c r="A1080" s="3"/>
      <c r="B1080" s="4"/>
      <c r="C1080" s="2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  <c r="X1080" s="5"/>
      <c r="Y1080" s="5"/>
      <c r="Z1080" s="5"/>
      <c r="AA1080" s="5"/>
      <c r="AB1080" s="5"/>
      <c r="AC1080" s="5"/>
      <c r="AD1080" s="5"/>
      <c r="AE1080" s="5"/>
      <c r="AF1080" s="5"/>
      <c r="AG1080" s="5"/>
      <c r="AH1080" s="5"/>
      <c r="AI1080" s="5"/>
      <c r="AJ1080" s="5"/>
      <c r="AK1080" s="5"/>
      <c r="AL1080" s="5"/>
      <c r="AM1080" s="5"/>
      <c r="AN1080" s="5"/>
      <c r="AO1080" s="5"/>
      <c r="AP1080" s="5"/>
      <c r="AQ1080" s="5"/>
      <c r="AR1080" s="5"/>
      <c r="AS1080" s="5"/>
      <c r="AT1080" s="5"/>
      <c r="AU1080" s="5"/>
      <c r="AV1080" s="5"/>
      <c r="AW1080" s="5"/>
      <c r="AX1080" s="5"/>
      <c r="AY1080" s="5"/>
      <c r="AZ1080" s="5"/>
      <c r="BA1080" s="5"/>
      <c r="BB1080" s="5"/>
      <c r="BC1080" s="5"/>
      <c r="BD1080" s="5"/>
      <c r="BE1080" s="5"/>
      <c r="BF1080" s="5"/>
      <c r="BG1080" s="5"/>
      <c r="BH1080" s="5"/>
      <c r="BI1080" s="5"/>
      <c r="BJ1080" s="5"/>
      <c r="BK1080" s="5"/>
      <c r="BL1080" s="5"/>
      <c r="BM1080" s="5"/>
      <c r="BN1080" s="5"/>
      <c r="BO1080" s="1">
        <f t="shared" si="16"/>
        <v>0</v>
      </c>
      <c r="BP1080" s="2"/>
    </row>
    <row r="1081" spans="1:68" x14ac:dyDescent="0.25">
      <c r="A1081" s="3"/>
      <c r="B1081" s="4"/>
      <c r="C1081" s="2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  <c r="X1081" s="5"/>
      <c r="Y1081" s="5"/>
      <c r="Z1081" s="5"/>
      <c r="AA1081" s="5"/>
      <c r="AB1081" s="5"/>
      <c r="AC1081" s="5"/>
      <c r="AD1081" s="5"/>
      <c r="AE1081" s="5"/>
      <c r="AF1081" s="5"/>
      <c r="AG1081" s="5"/>
      <c r="AH1081" s="5"/>
      <c r="AI1081" s="5"/>
      <c r="AJ1081" s="5"/>
      <c r="AK1081" s="5"/>
      <c r="AL1081" s="5"/>
      <c r="AM1081" s="5"/>
      <c r="AN1081" s="5"/>
      <c r="AO1081" s="5"/>
      <c r="AP1081" s="5"/>
      <c r="AQ1081" s="5"/>
      <c r="AR1081" s="5"/>
      <c r="AS1081" s="5"/>
      <c r="AT1081" s="5"/>
      <c r="AU1081" s="5"/>
      <c r="AV1081" s="5"/>
      <c r="AW1081" s="5"/>
      <c r="AX1081" s="5"/>
      <c r="AY1081" s="5"/>
      <c r="AZ1081" s="5"/>
      <c r="BA1081" s="5"/>
      <c r="BB1081" s="5"/>
      <c r="BC1081" s="5"/>
      <c r="BD1081" s="5"/>
      <c r="BE1081" s="5"/>
      <c r="BF1081" s="5"/>
      <c r="BG1081" s="5"/>
      <c r="BH1081" s="5"/>
      <c r="BI1081" s="5"/>
      <c r="BJ1081" s="5"/>
      <c r="BK1081" s="5"/>
      <c r="BL1081" s="5"/>
      <c r="BM1081" s="5"/>
      <c r="BN1081" s="5"/>
      <c r="BO1081" s="1">
        <f t="shared" si="16"/>
        <v>0</v>
      </c>
      <c r="BP1081" s="2"/>
    </row>
    <row r="1082" spans="1:68" x14ac:dyDescent="0.25">
      <c r="A1082" s="3"/>
      <c r="B1082" s="4"/>
      <c r="C1082" s="2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  <c r="X1082" s="5"/>
      <c r="Y1082" s="5"/>
      <c r="Z1082" s="5"/>
      <c r="AA1082" s="5"/>
      <c r="AB1082" s="5"/>
      <c r="AC1082" s="5"/>
      <c r="AD1082" s="5"/>
      <c r="AE1082" s="5"/>
      <c r="AF1082" s="5"/>
      <c r="AG1082" s="5"/>
      <c r="AH1082" s="5"/>
      <c r="AI1082" s="5"/>
      <c r="AJ1082" s="5"/>
      <c r="AK1082" s="5"/>
      <c r="AL1082" s="5"/>
      <c r="AM1082" s="5"/>
      <c r="AN1082" s="5"/>
      <c r="AO1082" s="5"/>
      <c r="AP1082" s="5"/>
      <c r="AQ1082" s="5"/>
      <c r="AR1082" s="5"/>
      <c r="AS1082" s="5"/>
      <c r="AT1082" s="5"/>
      <c r="AU1082" s="5"/>
      <c r="AV1082" s="5"/>
      <c r="AW1082" s="5"/>
      <c r="AX1082" s="5"/>
      <c r="AY1082" s="5"/>
      <c r="AZ1082" s="5"/>
      <c r="BA1082" s="5"/>
      <c r="BB1082" s="5"/>
      <c r="BC1082" s="5"/>
      <c r="BD1082" s="5"/>
      <c r="BE1082" s="5"/>
      <c r="BF1082" s="5"/>
      <c r="BG1082" s="5"/>
      <c r="BH1082" s="5"/>
      <c r="BI1082" s="5"/>
      <c r="BJ1082" s="5"/>
      <c r="BK1082" s="5"/>
      <c r="BL1082" s="5"/>
      <c r="BM1082" s="5"/>
      <c r="BN1082" s="5"/>
      <c r="BO1082" s="1">
        <f t="shared" si="16"/>
        <v>0</v>
      </c>
      <c r="BP1082" s="2"/>
    </row>
    <row r="1083" spans="1:68" x14ac:dyDescent="0.25">
      <c r="A1083" s="3"/>
      <c r="B1083" s="4"/>
      <c r="C1083" s="2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  <c r="X1083" s="5"/>
      <c r="Y1083" s="5"/>
      <c r="Z1083" s="5"/>
      <c r="AA1083" s="5"/>
      <c r="AB1083" s="5"/>
      <c r="AC1083" s="5"/>
      <c r="AD1083" s="5"/>
      <c r="AE1083" s="5"/>
      <c r="AF1083" s="5"/>
      <c r="AG1083" s="5"/>
      <c r="AH1083" s="5"/>
      <c r="AI1083" s="5"/>
      <c r="AJ1083" s="5"/>
      <c r="AK1083" s="5"/>
      <c r="AL1083" s="5"/>
      <c r="AM1083" s="5"/>
      <c r="AN1083" s="5"/>
      <c r="AO1083" s="5"/>
      <c r="AP1083" s="5"/>
      <c r="AQ1083" s="5"/>
      <c r="AR1083" s="5"/>
      <c r="AS1083" s="5"/>
      <c r="AT1083" s="5"/>
      <c r="AU1083" s="5"/>
      <c r="AV1083" s="5"/>
      <c r="AW1083" s="5"/>
      <c r="AX1083" s="5"/>
      <c r="AY1083" s="5"/>
      <c r="AZ1083" s="5"/>
      <c r="BA1083" s="5"/>
      <c r="BB1083" s="5"/>
      <c r="BC1083" s="5"/>
      <c r="BD1083" s="5"/>
      <c r="BE1083" s="5"/>
      <c r="BF1083" s="5"/>
      <c r="BG1083" s="5"/>
      <c r="BH1083" s="5"/>
      <c r="BI1083" s="5"/>
      <c r="BJ1083" s="5"/>
      <c r="BK1083" s="5"/>
      <c r="BL1083" s="5"/>
      <c r="BM1083" s="5"/>
      <c r="BN1083" s="5"/>
      <c r="BO1083" s="1">
        <f t="shared" si="16"/>
        <v>0</v>
      </c>
      <c r="BP1083" s="2"/>
    </row>
    <row r="1084" spans="1:68" x14ac:dyDescent="0.25">
      <c r="A1084" s="3"/>
      <c r="B1084" s="4"/>
      <c r="C1084" s="2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  <c r="X1084" s="5"/>
      <c r="Y1084" s="5"/>
      <c r="Z1084" s="5"/>
      <c r="AA1084" s="5"/>
      <c r="AB1084" s="5"/>
      <c r="AC1084" s="5"/>
      <c r="AD1084" s="5"/>
      <c r="AE1084" s="5"/>
      <c r="AF1084" s="5"/>
      <c r="AG1084" s="5"/>
      <c r="AH1084" s="5"/>
      <c r="AI1084" s="5"/>
      <c r="AJ1084" s="5"/>
      <c r="AK1084" s="5"/>
      <c r="AL1084" s="5"/>
      <c r="AM1084" s="5"/>
      <c r="AN1084" s="5"/>
      <c r="AO1084" s="5"/>
      <c r="AP1084" s="5"/>
      <c r="AQ1084" s="5"/>
      <c r="AR1084" s="5"/>
      <c r="AS1084" s="5"/>
      <c r="AT1084" s="5"/>
      <c r="AU1084" s="5"/>
      <c r="AV1084" s="5"/>
      <c r="AW1084" s="5"/>
      <c r="AX1084" s="5"/>
      <c r="AY1084" s="5"/>
      <c r="AZ1084" s="5"/>
      <c r="BA1084" s="5"/>
      <c r="BB1084" s="5"/>
      <c r="BC1084" s="5"/>
      <c r="BD1084" s="5"/>
      <c r="BE1084" s="5"/>
      <c r="BF1084" s="5"/>
      <c r="BG1084" s="5"/>
      <c r="BH1084" s="5"/>
      <c r="BI1084" s="5"/>
      <c r="BJ1084" s="5"/>
      <c r="BK1084" s="5"/>
      <c r="BL1084" s="5"/>
      <c r="BM1084" s="5"/>
      <c r="BN1084" s="5"/>
      <c r="BO1084" s="1">
        <f t="shared" si="16"/>
        <v>0</v>
      </c>
      <c r="BP1084" s="2"/>
    </row>
    <row r="1085" spans="1:68" x14ac:dyDescent="0.25">
      <c r="A1085" s="3"/>
      <c r="B1085" s="4"/>
      <c r="C1085" s="2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Y1085" s="5"/>
      <c r="Z1085" s="5"/>
      <c r="AA1085" s="5"/>
      <c r="AB1085" s="5"/>
      <c r="AC1085" s="5"/>
      <c r="AD1085" s="5"/>
      <c r="AE1085" s="5"/>
      <c r="AF1085" s="5"/>
      <c r="AG1085" s="5"/>
      <c r="AH1085" s="5"/>
      <c r="AI1085" s="5"/>
      <c r="AJ1085" s="5"/>
      <c r="AK1085" s="5"/>
      <c r="AL1085" s="5"/>
      <c r="AM1085" s="5"/>
      <c r="AN1085" s="5"/>
      <c r="AO1085" s="5"/>
      <c r="AP1085" s="5"/>
      <c r="AQ1085" s="5"/>
      <c r="AR1085" s="5"/>
      <c r="AS1085" s="5"/>
      <c r="AT1085" s="5"/>
      <c r="AU1085" s="5"/>
      <c r="AV1085" s="5"/>
      <c r="AW1085" s="5"/>
      <c r="AX1085" s="5"/>
      <c r="AY1085" s="5"/>
      <c r="AZ1085" s="5"/>
      <c r="BA1085" s="5"/>
      <c r="BB1085" s="5"/>
      <c r="BC1085" s="5"/>
      <c r="BD1085" s="5"/>
      <c r="BE1085" s="5"/>
      <c r="BF1085" s="5"/>
      <c r="BG1085" s="5"/>
      <c r="BH1085" s="5"/>
      <c r="BI1085" s="5"/>
      <c r="BJ1085" s="5"/>
      <c r="BK1085" s="5"/>
      <c r="BL1085" s="5"/>
      <c r="BM1085" s="5"/>
      <c r="BN1085" s="5"/>
      <c r="BO1085" s="1">
        <f t="shared" si="16"/>
        <v>0</v>
      </c>
      <c r="BP1085" s="2"/>
    </row>
    <row r="1086" spans="1:68" x14ac:dyDescent="0.25">
      <c r="A1086" s="3"/>
      <c r="B1086" s="4"/>
      <c r="C1086" s="2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  <c r="X1086" s="5"/>
      <c r="Y1086" s="5"/>
      <c r="Z1086" s="5"/>
      <c r="AA1086" s="5"/>
      <c r="AB1086" s="5"/>
      <c r="AC1086" s="5"/>
      <c r="AD1086" s="5"/>
      <c r="AE1086" s="5"/>
      <c r="AF1086" s="5"/>
      <c r="AG1086" s="5"/>
      <c r="AH1086" s="5"/>
      <c r="AI1086" s="5"/>
      <c r="AJ1086" s="5"/>
      <c r="AK1086" s="5"/>
      <c r="AL1086" s="5"/>
      <c r="AM1086" s="5"/>
      <c r="AN1086" s="5"/>
      <c r="AO1086" s="5"/>
      <c r="AP1086" s="5"/>
      <c r="AQ1086" s="5"/>
      <c r="AR1086" s="5"/>
      <c r="AS1086" s="5"/>
      <c r="AT1086" s="5"/>
      <c r="AU1086" s="5"/>
      <c r="AV1086" s="5"/>
      <c r="AW1086" s="5"/>
      <c r="AX1086" s="5"/>
      <c r="AY1086" s="5"/>
      <c r="AZ1086" s="5"/>
      <c r="BA1086" s="5"/>
      <c r="BB1086" s="5"/>
      <c r="BC1086" s="5"/>
      <c r="BD1086" s="5"/>
      <c r="BE1086" s="5"/>
      <c r="BF1086" s="5"/>
      <c r="BG1086" s="5"/>
      <c r="BH1086" s="5"/>
      <c r="BI1086" s="5"/>
      <c r="BJ1086" s="5"/>
      <c r="BK1086" s="5"/>
      <c r="BL1086" s="5"/>
      <c r="BM1086" s="5"/>
      <c r="BN1086" s="5"/>
      <c r="BO1086" s="1">
        <f t="shared" si="16"/>
        <v>0</v>
      </c>
      <c r="BP1086" s="2"/>
    </row>
    <row r="1087" spans="1:68" x14ac:dyDescent="0.25">
      <c r="A1087" s="3"/>
      <c r="B1087" s="4"/>
      <c r="C1087" s="2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  <c r="X1087" s="5"/>
      <c r="Y1087" s="5"/>
      <c r="Z1087" s="5"/>
      <c r="AA1087" s="5"/>
      <c r="AB1087" s="5"/>
      <c r="AC1087" s="5"/>
      <c r="AD1087" s="5"/>
      <c r="AE1087" s="5"/>
      <c r="AF1087" s="5"/>
      <c r="AG1087" s="5"/>
      <c r="AH1087" s="5"/>
      <c r="AI1087" s="5"/>
      <c r="AJ1087" s="5"/>
      <c r="AK1087" s="5"/>
      <c r="AL1087" s="5"/>
      <c r="AM1087" s="5"/>
      <c r="AN1087" s="5"/>
      <c r="AO1087" s="5"/>
      <c r="AP1087" s="5"/>
      <c r="AQ1087" s="5"/>
      <c r="AR1087" s="5"/>
      <c r="AS1087" s="5"/>
      <c r="AT1087" s="5"/>
      <c r="AU1087" s="5"/>
      <c r="AV1087" s="5"/>
      <c r="AW1087" s="5"/>
      <c r="AX1087" s="5"/>
      <c r="AY1087" s="5"/>
      <c r="AZ1087" s="5"/>
      <c r="BA1087" s="5"/>
      <c r="BB1087" s="5"/>
      <c r="BC1087" s="5"/>
      <c r="BD1087" s="5"/>
      <c r="BE1087" s="5"/>
      <c r="BF1087" s="5"/>
      <c r="BG1087" s="5"/>
      <c r="BH1087" s="5"/>
      <c r="BI1087" s="5"/>
      <c r="BJ1087" s="5"/>
      <c r="BK1087" s="5"/>
      <c r="BL1087" s="5"/>
      <c r="BM1087" s="5"/>
      <c r="BN1087" s="5"/>
      <c r="BO1087" s="1">
        <f t="shared" si="16"/>
        <v>0</v>
      </c>
      <c r="BP1087" s="2"/>
    </row>
    <row r="1088" spans="1:68" x14ac:dyDescent="0.25">
      <c r="A1088" s="3"/>
      <c r="B1088" s="4"/>
      <c r="C1088" s="2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  <c r="X1088" s="5"/>
      <c r="Y1088" s="5"/>
      <c r="Z1088" s="5"/>
      <c r="AA1088" s="5"/>
      <c r="AB1088" s="5"/>
      <c r="AC1088" s="5"/>
      <c r="AD1088" s="5"/>
      <c r="AE1088" s="5"/>
      <c r="AF1088" s="5"/>
      <c r="AG1088" s="5"/>
      <c r="AH1088" s="5"/>
      <c r="AI1088" s="5"/>
      <c r="AJ1088" s="5"/>
      <c r="AK1088" s="5"/>
      <c r="AL1088" s="5"/>
      <c r="AM1088" s="5"/>
      <c r="AN1088" s="5"/>
      <c r="AO1088" s="5"/>
      <c r="AP1088" s="5"/>
      <c r="AQ1088" s="5"/>
      <c r="AR1088" s="5"/>
      <c r="AS1088" s="5"/>
      <c r="AT1088" s="5"/>
      <c r="AU1088" s="5"/>
      <c r="AV1088" s="5"/>
      <c r="AW1088" s="5"/>
      <c r="AX1088" s="5"/>
      <c r="AY1088" s="5"/>
      <c r="AZ1088" s="5"/>
      <c r="BA1088" s="5"/>
      <c r="BB1088" s="5"/>
      <c r="BC1088" s="5"/>
      <c r="BD1088" s="5"/>
      <c r="BE1088" s="5"/>
      <c r="BF1088" s="5"/>
      <c r="BG1088" s="5"/>
      <c r="BH1088" s="5"/>
      <c r="BI1088" s="5"/>
      <c r="BJ1088" s="5"/>
      <c r="BK1088" s="5"/>
      <c r="BL1088" s="5"/>
      <c r="BM1088" s="5"/>
      <c r="BN1088" s="5"/>
      <c r="BO1088" s="1">
        <f t="shared" si="16"/>
        <v>0</v>
      </c>
      <c r="BP1088" s="2"/>
    </row>
    <row r="1089" spans="1:68" x14ac:dyDescent="0.25">
      <c r="A1089" s="3"/>
      <c r="B1089" s="4"/>
      <c r="C1089" s="2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  <c r="X1089" s="5"/>
      <c r="Y1089" s="5"/>
      <c r="Z1089" s="5"/>
      <c r="AA1089" s="5"/>
      <c r="AB1089" s="5"/>
      <c r="AC1089" s="5"/>
      <c r="AD1089" s="5"/>
      <c r="AE1089" s="5"/>
      <c r="AF1089" s="5"/>
      <c r="AG1089" s="5"/>
      <c r="AH1089" s="5"/>
      <c r="AI1089" s="5"/>
      <c r="AJ1089" s="5"/>
      <c r="AK1089" s="5"/>
      <c r="AL1089" s="5"/>
      <c r="AM1089" s="5"/>
      <c r="AN1089" s="5"/>
      <c r="AO1089" s="5"/>
      <c r="AP1089" s="5"/>
      <c r="AQ1089" s="5"/>
      <c r="AR1089" s="5"/>
      <c r="AS1089" s="5"/>
      <c r="AT1089" s="5"/>
      <c r="AU1089" s="5"/>
      <c r="AV1089" s="5"/>
      <c r="AW1089" s="5"/>
      <c r="AX1089" s="5"/>
      <c r="AY1089" s="5"/>
      <c r="AZ1089" s="5"/>
      <c r="BA1089" s="5"/>
      <c r="BB1089" s="5"/>
      <c r="BC1089" s="5"/>
      <c r="BD1089" s="5"/>
      <c r="BE1089" s="5"/>
      <c r="BF1089" s="5"/>
      <c r="BG1089" s="5"/>
      <c r="BH1089" s="5"/>
      <c r="BI1089" s="5"/>
      <c r="BJ1089" s="5"/>
      <c r="BK1089" s="5"/>
      <c r="BL1089" s="5"/>
      <c r="BM1089" s="5"/>
      <c r="BN1089" s="5"/>
      <c r="BO1089" s="1">
        <f t="shared" si="16"/>
        <v>0</v>
      </c>
      <c r="BP1089" s="2"/>
    </row>
    <row r="1090" spans="1:68" x14ac:dyDescent="0.25">
      <c r="A1090" s="3"/>
      <c r="B1090" s="4"/>
      <c r="C1090" s="2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  <c r="X1090" s="5"/>
      <c r="Y1090" s="5"/>
      <c r="Z1090" s="5"/>
      <c r="AA1090" s="5"/>
      <c r="AB1090" s="5"/>
      <c r="AC1090" s="5"/>
      <c r="AD1090" s="5"/>
      <c r="AE1090" s="5"/>
      <c r="AF1090" s="5"/>
      <c r="AG1090" s="5"/>
      <c r="AH1090" s="5"/>
      <c r="AI1090" s="5"/>
      <c r="AJ1090" s="5"/>
      <c r="AK1090" s="5"/>
      <c r="AL1090" s="5"/>
      <c r="AM1090" s="5"/>
      <c r="AN1090" s="5"/>
      <c r="AO1090" s="5"/>
      <c r="AP1090" s="5"/>
      <c r="AQ1090" s="5"/>
      <c r="AR1090" s="5"/>
      <c r="AS1090" s="5"/>
      <c r="AT1090" s="5"/>
      <c r="AU1090" s="5"/>
      <c r="AV1090" s="5"/>
      <c r="AW1090" s="5"/>
      <c r="AX1090" s="5"/>
      <c r="AY1090" s="5"/>
      <c r="AZ1090" s="5"/>
      <c r="BA1090" s="5"/>
      <c r="BB1090" s="5"/>
      <c r="BC1090" s="5"/>
      <c r="BD1090" s="5"/>
      <c r="BE1090" s="5"/>
      <c r="BF1090" s="5"/>
      <c r="BG1090" s="5"/>
      <c r="BH1090" s="5"/>
      <c r="BI1090" s="5"/>
      <c r="BJ1090" s="5"/>
      <c r="BK1090" s="5"/>
      <c r="BL1090" s="5"/>
      <c r="BM1090" s="5"/>
      <c r="BN1090" s="5"/>
      <c r="BO1090" s="1">
        <f t="shared" si="16"/>
        <v>0</v>
      </c>
      <c r="BP1090" s="2"/>
    </row>
    <row r="1091" spans="1:68" x14ac:dyDescent="0.25">
      <c r="A1091" s="3"/>
      <c r="B1091" s="4"/>
      <c r="C1091" s="2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  <c r="X1091" s="5"/>
      <c r="Y1091" s="5"/>
      <c r="Z1091" s="5"/>
      <c r="AA1091" s="5"/>
      <c r="AB1091" s="5"/>
      <c r="AC1091" s="5"/>
      <c r="AD1091" s="5"/>
      <c r="AE1091" s="5"/>
      <c r="AF1091" s="5"/>
      <c r="AG1091" s="5"/>
      <c r="AH1091" s="5"/>
      <c r="AI1091" s="5"/>
      <c r="AJ1091" s="5"/>
      <c r="AK1091" s="5"/>
      <c r="AL1091" s="5"/>
      <c r="AM1091" s="5"/>
      <c r="AN1091" s="5"/>
      <c r="AO1091" s="5"/>
      <c r="AP1091" s="5"/>
      <c r="AQ1091" s="5"/>
      <c r="AR1091" s="5"/>
      <c r="AS1091" s="5"/>
      <c r="AT1091" s="5"/>
      <c r="AU1091" s="5"/>
      <c r="AV1091" s="5"/>
      <c r="AW1091" s="5"/>
      <c r="AX1091" s="5"/>
      <c r="AY1091" s="5"/>
      <c r="AZ1091" s="5"/>
      <c r="BA1091" s="5"/>
      <c r="BB1091" s="5"/>
      <c r="BC1091" s="5"/>
      <c r="BD1091" s="5"/>
      <c r="BE1091" s="5"/>
      <c r="BF1091" s="5"/>
      <c r="BG1091" s="5"/>
      <c r="BH1091" s="5"/>
      <c r="BI1091" s="5"/>
      <c r="BJ1091" s="5"/>
      <c r="BK1091" s="5"/>
      <c r="BL1091" s="5"/>
      <c r="BM1091" s="5"/>
      <c r="BN1091" s="5"/>
      <c r="BO1091" s="1">
        <f t="shared" si="16"/>
        <v>0</v>
      </c>
      <c r="BP1091" s="2"/>
    </row>
    <row r="1092" spans="1:68" x14ac:dyDescent="0.25">
      <c r="A1092" s="3"/>
      <c r="B1092" s="4"/>
      <c r="C1092" s="2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  <c r="X1092" s="5"/>
      <c r="Y1092" s="5"/>
      <c r="Z1092" s="5"/>
      <c r="AA1092" s="5"/>
      <c r="AB1092" s="5"/>
      <c r="AC1092" s="5"/>
      <c r="AD1092" s="5"/>
      <c r="AE1092" s="5"/>
      <c r="AF1092" s="5"/>
      <c r="AG1092" s="5"/>
      <c r="AH1092" s="5"/>
      <c r="AI1092" s="5"/>
      <c r="AJ1092" s="5"/>
      <c r="AK1092" s="5"/>
      <c r="AL1092" s="5"/>
      <c r="AM1092" s="5"/>
      <c r="AN1092" s="5"/>
      <c r="AO1092" s="5"/>
      <c r="AP1092" s="5"/>
      <c r="AQ1092" s="5"/>
      <c r="AR1092" s="5"/>
      <c r="AS1092" s="5"/>
      <c r="AT1092" s="5"/>
      <c r="AU1092" s="5"/>
      <c r="AV1092" s="5"/>
      <c r="AW1092" s="5"/>
      <c r="AX1092" s="5"/>
      <c r="AY1092" s="5"/>
      <c r="AZ1092" s="5"/>
      <c r="BA1092" s="5"/>
      <c r="BB1092" s="5"/>
      <c r="BC1092" s="5"/>
      <c r="BD1092" s="5"/>
      <c r="BE1092" s="5"/>
      <c r="BF1092" s="5"/>
      <c r="BG1092" s="5"/>
      <c r="BH1092" s="5"/>
      <c r="BI1092" s="5"/>
      <c r="BJ1092" s="5"/>
      <c r="BK1092" s="5"/>
      <c r="BL1092" s="5"/>
      <c r="BM1092" s="5"/>
      <c r="BN1092" s="5"/>
      <c r="BO1092" s="1">
        <f t="shared" si="16"/>
        <v>0</v>
      </c>
      <c r="BP1092" s="2"/>
    </row>
    <row r="1093" spans="1:68" x14ac:dyDescent="0.25">
      <c r="A1093" s="3"/>
      <c r="B1093" s="4"/>
      <c r="C1093" s="2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  <c r="X1093" s="5"/>
      <c r="Y1093" s="5"/>
      <c r="Z1093" s="5"/>
      <c r="AA1093" s="5"/>
      <c r="AB1093" s="5"/>
      <c r="AC1093" s="5"/>
      <c r="AD1093" s="5"/>
      <c r="AE1093" s="5"/>
      <c r="AF1093" s="5"/>
      <c r="AG1093" s="5"/>
      <c r="AH1093" s="5"/>
      <c r="AI1093" s="5"/>
      <c r="AJ1093" s="5"/>
      <c r="AK1093" s="5"/>
      <c r="AL1093" s="5"/>
      <c r="AM1093" s="5"/>
      <c r="AN1093" s="5"/>
      <c r="AO1093" s="5"/>
      <c r="AP1093" s="5"/>
      <c r="AQ1093" s="5"/>
      <c r="AR1093" s="5"/>
      <c r="AS1093" s="5"/>
      <c r="AT1093" s="5"/>
      <c r="AU1093" s="5"/>
      <c r="AV1093" s="5"/>
      <c r="AW1093" s="5"/>
      <c r="AX1093" s="5"/>
      <c r="AY1093" s="5"/>
      <c r="AZ1093" s="5"/>
      <c r="BA1093" s="5"/>
      <c r="BB1093" s="5"/>
      <c r="BC1093" s="5"/>
      <c r="BD1093" s="5"/>
      <c r="BE1093" s="5"/>
      <c r="BF1093" s="5"/>
      <c r="BG1093" s="5"/>
      <c r="BH1093" s="5"/>
      <c r="BI1093" s="5"/>
      <c r="BJ1093" s="5"/>
      <c r="BK1093" s="5"/>
      <c r="BL1093" s="5"/>
      <c r="BM1093" s="5"/>
      <c r="BN1093" s="5"/>
      <c r="BO1093" s="1">
        <f t="shared" si="16"/>
        <v>0</v>
      </c>
      <c r="BP1093" s="2"/>
    </row>
    <row r="1094" spans="1:68" x14ac:dyDescent="0.25">
      <c r="A1094" s="3"/>
      <c r="B1094" s="4"/>
      <c r="C1094" s="2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  <c r="X1094" s="5"/>
      <c r="Y1094" s="5"/>
      <c r="Z1094" s="5"/>
      <c r="AA1094" s="5"/>
      <c r="AB1094" s="5"/>
      <c r="AC1094" s="5"/>
      <c r="AD1094" s="5"/>
      <c r="AE1094" s="5"/>
      <c r="AF1094" s="5"/>
      <c r="AG1094" s="5"/>
      <c r="AH1094" s="5"/>
      <c r="AI1094" s="5"/>
      <c r="AJ1094" s="5"/>
      <c r="AK1094" s="5"/>
      <c r="AL1094" s="5"/>
      <c r="AM1094" s="5"/>
      <c r="AN1094" s="5"/>
      <c r="AO1094" s="5"/>
      <c r="AP1094" s="5"/>
      <c r="AQ1094" s="5"/>
      <c r="AR1094" s="5"/>
      <c r="AS1094" s="5"/>
      <c r="AT1094" s="5"/>
      <c r="AU1094" s="5"/>
      <c r="AV1094" s="5"/>
      <c r="AW1094" s="5"/>
      <c r="AX1094" s="5"/>
      <c r="AY1094" s="5"/>
      <c r="AZ1094" s="5"/>
      <c r="BA1094" s="5"/>
      <c r="BB1094" s="5"/>
      <c r="BC1094" s="5"/>
      <c r="BD1094" s="5"/>
      <c r="BE1094" s="5"/>
      <c r="BF1094" s="5"/>
      <c r="BG1094" s="5"/>
      <c r="BH1094" s="5"/>
      <c r="BI1094" s="5"/>
      <c r="BJ1094" s="5"/>
      <c r="BK1094" s="5"/>
      <c r="BL1094" s="5"/>
      <c r="BM1094" s="5"/>
      <c r="BN1094" s="5"/>
      <c r="BO1094" s="1">
        <f t="shared" si="16"/>
        <v>0</v>
      </c>
      <c r="BP1094" s="2"/>
    </row>
    <row r="1095" spans="1:68" x14ac:dyDescent="0.25">
      <c r="A1095" s="3"/>
      <c r="B1095" s="4"/>
      <c r="C1095" s="2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  <c r="X1095" s="5"/>
      <c r="Y1095" s="5"/>
      <c r="Z1095" s="5"/>
      <c r="AA1095" s="5"/>
      <c r="AB1095" s="5"/>
      <c r="AC1095" s="5"/>
      <c r="AD1095" s="5"/>
      <c r="AE1095" s="5"/>
      <c r="AF1095" s="5"/>
      <c r="AG1095" s="5"/>
      <c r="AH1095" s="5"/>
      <c r="AI1095" s="5"/>
      <c r="AJ1095" s="5"/>
      <c r="AK1095" s="5"/>
      <c r="AL1095" s="5"/>
      <c r="AM1095" s="5"/>
      <c r="AN1095" s="5"/>
      <c r="AO1095" s="5"/>
      <c r="AP1095" s="5"/>
      <c r="AQ1095" s="5"/>
      <c r="AR1095" s="5"/>
      <c r="AS1095" s="5"/>
      <c r="AT1095" s="5"/>
      <c r="AU1095" s="5"/>
      <c r="AV1095" s="5"/>
      <c r="AW1095" s="5"/>
      <c r="AX1095" s="5"/>
      <c r="AY1095" s="5"/>
      <c r="AZ1095" s="5"/>
      <c r="BA1095" s="5"/>
      <c r="BB1095" s="5"/>
      <c r="BC1095" s="5"/>
      <c r="BD1095" s="5"/>
      <c r="BE1095" s="5"/>
      <c r="BF1095" s="5"/>
      <c r="BG1095" s="5"/>
      <c r="BH1095" s="5"/>
      <c r="BI1095" s="5"/>
      <c r="BJ1095" s="5"/>
      <c r="BK1095" s="5"/>
      <c r="BL1095" s="5"/>
      <c r="BM1095" s="5"/>
      <c r="BN1095" s="5"/>
      <c r="BO1095" s="1">
        <f t="shared" si="16"/>
        <v>0</v>
      </c>
      <c r="BP1095" s="2"/>
    </row>
    <row r="1096" spans="1:68" x14ac:dyDescent="0.25">
      <c r="A1096" s="3"/>
      <c r="B1096" s="4"/>
      <c r="C1096" s="2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  <c r="X1096" s="5"/>
      <c r="Y1096" s="5"/>
      <c r="Z1096" s="5"/>
      <c r="AA1096" s="5"/>
      <c r="AB1096" s="5"/>
      <c r="AC1096" s="5"/>
      <c r="AD1096" s="5"/>
      <c r="AE1096" s="5"/>
      <c r="AF1096" s="5"/>
      <c r="AG1096" s="5"/>
      <c r="AH1096" s="5"/>
      <c r="AI1096" s="5"/>
      <c r="AJ1096" s="5"/>
      <c r="AK1096" s="5"/>
      <c r="AL1096" s="5"/>
      <c r="AM1096" s="5"/>
      <c r="AN1096" s="5"/>
      <c r="AO1096" s="5"/>
      <c r="AP1096" s="5"/>
      <c r="AQ1096" s="5"/>
      <c r="AR1096" s="5"/>
      <c r="AS1096" s="5"/>
      <c r="AT1096" s="5"/>
      <c r="AU1096" s="5"/>
      <c r="AV1096" s="5"/>
      <c r="AW1096" s="5"/>
      <c r="AX1096" s="5"/>
      <c r="AY1096" s="5"/>
      <c r="AZ1096" s="5"/>
      <c r="BA1096" s="5"/>
      <c r="BB1096" s="5"/>
      <c r="BC1096" s="5"/>
      <c r="BD1096" s="5"/>
      <c r="BE1096" s="5"/>
      <c r="BF1096" s="5"/>
      <c r="BG1096" s="5"/>
      <c r="BH1096" s="5"/>
      <c r="BI1096" s="5"/>
      <c r="BJ1096" s="5"/>
      <c r="BK1096" s="5"/>
      <c r="BL1096" s="5"/>
      <c r="BM1096" s="5"/>
      <c r="BN1096" s="5"/>
      <c r="BO1096" s="1">
        <f t="shared" ref="BO1096:BO1159" si="17">COUNTA(D1096:BN1096)</f>
        <v>0</v>
      </c>
      <c r="BP1096" s="2"/>
    </row>
    <row r="1097" spans="1:68" x14ac:dyDescent="0.25">
      <c r="A1097" s="3"/>
      <c r="B1097" s="4"/>
      <c r="C1097" s="2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  <c r="X1097" s="5"/>
      <c r="Y1097" s="5"/>
      <c r="Z1097" s="5"/>
      <c r="AA1097" s="5"/>
      <c r="AB1097" s="5"/>
      <c r="AC1097" s="5"/>
      <c r="AD1097" s="5"/>
      <c r="AE1097" s="5"/>
      <c r="AF1097" s="5"/>
      <c r="AG1097" s="5"/>
      <c r="AH1097" s="5"/>
      <c r="AI1097" s="5"/>
      <c r="AJ1097" s="5"/>
      <c r="AK1097" s="5"/>
      <c r="AL1097" s="5"/>
      <c r="AM1097" s="5"/>
      <c r="AN1097" s="5"/>
      <c r="AO1097" s="5"/>
      <c r="AP1097" s="5"/>
      <c r="AQ1097" s="5"/>
      <c r="AR1097" s="5"/>
      <c r="AS1097" s="5"/>
      <c r="AT1097" s="5"/>
      <c r="AU1097" s="5"/>
      <c r="AV1097" s="5"/>
      <c r="AW1097" s="5"/>
      <c r="AX1097" s="5"/>
      <c r="AY1097" s="5"/>
      <c r="AZ1097" s="5"/>
      <c r="BA1097" s="5"/>
      <c r="BB1097" s="5"/>
      <c r="BC1097" s="5"/>
      <c r="BD1097" s="5"/>
      <c r="BE1097" s="5"/>
      <c r="BF1097" s="5"/>
      <c r="BG1097" s="5"/>
      <c r="BH1097" s="5"/>
      <c r="BI1097" s="5"/>
      <c r="BJ1097" s="5"/>
      <c r="BK1097" s="5"/>
      <c r="BL1097" s="5"/>
      <c r="BM1097" s="5"/>
      <c r="BN1097" s="5"/>
      <c r="BO1097" s="1">
        <f t="shared" si="17"/>
        <v>0</v>
      </c>
      <c r="BP1097" s="2"/>
    </row>
    <row r="1098" spans="1:68" x14ac:dyDescent="0.25">
      <c r="A1098" s="3"/>
      <c r="B1098" s="4"/>
      <c r="C1098" s="2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  <c r="X1098" s="5"/>
      <c r="Y1098" s="5"/>
      <c r="Z1098" s="5"/>
      <c r="AA1098" s="5"/>
      <c r="AB1098" s="5"/>
      <c r="AC1098" s="5"/>
      <c r="AD1098" s="5"/>
      <c r="AE1098" s="5"/>
      <c r="AF1098" s="5"/>
      <c r="AG1098" s="5"/>
      <c r="AH1098" s="5"/>
      <c r="AI1098" s="5"/>
      <c r="AJ1098" s="5"/>
      <c r="AK1098" s="5"/>
      <c r="AL1098" s="5"/>
      <c r="AM1098" s="5"/>
      <c r="AN1098" s="5"/>
      <c r="AO1098" s="5"/>
      <c r="AP1098" s="5"/>
      <c r="AQ1098" s="5"/>
      <c r="AR1098" s="5"/>
      <c r="AS1098" s="5"/>
      <c r="AT1098" s="5"/>
      <c r="AU1098" s="5"/>
      <c r="AV1098" s="5"/>
      <c r="AW1098" s="5"/>
      <c r="AX1098" s="5"/>
      <c r="AY1098" s="5"/>
      <c r="AZ1098" s="5"/>
      <c r="BA1098" s="5"/>
      <c r="BB1098" s="5"/>
      <c r="BC1098" s="5"/>
      <c r="BD1098" s="5"/>
      <c r="BE1098" s="5"/>
      <c r="BF1098" s="5"/>
      <c r="BG1098" s="5"/>
      <c r="BH1098" s="5"/>
      <c r="BI1098" s="5"/>
      <c r="BJ1098" s="5"/>
      <c r="BK1098" s="5"/>
      <c r="BL1098" s="5"/>
      <c r="BM1098" s="5"/>
      <c r="BN1098" s="5"/>
      <c r="BO1098" s="1">
        <f t="shared" si="17"/>
        <v>0</v>
      </c>
      <c r="BP1098" s="2"/>
    </row>
    <row r="1099" spans="1:68" x14ac:dyDescent="0.25">
      <c r="A1099" s="3"/>
      <c r="B1099" s="4"/>
      <c r="C1099" s="2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  <c r="X1099" s="5"/>
      <c r="Y1099" s="5"/>
      <c r="Z1099" s="5"/>
      <c r="AA1099" s="5"/>
      <c r="AB1099" s="5"/>
      <c r="AC1099" s="5"/>
      <c r="AD1099" s="5"/>
      <c r="AE1099" s="5"/>
      <c r="AF1099" s="5"/>
      <c r="AG1099" s="5"/>
      <c r="AH1099" s="5"/>
      <c r="AI1099" s="5"/>
      <c r="AJ1099" s="5"/>
      <c r="AK1099" s="5"/>
      <c r="AL1099" s="5"/>
      <c r="AM1099" s="5"/>
      <c r="AN1099" s="5"/>
      <c r="AO1099" s="5"/>
      <c r="AP1099" s="5"/>
      <c r="AQ1099" s="5"/>
      <c r="AR1099" s="5"/>
      <c r="AS1099" s="5"/>
      <c r="AT1099" s="5"/>
      <c r="AU1099" s="5"/>
      <c r="AV1099" s="5"/>
      <c r="AW1099" s="5"/>
      <c r="AX1099" s="5"/>
      <c r="AY1099" s="5"/>
      <c r="AZ1099" s="5"/>
      <c r="BA1099" s="5"/>
      <c r="BB1099" s="5"/>
      <c r="BC1099" s="5"/>
      <c r="BD1099" s="5"/>
      <c r="BE1099" s="5"/>
      <c r="BF1099" s="5"/>
      <c r="BG1099" s="5"/>
      <c r="BH1099" s="5"/>
      <c r="BI1099" s="5"/>
      <c r="BJ1099" s="5"/>
      <c r="BK1099" s="5"/>
      <c r="BL1099" s="5"/>
      <c r="BM1099" s="5"/>
      <c r="BN1099" s="5"/>
      <c r="BO1099" s="1">
        <f t="shared" si="17"/>
        <v>0</v>
      </c>
      <c r="BP1099" s="2"/>
    </row>
    <row r="1100" spans="1:68" x14ac:dyDescent="0.25">
      <c r="A1100" s="3"/>
      <c r="B1100" s="4"/>
      <c r="C1100" s="2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  <c r="X1100" s="5"/>
      <c r="Y1100" s="5"/>
      <c r="Z1100" s="5"/>
      <c r="AA1100" s="5"/>
      <c r="AB1100" s="5"/>
      <c r="AC1100" s="5"/>
      <c r="AD1100" s="5"/>
      <c r="AE1100" s="5"/>
      <c r="AF1100" s="5"/>
      <c r="AG1100" s="5"/>
      <c r="AH1100" s="5"/>
      <c r="AI1100" s="5"/>
      <c r="AJ1100" s="5"/>
      <c r="AK1100" s="5"/>
      <c r="AL1100" s="5"/>
      <c r="AM1100" s="5"/>
      <c r="AN1100" s="5"/>
      <c r="AO1100" s="5"/>
      <c r="AP1100" s="5"/>
      <c r="AQ1100" s="5"/>
      <c r="AR1100" s="5"/>
      <c r="AS1100" s="5"/>
      <c r="AT1100" s="5"/>
      <c r="AU1100" s="5"/>
      <c r="AV1100" s="5"/>
      <c r="AW1100" s="5"/>
      <c r="AX1100" s="5"/>
      <c r="AY1100" s="5"/>
      <c r="AZ1100" s="5"/>
      <c r="BA1100" s="5"/>
      <c r="BB1100" s="5"/>
      <c r="BC1100" s="5"/>
      <c r="BD1100" s="5"/>
      <c r="BE1100" s="5"/>
      <c r="BF1100" s="5"/>
      <c r="BG1100" s="5"/>
      <c r="BH1100" s="5"/>
      <c r="BI1100" s="5"/>
      <c r="BJ1100" s="5"/>
      <c r="BK1100" s="5"/>
      <c r="BL1100" s="5"/>
      <c r="BM1100" s="5"/>
      <c r="BN1100" s="5"/>
      <c r="BO1100" s="1">
        <f t="shared" si="17"/>
        <v>0</v>
      </c>
      <c r="BP1100" s="2"/>
    </row>
    <row r="1101" spans="1:68" x14ac:dyDescent="0.25">
      <c r="A1101" s="3"/>
      <c r="B1101" s="4"/>
      <c r="C1101" s="2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  <c r="X1101" s="5"/>
      <c r="Y1101" s="5"/>
      <c r="Z1101" s="5"/>
      <c r="AA1101" s="5"/>
      <c r="AB1101" s="5"/>
      <c r="AC1101" s="5"/>
      <c r="AD1101" s="5"/>
      <c r="AE1101" s="5"/>
      <c r="AF1101" s="5"/>
      <c r="AG1101" s="5"/>
      <c r="AH1101" s="5"/>
      <c r="AI1101" s="5"/>
      <c r="AJ1101" s="5"/>
      <c r="AK1101" s="5"/>
      <c r="AL1101" s="5"/>
      <c r="AM1101" s="5"/>
      <c r="AN1101" s="5"/>
      <c r="AO1101" s="5"/>
      <c r="AP1101" s="5"/>
      <c r="AQ1101" s="5"/>
      <c r="AR1101" s="5"/>
      <c r="AS1101" s="5"/>
      <c r="AT1101" s="5"/>
      <c r="AU1101" s="5"/>
      <c r="AV1101" s="5"/>
      <c r="AW1101" s="5"/>
      <c r="AX1101" s="5"/>
      <c r="AY1101" s="5"/>
      <c r="AZ1101" s="5"/>
      <c r="BA1101" s="5"/>
      <c r="BB1101" s="5"/>
      <c r="BC1101" s="5"/>
      <c r="BD1101" s="5"/>
      <c r="BE1101" s="5"/>
      <c r="BF1101" s="5"/>
      <c r="BG1101" s="5"/>
      <c r="BH1101" s="5"/>
      <c r="BI1101" s="5"/>
      <c r="BJ1101" s="5"/>
      <c r="BK1101" s="5"/>
      <c r="BL1101" s="5"/>
      <c r="BM1101" s="5"/>
      <c r="BN1101" s="5"/>
      <c r="BO1101" s="1">
        <f t="shared" si="17"/>
        <v>0</v>
      </c>
      <c r="BP1101" s="2"/>
    </row>
    <row r="1102" spans="1:68" x14ac:dyDescent="0.25">
      <c r="A1102" s="3"/>
      <c r="B1102" s="4"/>
      <c r="C1102" s="2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  <c r="X1102" s="5"/>
      <c r="Y1102" s="5"/>
      <c r="Z1102" s="5"/>
      <c r="AA1102" s="5"/>
      <c r="AB1102" s="5"/>
      <c r="AC1102" s="5"/>
      <c r="AD1102" s="5"/>
      <c r="AE1102" s="5"/>
      <c r="AF1102" s="5"/>
      <c r="AG1102" s="5"/>
      <c r="AH1102" s="5"/>
      <c r="AI1102" s="5"/>
      <c r="AJ1102" s="5"/>
      <c r="AK1102" s="5"/>
      <c r="AL1102" s="5"/>
      <c r="AM1102" s="5"/>
      <c r="AN1102" s="5"/>
      <c r="AO1102" s="5"/>
      <c r="AP1102" s="5"/>
      <c r="AQ1102" s="5"/>
      <c r="AR1102" s="5"/>
      <c r="AS1102" s="5"/>
      <c r="AT1102" s="5"/>
      <c r="AU1102" s="5"/>
      <c r="AV1102" s="5"/>
      <c r="AW1102" s="5"/>
      <c r="AX1102" s="5"/>
      <c r="AY1102" s="5"/>
      <c r="AZ1102" s="5"/>
      <c r="BA1102" s="5"/>
      <c r="BB1102" s="5"/>
      <c r="BC1102" s="5"/>
      <c r="BD1102" s="5"/>
      <c r="BE1102" s="5"/>
      <c r="BF1102" s="5"/>
      <c r="BG1102" s="5"/>
      <c r="BH1102" s="5"/>
      <c r="BI1102" s="5"/>
      <c r="BJ1102" s="5"/>
      <c r="BK1102" s="5"/>
      <c r="BL1102" s="5"/>
      <c r="BM1102" s="5"/>
      <c r="BN1102" s="5"/>
      <c r="BO1102" s="1">
        <f t="shared" si="17"/>
        <v>0</v>
      </c>
      <c r="BP1102" s="2"/>
    </row>
    <row r="1103" spans="1:68" x14ac:dyDescent="0.25">
      <c r="A1103" s="3"/>
      <c r="B1103" s="4"/>
      <c r="C1103" s="2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  <c r="X1103" s="5"/>
      <c r="Y1103" s="5"/>
      <c r="Z1103" s="5"/>
      <c r="AA1103" s="5"/>
      <c r="AB1103" s="5"/>
      <c r="AC1103" s="5"/>
      <c r="AD1103" s="5"/>
      <c r="AE1103" s="5"/>
      <c r="AF1103" s="5"/>
      <c r="AG1103" s="5"/>
      <c r="AH1103" s="5"/>
      <c r="AI1103" s="5"/>
      <c r="AJ1103" s="5"/>
      <c r="AK1103" s="5"/>
      <c r="AL1103" s="5"/>
      <c r="AM1103" s="5"/>
      <c r="AN1103" s="5"/>
      <c r="AO1103" s="5"/>
      <c r="AP1103" s="5"/>
      <c r="AQ1103" s="5"/>
      <c r="AR1103" s="5"/>
      <c r="AS1103" s="5"/>
      <c r="AT1103" s="5"/>
      <c r="AU1103" s="5"/>
      <c r="AV1103" s="5"/>
      <c r="AW1103" s="5"/>
      <c r="AX1103" s="5"/>
      <c r="AY1103" s="5"/>
      <c r="AZ1103" s="5"/>
      <c r="BA1103" s="5"/>
      <c r="BB1103" s="5"/>
      <c r="BC1103" s="5"/>
      <c r="BD1103" s="5"/>
      <c r="BE1103" s="5"/>
      <c r="BF1103" s="5"/>
      <c r="BG1103" s="5"/>
      <c r="BH1103" s="5"/>
      <c r="BI1103" s="5"/>
      <c r="BJ1103" s="5"/>
      <c r="BK1103" s="5"/>
      <c r="BL1103" s="5"/>
      <c r="BM1103" s="5"/>
      <c r="BN1103" s="5"/>
      <c r="BO1103" s="1">
        <f t="shared" si="17"/>
        <v>0</v>
      </c>
      <c r="BP1103" s="2"/>
    </row>
    <row r="1104" spans="1:68" x14ac:dyDescent="0.25">
      <c r="A1104" s="3"/>
      <c r="B1104" s="4"/>
      <c r="C1104" s="2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  <c r="X1104" s="5"/>
      <c r="Y1104" s="5"/>
      <c r="Z1104" s="5"/>
      <c r="AA1104" s="5"/>
      <c r="AB1104" s="5"/>
      <c r="AC1104" s="5"/>
      <c r="AD1104" s="5"/>
      <c r="AE1104" s="5"/>
      <c r="AF1104" s="5"/>
      <c r="AG1104" s="5"/>
      <c r="AH1104" s="5"/>
      <c r="AI1104" s="5"/>
      <c r="AJ1104" s="5"/>
      <c r="AK1104" s="5"/>
      <c r="AL1104" s="5"/>
      <c r="AM1104" s="5"/>
      <c r="AN1104" s="5"/>
      <c r="AO1104" s="5"/>
      <c r="AP1104" s="5"/>
      <c r="AQ1104" s="5"/>
      <c r="AR1104" s="5"/>
      <c r="AS1104" s="5"/>
      <c r="AT1104" s="5"/>
      <c r="AU1104" s="5"/>
      <c r="AV1104" s="5"/>
      <c r="AW1104" s="5"/>
      <c r="AX1104" s="5"/>
      <c r="AY1104" s="5"/>
      <c r="AZ1104" s="5"/>
      <c r="BA1104" s="5"/>
      <c r="BB1104" s="5"/>
      <c r="BC1104" s="5"/>
      <c r="BD1104" s="5"/>
      <c r="BE1104" s="5"/>
      <c r="BF1104" s="5"/>
      <c r="BG1104" s="5"/>
      <c r="BH1104" s="5"/>
      <c r="BI1104" s="5"/>
      <c r="BJ1104" s="5"/>
      <c r="BK1104" s="5"/>
      <c r="BL1104" s="5"/>
      <c r="BM1104" s="5"/>
      <c r="BN1104" s="5"/>
      <c r="BO1104" s="1">
        <f t="shared" si="17"/>
        <v>0</v>
      </c>
      <c r="BP1104" s="2"/>
    </row>
    <row r="1105" spans="1:68" x14ac:dyDescent="0.25">
      <c r="A1105" s="3"/>
      <c r="B1105" s="4"/>
      <c r="C1105" s="2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  <c r="X1105" s="5"/>
      <c r="Y1105" s="5"/>
      <c r="Z1105" s="5"/>
      <c r="AA1105" s="5"/>
      <c r="AB1105" s="5"/>
      <c r="AC1105" s="5"/>
      <c r="AD1105" s="5"/>
      <c r="AE1105" s="5"/>
      <c r="AF1105" s="5"/>
      <c r="AG1105" s="5"/>
      <c r="AH1105" s="5"/>
      <c r="AI1105" s="5"/>
      <c r="AJ1105" s="5"/>
      <c r="AK1105" s="5"/>
      <c r="AL1105" s="5"/>
      <c r="AM1105" s="5"/>
      <c r="AN1105" s="5"/>
      <c r="AO1105" s="5"/>
      <c r="AP1105" s="5"/>
      <c r="AQ1105" s="5"/>
      <c r="AR1105" s="5"/>
      <c r="AS1105" s="5"/>
      <c r="AT1105" s="5"/>
      <c r="AU1105" s="5"/>
      <c r="AV1105" s="5"/>
      <c r="AW1105" s="5"/>
      <c r="AX1105" s="5"/>
      <c r="AY1105" s="5"/>
      <c r="AZ1105" s="5"/>
      <c r="BA1105" s="5"/>
      <c r="BB1105" s="5"/>
      <c r="BC1105" s="5"/>
      <c r="BD1105" s="5"/>
      <c r="BE1105" s="5"/>
      <c r="BF1105" s="5"/>
      <c r="BG1105" s="5"/>
      <c r="BH1105" s="5"/>
      <c r="BI1105" s="5"/>
      <c r="BJ1105" s="5"/>
      <c r="BK1105" s="5"/>
      <c r="BL1105" s="5"/>
      <c r="BM1105" s="5"/>
      <c r="BN1105" s="5"/>
      <c r="BO1105" s="1">
        <f t="shared" si="17"/>
        <v>0</v>
      </c>
      <c r="BP1105" s="2"/>
    </row>
    <row r="1106" spans="1:68" x14ac:dyDescent="0.25">
      <c r="A1106" s="3"/>
      <c r="B1106" s="4"/>
      <c r="C1106" s="2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  <c r="X1106" s="5"/>
      <c r="Y1106" s="5"/>
      <c r="Z1106" s="5"/>
      <c r="AA1106" s="5"/>
      <c r="AB1106" s="5"/>
      <c r="AC1106" s="5"/>
      <c r="AD1106" s="5"/>
      <c r="AE1106" s="5"/>
      <c r="AF1106" s="5"/>
      <c r="AG1106" s="5"/>
      <c r="AH1106" s="5"/>
      <c r="AI1106" s="5"/>
      <c r="AJ1106" s="5"/>
      <c r="AK1106" s="5"/>
      <c r="AL1106" s="5"/>
      <c r="AM1106" s="5"/>
      <c r="AN1106" s="5"/>
      <c r="AO1106" s="5"/>
      <c r="AP1106" s="5"/>
      <c r="AQ1106" s="5"/>
      <c r="AR1106" s="5"/>
      <c r="AS1106" s="5"/>
      <c r="AT1106" s="5"/>
      <c r="AU1106" s="5"/>
      <c r="AV1106" s="5"/>
      <c r="AW1106" s="5"/>
      <c r="AX1106" s="5"/>
      <c r="AY1106" s="5"/>
      <c r="AZ1106" s="5"/>
      <c r="BA1106" s="5"/>
      <c r="BB1106" s="5"/>
      <c r="BC1106" s="5"/>
      <c r="BD1106" s="5"/>
      <c r="BE1106" s="5"/>
      <c r="BF1106" s="5"/>
      <c r="BG1106" s="5"/>
      <c r="BH1106" s="5"/>
      <c r="BI1106" s="5"/>
      <c r="BJ1106" s="5"/>
      <c r="BK1106" s="5"/>
      <c r="BL1106" s="5"/>
      <c r="BM1106" s="5"/>
      <c r="BN1106" s="5"/>
      <c r="BO1106" s="1">
        <f t="shared" si="17"/>
        <v>0</v>
      </c>
      <c r="BP1106" s="2"/>
    </row>
    <row r="1107" spans="1:68" x14ac:dyDescent="0.25">
      <c r="A1107" s="3"/>
      <c r="B1107" s="4"/>
      <c r="C1107" s="2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  <c r="X1107" s="5"/>
      <c r="Y1107" s="5"/>
      <c r="Z1107" s="5"/>
      <c r="AA1107" s="5"/>
      <c r="AB1107" s="5"/>
      <c r="AC1107" s="5"/>
      <c r="AD1107" s="5"/>
      <c r="AE1107" s="5"/>
      <c r="AF1107" s="5"/>
      <c r="AG1107" s="5"/>
      <c r="AH1107" s="5"/>
      <c r="AI1107" s="5"/>
      <c r="AJ1107" s="5"/>
      <c r="AK1107" s="5"/>
      <c r="AL1107" s="5"/>
      <c r="AM1107" s="5"/>
      <c r="AN1107" s="5"/>
      <c r="AO1107" s="5"/>
      <c r="AP1107" s="5"/>
      <c r="AQ1107" s="5"/>
      <c r="AR1107" s="5"/>
      <c r="AS1107" s="5"/>
      <c r="AT1107" s="5"/>
      <c r="AU1107" s="5"/>
      <c r="AV1107" s="5"/>
      <c r="AW1107" s="5"/>
      <c r="AX1107" s="5"/>
      <c r="AY1107" s="5"/>
      <c r="AZ1107" s="5"/>
      <c r="BA1107" s="5"/>
      <c r="BB1107" s="5"/>
      <c r="BC1107" s="5"/>
      <c r="BD1107" s="5"/>
      <c r="BE1107" s="5"/>
      <c r="BF1107" s="5"/>
      <c r="BG1107" s="5"/>
      <c r="BH1107" s="5"/>
      <c r="BI1107" s="5"/>
      <c r="BJ1107" s="5"/>
      <c r="BK1107" s="5"/>
      <c r="BL1107" s="5"/>
      <c r="BM1107" s="5"/>
      <c r="BN1107" s="5"/>
      <c r="BO1107" s="1">
        <f t="shared" si="17"/>
        <v>0</v>
      </c>
      <c r="BP1107" s="2"/>
    </row>
    <row r="1108" spans="1:68" x14ac:dyDescent="0.25">
      <c r="A1108" s="3"/>
      <c r="B1108" s="4"/>
      <c r="C1108" s="2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  <c r="X1108" s="5"/>
      <c r="Y1108" s="5"/>
      <c r="Z1108" s="5"/>
      <c r="AA1108" s="5"/>
      <c r="AB1108" s="5"/>
      <c r="AC1108" s="5"/>
      <c r="AD1108" s="5"/>
      <c r="AE1108" s="5"/>
      <c r="AF1108" s="5"/>
      <c r="AG1108" s="5"/>
      <c r="AH1108" s="5"/>
      <c r="AI1108" s="5"/>
      <c r="AJ1108" s="5"/>
      <c r="AK1108" s="5"/>
      <c r="AL1108" s="5"/>
      <c r="AM1108" s="5"/>
      <c r="AN1108" s="5"/>
      <c r="AO1108" s="5"/>
      <c r="AP1108" s="5"/>
      <c r="AQ1108" s="5"/>
      <c r="AR1108" s="5"/>
      <c r="AS1108" s="5"/>
      <c r="AT1108" s="5"/>
      <c r="AU1108" s="5"/>
      <c r="AV1108" s="5"/>
      <c r="AW1108" s="5"/>
      <c r="AX1108" s="5"/>
      <c r="AY1108" s="5"/>
      <c r="AZ1108" s="5"/>
      <c r="BA1108" s="5"/>
      <c r="BB1108" s="5"/>
      <c r="BC1108" s="5"/>
      <c r="BD1108" s="5"/>
      <c r="BE1108" s="5"/>
      <c r="BF1108" s="5"/>
      <c r="BG1108" s="5"/>
      <c r="BH1108" s="5"/>
      <c r="BI1108" s="5"/>
      <c r="BJ1108" s="5"/>
      <c r="BK1108" s="5"/>
      <c r="BL1108" s="5"/>
      <c r="BM1108" s="5"/>
      <c r="BN1108" s="5"/>
      <c r="BO1108" s="1">
        <f t="shared" si="17"/>
        <v>0</v>
      </c>
      <c r="BP1108" s="2"/>
    </row>
    <row r="1109" spans="1:68" x14ac:dyDescent="0.25">
      <c r="A1109" s="3"/>
      <c r="B1109" s="4"/>
      <c r="C1109" s="2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  <c r="X1109" s="5"/>
      <c r="Y1109" s="5"/>
      <c r="Z1109" s="5"/>
      <c r="AA1109" s="5"/>
      <c r="AB1109" s="5"/>
      <c r="AC1109" s="5"/>
      <c r="AD1109" s="5"/>
      <c r="AE1109" s="5"/>
      <c r="AF1109" s="5"/>
      <c r="AG1109" s="5"/>
      <c r="AH1109" s="5"/>
      <c r="AI1109" s="5"/>
      <c r="AJ1109" s="5"/>
      <c r="AK1109" s="5"/>
      <c r="AL1109" s="5"/>
      <c r="AM1109" s="5"/>
      <c r="AN1109" s="5"/>
      <c r="AO1109" s="5"/>
      <c r="AP1109" s="5"/>
      <c r="AQ1109" s="5"/>
      <c r="AR1109" s="5"/>
      <c r="AS1109" s="5"/>
      <c r="AT1109" s="5"/>
      <c r="AU1109" s="5"/>
      <c r="AV1109" s="5"/>
      <c r="AW1109" s="5"/>
      <c r="AX1109" s="5"/>
      <c r="AY1109" s="5"/>
      <c r="AZ1109" s="5"/>
      <c r="BA1109" s="5"/>
      <c r="BB1109" s="5"/>
      <c r="BC1109" s="5"/>
      <c r="BD1109" s="5"/>
      <c r="BE1109" s="5"/>
      <c r="BF1109" s="5"/>
      <c r="BG1109" s="5"/>
      <c r="BH1109" s="5"/>
      <c r="BI1109" s="5"/>
      <c r="BJ1109" s="5"/>
      <c r="BK1109" s="5"/>
      <c r="BL1109" s="5"/>
      <c r="BM1109" s="5"/>
      <c r="BN1109" s="5"/>
      <c r="BO1109" s="1">
        <f t="shared" si="17"/>
        <v>0</v>
      </c>
      <c r="BP1109" s="2"/>
    </row>
    <row r="1110" spans="1:68" x14ac:dyDescent="0.25">
      <c r="A1110" s="3"/>
      <c r="B1110" s="4"/>
      <c r="C1110" s="2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  <c r="X1110" s="5"/>
      <c r="Y1110" s="5"/>
      <c r="Z1110" s="5"/>
      <c r="AA1110" s="5"/>
      <c r="AB1110" s="5"/>
      <c r="AC1110" s="5"/>
      <c r="AD1110" s="5"/>
      <c r="AE1110" s="5"/>
      <c r="AF1110" s="5"/>
      <c r="AG1110" s="5"/>
      <c r="AH1110" s="5"/>
      <c r="AI1110" s="5"/>
      <c r="AJ1110" s="5"/>
      <c r="AK1110" s="5"/>
      <c r="AL1110" s="5"/>
      <c r="AM1110" s="5"/>
      <c r="AN1110" s="5"/>
      <c r="AO1110" s="5"/>
      <c r="AP1110" s="5"/>
      <c r="AQ1110" s="5"/>
      <c r="AR1110" s="5"/>
      <c r="AS1110" s="5"/>
      <c r="AT1110" s="5"/>
      <c r="AU1110" s="5"/>
      <c r="AV1110" s="5"/>
      <c r="AW1110" s="5"/>
      <c r="AX1110" s="5"/>
      <c r="AY1110" s="5"/>
      <c r="AZ1110" s="5"/>
      <c r="BA1110" s="5"/>
      <c r="BB1110" s="5"/>
      <c r="BC1110" s="5"/>
      <c r="BD1110" s="5"/>
      <c r="BE1110" s="5"/>
      <c r="BF1110" s="5"/>
      <c r="BG1110" s="5"/>
      <c r="BH1110" s="5"/>
      <c r="BI1110" s="5"/>
      <c r="BJ1110" s="5"/>
      <c r="BK1110" s="5"/>
      <c r="BL1110" s="5"/>
      <c r="BM1110" s="5"/>
      <c r="BN1110" s="5"/>
      <c r="BO1110" s="1">
        <f t="shared" si="17"/>
        <v>0</v>
      </c>
      <c r="BP1110" s="2"/>
    </row>
    <row r="1111" spans="1:68" x14ac:dyDescent="0.25">
      <c r="A1111" s="3"/>
      <c r="B1111" s="4"/>
      <c r="C1111" s="2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  <c r="X1111" s="5"/>
      <c r="Y1111" s="5"/>
      <c r="Z1111" s="5"/>
      <c r="AA1111" s="5"/>
      <c r="AB1111" s="5"/>
      <c r="AC1111" s="5"/>
      <c r="AD1111" s="5"/>
      <c r="AE1111" s="5"/>
      <c r="AF1111" s="5"/>
      <c r="AG1111" s="5"/>
      <c r="AH1111" s="5"/>
      <c r="AI1111" s="5"/>
      <c r="AJ1111" s="5"/>
      <c r="AK1111" s="5"/>
      <c r="AL1111" s="5"/>
      <c r="AM1111" s="5"/>
      <c r="AN1111" s="5"/>
      <c r="AO1111" s="5"/>
      <c r="AP1111" s="5"/>
      <c r="AQ1111" s="5"/>
      <c r="AR1111" s="5"/>
      <c r="AS1111" s="5"/>
      <c r="AT1111" s="5"/>
      <c r="AU1111" s="5"/>
      <c r="AV1111" s="5"/>
      <c r="AW1111" s="5"/>
      <c r="AX1111" s="5"/>
      <c r="AY1111" s="5"/>
      <c r="AZ1111" s="5"/>
      <c r="BA1111" s="5"/>
      <c r="BB1111" s="5"/>
      <c r="BC1111" s="5"/>
      <c r="BD1111" s="5"/>
      <c r="BE1111" s="5"/>
      <c r="BF1111" s="5"/>
      <c r="BG1111" s="5"/>
      <c r="BH1111" s="5"/>
      <c r="BI1111" s="5"/>
      <c r="BJ1111" s="5"/>
      <c r="BK1111" s="5"/>
      <c r="BL1111" s="5"/>
      <c r="BM1111" s="5"/>
      <c r="BN1111" s="5"/>
      <c r="BO1111" s="1">
        <f t="shared" si="17"/>
        <v>0</v>
      </c>
      <c r="BP1111" s="2"/>
    </row>
    <row r="1112" spans="1:68" x14ac:dyDescent="0.25">
      <c r="A1112" s="3"/>
      <c r="B1112" s="4"/>
      <c r="C1112" s="2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  <c r="X1112" s="5"/>
      <c r="Y1112" s="5"/>
      <c r="Z1112" s="5"/>
      <c r="AA1112" s="5"/>
      <c r="AB1112" s="5"/>
      <c r="AC1112" s="5"/>
      <c r="AD1112" s="5"/>
      <c r="AE1112" s="5"/>
      <c r="AF1112" s="5"/>
      <c r="AG1112" s="5"/>
      <c r="AH1112" s="5"/>
      <c r="AI1112" s="5"/>
      <c r="AJ1112" s="5"/>
      <c r="AK1112" s="5"/>
      <c r="AL1112" s="5"/>
      <c r="AM1112" s="5"/>
      <c r="AN1112" s="5"/>
      <c r="AO1112" s="5"/>
      <c r="AP1112" s="5"/>
      <c r="AQ1112" s="5"/>
      <c r="AR1112" s="5"/>
      <c r="AS1112" s="5"/>
      <c r="AT1112" s="5"/>
      <c r="AU1112" s="5"/>
      <c r="AV1112" s="5"/>
      <c r="AW1112" s="5"/>
      <c r="AX1112" s="5"/>
      <c r="AY1112" s="5"/>
      <c r="AZ1112" s="5"/>
      <c r="BA1112" s="5"/>
      <c r="BB1112" s="5"/>
      <c r="BC1112" s="5"/>
      <c r="BD1112" s="5"/>
      <c r="BE1112" s="5"/>
      <c r="BF1112" s="5"/>
      <c r="BG1112" s="5"/>
      <c r="BH1112" s="5"/>
      <c r="BI1112" s="5"/>
      <c r="BJ1112" s="5"/>
      <c r="BK1112" s="5"/>
      <c r="BL1112" s="5"/>
      <c r="BM1112" s="5"/>
      <c r="BN1112" s="5"/>
      <c r="BO1112" s="1">
        <f t="shared" si="17"/>
        <v>0</v>
      </c>
      <c r="BP1112" s="2"/>
    </row>
    <row r="1113" spans="1:68" x14ac:dyDescent="0.25">
      <c r="A1113" s="3"/>
      <c r="B1113" s="4"/>
      <c r="C1113" s="2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  <c r="X1113" s="5"/>
      <c r="Y1113" s="5"/>
      <c r="Z1113" s="5"/>
      <c r="AA1113" s="5"/>
      <c r="AB1113" s="5"/>
      <c r="AC1113" s="5"/>
      <c r="AD1113" s="5"/>
      <c r="AE1113" s="5"/>
      <c r="AF1113" s="5"/>
      <c r="AG1113" s="5"/>
      <c r="AH1113" s="5"/>
      <c r="AI1113" s="5"/>
      <c r="AJ1113" s="5"/>
      <c r="AK1113" s="5"/>
      <c r="AL1113" s="5"/>
      <c r="AM1113" s="5"/>
      <c r="AN1113" s="5"/>
      <c r="AO1113" s="5"/>
      <c r="AP1113" s="5"/>
      <c r="AQ1113" s="5"/>
      <c r="AR1113" s="5"/>
      <c r="AS1113" s="5"/>
      <c r="AT1113" s="5"/>
      <c r="AU1113" s="5"/>
      <c r="AV1113" s="5"/>
      <c r="AW1113" s="5"/>
      <c r="AX1113" s="5"/>
      <c r="AY1113" s="5"/>
      <c r="AZ1113" s="5"/>
      <c r="BA1113" s="5"/>
      <c r="BB1113" s="5"/>
      <c r="BC1113" s="5"/>
      <c r="BD1113" s="5"/>
      <c r="BE1113" s="5"/>
      <c r="BF1113" s="5"/>
      <c r="BG1113" s="5"/>
      <c r="BH1113" s="5"/>
      <c r="BI1113" s="5"/>
      <c r="BJ1113" s="5"/>
      <c r="BK1113" s="5"/>
      <c r="BL1113" s="5"/>
      <c r="BM1113" s="5"/>
      <c r="BN1113" s="5"/>
      <c r="BO1113" s="1">
        <f t="shared" si="17"/>
        <v>0</v>
      </c>
      <c r="BP1113" s="2"/>
    </row>
    <row r="1114" spans="1:68" x14ac:dyDescent="0.25">
      <c r="A1114" s="3"/>
      <c r="B1114" s="4"/>
      <c r="C1114" s="2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Y1114" s="5"/>
      <c r="Z1114" s="5"/>
      <c r="AA1114" s="5"/>
      <c r="AB1114" s="5"/>
      <c r="AC1114" s="5"/>
      <c r="AD1114" s="5"/>
      <c r="AE1114" s="5"/>
      <c r="AF1114" s="5"/>
      <c r="AG1114" s="5"/>
      <c r="AH1114" s="5"/>
      <c r="AI1114" s="5"/>
      <c r="AJ1114" s="5"/>
      <c r="AK1114" s="5"/>
      <c r="AL1114" s="5"/>
      <c r="AM1114" s="5"/>
      <c r="AN1114" s="5"/>
      <c r="AO1114" s="5"/>
      <c r="AP1114" s="5"/>
      <c r="AQ1114" s="5"/>
      <c r="AR1114" s="5"/>
      <c r="AS1114" s="5"/>
      <c r="AT1114" s="5"/>
      <c r="AU1114" s="5"/>
      <c r="AV1114" s="5"/>
      <c r="AW1114" s="5"/>
      <c r="AX1114" s="5"/>
      <c r="AY1114" s="5"/>
      <c r="AZ1114" s="5"/>
      <c r="BA1114" s="5"/>
      <c r="BB1114" s="5"/>
      <c r="BC1114" s="5"/>
      <c r="BD1114" s="5"/>
      <c r="BE1114" s="5"/>
      <c r="BF1114" s="5"/>
      <c r="BG1114" s="5"/>
      <c r="BH1114" s="5"/>
      <c r="BI1114" s="5"/>
      <c r="BJ1114" s="5"/>
      <c r="BK1114" s="5"/>
      <c r="BL1114" s="5"/>
      <c r="BM1114" s="5"/>
      <c r="BN1114" s="5"/>
      <c r="BO1114" s="1">
        <f t="shared" si="17"/>
        <v>0</v>
      </c>
      <c r="BP1114" s="2"/>
    </row>
    <row r="1115" spans="1:68" x14ac:dyDescent="0.25">
      <c r="A1115" s="3"/>
      <c r="B1115" s="4"/>
      <c r="C1115" s="2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  <c r="X1115" s="5"/>
      <c r="Y1115" s="5"/>
      <c r="Z1115" s="5"/>
      <c r="AA1115" s="5"/>
      <c r="AB1115" s="5"/>
      <c r="AC1115" s="5"/>
      <c r="AD1115" s="5"/>
      <c r="AE1115" s="5"/>
      <c r="AF1115" s="5"/>
      <c r="AG1115" s="5"/>
      <c r="AH1115" s="5"/>
      <c r="AI1115" s="5"/>
      <c r="AJ1115" s="5"/>
      <c r="AK1115" s="5"/>
      <c r="AL1115" s="5"/>
      <c r="AM1115" s="5"/>
      <c r="AN1115" s="5"/>
      <c r="AO1115" s="5"/>
      <c r="AP1115" s="5"/>
      <c r="AQ1115" s="5"/>
      <c r="AR1115" s="5"/>
      <c r="AS1115" s="5"/>
      <c r="AT1115" s="5"/>
      <c r="AU1115" s="5"/>
      <c r="AV1115" s="5"/>
      <c r="AW1115" s="5"/>
      <c r="AX1115" s="5"/>
      <c r="AY1115" s="5"/>
      <c r="AZ1115" s="5"/>
      <c r="BA1115" s="5"/>
      <c r="BB1115" s="5"/>
      <c r="BC1115" s="5"/>
      <c r="BD1115" s="5"/>
      <c r="BE1115" s="5"/>
      <c r="BF1115" s="5"/>
      <c r="BG1115" s="5"/>
      <c r="BH1115" s="5"/>
      <c r="BI1115" s="5"/>
      <c r="BJ1115" s="5"/>
      <c r="BK1115" s="5"/>
      <c r="BL1115" s="5"/>
      <c r="BM1115" s="5"/>
      <c r="BN1115" s="5"/>
      <c r="BO1115" s="1">
        <f t="shared" si="17"/>
        <v>0</v>
      </c>
      <c r="BP1115" s="2"/>
    </row>
    <row r="1116" spans="1:68" x14ac:dyDescent="0.25">
      <c r="A1116" s="3"/>
      <c r="B1116" s="4"/>
      <c r="C1116" s="2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  <c r="X1116" s="5"/>
      <c r="Y1116" s="5"/>
      <c r="Z1116" s="5"/>
      <c r="AA1116" s="5"/>
      <c r="AB1116" s="5"/>
      <c r="AC1116" s="5"/>
      <c r="AD1116" s="5"/>
      <c r="AE1116" s="5"/>
      <c r="AF1116" s="5"/>
      <c r="AG1116" s="5"/>
      <c r="AH1116" s="5"/>
      <c r="AI1116" s="5"/>
      <c r="AJ1116" s="5"/>
      <c r="AK1116" s="5"/>
      <c r="AL1116" s="5"/>
      <c r="AM1116" s="5"/>
      <c r="AN1116" s="5"/>
      <c r="AO1116" s="5"/>
      <c r="AP1116" s="5"/>
      <c r="AQ1116" s="5"/>
      <c r="AR1116" s="5"/>
      <c r="AS1116" s="5"/>
      <c r="AT1116" s="5"/>
      <c r="AU1116" s="5"/>
      <c r="AV1116" s="5"/>
      <c r="AW1116" s="5"/>
      <c r="AX1116" s="5"/>
      <c r="AY1116" s="5"/>
      <c r="AZ1116" s="5"/>
      <c r="BA1116" s="5"/>
      <c r="BB1116" s="5"/>
      <c r="BC1116" s="5"/>
      <c r="BD1116" s="5"/>
      <c r="BE1116" s="5"/>
      <c r="BF1116" s="5"/>
      <c r="BG1116" s="5"/>
      <c r="BH1116" s="5"/>
      <c r="BI1116" s="5"/>
      <c r="BJ1116" s="5"/>
      <c r="BK1116" s="5"/>
      <c r="BL1116" s="5"/>
      <c r="BM1116" s="5"/>
      <c r="BN1116" s="5"/>
      <c r="BO1116" s="1">
        <f t="shared" si="17"/>
        <v>0</v>
      </c>
      <c r="BP1116" s="2"/>
    </row>
    <row r="1117" spans="1:68" x14ac:dyDescent="0.25">
      <c r="A1117" s="3"/>
      <c r="B1117" s="4"/>
      <c r="C1117" s="2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  <c r="X1117" s="5"/>
      <c r="Y1117" s="5"/>
      <c r="Z1117" s="5"/>
      <c r="AA1117" s="5"/>
      <c r="AB1117" s="5"/>
      <c r="AC1117" s="5"/>
      <c r="AD1117" s="5"/>
      <c r="AE1117" s="5"/>
      <c r="AF1117" s="5"/>
      <c r="AG1117" s="5"/>
      <c r="AH1117" s="5"/>
      <c r="AI1117" s="5"/>
      <c r="AJ1117" s="5"/>
      <c r="AK1117" s="5"/>
      <c r="AL1117" s="5"/>
      <c r="AM1117" s="5"/>
      <c r="AN1117" s="5"/>
      <c r="AO1117" s="5"/>
      <c r="AP1117" s="5"/>
      <c r="AQ1117" s="5"/>
      <c r="AR1117" s="5"/>
      <c r="AS1117" s="5"/>
      <c r="AT1117" s="5"/>
      <c r="AU1117" s="5"/>
      <c r="AV1117" s="5"/>
      <c r="AW1117" s="5"/>
      <c r="AX1117" s="5"/>
      <c r="AY1117" s="5"/>
      <c r="AZ1117" s="5"/>
      <c r="BA1117" s="5"/>
      <c r="BB1117" s="5"/>
      <c r="BC1117" s="5"/>
      <c r="BD1117" s="5"/>
      <c r="BE1117" s="5"/>
      <c r="BF1117" s="5"/>
      <c r="BG1117" s="5"/>
      <c r="BH1117" s="5"/>
      <c r="BI1117" s="5"/>
      <c r="BJ1117" s="5"/>
      <c r="BK1117" s="5"/>
      <c r="BL1117" s="5"/>
      <c r="BM1117" s="5"/>
      <c r="BN1117" s="5"/>
      <c r="BO1117" s="1">
        <f t="shared" si="17"/>
        <v>0</v>
      </c>
      <c r="BP1117" s="2"/>
    </row>
    <row r="1118" spans="1:68" x14ac:dyDescent="0.25">
      <c r="A1118" s="3"/>
      <c r="B1118" s="4"/>
      <c r="C1118" s="2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  <c r="X1118" s="5"/>
      <c r="Y1118" s="5"/>
      <c r="Z1118" s="5"/>
      <c r="AA1118" s="5"/>
      <c r="AB1118" s="5"/>
      <c r="AC1118" s="5"/>
      <c r="AD1118" s="5"/>
      <c r="AE1118" s="5"/>
      <c r="AF1118" s="5"/>
      <c r="AG1118" s="5"/>
      <c r="AH1118" s="5"/>
      <c r="AI1118" s="5"/>
      <c r="AJ1118" s="5"/>
      <c r="AK1118" s="5"/>
      <c r="AL1118" s="5"/>
      <c r="AM1118" s="5"/>
      <c r="AN1118" s="5"/>
      <c r="AO1118" s="5"/>
      <c r="AP1118" s="5"/>
      <c r="AQ1118" s="5"/>
      <c r="AR1118" s="5"/>
      <c r="AS1118" s="5"/>
      <c r="AT1118" s="5"/>
      <c r="AU1118" s="5"/>
      <c r="AV1118" s="5"/>
      <c r="AW1118" s="5"/>
      <c r="AX1118" s="5"/>
      <c r="AY1118" s="5"/>
      <c r="AZ1118" s="5"/>
      <c r="BA1118" s="5"/>
      <c r="BB1118" s="5"/>
      <c r="BC1118" s="5"/>
      <c r="BD1118" s="5"/>
      <c r="BE1118" s="5"/>
      <c r="BF1118" s="5"/>
      <c r="BG1118" s="5"/>
      <c r="BH1118" s="5"/>
      <c r="BI1118" s="5"/>
      <c r="BJ1118" s="5"/>
      <c r="BK1118" s="5"/>
      <c r="BL1118" s="5"/>
      <c r="BM1118" s="5"/>
      <c r="BN1118" s="5"/>
      <c r="BO1118" s="1">
        <f t="shared" si="17"/>
        <v>0</v>
      </c>
      <c r="BP1118" s="2"/>
    </row>
    <row r="1119" spans="1:68" x14ac:dyDescent="0.25">
      <c r="A1119" s="3"/>
      <c r="B1119" s="4"/>
      <c r="C1119" s="2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  <c r="X1119" s="5"/>
      <c r="Y1119" s="5"/>
      <c r="Z1119" s="5"/>
      <c r="AA1119" s="5"/>
      <c r="AB1119" s="5"/>
      <c r="AC1119" s="5"/>
      <c r="AD1119" s="5"/>
      <c r="AE1119" s="5"/>
      <c r="AF1119" s="5"/>
      <c r="AG1119" s="5"/>
      <c r="AH1119" s="5"/>
      <c r="AI1119" s="5"/>
      <c r="AJ1119" s="5"/>
      <c r="AK1119" s="5"/>
      <c r="AL1119" s="5"/>
      <c r="AM1119" s="5"/>
      <c r="AN1119" s="5"/>
      <c r="AO1119" s="5"/>
      <c r="AP1119" s="5"/>
      <c r="AQ1119" s="5"/>
      <c r="AR1119" s="5"/>
      <c r="AS1119" s="5"/>
      <c r="AT1119" s="5"/>
      <c r="AU1119" s="5"/>
      <c r="AV1119" s="5"/>
      <c r="AW1119" s="5"/>
      <c r="AX1119" s="5"/>
      <c r="AY1119" s="5"/>
      <c r="AZ1119" s="5"/>
      <c r="BA1119" s="5"/>
      <c r="BB1119" s="5"/>
      <c r="BC1119" s="5"/>
      <c r="BD1119" s="5"/>
      <c r="BE1119" s="5"/>
      <c r="BF1119" s="5"/>
      <c r="BG1119" s="5"/>
      <c r="BH1119" s="5"/>
      <c r="BI1119" s="5"/>
      <c r="BJ1119" s="5"/>
      <c r="BK1119" s="5"/>
      <c r="BL1119" s="5"/>
      <c r="BM1119" s="5"/>
      <c r="BN1119" s="5"/>
      <c r="BO1119" s="1">
        <f t="shared" si="17"/>
        <v>0</v>
      </c>
      <c r="BP1119" s="2"/>
    </row>
    <row r="1120" spans="1:68" x14ac:dyDescent="0.25">
      <c r="A1120" s="3"/>
      <c r="B1120" s="4"/>
      <c r="C1120" s="2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  <c r="X1120" s="5"/>
      <c r="Y1120" s="5"/>
      <c r="Z1120" s="5"/>
      <c r="AA1120" s="5"/>
      <c r="AB1120" s="5"/>
      <c r="AC1120" s="5"/>
      <c r="AD1120" s="5"/>
      <c r="AE1120" s="5"/>
      <c r="AF1120" s="5"/>
      <c r="AG1120" s="5"/>
      <c r="AH1120" s="5"/>
      <c r="AI1120" s="5"/>
      <c r="AJ1120" s="5"/>
      <c r="AK1120" s="5"/>
      <c r="AL1120" s="5"/>
      <c r="AM1120" s="5"/>
      <c r="AN1120" s="5"/>
      <c r="AO1120" s="5"/>
      <c r="AP1120" s="5"/>
      <c r="AQ1120" s="5"/>
      <c r="AR1120" s="5"/>
      <c r="AS1120" s="5"/>
      <c r="AT1120" s="5"/>
      <c r="AU1120" s="5"/>
      <c r="AV1120" s="5"/>
      <c r="AW1120" s="5"/>
      <c r="AX1120" s="5"/>
      <c r="AY1120" s="5"/>
      <c r="AZ1120" s="5"/>
      <c r="BA1120" s="5"/>
      <c r="BB1120" s="5"/>
      <c r="BC1120" s="5"/>
      <c r="BD1120" s="5"/>
      <c r="BE1120" s="5"/>
      <c r="BF1120" s="5"/>
      <c r="BG1120" s="5"/>
      <c r="BH1120" s="5"/>
      <c r="BI1120" s="5"/>
      <c r="BJ1120" s="5"/>
      <c r="BK1120" s="5"/>
      <c r="BL1120" s="5"/>
      <c r="BM1120" s="5"/>
      <c r="BN1120" s="5"/>
      <c r="BO1120" s="1">
        <f t="shared" si="17"/>
        <v>0</v>
      </c>
      <c r="BP1120" s="2"/>
    </row>
    <row r="1121" spans="1:68" x14ac:dyDescent="0.25">
      <c r="A1121" s="3"/>
      <c r="B1121" s="4"/>
      <c r="C1121" s="2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5"/>
      <c r="Z1121" s="5"/>
      <c r="AA1121" s="5"/>
      <c r="AB1121" s="5"/>
      <c r="AC1121" s="5"/>
      <c r="AD1121" s="5"/>
      <c r="AE1121" s="5"/>
      <c r="AF1121" s="5"/>
      <c r="AG1121" s="5"/>
      <c r="AH1121" s="5"/>
      <c r="AI1121" s="5"/>
      <c r="AJ1121" s="5"/>
      <c r="AK1121" s="5"/>
      <c r="AL1121" s="5"/>
      <c r="AM1121" s="5"/>
      <c r="AN1121" s="5"/>
      <c r="AO1121" s="5"/>
      <c r="AP1121" s="5"/>
      <c r="AQ1121" s="5"/>
      <c r="AR1121" s="5"/>
      <c r="AS1121" s="5"/>
      <c r="AT1121" s="5"/>
      <c r="AU1121" s="5"/>
      <c r="AV1121" s="5"/>
      <c r="AW1121" s="5"/>
      <c r="AX1121" s="5"/>
      <c r="AY1121" s="5"/>
      <c r="AZ1121" s="5"/>
      <c r="BA1121" s="5"/>
      <c r="BB1121" s="5"/>
      <c r="BC1121" s="5"/>
      <c r="BD1121" s="5"/>
      <c r="BE1121" s="5"/>
      <c r="BF1121" s="5"/>
      <c r="BG1121" s="5"/>
      <c r="BH1121" s="5"/>
      <c r="BI1121" s="5"/>
      <c r="BJ1121" s="5"/>
      <c r="BK1121" s="5"/>
      <c r="BL1121" s="5"/>
      <c r="BM1121" s="5"/>
      <c r="BN1121" s="5"/>
      <c r="BO1121" s="1">
        <f t="shared" si="17"/>
        <v>0</v>
      </c>
      <c r="BP1121" s="2"/>
    </row>
    <row r="1122" spans="1:68" x14ac:dyDescent="0.25">
      <c r="A1122" s="3"/>
      <c r="B1122" s="4"/>
      <c r="C1122" s="2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  <c r="X1122" s="5"/>
      <c r="Y1122" s="5"/>
      <c r="Z1122" s="5"/>
      <c r="AA1122" s="5"/>
      <c r="AB1122" s="5"/>
      <c r="AC1122" s="5"/>
      <c r="AD1122" s="5"/>
      <c r="AE1122" s="5"/>
      <c r="AF1122" s="5"/>
      <c r="AG1122" s="5"/>
      <c r="AH1122" s="5"/>
      <c r="AI1122" s="5"/>
      <c r="AJ1122" s="5"/>
      <c r="AK1122" s="5"/>
      <c r="AL1122" s="5"/>
      <c r="AM1122" s="5"/>
      <c r="AN1122" s="5"/>
      <c r="AO1122" s="5"/>
      <c r="AP1122" s="5"/>
      <c r="AQ1122" s="5"/>
      <c r="AR1122" s="5"/>
      <c r="AS1122" s="5"/>
      <c r="AT1122" s="5"/>
      <c r="AU1122" s="5"/>
      <c r="AV1122" s="5"/>
      <c r="AW1122" s="5"/>
      <c r="AX1122" s="5"/>
      <c r="AY1122" s="5"/>
      <c r="AZ1122" s="5"/>
      <c r="BA1122" s="5"/>
      <c r="BB1122" s="5"/>
      <c r="BC1122" s="5"/>
      <c r="BD1122" s="5"/>
      <c r="BE1122" s="5"/>
      <c r="BF1122" s="5"/>
      <c r="BG1122" s="5"/>
      <c r="BH1122" s="5"/>
      <c r="BI1122" s="5"/>
      <c r="BJ1122" s="5"/>
      <c r="BK1122" s="5"/>
      <c r="BL1122" s="5"/>
      <c r="BM1122" s="5"/>
      <c r="BN1122" s="5"/>
      <c r="BO1122" s="1">
        <f t="shared" si="17"/>
        <v>0</v>
      </c>
      <c r="BP1122" s="2"/>
    </row>
    <row r="1123" spans="1:68" x14ac:dyDescent="0.25">
      <c r="A1123" s="3"/>
      <c r="B1123" s="4"/>
      <c r="C1123" s="2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Y1123" s="5"/>
      <c r="Z1123" s="5"/>
      <c r="AA1123" s="5"/>
      <c r="AB1123" s="5"/>
      <c r="AC1123" s="5"/>
      <c r="AD1123" s="5"/>
      <c r="AE1123" s="5"/>
      <c r="AF1123" s="5"/>
      <c r="AG1123" s="5"/>
      <c r="AH1123" s="5"/>
      <c r="AI1123" s="5"/>
      <c r="AJ1123" s="5"/>
      <c r="AK1123" s="5"/>
      <c r="AL1123" s="5"/>
      <c r="AM1123" s="5"/>
      <c r="AN1123" s="5"/>
      <c r="AO1123" s="5"/>
      <c r="AP1123" s="5"/>
      <c r="AQ1123" s="5"/>
      <c r="AR1123" s="5"/>
      <c r="AS1123" s="5"/>
      <c r="AT1123" s="5"/>
      <c r="AU1123" s="5"/>
      <c r="AV1123" s="5"/>
      <c r="AW1123" s="5"/>
      <c r="AX1123" s="5"/>
      <c r="AY1123" s="5"/>
      <c r="AZ1123" s="5"/>
      <c r="BA1123" s="5"/>
      <c r="BB1123" s="5"/>
      <c r="BC1123" s="5"/>
      <c r="BD1123" s="5"/>
      <c r="BE1123" s="5"/>
      <c r="BF1123" s="5"/>
      <c r="BG1123" s="5"/>
      <c r="BH1123" s="5"/>
      <c r="BI1123" s="5"/>
      <c r="BJ1123" s="5"/>
      <c r="BK1123" s="5"/>
      <c r="BL1123" s="5"/>
      <c r="BM1123" s="5"/>
      <c r="BN1123" s="5"/>
      <c r="BO1123" s="1">
        <f t="shared" si="17"/>
        <v>0</v>
      </c>
      <c r="BP1123" s="2"/>
    </row>
    <row r="1124" spans="1:68" x14ac:dyDescent="0.25">
      <c r="A1124" s="3"/>
      <c r="B1124" s="4"/>
      <c r="C1124" s="2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  <c r="X1124" s="5"/>
      <c r="Y1124" s="5"/>
      <c r="Z1124" s="5"/>
      <c r="AA1124" s="5"/>
      <c r="AB1124" s="5"/>
      <c r="AC1124" s="5"/>
      <c r="AD1124" s="5"/>
      <c r="AE1124" s="5"/>
      <c r="AF1124" s="5"/>
      <c r="AG1124" s="5"/>
      <c r="AH1124" s="5"/>
      <c r="AI1124" s="5"/>
      <c r="AJ1124" s="5"/>
      <c r="AK1124" s="5"/>
      <c r="AL1124" s="5"/>
      <c r="AM1124" s="5"/>
      <c r="AN1124" s="5"/>
      <c r="AO1124" s="5"/>
      <c r="AP1124" s="5"/>
      <c r="AQ1124" s="5"/>
      <c r="AR1124" s="5"/>
      <c r="AS1124" s="5"/>
      <c r="AT1124" s="5"/>
      <c r="AU1124" s="5"/>
      <c r="AV1124" s="5"/>
      <c r="AW1124" s="5"/>
      <c r="AX1124" s="5"/>
      <c r="AY1124" s="5"/>
      <c r="AZ1124" s="5"/>
      <c r="BA1124" s="5"/>
      <c r="BB1124" s="5"/>
      <c r="BC1124" s="5"/>
      <c r="BD1124" s="5"/>
      <c r="BE1124" s="5"/>
      <c r="BF1124" s="5"/>
      <c r="BG1124" s="5"/>
      <c r="BH1124" s="5"/>
      <c r="BI1124" s="5"/>
      <c r="BJ1124" s="5"/>
      <c r="BK1124" s="5"/>
      <c r="BL1124" s="5"/>
      <c r="BM1124" s="5"/>
      <c r="BN1124" s="5"/>
      <c r="BO1124" s="1">
        <f t="shared" si="17"/>
        <v>0</v>
      </c>
      <c r="BP1124" s="2"/>
    </row>
    <row r="1125" spans="1:68" x14ac:dyDescent="0.25">
      <c r="A1125" s="3"/>
      <c r="B1125" s="4"/>
      <c r="C1125" s="2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  <c r="X1125" s="5"/>
      <c r="Y1125" s="5"/>
      <c r="Z1125" s="5"/>
      <c r="AA1125" s="5"/>
      <c r="AB1125" s="5"/>
      <c r="AC1125" s="5"/>
      <c r="AD1125" s="5"/>
      <c r="AE1125" s="5"/>
      <c r="AF1125" s="5"/>
      <c r="AG1125" s="5"/>
      <c r="AH1125" s="5"/>
      <c r="AI1125" s="5"/>
      <c r="AJ1125" s="5"/>
      <c r="AK1125" s="5"/>
      <c r="AL1125" s="5"/>
      <c r="AM1125" s="5"/>
      <c r="AN1125" s="5"/>
      <c r="AO1125" s="5"/>
      <c r="AP1125" s="5"/>
      <c r="AQ1125" s="5"/>
      <c r="AR1125" s="5"/>
      <c r="AS1125" s="5"/>
      <c r="AT1125" s="5"/>
      <c r="AU1125" s="5"/>
      <c r="AV1125" s="5"/>
      <c r="AW1125" s="5"/>
      <c r="AX1125" s="5"/>
      <c r="AY1125" s="5"/>
      <c r="AZ1125" s="5"/>
      <c r="BA1125" s="5"/>
      <c r="BB1125" s="5"/>
      <c r="BC1125" s="5"/>
      <c r="BD1125" s="5"/>
      <c r="BE1125" s="5"/>
      <c r="BF1125" s="5"/>
      <c r="BG1125" s="5"/>
      <c r="BH1125" s="5"/>
      <c r="BI1125" s="5"/>
      <c r="BJ1125" s="5"/>
      <c r="BK1125" s="5"/>
      <c r="BL1125" s="5"/>
      <c r="BM1125" s="5"/>
      <c r="BN1125" s="5"/>
      <c r="BO1125" s="1">
        <f t="shared" si="17"/>
        <v>0</v>
      </c>
      <c r="BP1125" s="2"/>
    </row>
    <row r="1126" spans="1:68" x14ac:dyDescent="0.25">
      <c r="A1126" s="3"/>
      <c r="B1126" s="4"/>
      <c r="C1126" s="2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Y1126" s="5"/>
      <c r="Z1126" s="5"/>
      <c r="AA1126" s="5"/>
      <c r="AB1126" s="5"/>
      <c r="AC1126" s="5"/>
      <c r="AD1126" s="5"/>
      <c r="AE1126" s="5"/>
      <c r="AF1126" s="5"/>
      <c r="AG1126" s="5"/>
      <c r="AH1126" s="5"/>
      <c r="AI1126" s="5"/>
      <c r="AJ1126" s="5"/>
      <c r="AK1126" s="5"/>
      <c r="AL1126" s="5"/>
      <c r="AM1126" s="5"/>
      <c r="AN1126" s="5"/>
      <c r="AO1126" s="5"/>
      <c r="AP1126" s="5"/>
      <c r="AQ1126" s="5"/>
      <c r="AR1126" s="5"/>
      <c r="AS1126" s="5"/>
      <c r="AT1126" s="5"/>
      <c r="AU1126" s="5"/>
      <c r="AV1126" s="5"/>
      <c r="AW1126" s="5"/>
      <c r="AX1126" s="5"/>
      <c r="AY1126" s="5"/>
      <c r="AZ1126" s="5"/>
      <c r="BA1126" s="5"/>
      <c r="BB1126" s="5"/>
      <c r="BC1126" s="5"/>
      <c r="BD1126" s="5"/>
      <c r="BE1126" s="5"/>
      <c r="BF1126" s="5"/>
      <c r="BG1126" s="5"/>
      <c r="BH1126" s="5"/>
      <c r="BI1126" s="5"/>
      <c r="BJ1126" s="5"/>
      <c r="BK1126" s="5"/>
      <c r="BL1126" s="5"/>
      <c r="BM1126" s="5"/>
      <c r="BN1126" s="5"/>
      <c r="BO1126" s="1">
        <f t="shared" si="17"/>
        <v>0</v>
      </c>
      <c r="BP1126" s="2"/>
    </row>
    <row r="1127" spans="1:68" x14ac:dyDescent="0.25">
      <c r="A1127" s="3"/>
      <c r="B1127" s="4"/>
      <c r="C1127" s="2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  <c r="X1127" s="5"/>
      <c r="Y1127" s="5"/>
      <c r="Z1127" s="5"/>
      <c r="AA1127" s="5"/>
      <c r="AB1127" s="5"/>
      <c r="AC1127" s="5"/>
      <c r="AD1127" s="5"/>
      <c r="AE1127" s="5"/>
      <c r="AF1127" s="5"/>
      <c r="AG1127" s="5"/>
      <c r="AH1127" s="5"/>
      <c r="AI1127" s="5"/>
      <c r="AJ1127" s="5"/>
      <c r="AK1127" s="5"/>
      <c r="AL1127" s="5"/>
      <c r="AM1127" s="5"/>
      <c r="AN1127" s="5"/>
      <c r="AO1127" s="5"/>
      <c r="AP1127" s="5"/>
      <c r="AQ1127" s="5"/>
      <c r="AR1127" s="5"/>
      <c r="AS1127" s="5"/>
      <c r="AT1127" s="5"/>
      <c r="AU1127" s="5"/>
      <c r="AV1127" s="5"/>
      <c r="AW1127" s="5"/>
      <c r="AX1127" s="5"/>
      <c r="AY1127" s="5"/>
      <c r="AZ1127" s="5"/>
      <c r="BA1127" s="5"/>
      <c r="BB1127" s="5"/>
      <c r="BC1127" s="5"/>
      <c r="BD1127" s="5"/>
      <c r="BE1127" s="5"/>
      <c r="BF1127" s="5"/>
      <c r="BG1127" s="5"/>
      <c r="BH1127" s="5"/>
      <c r="BI1127" s="5"/>
      <c r="BJ1127" s="5"/>
      <c r="BK1127" s="5"/>
      <c r="BL1127" s="5"/>
      <c r="BM1127" s="5"/>
      <c r="BN1127" s="5"/>
      <c r="BO1127" s="1">
        <f t="shared" si="17"/>
        <v>0</v>
      </c>
      <c r="BP1127" s="2"/>
    </row>
    <row r="1128" spans="1:68" x14ac:dyDescent="0.25">
      <c r="A1128" s="3"/>
      <c r="B1128" s="4"/>
      <c r="C1128" s="2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  <c r="X1128" s="5"/>
      <c r="Y1128" s="5"/>
      <c r="Z1128" s="5"/>
      <c r="AA1128" s="5"/>
      <c r="AB1128" s="5"/>
      <c r="AC1128" s="5"/>
      <c r="AD1128" s="5"/>
      <c r="AE1128" s="5"/>
      <c r="AF1128" s="5"/>
      <c r="AG1128" s="5"/>
      <c r="AH1128" s="5"/>
      <c r="AI1128" s="5"/>
      <c r="AJ1128" s="5"/>
      <c r="AK1128" s="5"/>
      <c r="AL1128" s="5"/>
      <c r="AM1128" s="5"/>
      <c r="AN1128" s="5"/>
      <c r="AO1128" s="5"/>
      <c r="AP1128" s="5"/>
      <c r="AQ1128" s="5"/>
      <c r="AR1128" s="5"/>
      <c r="AS1128" s="5"/>
      <c r="AT1128" s="5"/>
      <c r="AU1128" s="5"/>
      <c r="AV1128" s="5"/>
      <c r="AW1128" s="5"/>
      <c r="AX1128" s="5"/>
      <c r="AY1128" s="5"/>
      <c r="AZ1128" s="5"/>
      <c r="BA1128" s="5"/>
      <c r="BB1128" s="5"/>
      <c r="BC1128" s="5"/>
      <c r="BD1128" s="5"/>
      <c r="BE1128" s="5"/>
      <c r="BF1128" s="5"/>
      <c r="BG1128" s="5"/>
      <c r="BH1128" s="5"/>
      <c r="BI1128" s="5"/>
      <c r="BJ1128" s="5"/>
      <c r="BK1128" s="5"/>
      <c r="BL1128" s="5"/>
      <c r="BM1128" s="5"/>
      <c r="BN1128" s="5"/>
      <c r="BO1128" s="1">
        <f t="shared" si="17"/>
        <v>0</v>
      </c>
      <c r="BP1128" s="2"/>
    </row>
    <row r="1129" spans="1:68" x14ac:dyDescent="0.25">
      <c r="A1129" s="3"/>
      <c r="B1129" s="4"/>
      <c r="C1129" s="2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  <c r="X1129" s="5"/>
      <c r="Y1129" s="5"/>
      <c r="Z1129" s="5"/>
      <c r="AA1129" s="5"/>
      <c r="AB1129" s="5"/>
      <c r="AC1129" s="5"/>
      <c r="AD1129" s="5"/>
      <c r="AE1129" s="5"/>
      <c r="AF1129" s="5"/>
      <c r="AG1129" s="5"/>
      <c r="AH1129" s="5"/>
      <c r="AI1129" s="5"/>
      <c r="AJ1129" s="5"/>
      <c r="AK1129" s="5"/>
      <c r="AL1129" s="5"/>
      <c r="AM1129" s="5"/>
      <c r="AN1129" s="5"/>
      <c r="AO1129" s="5"/>
      <c r="AP1129" s="5"/>
      <c r="AQ1129" s="5"/>
      <c r="AR1129" s="5"/>
      <c r="AS1129" s="5"/>
      <c r="AT1129" s="5"/>
      <c r="AU1129" s="5"/>
      <c r="AV1129" s="5"/>
      <c r="AW1129" s="5"/>
      <c r="AX1129" s="5"/>
      <c r="AY1129" s="5"/>
      <c r="AZ1129" s="5"/>
      <c r="BA1129" s="5"/>
      <c r="BB1129" s="5"/>
      <c r="BC1129" s="5"/>
      <c r="BD1129" s="5"/>
      <c r="BE1129" s="5"/>
      <c r="BF1129" s="5"/>
      <c r="BG1129" s="5"/>
      <c r="BH1129" s="5"/>
      <c r="BI1129" s="5"/>
      <c r="BJ1129" s="5"/>
      <c r="BK1129" s="5"/>
      <c r="BL1129" s="5"/>
      <c r="BM1129" s="5"/>
      <c r="BN1129" s="5"/>
      <c r="BO1129" s="1">
        <f t="shared" si="17"/>
        <v>0</v>
      </c>
      <c r="BP1129" s="2"/>
    </row>
    <row r="1130" spans="1:68" x14ac:dyDescent="0.25">
      <c r="A1130" s="3"/>
      <c r="B1130" s="4"/>
      <c r="C1130" s="2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  <c r="X1130" s="5"/>
      <c r="Y1130" s="5"/>
      <c r="Z1130" s="5"/>
      <c r="AA1130" s="5"/>
      <c r="AB1130" s="5"/>
      <c r="AC1130" s="5"/>
      <c r="AD1130" s="5"/>
      <c r="AE1130" s="5"/>
      <c r="AF1130" s="5"/>
      <c r="AG1130" s="5"/>
      <c r="AH1130" s="5"/>
      <c r="AI1130" s="5"/>
      <c r="AJ1130" s="5"/>
      <c r="AK1130" s="5"/>
      <c r="AL1130" s="5"/>
      <c r="AM1130" s="5"/>
      <c r="AN1130" s="5"/>
      <c r="AO1130" s="5"/>
      <c r="AP1130" s="5"/>
      <c r="AQ1130" s="5"/>
      <c r="AR1130" s="5"/>
      <c r="AS1130" s="5"/>
      <c r="AT1130" s="5"/>
      <c r="AU1130" s="5"/>
      <c r="AV1130" s="5"/>
      <c r="AW1130" s="5"/>
      <c r="AX1130" s="5"/>
      <c r="AY1130" s="5"/>
      <c r="AZ1130" s="5"/>
      <c r="BA1130" s="5"/>
      <c r="BB1130" s="5"/>
      <c r="BC1130" s="5"/>
      <c r="BD1130" s="5"/>
      <c r="BE1130" s="5"/>
      <c r="BF1130" s="5"/>
      <c r="BG1130" s="5"/>
      <c r="BH1130" s="5"/>
      <c r="BI1130" s="5"/>
      <c r="BJ1130" s="5"/>
      <c r="BK1130" s="5"/>
      <c r="BL1130" s="5"/>
      <c r="BM1130" s="5"/>
      <c r="BN1130" s="5"/>
      <c r="BO1130" s="1">
        <f t="shared" si="17"/>
        <v>0</v>
      </c>
      <c r="BP1130" s="2"/>
    </row>
    <row r="1131" spans="1:68" x14ac:dyDescent="0.25">
      <c r="A1131" s="3"/>
      <c r="B1131" s="4"/>
      <c r="C1131" s="2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  <c r="X1131" s="5"/>
      <c r="Y1131" s="5"/>
      <c r="Z1131" s="5"/>
      <c r="AA1131" s="5"/>
      <c r="AB1131" s="5"/>
      <c r="AC1131" s="5"/>
      <c r="AD1131" s="5"/>
      <c r="AE1131" s="5"/>
      <c r="AF1131" s="5"/>
      <c r="AG1131" s="5"/>
      <c r="AH1131" s="5"/>
      <c r="AI1131" s="5"/>
      <c r="AJ1131" s="5"/>
      <c r="AK1131" s="5"/>
      <c r="AL1131" s="5"/>
      <c r="AM1131" s="5"/>
      <c r="AN1131" s="5"/>
      <c r="AO1131" s="5"/>
      <c r="AP1131" s="5"/>
      <c r="AQ1131" s="5"/>
      <c r="AR1131" s="5"/>
      <c r="AS1131" s="5"/>
      <c r="AT1131" s="5"/>
      <c r="AU1131" s="5"/>
      <c r="AV1131" s="5"/>
      <c r="AW1131" s="5"/>
      <c r="AX1131" s="5"/>
      <c r="AY1131" s="5"/>
      <c r="AZ1131" s="5"/>
      <c r="BA1131" s="5"/>
      <c r="BB1131" s="5"/>
      <c r="BC1131" s="5"/>
      <c r="BD1131" s="5"/>
      <c r="BE1131" s="5"/>
      <c r="BF1131" s="5"/>
      <c r="BG1131" s="5"/>
      <c r="BH1131" s="5"/>
      <c r="BI1131" s="5"/>
      <c r="BJ1131" s="5"/>
      <c r="BK1131" s="5"/>
      <c r="BL1131" s="5"/>
      <c r="BM1131" s="5"/>
      <c r="BN1131" s="5"/>
      <c r="BO1131" s="1">
        <f t="shared" si="17"/>
        <v>0</v>
      </c>
      <c r="BP1131" s="2"/>
    </row>
    <row r="1132" spans="1:68" x14ac:dyDescent="0.25">
      <c r="A1132" s="3"/>
      <c r="B1132" s="4"/>
      <c r="C1132" s="2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Y1132" s="5"/>
      <c r="Z1132" s="5"/>
      <c r="AA1132" s="5"/>
      <c r="AB1132" s="5"/>
      <c r="AC1132" s="5"/>
      <c r="AD1132" s="5"/>
      <c r="AE1132" s="5"/>
      <c r="AF1132" s="5"/>
      <c r="AG1132" s="5"/>
      <c r="AH1132" s="5"/>
      <c r="AI1132" s="5"/>
      <c r="AJ1132" s="5"/>
      <c r="AK1132" s="5"/>
      <c r="AL1132" s="5"/>
      <c r="AM1132" s="5"/>
      <c r="AN1132" s="5"/>
      <c r="AO1132" s="5"/>
      <c r="AP1132" s="5"/>
      <c r="AQ1132" s="5"/>
      <c r="AR1132" s="5"/>
      <c r="AS1132" s="5"/>
      <c r="AT1132" s="5"/>
      <c r="AU1132" s="5"/>
      <c r="AV1132" s="5"/>
      <c r="AW1132" s="5"/>
      <c r="AX1132" s="5"/>
      <c r="AY1132" s="5"/>
      <c r="AZ1132" s="5"/>
      <c r="BA1132" s="5"/>
      <c r="BB1132" s="5"/>
      <c r="BC1132" s="5"/>
      <c r="BD1132" s="5"/>
      <c r="BE1132" s="5"/>
      <c r="BF1132" s="5"/>
      <c r="BG1132" s="5"/>
      <c r="BH1132" s="5"/>
      <c r="BI1132" s="5"/>
      <c r="BJ1132" s="5"/>
      <c r="BK1132" s="5"/>
      <c r="BL1132" s="5"/>
      <c r="BM1132" s="5"/>
      <c r="BN1132" s="5"/>
      <c r="BO1132" s="1">
        <f t="shared" si="17"/>
        <v>0</v>
      </c>
      <c r="BP1132" s="2"/>
    </row>
    <row r="1133" spans="1:68" x14ac:dyDescent="0.25">
      <c r="A1133" s="3"/>
      <c r="B1133" s="4"/>
      <c r="C1133" s="2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  <c r="X1133" s="5"/>
      <c r="Y1133" s="5"/>
      <c r="Z1133" s="5"/>
      <c r="AA1133" s="5"/>
      <c r="AB1133" s="5"/>
      <c r="AC1133" s="5"/>
      <c r="AD1133" s="5"/>
      <c r="AE1133" s="5"/>
      <c r="AF1133" s="5"/>
      <c r="AG1133" s="5"/>
      <c r="AH1133" s="5"/>
      <c r="AI1133" s="5"/>
      <c r="AJ1133" s="5"/>
      <c r="AK1133" s="5"/>
      <c r="AL1133" s="5"/>
      <c r="AM1133" s="5"/>
      <c r="AN1133" s="5"/>
      <c r="AO1133" s="5"/>
      <c r="AP1133" s="5"/>
      <c r="AQ1133" s="5"/>
      <c r="AR1133" s="5"/>
      <c r="AS1133" s="5"/>
      <c r="AT1133" s="5"/>
      <c r="AU1133" s="5"/>
      <c r="AV1133" s="5"/>
      <c r="AW1133" s="5"/>
      <c r="AX1133" s="5"/>
      <c r="AY1133" s="5"/>
      <c r="AZ1133" s="5"/>
      <c r="BA1133" s="5"/>
      <c r="BB1133" s="5"/>
      <c r="BC1133" s="5"/>
      <c r="BD1133" s="5"/>
      <c r="BE1133" s="5"/>
      <c r="BF1133" s="5"/>
      <c r="BG1133" s="5"/>
      <c r="BH1133" s="5"/>
      <c r="BI1133" s="5"/>
      <c r="BJ1133" s="5"/>
      <c r="BK1133" s="5"/>
      <c r="BL1133" s="5"/>
      <c r="BM1133" s="5"/>
      <c r="BN1133" s="5"/>
      <c r="BO1133" s="1">
        <f t="shared" si="17"/>
        <v>0</v>
      </c>
      <c r="BP1133" s="2"/>
    </row>
    <row r="1134" spans="1:68" x14ac:dyDescent="0.25">
      <c r="A1134" s="3"/>
      <c r="B1134" s="4"/>
      <c r="C1134" s="2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  <c r="X1134" s="5"/>
      <c r="Y1134" s="5"/>
      <c r="Z1134" s="5"/>
      <c r="AA1134" s="5"/>
      <c r="AB1134" s="5"/>
      <c r="AC1134" s="5"/>
      <c r="AD1134" s="5"/>
      <c r="AE1134" s="5"/>
      <c r="AF1134" s="5"/>
      <c r="AG1134" s="5"/>
      <c r="AH1134" s="5"/>
      <c r="AI1134" s="5"/>
      <c r="AJ1134" s="5"/>
      <c r="AK1134" s="5"/>
      <c r="AL1134" s="5"/>
      <c r="AM1134" s="5"/>
      <c r="AN1134" s="5"/>
      <c r="AO1134" s="5"/>
      <c r="AP1134" s="5"/>
      <c r="AQ1134" s="5"/>
      <c r="AR1134" s="5"/>
      <c r="AS1134" s="5"/>
      <c r="AT1134" s="5"/>
      <c r="AU1134" s="5"/>
      <c r="AV1134" s="5"/>
      <c r="AW1134" s="5"/>
      <c r="AX1134" s="5"/>
      <c r="AY1134" s="5"/>
      <c r="AZ1134" s="5"/>
      <c r="BA1134" s="5"/>
      <c r="BB1134" s="5"/>
      <c r="BC1134" s="5"/>
      <c r="BD1134" s="5"/>
      <c r="BE1134" s="5"/>
      <c r="BF1134" s="5"/>
      <c r="BG1134" s="5"/>
      <c r="BH1134" s="5"/>
      <c r="BI1134" s="5"/>
      <c r="BJ1134" s="5"/>
      <c r="BK1134" s="5"/>
      <c r="BL1134" s="5"/>
      <c r="BM1134" s="5"/>
      <c r="BN1134" s="5"/>
      <c r="BO1134" s="1">
        <f t="shared" si="17"/>
        <v>0</v>
      </c>
      <c r="BP1134" s="2"/>
    </row>
    <row r="1135" spans="1:68" x14ac:dyDescent="0.25">
      <c r="A1135" s="3"/>
      <c r="B1135" s="4"/>
      <c r="C1135" s="2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  <c r="X1135" s="5"/>
      <c r="Y1135" s="5"/>
      <c r="Z1135" s="5"/>
      <c r="AA1135" s="5"/>
      <c r="AB1135" s="5"/>
      <c r="AC1135" s="5"/>
      <c r="AD1135" s="5"/>
      <c r="AE1135" s="5"/>
      <c r="AF1135" s="5"/>
      <c r="AG1135" s="5"/>
      <c r="AH1135" s="5"/>
      <c r="AI1135" s="5"/>
      <c r="AJ1135" s="5"/>
      <c r="AK1135" s="5"/>
      <c r="AL1135" s="5"/>
      <c r="AM1135" s="5"/>
      <c r="AN1135" s="5"/>
      <c r="AO1135" s="5"/>
      <c r="AP1135" s="5"/>
      <c r="AQ1135" s="5"/>
      <c r="AR1135" s="5"/>
      <c r="AS1135" s="5"/>
      <c r="AT1135" s="5"/>
      <c r="AU1135" s="5"/>
      <c r="AV1135" s="5"/>
      <c r="AW1135" s="5"/>
      <c r="AX1135" s="5"/>
      <c r="AY1135" s="5"/>
      <c r="AZ1135" s="5"/>
      <c r="BA1135" s="5"/>
      <c r="BB1135" s="5"/>
      <c r="BC1135" s="5"/>
      <c r="BD1135" s="5"/>
      <c r="BE1135" s="5"/>
      <c r="BF1135" s="5"/>
      <c r="BG1135" s="5"/>
      <c r="BH1135" s="5"/>
      <c r="BI1135" s="5"/>
      <c r="BJ1135" s="5"/>
      <c r="BK1135" s="5"/>
      <c r="BL1135" s="5"/>
      <c r="BM1135" s="5"/>
      <c r="BN1135" s="5"/>
      <c r="BO1135" s="1">
        <f t="shared" si="17"/>
        <v>0</v>
      </c>
      <c r="BP1135" s="2"/>
    </row>
    <row r="1136" spans="1:68" x14ac:dyDescent="0.25">
      <c r="A1136" s="3"/>
      <c r="B1136" s="4"/>
      <c r="C1136" s="2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  <c r="X1136" s="5"/>
      <c r="Y1136" s="5"/>
      <c r="Z1136" s="5"/>
      <c r="AA1136" s="5"/>
      <c r="AB1136" s="5"/>
      <c r="AC1136" s="5"/>
      <c r="AD1136" s="5"/>
      <c r="AE1136" s="5"/>
      <c r="AF1136" s="5"/>
      <c r="AG1136" s="5"/>
      <c r="AH1136" s="5"/>
      <c r="AI1136" s="5"/>
      <c r="AJ1136" s="5"/>
      <c r="AK1136" s="5"/>
      <c r="AL1136" s="5"/>
      <c r="AM1136" s="5"/>
      <c r="AN1136" s="5"/>
      <c r="AO1136" s="5"/>
      <c r="AP1136" s="5"/>
      <c r="AQ1136" s="5"/>
      <c r="AR1136" s="5"/>
      <c r="AS1136" s="5"/>
      <c r="AT1136" s="5"/>
      <c r="AU1136" s="5"/>
      <c r="AV1136" s="5"/>
      <c r="AW1136" s="5"/>
      <c r="AX1136" s="5"/>
      <c r="AY1136" s="5"/>
      <c r="AZ1136" s="5"/>
      <c r="BA1136" s="5"/>
      <c r="BB1136" s="5"/>
      <c r="BC1136" s="5"/>
      <c r="BD1136" s="5"/>
      <c r="BE1136" s="5"/>
      <c r="BF1136" s="5"/>
      <c r="BG1136" s="5"/>
      <c r="BH1136" s="5"/>
      <c r="BI1136" s="5"/>
      <c r="BJ1136" s="5"/>
      <c r="BK1136" s="5"/>
      <c r="BL1136" s="5"/>
      <c r="BM1136" s="5"/>
      <c r="BN1136" s="5"/>
      <c r="BO1136" s="1">
        <f t="shared" si="17"/>
        <v>0</v>
      </c>
      <c r="BP1136" s="2"/>
    </row>
    <row r="1137" spans="1:68" x14ac:dyDescent="0.25">
      <c r="A1137" s="3"/>
      <c r="B1137" s="4"/>
      <c r="C1137" s="2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  <c r="X1137" s="5"/>
      <c r="Y1137" s="5"/>
      <c r="Z1137" s="5"/>
      <c r="AA1137" s="5"/>
      <c r="AB1137" s="5"/>
      <c r="AC1137" s="5"/>
      <c r="AD1137" s="5"/>
      <c r="AE1137" s="5"/>
      <c r="AF1137" s="5"/>
      <c r="AG1137" s="5"/>
      <c r="AH1137" s="5"/>
      <c r="AI1137" s="5"/>
      <c r="AJ1137" s="5"/>
      <c r="AK1137" s="5"/>
      <c r="AL1137" s="5"/>
      <c r="AM1137" s="5"/>
      <c r="AN1137" s="5"/>
      <c r="AO1137" s="5"/>
      <c r="AP1137" s="5"/>
      <c r="AQ1137" s="5"/>
      <c r="AR1137" s="5"/>
      <c r="AS1137" s="5"/>
      <c r="AT1137" s="5"/>
      <c r="AU1137" s="5"/>
      <c r="AV1137" s="5"/>
      <c r="AW1137" s="5"/>
      <c r="AX1137" s="5"/>
      <c r="AY1137" s="5"/>
      <c r="AZ1137" s="5"/>
      <c r="BA1137" s="5"/>
      <c r="BB1137" s="5"/>
      <c r="BC1137" s="5"/>
      <c r="BD1137" s="5"/>
      <c r="BE1137" s="5"/>
      <c r="BF1137" s="5"/>
      <c r="BG1137" s="5"/>
      <c r="BH1137" s="5"/>
      <c r="BI1137" s="5"/>
      <c r="BJ1137" s="5"/>
      <c r="BK1137" s="5"/>
      <c r="BL1137" s="5"/>
      <c r="BM1137" s="5"/>
      <c r="BN1137" s="5"/>
      <c r="BO1137" s="1">
        <f t="shared" si="17"/>
        <v>0</v>
      </c>
      <c r="BP1137" s="2"/>
    </row>
    <row r="1138" spans="1:68" x14ac:dyDescent="0.25">
      <c r="A1138" s="3"/>
      <c r="B1138" s="4"/>
      <c r="C1138" s="2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  <c r="X1138" s="5"/>
      <c r="Y1138" s="5"/>
      <c r="Z1138" s="5"/>
      <c r="AA1138" s="5"/>
      <c r="AB1138" s="5"/>
      <c r="AC1138" s="5"/>
      <c r="AD1138" s="5"/>
      <c r="AE1138" s="5"/>
      <c r="AF1138" s="5"/>
      <c r="AG1138" s="5"/>
      <c r="AH1138" s="5"/>
      <c r="AI1138" s="5"/>
      <c r="AJ1138" s="5"/>
      <c r="AK1138" s="5"/>
      <c r="AL1138" s="5"/>
      <c r="AM1138" s="5"/>
      <c r="AN1138" s="5"/>
      <c r="AO1138" s="5"/>
      <c r="AP1138" s="5"/>
      <c r="AQ1138" s="5"/>
      <c r="AR1138" s="5"/>
      <c r="AS1138" s="5"/>
      <c r="AT1138" s="5"/>
      <c r="AU1138" s="5"/>
      <c r="AV1138" s="5"/>
      <c r="AW1138" s="5"/>
      <c r="AX1138" s="5"/>
      <c r="AY1138" s="5"/>
      <c r="AZ1138" s="5"/>
      <c r="BA1138" s="5"/>
      <c r="BB1138" s="5"/>
      <c r="BC1138" s="5"/>
      <c r="BD1138" s="5"/>
      <c r="BE1138" s="5"/>
      <c r="BF1138" s="5"/>
      <c r="BG1138" s="5"/>
      <c r="BH1138" s="5"/>
      <c r="BI1138" s="5"/>
      <c r="BJ1138" s="5"/>
      <c r="BK1138" s="5"/>
      <c r="BL1138" s="5"/>
      <c r="BM1138" s="5"/>
      <c r="BN1138" s="5"/>
      <c r="BO1138" s="1">
        <f t="shared" si="17"/>
        <v>0</v>
      </c>
      <c r="BP1138" s="2"/>
    </row>
    <row r="1139" spans="1:68" x14ac:dyDescent="0.25">
      <c r="A1139" s="3"/>
      <c r="B1139" s="4"/>
      <c r="C1139" s="2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  <c r="X1139" s="5"/>
      <c r="Y1139" s="5"/>
      <c r="Z1139" s="5"/>
      <c r="AA1139" s="5"/>
      <c r="AB1139" s="5"/>
      <c r="AC1139" s="5"/>
      <c r="AD1139" s="5"/>
      <c r="AE1139" s="5"/>
      <c r="AF1139" s="5"/>
      <c r="AG1139" s="5"/>
      <c r="AH1139" s="5"/>
      <c r="AI1139" s="5"/>
      <c r="AJ1139" s="5"/>
      <c r="AK1139" s="5"/>
      <c r="AL1139" s="5"/>
      <c r="AM1139" s="5"/>
      <c r="AN1139" s="5"/>
      <c r="AO1139" s="5"/>
      <c r="AP1139" s="5"/>
      <c r="AQ1139" s="5"/>
      <c r="AR1139" s="5"/>
      <c r="AS1139" s="5"/>
      <c r="AT1139" s="5"/>
      <c r="AU1139" s="5"/>
      <c r="AV1139" s="5"/>
      <c r="AW1139" s="5"/>
      <c r="AX1139" s="5"/>
      <c r="AY1139" s="5"/>
      <c r="AZ1139" s="5"/>
      <c r="BA1139" s="5"/>
      <c r="BB1139" s="5"/>
      <c r="BC1139" s="5"/>
      <c r="BD1139" s="5"/>
      <c r="BE1139" s="5"/>
      <c r="BF1139" s="5"/>
      <c r="BG1139" s="5"/>
      <c r="BH1139" s="5"/>
      <c r="BI1139" s="5"/>
      <c r="BJ1139" s="5"/>
      <c r="BK1139" s="5"/>
      <c r="BL1139" s="5"/>
      <c r="BM1139" s="5"/>
      <c r="BN1139" s="5"/>
      <c r="BO1139" s="1">
        <f t="shared" si="17"/>
        <v>0</v>
      </c>
      <c r="BP1139" s="2"/>
    </row>
    <row r="1140" spans="1:68" x14ac:dyDescent="0.25">
      <c r="A1140" s="3"/>
      <c r="B1140" s="4"/>
      <c r="C1140" s="2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  <c r="X1140" s="5"/>
      <c r="Y1140" s="5"/>
      <c r="Z1140" s="5"/>
      <c r="AA1140" s="5"/>
      <c r="AB1140" s="5"/>
      <c r="AC1140" s="5"/>
      <c r="AD1140" s="5"/>
      <c r="AE1140" s="5"/>
      <c r="AF1140" s="5"/>
      <c r="AG1140" s="5"/>
      <c r="AH1140" s="5"/>
      <c r="AI1140" s="5"/>
      <c r="AJ1140" s="5"/>
      <c r="AK1140" s="5"/>
      <c r="AL1140" s="5"/>
      <c r="AM1140" s="5"/>
      <c r="AN1140" s="5"/>
      <c r="AO1140" s="5"/>
      <c r="AP1140" s="5"/>
      <c r="AQ1140" s="5"/>
      <c r="AR1140" s="5"/>
      <c r="AS1140" s="5"/>
      <c r="AT1140" s="5"/>
      <c r="AU1140" s="5"/>
      <c r="AV1140" s="5"/>
      <c r="AW1140" s="5"/>
      <c r="AX1140" s="5"/>
      <c r="AY1140" s="5"/>
      <c r="AZ1140" s="5"/>
      <c r="BA1140" s="5"/>
      <c r="BB1140" s="5"/>
      <c r="BC1140" s="5"/>
      <c r="BD1140" s="5"/>
      <c r="BE1140" s="5"/>
      <c r="BF1140" s="5"/>
      <c r="BG1140" s="5"/>
      <c r="BH1140" s="5"/>
      <c r="BI1140" s="5"/>
      <c r="BJ1140" s="5"/>
      <c r="BK1140" s="5"/>
      <c r="BL1140" s="5"/>
      <c r="BM1140" s="5"/>
      <c r="BN1140" s="5"/>
      <c r="BO1140" s="1">
        <f t="shared" si="17"/>
        <v>0</v>
      </c>
      <c r="BP1140" s="2"/>
    </row>
    <row r="1141" spans="1:68" x14ac:dyDescent="0.25">
      <c r="A1141" s="3"/>
      <c r="B1141" s="4"/>
      <c r="C1141" s="2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Y1141" s="5"/>
      <c r="Z1141" s="5"/>
      <c r="AA1141" s="5"/>
      <c r="AB1141" s="5"/>
      <c r="AC1141" s="5"/>
      <c r="AD1141" s="5"/>
      <c r="AE1141" s="5"/>
      <c r="AF1141" s="5"/>
      <c r="AG1141" s="5"/>
      <c r="AH1141" s="5"/>
      <c r="AI1141" s="5"/>
      <c r="AJ1141" s="5"/>
      <c r="AK1141" s="5"/>
      <c r="AL1141" s="5"/>
      <c r="AM1141" s="5"/>
      <c r="AN1141" s="5"/>
      <c r="AO1141" s="5"/>
      <c r="AP1141" s="5"/>
      <c r="AQ1141" s="5"/>
      <c r="AR1141" s="5"/>
      <c r="AS1141" s="5"/>
      <c r="AT1141" s="5"/>
      <c r="AU1141" s="5"/>
      <c r="AV1141" s="5"/>
      <c r="AW1141" s="5"/>
      <c r="AX1141" s="5"/>
      <c r="AY1141" s="5"/>
      <c r="AZ1141" s="5"/>
      <c r="BA1141" s="5"/>
      <c r="BB1141" s="5"/>
      <c r="BC1141" s="5"/>
      <c r="BD1141" s="5"/>
      <c r="BE1141" s="5"/>
      <c r="BF1141" s="5"/>
      <c r="BG1141" s="5"/>
      <c r="BH1141" s="5"/>
      <c r="BI1141" s="5"/>
      <c r="BJ1141" s="5"/>
      <c r="BK1141" s="5"/>
      <c r="BL1141" s="5"/>
      <c r="BM1141" s="5"/>
      <c r="BN1141" s="5"/>
      <c r="BO1141" s="1">
        <f t="shared" si="17"/>
        <v>0</v>
      </c>
      <c r="BP1141" s="2"/>
    </row>
    <row r="1142" spans="1:68" x14ac:dyDescent="0.25">
      <c r="A1142" s="3"/>
      <c r="B1142" s="4"/>
      <c r="C1142" s="2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  <c r="X1142" s="5"/>
      <c r="Y1142" s="5"/>
      <c r="Z1142" s="5"/>
      <c r="AA1142" s="5"/>
      <c r="AB1142" s="5"/>
      <c r="AC1142" s="5"/>
      <c r="AD1142" s="5"/>
      <c r="AE1142" s="5"/>
      <c r="AF1142" s="5"/>
      <c r="AG1142" s="5"/>
      <c r="AH1142" s="5"/>
      <c r="AI1142" s="5"/>
      <c r="AJ1142" s="5"/>
      <c r="AK1142" s="5"/>
      <c r="AL1142" s="5"/>
      <c r="AM1142" s="5"/>
      <c r="AN1142" s="5"/>
      <c r="AO1142" s="5"/>
      <c r="AP1142" s="5"/>
      <c r="AQ1142" s="5"/>
      <c r="AR1142" s="5"/>
      <c r="AS1142" s="5"/>
      <c r="AT1142" s="5"/>
      <c r="AU1142" s="5"/>
      <c r="AV1142" s="5"/>
      <c r="AW1142" s="5"/>
      <c r="AX1142" s="5"/>
      <c r="AY1142" s="5"/>
      <c r="AZ1142" s="5"/>
      <c r="BA1142" s="5"/>
      <c r="BB1142" s="5"/>
      <c r="BC1142" s="5"/>
      <c r="BD1142" s="5"/>
      <c r="BE1142" s="5"/>
      <c r="BF1142" s="5"/>
      <c r="BG1142" s="5"/>
      <c r="BH1142" s="5"/>
      <c r="BI1142" s="5"/>
      <c r="BJ1142" s="5"/>
      <c r="BK1142" s="5"/>
      <c r="BL1142" s="5"/>
      <c r="BM1142" s="5"/>
      <c r="BN1142" s="5"/>
      <c r="BO1142" s="1">
        <f t="shared" si="17"/>
        <v>0</v>
      </c>
      <c r="BP1142" s="2"/>
    </row>
    <row r="1143" spans="1:68" x14ac:dyDescent="0.25">
      <c r="A1143" s="3"/>
      <c r="B1143" s="4"/>
      <c r="C1143" s="2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  <c r="X1143" s="5"/>
      <c r="Y1143" s="5"/>
      <c r="Z1143" s="5"/>
      <c r="AA1143" s="5"/>
      <c r="AB1143" s="5"/>
      <c r="AC1143" s="5"/>
      <c r="AD1143" s="5"/>
      <c r="AE1143" s="5"/>
      <c r="AF1143" s="5"/>
      <c r="AG1143" s="5"/>
      <c r="AH1143" s="5"/>
      <c r="AI1143" s="5"/>
      <c r="AJ1143" s="5"/>
      <c r="AK1143" s="5"/>
      <c r="AL1143" s="5"/>
      <c r="AM1143" s="5"/>
      <c r="AN1143" s="5"/>
      <c r="AO1143" s="5"/>
      <c r="AP1143" s="5"/>
      <c r="AQ1143" s="5"/>
      <c r="AR1143" s="5"/>
      <c r="AS1143" s="5"/>
      <c r="AT1143" s="5"/>
      <c r="AU1143" s="5"/>
      <c r="AV1143" s="5"/>
      <c r="AW1143" s="5"/>
      <c r="AX1143" s="5"/>
      <c r="AY1143" s="5"/>
      <c r="AZ1143" s="5"/>
      <c r="BA1143" s="5"/>
      <c r="BB1143" s="5"/>
      <c r="BC1143" s="5"/>
      <c r="BD1143" s="5"/>
      <c r="BE1143" s="5"/>
      <c r="BF1143" s="5"/>
      <c r="BG1143" s="5"/>
      <c r="BH1143" s="5"/>
      <c r="BI1143" s="5"/>
      <c r="BJ1143" s="5"/>
      <c r="BK1143" s="5"/>
      <c r="BL1143" s="5"/>
      <c r="BM1143" s="5"/>
      <c r="BN1143" s="5"/>
      <c r="BO1143" s="1">
        <f t="shared" si="17"/>
        <v>0</v>
      </c>
      <c r="BP1143" s="2"/>
    </row>
    <row r="1144" spans="1:68" x14ac:dyDescent="0.25">
      <c r="A1144" s="3"/>
      <c r="B1144" s="4"/>
      <c r="C1144" s="2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Y1144" s="5"/>
      <c r="Z1144" s="5"/>
      <c r="AA1144" s="5"/>
      <c r="AB1144" s="5"/>
      <c r="AC1144" s="5"/>
      <c r="AD1144" s="5"/>
      <c r="AE1144" s="5"/>
      <c r="AF1144" s="5"/>
      <c r="AG1144" s="5"/>
      <c r="AH1144" s="5"/>
      <c r="AI1144" s="5"/>
      <c r="AJ1144" s="5"/>
      <c r="AK1144" s="5"/>
      <c r="AL1144" s="5"/>
      <c r="AM1144" s="5"/>
      <c r="AN1144" s="5"/>
      <c r="AO1144" s="5"/>
      <c r="AP1144" s="5"/>
      <c r="AQ1144" s="5"/>
      <c r="AR1144" s="5"/>
      <c r="AS1144" s="5"/>
      <c r="AT1144" s="5"/>
      <c r="AU1144" s="5"/>
      <c r="AV1144" s="5"/>
      <c r="AW1144" s="5"/>
      <c r="AX1144" s="5"/>
      <c r="AY1144" s="5"/>
      <c r="AZ1144" s="5"/>
      <c r="BA1144" s="5"/>
      <c r="BB1144" s="5"/>
      <c r="BC1144" s="5"/>
      <c r="BD1144" s="5"/>
      <c r="BE1144" s="5"/>
      <c r="BF1144" s="5"/>
      <c r="BG1144" s="5"/>
      <c r="BH1144" s="5"/>
      <c r="BI1144" s="5"/>
      <c r="BJ1144" s="5"/>
      <c r="BK1144" s="5"/>
      <c r="BL1144" s="5"/>
      <c r="BM1144" s="5"/>
      <c r="BN1144" s="5"/>
      <c r="BO1144" s="1">
        <f t="shared" si="17"/>
        <v>0</v>
      </c>
      <c r="BP1144" s="2"/>
    </row>
    <row r="1145" spans="1:68" x14ac:dyDescent="0.25">
      <c r="A1145" s="3"/>
      <c r="B1145" s="4"/>
      <c r="C1145" s="2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  <c r="X1145" s="5"/>
      <c r="Y1145" s="5"/>
      <c r="Z1145" s="5"/>
      <c r="AA1145" s="5"/>
      <c r="AB1145" s="5"/>
      <c r="AC1145" s="5"/>
      <c r="AD1145" s="5"/>
      <c r="AE1145" s="5"/>
      <c r="AF1145" s="5"/>
      <c r="AG1145" s="5"/>
      <c r="AH1145" s="5"/>
      <c r="AI1145" s="5"/>
      <c r="AJ1145" s="5"/>
      <c r="AK1145" s="5"/>
      <c r="AL1145" s="5"/>
      <c r="AM1145" s="5"/>
      <c r="AN1145" s="5"/>
      <c r="AO1145" s="5"/>
      <c r="AP1145" s="5"/>
      <c r="AQ1145" s="5"/>
      <c r="AR1145" s="5"/>
      <c r="AS1145" s="5"/>
      <c r="AT1145" s="5"/>
      <c r="AU1145" s="5"/>
      <c r="AV1145" s="5"/>
      <c r="AW1145" s="5"/>
      <c r="AX1145" s="5"/>
      <c r="AY1145" s="5"/>
      <c r="AZ1145" s="5"/>
      <c r="BA1145" s="5"/>
      <c r="BB1145" s="5"/>
      <c r="BC1145" s="5"/>
      <c r="BD1145" s="5"/>
      <c r="BE1145" s="5"/>
      <c r="BF1145" s="5"/>
      <c r="BG1145" s="5"/>
      <c r="BH1145" s="5"/>
      <c r="BI1145" s="5"/>
      <c r="BJ1145" s="5"/>
      <c r="BK1145" s="5"/>
      <c r="BL1145" s="5"/>
      <c r="BM1145" s="5"/>
      <c r="BN1145" s="5"/>
      <c r="BO1145" s="1">
        <f t="shared" si="17"/>
        <v>0</v>
      </c>
      <c r="BP1145" s="2"/>
    </row>
    <row r="1146" spans="1:68" x14ac:dyDescent="0.25">
      <c r="A1146" s="3"/>
      <c r="B1146" s="4"/>
      <c r="C1146" s="2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  <c r="X1146" s="5"/>
      <c r="Y1146" s="5"/>
      <c r="Z1146" s="5"/>
      <c r="AA1146" s="5"/>
      <c r="AB1146" s="5"/>
      <c r="AC1146" s="5"/>
      <c r="AD1146" s="5"/>
      <c r="AE1146" s="5"/>
      <c r="AF1146" s="5"/>
      <c r="AG1146" s="5"/>
      <c r="AH1146" s="5"/>
      <c r="AI1146" s="5"/>
      <c r="AJ1146" s="5"/>
      <c r="AK1146" s="5"/>
      <c r="AL1146" s="5"/>
      <c r="AM1146" s="5"/>
      <c r="AN1146" s="5"/>
      <c r="AO1146" s="5"/>
      <c r="AP1146" s="5"/>
      <c r="AQ1146" s="5"/>
      <c r="AR1146" s="5"/>
      <c r="AS1146" s="5"/>
      <c r="AT1146" s="5"/>
      <c r="AU1146" s="5"/>
      <c r="AV1146" s="5"/>
      <c r="AW1146" s="5"/>
      <c r="AX1146" s="5"/>
      <c r="AY1146" s="5"/>
      <c r="AZ1146" s="5"/>
      <c r="BA1146" s="5"/>
      <c r="BB1146" s="5"/>
      <c r="BC1146" s="5"/>
      <c r="BD1146" s="5"/>
      <c r="BE1146" s="5"/>
      <c r="BF1146" s="5"/>
      <c r="BG1146" s="5"/>
      <c r="BH1146" s="5"/>
      <c r="BI1146" s="5"/>
      <c r="BJ1146" s="5"/>
      <c r="BK1146" s="5"/>
      <c r="BL1146" s="5"/>
      <c r="BM1146" s="5"/>
      <c r="BN1146" s="5"/>
      <c r="BO1146" s="1">
        <f t="shared" si="17"/>
        <v>0</v>
      </c>
      <c r="BP1146" s="2"/>
    </row>
    <row r="1147" spans="1:68" x14ac:dyDescent="0.25">
      <c r="A1147" s="3"/>
      <c r="B1147" s="4"/>
      <c r="C1147" s="2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Y1147" s="5"/>
      <c r="Z1147" s="5"/>
      <c r="AA1147" s="5"/>
      <c r="AB1147" s="5"/>
      <c r="AC1147" s="5"/>
      <c r="AD1147" s="5"/>
      <c r="AE1147" s="5"/>
      <c r="AF1147" s="5"/>
      <c r="AG1147" s="5"/>
      <c r="AH1147" s="5"/>
      <c r="AI1147" s="5"/>
      <c r="AJ1147" s="5"/>
      <c r="AK1147" s="5"/>
      <c r="AL1147" s="5"/>
      <c r="AM1147" s="5"/>
      <c r="AN1147" s="5"/>
      <c r="AO1147" s="5"/>
      <c r="AP1147" s="5"/>
      <c r="AQ1147" s="5"/>
      <c r="AR1147" s="5"/>
      <c r="AS1147" s="5"/>
      <c r="AT1147" s="5"/>
      <c r="AU1147" s="5"/>
      <c r="AV1147" s="5"/>
      <c r="AW1147" s="5"/>
      <c r="AX1147" s="5"/>
      <c r="AY1147" s="5"/>
      <c r="AZ1147" s="5"/>
      <c r="BA1147" s="5"/>
      <c r="BB1147" s="5"/>
      <c r="BC1147" s="5"/>
      <c r="BD1147" s="5"/>
      <c r="BE1147" s="5"/>
      <c r="BF1147" s="5"/>
      <c r="BG1147" s="5"/>
      <c r="BH1147" s="5"/>
      <c r="BI1147" s="5"/>
      <c r="BJ1147" s="5"/>
      <c r="BK1147" s="5"/>
      <c r="BL1147" s="5"/>
      <c r="BM1147" s="5"/>
      <c r="BN1147" s="5"/>
      <c r="BO1147" s="1">
        <f t="shared" si="17"/>
        <v>0</v>
      </c>
      <c r="BP1147" s="2"/>
    </row>
    <row r="1148" spans="1:68" x14ac:dyDescent="0.25">
      <c r="A1148" s="3"/>
      <c r="B1148" s="4"/>
      <c r="C1148" s="2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  <c r="X1148" s="5"/>
      <c r="Y1148" s="5"/>
      <c r="Z1148" s="5"/>
      <c r="AA1148" s="5"/>
      <c r="AB1148" s="5"/>
      <c r="AC1148" s="5"/>
      <c r="AD1148" s="5"/>
      <c r="AE1148" s="5"/>
      <c r="AF1148" s="5"/>
      <c r="AG1148" s="5"/>
      <c r="AH1148" s="5"/>
      <c r="AI1148" s="5"/>
      <c r="AJ1148" s="5"/>
      <c r="AK1148" s="5"/>
      <c r="AL1148" s="5"/>
      <c r="AM1148" s="5"/>
      <c r="AN1148" s="5"/>
      <c r="AO1148" s="5"/>
      <c r="AP1148" s="5"/>
      <c r="AQ1148" s="5"/>
      <c r="AR1148" s="5"/>
      <c r="AS1148" s="5"/>
      <c r="AT1148" s="5"/>
      <c r="AU1148" s="5"/>
      <c r="AV1148" s="5"/>
      <c r="AW1148" s="5"/>
      <c r="AX1148" s="5"/>
      <c r="AY1148" s="5"/>
      <c r="AZ1148" s="5"/>
      <c r="BA1148" s="5"/>
      <c r="BB1148" s="5"/>
      <c r="BC1148" s="5"/>
      <c r="BD1148" s="5"/>
      <c r="BE1148" s="5"/>
      <c r="BF1148" s="5"/>
      <c r="BG1148" s="5"/>
      <c r="BH1148" s="5"/>
      <c r="BI1148" s="5"/>
      <c r="BJ1148" s="5"/>
      <c r="BK1148" s="5"/>
      <c r="BL1148" s="5"/>
      <c r="BM1148" s="5"/>
      <c r="BN1148" s="5"/>
      <c r="BO1148" s="1">
        <f t="shared" si="17"/>
        <v>0</v>
      </c>
      <c r="BP1148" s="2"/>
    </row>
    <row r="1149" spans="1:68" x14ac:dyDescent="0.25">
      <c r="A1149" s="3"/>
      <c r="B1149" s="4"/>
      <c r="C1149" s="2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  <c r="X1149" s="5"/>
      <c r="Y1149" s="5"/>
      <c r="Z1149" s="5"/>
      <c r="AA1149" s="5"/>
      <c r="AB1149" s="5"/>
      <c r="AC1149" s="5"/>
      <c r="AD1149" s="5"/>
      <c r="AE1149" s="5"/>
      <c r="AF1149" s="5"/>
      <c r="AG1149" s="5"/>
      <c r="AH1149" s="5"/>
      <c r="AI1149" s="5"/>
      <c r="AJ1149" s="5"/>
      <c r="AK1149" s="5"/>
      <c r="AL1149" s="5"/>
      <c r="AM1149" s="5"/>
      <c r="AN1149" s="5"/>
      <c r="AO1149" s="5"/>
      <c r="AP1149" s="5"/>
      <c r="AQ1149" s="5"/>
      <c r="AR1149" s="5"/>
      <c r="AS1149" s="5"/>
      <c r="AT1149" s="5"/>
      <c r="AU1149" s="5"/>
      <c r="AV1149" s="5"/>
      <c r="AW1149" s="5"/>
      <c r="AX1149" s="5"/>
      <c r="AY1149" s="5"/>
      <c r="AZ1149" s="5"/>
      <c r="BA1149" s="5"/>
      <c r="BB1149" s="5"/>
      <c r="BC1149" s="5"/>
      <c r="BD1149" s="5"/>
      <c r="BE1149" s="5"/>
      <c r="BF1149" s="5"/>
      <c r="BG1149" s="5"/>
      <c r="BH1149" s="5"/>
      <c r="BI1149" s="5"/>
      <c r="BJ1149" s="5"/>
      <c r="BK1149" s="5"/>
      <c r="BL1149" s="5"/>
      <c r="BM1149" s="5"/>
      <c r="BN1149" s="5"/>
      <c r="BO1149" s="1">
        <f t="shared" si="17"/>
        <v>0</v>
      </c>
      <c r="BP1149" s="2"/>
    </row>
    <row r="1150" spans="1:68" x14ac:dyDescent="0.25">
      <c r="A1150" s="3"/>
      <c r="B1150" s="4"/>
      <c r="C1150" s="2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  <c r="X1150" s="5"/>
      <c r="Y1150" s="5"/>
      <c r="Z1150" s="5"/>
      <c r="AA1150" s="5"/>
      <c r="AB1150" s="5"/>
      <c r="AC1150" s="5"/>
      <c r="AD1150" s="5"/>
      <c r="AE1150" s="5"/>
      <c r="AF1150" s="5"/>
      <c r="AG1150" s="5"/>
      <c r="AH1150" s="5"/>
      <c r="AI1150" s="5"/>
      <c r="AJ1150" s="5"/>
      <c r="AK1150" s="5"/>
      <c r="AL1150" s="5"/>
      <c r="AM1150" s="5"/>
      <c r="AN1150" s="5"/>
      <c r="AO1150" s="5"/>
      <c r="AP1150" s="5"/>
      <c r="AQ1150" s="5"/>
      <c r="AR1150" s="5"/>
      <c r="AS1150" s="5"/>
      <c r="AT1150" s="5"/>
      <c r="AU1150" s="5"/>
      <c r="AV1150" s="5"/>
      <c r="AW1150" s="5"/>
      <c r="AX1150" s="5"/>
      <c r="AY1150" s="5"/>
      <c r="AZ1150" s="5"/>
      <c r="BA1150" s="5"/>
      <c r="BB1150" s="5"/>
      <c r="BC1150" s="5"/>
      <c r="BD1150" s="5"/>
      <c r="BE1150" s="5"/>
      <c r="BF1150" s="5"/>
      <c r="BG1150" s="5"/>
      <c r="BH1150" s="5"/>
      <c r="BI1150" s="5"/>
      <c r="BJ1150" s="5"/>
      <c r="BK1150" s="5"/>
      <c r="BL1150" s="5"/>
      <c r="BM1150" s="5"/>
      <c r="BN1150" s="5"/>
      <c r="BO1150" s="1">
        <f t="shared" si="17"/>
        <v>0</v>
      </c>
      <c r="BP1150" s="2"/>
    </row>
    <row r="1151" spans="1:68" x14ac:dyDescent="0.25">
      <c r="A1151" s="3"/>
      <c r="B1151" s="4"/>
      <c r="C1151" s="2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  <c r="X1151" s="5"/>
      <c r="Y1151" s="5"/>
      <c r="Z1151" s="5"/>
      <c r="AA1151" s="5"/>
      <c r="AB1151" s="5"/>
      <c r="AC1151" s="5"/>
      <c r="AD1151" s="5"/>
      <c r="AE1151" s="5"/>
      <c r="AF1151" s="5"/>
      <c r="AG1151" s="5"/>
      <c r="AH1151" s="5"/>
      <c r="AI1151" s="5"/>
      <c r="AJ1151" s="5"/>
      <c r="AK1151" s="5"/>
      <c r="AL1151" s="5"/>
      <c r="AM1151" s="5"/>
      <c r="AN1151" s="5"/>
      <c r="AO1151" s="5"/>
      <c r="AP1151" s="5"/>
      <c r="AQ1151" s="5"/>
      <c r="AR1151" s="5"/>
      <c r="AS1151" s="5"/>
      <c r="AT1151" s="5"/>
      <c r="AU1151" s="5"/>
      <c r="AV1151" s="5"/>
      <c r="AW1151" s="5"/>
      <c r="AX1151" s="5"/>
      <c r="AY1151" s="5"/>
      <c r="AZ1151" s="5"/>
      <c r="BA1151" s="5"/>
      <c r="BB1151" s="5"/>
      <c r="BC1151" s="5"/>
      <c r="BD1151" s="5"/>
      <c r="BE1151" s="5"/>
      <c r="BF1151" s="5"/>
      <c r="BG1151" s="5"/>
      <c r="BH1151" s="5"/>
      <c r="BI1151" s="5"/>
      <c r="BJ1151" s="5"/>
      <c r="BK1151" s="5"/>
      <c r="BL1151" s="5"/>
      <c r="BM1151" s="5"/>
      <c r="BN1151" s="5"/>
      <c r="BO1151" s="1">
        <f t="shared" si="17"/>
        <v>0</v>
      </c>
      <c r="BP1151" s="2"/>
    </row>
    <row r="1152" spans="1:68" x14ac:dyDescent="0.25">
      <c r="A1152" s="3"/>
      <c r="B1152" s="4"/>
      <c r="C1152" s="2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  <c r="X1152" s="5"/>
      <c r="Y1152" s="5"/>
      <c r="Z1152" s="5"/>
      <c r="AA1152" s="5"/>
      <c r="AB1152" s="5"/>
      <c r="AC1152" s="5"/>
      <c r="AD1152" s="5"/>
      <c r="AE1152" s="5"/>
      <c r="AF1152" s="5"/>
      <c r="AG1152" s="5"/>
      <c r="AH1152" s="5"/>
      <c r="AI1152" s="5"/>
      <c r="AJ1152" s="5"/>
      <c r="AK1152" s="5"/>
      <c r="AL1152" s="5"/>
      <c r="AM1152" s="5"/>
      <c r="AN1152" s="5"/>
      <c r="AO1152" s="5"/>
      <c r="AP1152" s="5"/>
      <c r="AQ1152" s="5"/>
      <c r="AR1152" s="5"/>
      <c r="AS1152" s="5"/>
      <c r="AT1152" s="5"/>
      <c r="AU1152" s="5"/>
      <c r="AV1152" s="5"/>
      <c r="AW1152" s="5"/>
      <c r="AX1152" s="5"/>
      <c r="AY1152" s="5"/>
      <c r="AZ1152" s="5"/>
      <c r="BA1152" s="5"/>
      <c r="BB1152" s="5"/>
      <c r="BC1152" s="5"/>
      <c r="BD1152" s="5"/>
      <c r="BE1152" s="5"/>
      <c r="BF1152" s="5"/>
      <c r="BG1152" s="5"/>
      <c r="BH1152" s="5"/>
      <c r="BI1152" s="5"/>
      <c r="BJ1152" s="5"/>
      <c r="BK1152" s="5"/>
      <c r="BL1152" s="5"/>
      <c r="BM1152" s="5"/>
      <c r="BN1152" s="5"/>
      <c r="BO1152" s="1">
        <f t="shared" si="17"/>
        <v>0</v>
      </c>
      <c r="BP1152" s="2"/>
    </row>
    <row r="1153" spans="1:68" x14ac:dyDescent="0.25">
      <c r="A1153" s="3"/>
      <c r="B1153" s="4"/>
      <c r="C1153" s="2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  <c r="X1153" s="5"/>
      <c r="Y1153" s="5"/>
      <c r="Z1153" s="5"/>
      <c r="AA1153" s="5"/>
      <c r="AB1153" s="5"/>
      <c r="AC1153" s="5"/>
      <c r="AD1153" s="5"/>
      <c r="AE1153" s="5"/>
      <c r="AF1153" s="5"/>
      <c r="AG1153" s="5"/>
      <c r="AH1153" s="5"/>
      <c r="AI1153" s="5"/>
      <c r="AJ1153" s="5"/>
      <c r="AK1153" s="5"/>
      <c r="AL1153" s="5"/>
      <c r="AM1153" s="5"/>
      <c r="AN1153" s="5"/>
      <c r="AO1153" s="5"/>
      <c r="AP1153" s="5"/>
      <c r="AQ1153" s="5"/>
      <c r="AR1153" s="5"/>
      <c r="AS1153" s="5"/>
      <c r="AT1153" s="5"/>
      <c r="AU1153" s="5"/>
      <c r="AV1153" s="5"/>
      <c r="AW1153" s="5"/>
      <c r="AX1153" s="5"/>
      <c r="AY1153" s="5"/>
      <c r="AZ1153" s="5"/>
      <c r="BA1153" s="5"/>
      <c r="BB1153" s="5"/>
      <c r="BC1153" s="5"/>
      <c r="BD1153" s="5"/>
      <c r="BE1153" s="5"/>
      <c r="BF1153" s="5"/>
      <c r="BG1153" s="5"/>
      <c r="BH1153" s="5"/>
      <c r="BI1153" s="5"/>
      <c r="BJ1153" s="5"/>
      <c r="BK1153" s="5"/>
      <c r="BL1153" s="5"/>
      <c r="BM1153" s="5"/>
      <c r="BN1153" s="5"/>
      <c r="BO1153" s="1">
        <f t="shared" si="17"/>
        <v>0</v>
      </c>
      <c r="BP1153" s="2"/>
    </row>
    <row r="1154" spans="1:68" x14ac:dyDescent="0.25">
      <c r="A1154" s="3"/>
      <c r="B1154" s="4"/>
      <c r="C1154" s="2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Q1154" s="5"/>
      <c r="R1154" s="5"/>
      <c r="S1154" s="5"/>
      <c r="T1154" s="5"/>
      <c r="U1154" s="5"/>
      <c r="V1154" s="5"/>
      <c r="W1154" s="5"/>
      <c r="X1154" s="5"/>
      <c r="Y1154" s="5"/>
      <c r="Z1154" s="5"/>
      <c r="AA1154" s="5"/>
      <c r="AB1154" s="5"/>
      <c r="AC1154" s="5"/>
      <c r="AD1154" s="5"/>
      <c r="AE1154" s="5"/>
      <c r="AF1154" s="5"/>
      <c r="AG1154" s="5"/>
      <c r="AH1154" s="5"/>
      <c r="AI1154" s="5"/>
      <c r="AJ1154" s="5"/>
      <c r="AK1154" s="5"/>
      <c r="AL1154" s="5"/>
      <c r="AM1154" s="5"/>
      <c r="AN1154" s="5"/>
      <c r="AO1154" s="5"/>
      <c r="AP1154" s="5"/>
      <c r="AQ1154" s="5"/>
      <c r="AR1154" s="5"/>
      <c r="AS1154" s="5"/>
      <c r="AT1154" s="5"/>
      <c r="AU1154" s="5"/>
      <c r="AV1154" s="5"/>
      <c r="AW1154" s="5"/>
      <c r="AX1154" s="5"/>
      <c r="AY1154" s="5"/>
      <c r="AZ1154" s="5"/>
      <c r="BA1154" s="5"/>
      <c r="BB1154" s="5"/>
      <c r="BC1154" s="5"/>
      <c r="BD1154" s="5"/>
      <c r="BE1154" s="5"/>
      <c r="BF1154" s="5"/>
      <c r="BG1154" s="5"/>
      <c r="BH1154" s="5"/>
      <c r="BI1154" s="5"/>
      <c r="BJ1154" s="5"/>
      <c r="BK1154" s="5"/>
      <c r="BL1154" s="5"/>
      <c r="BM1154" s="5"/>
      <c r="BN1154" s="5"/>
      <c r="BO1154" s="1">
        <f t="shared" si="17"/>
        <v>0</v>
      </c>
      <c r="BP1154" s="2"/>
    </row>
    <row r="1155" spans="1:68" x14ac:dyDescent="0.25">
      <c r="A1155" s="3"/>
      <c r="B1155" s="4"/>
      <c r="C1155" s="2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 s="5"/>
      <c r="O1155" s="5"/>
      <c r="P1155" s="5"/>
      <c r="Q1155" s="5"/>
      <c r="R1155" s="5"/>
      <c r="S1155" s="5"/>
      <c r="T1155" s="5"/>
      <c r="U1155" s="5"/>
      <c r="V1155" s="5"/>
      <c r="W1155" s="5"/>
      <c r="X1155" s="5"/>
      <c r="Y1155" s="5"/>
      <c r="Z1155" s="5"/>
      <c r="AA1155" s="5"/>
      <c r="AB1155" s="5"/>
      <c r="AC1155" s="5"/>
      <c r="AD1155" s="5"/>
      <c r="AE1155" s="5"/>
      <c r="AF1155" s="5"/>
      <c r="AG1155" s="5"/>
      <c r="AH1155" s="5"/>
      <c r="AI1155" s="5"/>
      <c r="AJ1155" s="5"/>
      <c r="AK1155" s="5"/>
      <c r="AL1155" s="5"/>
      <c r="AM1155" s="5"/>
      <c r="AN1155" s="5"/>
      <c r="AO1155" s="5"/>
      <c r="AP1155" s="5"/>
      <c r="AQ1155" s="5"/>
      <c r="AR1155" s="5"/>
      <c r="AS1155" s="5"/>
      <c r="AT1155" s="5"/>
      <c r="AU1155" s="5"/>
      <c r="AV1155" s="5"/>
      <c r="AW1155" s="5"/>
      <c r="AX1155" s="5"/>
      <c r="AY1155" s="5"/>
      <c r="AZ1155" s="5"/>
      <c r="BA1155" s="5"/>
      <c r="BB1155" s="5"/>
      <c r="BC1155" s="5"/>
      <c r="BD1155" s="5"/>
      <c r="BE1155" s="5"/>
      <c r="BF1155" s="5"/>
      <c r="BG1155" s="5"/>
      <c r="BH1155" s="5"/>
      <c r="BI1155" s="5"/>
      <c r="BJ1155" s="5"/>
      <c r="BK1155" s="5"/>
      <c r="BL1155" s="5"/>
      <c r="BM1155" s="5"/>
      <c r="BN1155" s="5"/>
      <c r="BO1155" s="1">
        <f t="shared" si="17"/>
        <v>0</v>
      </c>
      <c r="BP1155" s="2"/>
    </row>
    <row r="1156" spans="1:68" x14ac:dyDescent="0.25">
      <c r="A1156" s="3"/>
      <c r="B1156" s="4"/>
      <c r="C1156" s="2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Q1156" s="5"/>
      <c r="R1156" s="5"/>
      <c r="S1156" s="5"/>
      <c r="T1156" s="5"/>
      <c r="U1156" s="5"/>
      <c r="V1156" s="5"/>
      <c r="W1156" s="5"/>
      <c r="X1156" s="5"/>
      <c r="Y1156" s="5"/>
      <c r="Z1156" s="5"/>
      <c r="AA1156" s="5"/>
      <c r="AB1156" s="5"/>
      <c r="AC1156" s="5"/>
      <c r="AD1156" s="5"/>
      <c r="AE1156" s="5"/>
      <c r="AF1156" s="5"/>
      <c r="AG1156" s="5"/>
      <c r="AH1156" s="5"/>
      <c r="AI1156" s="5"/>
      <c r="AJ1156" s="5"/>
      <c r="AK1156" s="5"/>
      <c r="AL1156" s="5"/>
      <c r="AM1156" s="5"/>
      <c r="AN1156" s="5"/>
      <c r="AO1156" s="5"/>
      <c r="AP1156" s="5"/>
      <c r="AQ1156" s="5"/>
      <c r="AR1156" s="5"/>
      <c r="AS1156" s="5"/>
      <c r="AT1156" s="5"/>
      <c r="AU1156" s="5"/>
      <c r="AV1156" s="5"/>
      <c r="AW1156" s="5"/>
      <c r="AX1156" s="5"/>
      <c r="AY1156" s="5"/>
      <c r="AZ1156" s="5"/>
      <c r="BA1156" s="5"/>
      <c r="BB1156" s="5"/>
      <c r="BC1156" s="5"/>
      <c r="BD1156" s="5"/>
      <c r="BE1156" s="5"/>
      <c r="BF1156" s="5"/>
      <c r="BG1156" s="5"/>
      <c r="BH1156" s="5"/>
      <c r="BI1156" s="5"/>
      <c r="BJ1156" s="5"/>
      <c r="BK1156" s="5"/>
      <c r="BL1156" s="5"/>
      <c r="BM1156" s="5"/>
      <c r="BN1156" s="5"/>
      <c r="BO1156" s="1">
        <f t="shared" si="17"/>
        <v>0</v>
      </c>
      <c r="BP1156" s="2"/>
    </row>
    <row r="1157" spans="1:68" x14ac:dyDescent="0.25">
      <c r="A1157" s="3"/>
      <c r="B1157" s="4"/>
      <c r="C1157" s="2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 s="5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Y1157" s="5"/>
      <c r="Z1157" s="5"/>
      <c r="AA1157" s="5"/>
      <c r="AB1157" s="5"/>
      <c r="AC1157" s="5"/>
      <c r="AD1157" s="5"/>
      <c r="AE1157" s="5"/>
      <c r="AF1157" s="5"/>
      <c r="AG1157" s="5"/>
      <c r="AH1157" s="5"/>
      <c r="AI1157" s="5"/>
      <c r="AJ1157" s="5"/>
      <c r="AK1157" s="5"/>
      <c r="AL1157" s="5"/>
      <c r="AM1157" s="5"/>
      <c r="AN1157" s="5"/>
      <c r="AO1157" s="5"/>
      <c r="AP1157" s="5"/>
      <c r="AQ1157" s="5"/>
      <c r="AR1157" s="5"/>
      <c r="AS1157" s="5"/>
      <c r="AT1157" s="5"/>
      <c r="AU1157" s="5"/>
      <c r="AV1157" s="5"/>
      <c r="AW1157" s="5"/>
      <c r="AX1157" s="5"/>
      <c r="AY1157" s="5"/>
      <c r="AZ1157" s="5"/>
      <c r="BA1157" s="5"/>
      <c r="BB1157" s="5"/>
      <c r="BC1157" s="5"/>
      <c r="BD1157" s="5"/>
      <c r="BE1157" s="5"/>
      <c r="BF1157" s="5"/>
      <c r="BG1157" s="5"/>
      <c r="BH1157" s="5"/>
      <c r="BI1157" s="5"/>
      <c r="BJ1157" s="5"/>
      <c r="BK1157" s="5"/>
      <c r="BL1157" s="5"/>
      <c r="BM1157" s="5"/>
      <c r="BN1157" s="5"/>
      <c r="BO1157" s="1">
        <f t="shared" si="17"/>
        <v>0</v>
      </c>
      <c r="BP1157" s="2"/>
    </row>
    <row r="1158" spans="1:68" x14ac:dyDescent="0.25">
      <c r="A1158" s="3"/>
      <c r="B1158" s="4"/>
      <c r="C1158" s="2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Q1158" s="5"/>
      <c r="R1158" s="5"/>
      <c r="S1158" s="5"/>
      <c r="T1158" s="5"/>
      <c r="U1158" s="5"/>
      <c r="V1158" s="5"/>
      <c r="W1158" s="5"/>
      <c r="X1158" s="5"/>
      <c r="Y1158" s="5"/>
      <c r="Z1158" s="5"/>
      <c r="AA1158" s="5"/>
      <c r="AB1158" s="5"/>
      <c r="AC1158" s="5"/>
      <c r="AD1158" s="5"/>
      <c r="AE1158" s="5"/>
      <c r="AF1158" s="5"/>
      <c r="AG1158" s="5"/>
      <c r="AH1158" s="5"/>
      <c r="AI1158" s="5"/>
      <c r="AJ1158" s="5"/>
      <c r="AK1158" s="5"/>
      <c r="AL1158" s="5"/>
      <c r="AM1158" s="5"/>
      <c r="AN1158" s="5"/>
      <c r="AO1158" s="5"/>
      <c r="AP1158" s="5"/>
      <c r="AQ1158" s="5"/>
      <c r="AR1158" s="5"/>
      <c r="AS1158" s="5"/>
      <c r="AT1158" s="5"/>
      <c r="AU1158" s="5"/>
      <c r="AV1158" s="5"/>
      <c r="AW1158" s="5"/>
      <c r="AX1158" s="5"/>
      <c r="AY1158" s="5"/>
      <c r="AZ1158" s="5"/>
      <c r="BA1158" s="5"/>
      <c r="BB1158" s="5"/>
      <c r="BC1158" s="5"/>
      <c r="BD1158" s="5"/>
      <c r="BE1158" s="5"/>
      <c r="BF1158" s="5"/>
      <c r="BG1158" s="5"/>
      <c r="BH1158" s="5"/>
      <c r="BI1158" s="5"/>
      <c r="BJ1158" s="5"/>
      <c r="BK1158" s="5"/>
      <c r="BL1158" s="5"/>
      <c r="BM1158" s="5"/>
      <c r="BN1158" s="5"/>
      <c r="BO1158" s="1">
        <f t="shared" si="17"/>
        <v>0</v>
      </c>
      <c r="BP1158" s="2"/>
    </row>
    <row r="1159" spans="1:68" x14ac:dyDescent="0.25">
      <c r="A1159" s="3"/>
      <c r="B1159" s="4"/>
      <c r="C1159" s="2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Q1159" s="5"/>
      <c r="R1159" s="5"/>
      <c r="S1159" s="5"/>
      <c r="T1159" s="5"/>
      <c r="U1159" s="5"/>
      <c r="V1159" s="5"/>
      <c r="W1159" s="5"/>
      <c r="X1159" s="5"/>
      <c r="Y1159" s="5"/>
      <c r="Z1159" s="5"/>
      <c r="AA1159" s="5"/>
      <c r="AB1159" s="5"/>
      <c r="AC1159" s="5"/>
      <c r="AD1159" s="5"/>
      <c r="AE1159" s="5"/>
      <c r="AF1159" s="5"/>
      <c r="AG1159" s="5"/>
      <c r="AH1159" s="5"/>
      <c r="AI1159" s="5"/>
      <c r="AJ1159" s="5"/>
      <c r="AK1159" s="5"/>
      <c r="AL1159" s="5"/>
      <c r="AM1159" s="5"/>
      <c r="AN1159" s="5"/>
      <c r="AO1159" s="5"/>
      <c r="AP1159" s="5"/>
      <c r="AQ1159" s="5"/>
      <c r="AR1159" s="5"/>
      <c r="AS1159" s="5"/>
      <c r="AT1159" s="5"/>
      <c r="AU1159" s="5"/>
      <c r="AV1159" s="5"/>
      <c r="AW1159" s="5"/>
      <c r="AX1159" s="5"/>
      <c r="AY1159" s="5"/>
      <c r="AZ1159" s="5"/>
      <c r="BA1159" s="5"/>
      <c r="BB1159" s="5"/>
      <c r="BC1159" s="5"/>
      <c r="BD1159" s="5"/>
      <c r="BE1159" s="5"/>
      <c r="BF1159" s="5"/>
      <c r="BG1159" s="5"/>
      <c r="BH1159" s="5"/>
      <c r="BI1159" s="5"/>
      <c r="BJ1159" s="5"/>
      <c r="BK1159" s="5"/>
      <c r="BL1159" s="5"/>
      <c r="BM1159" s="5"/>
      <c r="BN1159" s="5"/>
      <c r="BO1159" s="1">
        <f t="shared" si="17"/>
        <v>0</v>
      </c>
      <c r="BP1159" s="2"/>
    </row>
    <row r="1160" spans="1:68" x14ac:dyDescent="0.25">
      <c r="A1160" s="3"/>
      <c r="B1160" s="4"/>
      <c r="C1160" s="2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 s="5"/>
      <c r="O1160" s="5"/>
      <c r="P1160" s="5"/>
      <c r="Q1160" s="5"/>
      <c r="R1160" s="5"/>
      <c r="S1160" s="5"/>
      <c r="T1160" s="5"/>
      <c r="U1160" s="5"/>
      <c r="V1160" s="5"/>
      <c r="W1160" s="5"/>
      <c r="X1160" s="5"/>
      <c r="Y1160" s="5"/>
      <c r="Z1160" s="5"/>
      <c r="AA1160" s="5"/>
      <c r="AB1160" s="5"/>
      <c r="AC1160" s="5"/>
      <c r="AD1160" s="5"/>
      <c r="AE1160" s="5"/>
      <c r="AF1160" s="5"/>
      <c r="AG1160" s="5"/>
      <c r="AH1160" s="5"/>
      <c r="AI1160" s="5"/>
      <c r="AJ1160" s="5"/>
      <c r="AK1160" s="5"/>
      <c r="AL1160" s="5"/>
      <c r="AM1160" s="5"/>
      <c r="AN1160" s="5"/>
      <c r="AO1160" s="5"/>
      <c r="AP1160" s="5"/>
      <c r="AQ1160" s="5"/>
      <c r="AR1160" s="5"/>
      <c r="AS1160" s="5"/>
      <c r="AT1160" s="5"/>
      <c r="AU1160" s="5"/>
      <c r="AV1160" s="5"/>
      <c r="AW1160" s="5"/>
      <c r="AX1160" s="5"/>
      <c r="AY1160" s="5"/>
      <c r="AZ1160" s="5"/>
      <c r="BA1160" s="5"/>
      <c r="BB1160" s="5"/>
      <c r="BC1160" s="5"/>
      <c r="BD1160" s="5"/>
      <c r="BE1160" s="5"/>
      <c r="BF1160" s="5"/>
      <c r="BG1160" s="5"/>
      <c r="BH1160" s="5"/>
      <c r="BI1160" s="5"/>
      <c r="BJ1160" s="5"/>
      <c r="BK1160" s="5"/>
      <c r="BL1160" s="5"/>
      <c r="BM1160" s="5"/>
      <c r="BN1160" s="5"/>
      <c r="BO1160" s="1">
        <f t="shared" ref="BO1160:BO1223" si="18">COUNTA(D1160:BN1160)</f>
        <v>0</v>
      </c>
      <c r="BP1160" s="2"/>
    </row>
    <row r="1161" spans="1:68" x14ac:dyDescent="0.25">
      <c r="A1161" s="3"/>
      <c r="B1161" s="4"/>
      <c r="C1161" s="2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 s="5"/>
      <c r="O1161" s="5"/>
      <c r="P1161" s="5"/>
      <c r="Q1161" s="5"/>
      <c r="R1161" s="5"/>
      <c r="S1161" s="5"/>
      <c r="T1161" s="5"/>
      <c r="U1161" s="5"/>
      <c r="V1161" s="5"/>
      <c r="W1161" s="5"/>
      <c r="X1161" s="5"/>
      <c r="Y1161" s="5"/>
      <c r="Z1161" s="5"/>
      <c r="AA1161" s="5"/>
      <c r="AB1161" s="5"/>
      <c r="AC1161" s="5"/>
      <c r="AD1161" s="5"/>
      <c r="AE1161" s="5"/>
      <c r="AF1161" s="5"/>
      <c r="AG1161" s="5"/>
      <c r="AH1161" s="5"/>
      <c r="AI1161" s="5"/>
      <c r="AJ1161" s="5"/>
      <c r="AK1161" s="5"/>
      <c r="AL1161" s="5"/>
      <c r="AM1161" s="5"/>
      <c r="AN1161" s="5"/>
      <c r="AO1161" s="5"/>
      <c r="AP1161" s="5"/>
      <c r="AQ1161" s="5"/>
      <c r="AR1161" s="5"/>
      <c r="AS1161" s="5"/>
      <c r="AT1161" s="5"/>
      <c r="AU1161" s="5"/>
      <c r="AV1161" s="5"/>
      <c r="AW1161" s="5"/>
      <c r="AX1161" s="5"/>
      <c r="AY1161" s="5"/>
      <c r="AZ1161" s="5"/>
      <c r="BA1161" s="5"/>
      <c r="BB1161" s="5"/>
      <c r="BC1161" s="5"/>
      <c r="BD1161" s="5"/>
      <c r="BE1161" s="5"/>
      <c r="BF1161" s="5"/>
      <c r="BG1161" s="5"/>
      <c r="BH1161" s="5"/>
      <c r="BI1161" s="5"/>
      <c r="BJ1161" s="5"/>
      <c r="BK1161" s="5"/>
      <c r="BL1161" s="5"/>
      <c r="BM1161" s="5"/>
      <c r="BN1161" s="5"/>
      <c r="BO1161" s="1">
        <f t="shared" si="18"/>
        <v>0</v>
      </c>
      <c r="BP1161" s="2"/>
    </row>
    <row r="1162" spans="1:68" x14ac:dyDescent="0.25">
      <c r="A1162" s="3"/>
      <c r="B1162" s="4"/>
      <c r="C1162" s="2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Q1162" s="5"/>
      <c r="R1162" s="5"/>
      <c r="S1162" s="5"/>
      <c r="T1162" s="5"/>
      <c r="U1162" s="5"/>
      <c r="V1162" s="5"/>
      <c r="W1162" s="5"/>
      <c r="X1162" s="5"/>
      <c r="Y1162" s="5"/>
      <c r="Z1162" s="5"/>
      <c r="AA1162" s="5"/>
      <c r="AB1162" s="5"/>
      <c r="AC1162" s="5"/>
      <c r="AD1162" s="5"/>
      <c r="AE1162" s="5"/>
      <c r="AF1162" s="5"/>
      <c r="AG1162" s="5"/>
      <c r="AH1162" s="5"/>
      <c r="AI1162" s="5"/>
      <c r="AJ1162" s="5"/>
      <c r="AK1162" s="5"/>
      <c r="AL1162" s="5"/>
      <c r="AM1162" s="5"/>
      <c r="AN1162" s="5"/>
      <c r="AO1162" s="5"/>
      <c r="AP1162" s="5"/>
      <c r="AQ1162" s="5"/>
      <c r="AR1162" s="5"/>
      <c r="AS1162" s="5"/>
      <c r="AT1162" s="5"/>
      <c r="AU1162" s="5"/>
      <c r="AV1162" s="5"/>
      <c r="AW1162" s="5"/>
      <c r="AX1162" s="5"/>
      <c r="AY1162" s="5"/>
      <c r="AZ1162" s="5"/>
      <c r="BA1162" s="5"/>
      <c r="BB1162" s="5"/>
      <c r="BC1162" s="5"/>
      <c r="BD1162" s="5"/>
      <c r="BE1162" s="5"/>
      <c r="BF1162" s="5"/>
      <c r="BG1162" s="5"/>
      <c r="BH1162" s="5"/>
      <c r="BI1162" s="5"/>
      <c r="BJ1162" s="5"/>
      <c r="BK1162" s="5"/>
      <c r="BL1162" s="5"/>
      <c r="BM1162" s="5"/>
      <c r="BN1162" s="5"/>
      <c r="BO1162" s="1">
        <f t="shared" si="18"/>
        <v>0</v>
      </c>
      <c r="BP1162" s="2"/>
    </row>
    <row r="1163" spans="1:68" x14ac:dyDescent="0.25">
      <c r="A1163" s="3"/>
      <c r="B1163" s="4"/>
      <c r="C1163" s="2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 s="5"/>
      <c r="O1163" s="5"/>
      <c r="P1163" s="5"/>
      <c r="Q1163" s="5"/>
      <c r="R1163" s="5"/>
      <c r="S1163" s="5"/>
      <c r="T1163" s="5"/>
      <c r="U1163" s="5"/>
      <c r="V1163" s="5"/>
      <c r="W1163" s="5"/>
      <c r="X1163" s="5"/>
      <c r="Y1163" s="5"/>
      <c r="Z1163" s="5"/>
      <c r="AA1163" s="5"/>
      <c r="AB1163" s="5"/>
      <c r="AC1163" s="5"/>
      <c r="AD1163" s="5"/>
      <c r="AE1163" s="5"/>
      <c r="AF1163" s="5"/>
      <c r="AG1163" s="5"/>
      <c r="AH1163" s="5"/>
      <c r="AI1163" s="5"/>
      <c r="AJ1163" s="5"/>
      <c r="AK1163" s="5"/>
      <c r="AL1163" s="5"/>
      <c r="AM1163" s="5"/>
      <c r="AN1163" s="5"/>
      <c r="AO1163" s="5"/>
      <c r="AP1163" s="5"/>
      <c r="AQ1163" s="5"/>
      <c r="AR1163" s="5"/>
      <c r="AS1163" s="5"/>
      <c r="AT1163" s="5"/>
      <c r="AU1163" s="5"/>
      <c r="AV1163" s="5"/>
      <c r="AW1163" s="5"/>
      <c r="AX1163" s="5"/>
      <c r="AY1163" s="5"/>
      <c r="AZ1163" s="5"/>
      <c r="BA1163" s="5"/>
      <c r="BB1163" s="5"/>
      <c r="BC1163" s="5"/>
      <c r="BD1163" s="5"/>
      <c r="BE1163" s="5"/>
      <c r="BF1163" s="5"/>
      <c r="BG1163" s="5"/>
      <c r="BH1163" s="5"/>
      <c r="BI1163" s="5"/>
      <c r="BJ1163" s="5"/>
      <c r="BK1163" s="5"/>
      <c r="BL1163" s="5"/>
      <c r="BM1163" s="5"/>
      <c r="BN1163" s="5"/>
      <c r="BO1163" s="1">
        <f t="shared" si="18"/>
        <v>0</v>
      </c>
      <c r="BP1163" s="2"/>
    </row>
    <row r="1164" spans="1:68" x14ac:dyDescent="0.25">
      <c r="A1164" s="3"/>
      <c r="B1164" s="4"/>
      <c r="C1164" s="2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Q1164" s="5"/>
      <c r="R1164" s="5"/>
      <c r="S1164" s="5"/>
      <c r="T1164" s="5"/>
      <c r="U1164" s="5"/>
      <c r="V1164" s="5"/>
      <c r="W1164" s="5"/>
      <c r="X1164" s="5"/>
      <c r="Y1164" s="5"/>
      <c r="Z1164" s="5"/>
      <c r="AA1164" s="5"/>
      <c r="AB1164" s="5"/>
      <c r="AC1164" s="5"/>
      <c r="AD1164" s="5"/>
      <c r="AE1164" s="5"/>
      <c r="AF1164" s="5"/>
      <c r="AG1164" s="5"/>
      <c r="AH1164" s="5"/>
      <c r="AI1164" s="5"/>
      <c r="AJ1164" s="5"/>
      <c r="AK1164" s="5"/>
      <c r="AL1164" s="5"/>
      <c r="AM1164" s="5"/>
      <c r="AN1164" s="5"/>
      <c r="AO1164" s="5"/>
      <c r="AP1164" s="5"/>
      <c r="AQ1164" s="5"/>
      <c r="AR1164" s="5"/>
      <c r="AS1164" s="5"/>
      <c r="AT1164" s="5"/>
      <c r="AU1164" s="5"/>
      <c r="AV1164" s="5"/>
      <c r="AW1164" s="5"/>
      <c r="AX1164" s="5"/>
      <c r="AY1164" s="5"/>
      <c r="AZ1164" s="5"/>
      <c r="BA1164" s="5"/>
      <c r="BB1164" s="5"/>
      <c r="BC1164" s="5"/>
      <c r="BD1164" s="5"/>
      <c r="BE1164" s="5"/>
      <c r="BF1164" s="5"/>
      <c r="BG1164" s="5"/>
      <c r="BH1164" s="5"/>
      <c r="BI1164" s="5"/>
      <c r="BJ1164" s="5"/>
      <c r="BK1164" s="5"/>
      <c r="BL1164" s="5"/>
      <c r="BM1164" s="5"/>
      <c r="BN1164" s="5"/>
      <c r="BO1164" s="1">
        <f t="shared" si="18"/>
        <v>0</v>
      </c>
      <c r="BP1164" s="2"/>
    </row>
    <row r="1165" spans="1:68" x14ac:dyDescent="0.25">
      <c r="A1165" s="3"/>
      <c r="B1165" s="4"/>
      <c r="C1165" s="2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Q1165" s="5"/>
      <c r="R1165" s="5"/>
      <c r="S1165" s="5"/>
      <c r="T1165" s="5"/>
      <c r="U1165" s="5"/>
      <c r="V1165" s="5"/>
      <c r="W1165" s="5"/>
      <c r="X1165" s="5"/>
      <c r="Y1165" s="5"/>
      <c r="Z1165" s="5"/>
      <c r="AA1165" s="5"/>
      <c r="AB1165" s="5"/>
      <c r="AC1165" s="5"/>
      <c r="AD1165" s="5"/>
      <c r="AE1165" s="5"/>
      <c r="AF1165" s="5"/>
      <c r="AG1165" s="5"/>
      <c r="AH1165" s="5"/>
      <c r="AI1165" s="5"/>
      <c r="AJ1165" s="5"/>
      <c r="AK1165" s="5"/>
      <c r="AL1165" s="5"/>
      <c r="AM1165" s="5"/>
      <c r="AN1165" s="5"/>
      <c r="AO1165" s="5"/>
      <c r="AP1165" s="5"/>
      <c r="AQ1165" s="5"/>
      <c r="AR1165" s="5"/>
      <c r="AS1165" s="5"/>
      <c r="AT1165" s="5"/>
      <c r="AU1165" s="5"/>
      <c r="AV1165" s="5"/>
      <c r="AW1165" s="5"/>
      <c r="AX1165" s="5"/>
      <c r="AY1165" s="5"/>
      <c r="AZ1165" s="5"/>
      <c r="BA1165" s="5"/>
      <c r="BB1165" s="5"/>
      <c r="BC1165" s="5"/>
      <c r="BD1165" s="5"/>
      <c r="BE1165" s="5"/>
      <c r="BF1165" s="5"/>
      <c r="BG1165" s="5"/>
      <c r="BH1165" s="5"/>
      <c r="BI1165" s="5"/>
      <c r="BJ1165" s="5"/>
      <c r="BK1165" s="5"/>
      <c r="BL1165" s="5"/>
      <c r="BM1165" s="5"/>
      <c r="BN1165" s="5"/>
      <c r="BO1165" s="1">
        <f t="shared" si="18"/>
        <v>0</v>
      </c>
      <c r="BP1165" s="2"/>
    </row>
    <row r="1166" spans="1:68" x14ac:dyDescent="0.25">
      <c r="A1166" s="3"/>
      <c r="B1166" s="4"/>
      <c r="C1166" s="2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 s="5"/>
      <c r="O1166" s="5"/>
      <c r="P1166" s="5"/>
      <c r="Q1166" s="5"/>
      <c r="R1166" s="5"/>
      <c r="S1166" s="5"/>
      <c r="T1166" s="5"/>
      <c r="U1166" s="5"/>
      <c r="V1166" s="5"/>
      <c r="W1166" s="5"/>
      <c r="X1166" s="5"/>
      <c r="Y1166" s="5"/>
      <c r="Z1166" s="5"/>
      <c r="AA1166" s="5"/>
      <c r="AB1166" s="5"/>
      <c r="AC1166" s="5"/>
      <c r="AD1166" s="5"/>
      <c r="AE1166" s="5"/>
      <c r="AF1166" s="5"/>
      <c r="AG1166" s="5"/>
      <c r="AH1166" s="5"/>
      <c r="AI1166" s="5"/>
      <c r="AJ1166" s="5"/>
      <c r="AK1166" s="5"/>
      <c r="AL1166" s="5"/>
      <c r="AM1166" s="5"/>
      <c r="AN1166" s="5"/>
      <c r="AO1166" s="5"/>
      <c r="AP1166" s="5"/>
      <c r="AQ1166" s="5"/>
      <c r="AR1166" s="5"/>
      <c r="AS1166" s="5"/>
      <c r="AT1166" s="5"/>
      <c r="AU1166" s="5"/>
      <c r="AV1166" s="5"/>
      <c r="AW1166" s="5"/>
      <c r="AX1166" s="5"/>
      <c r="AY1166" s="5"/>
      <c r="AZ1166" s="5"/>
      <c r="BA1166" s="5"/>
      <c r="BB1166" s="5"/>
      <c r="BC1166" s="5"/>
      <c r="BD1166" s="5"/>
      <c r="BE1166" s="5"/>
      <c r="BF1166" s="5"/>
      <c r="BG1166" s="5"/>
      <c r="BH1166" s="5"/>
      <c r="BI1166" s="5"/>
      <c r="BJ1166" s="5"/>
      <c r="BK1166" s="5"/>
      <c r="BL1166" s="5"/>
      <c r="BM1166" s="5"/>
      <c r="BN1166" s="5"/>
      <c r="BO1166" s="1">
        <f t="shared" si="18"/>
        <v>0</v>
      </c>
      <c r="BP1166" s="2"/>
    </row>
    <row r="1167" spans="1:68" x14ac:dyDescent="0.25">
      <c r="A1167" s="3"/>
      <c r="B1167" s="4"/>
      <c r="C1167" s="2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 s="5"/>
      <c r="O1167" s="5"/>
      <c r="P1167" s="5"/>
      <c r="Q1167" s="5"/>
      <c r="R1167" s="5"/>
      <c r="S1167" s="5"/>
      <c r="T1167" s="5"/>
      <c r="U1167" s="5"/>
      <c r="V1167" s="5"/>
      <c r="W1167" s="5"/>
      <c r="X1167" s="5"/>
      <c r="Y1167" s="5"/>
      <c r="Z1167" s="5"/>
      <c r="AA1167" s="5"/>
      <c r="AB1167" s="5"/>
      <c r="AC1167" s="5"/>
      <c r="AD1167" s="5"/>
      <c r="AE1167" s="5"/>
      <c r="AF1167" s="5"/>
      <c r="AG1167" s="5"/>
      <c r="AH1167" s="5"/>
      <c r="AI1167" s="5"/>
      <c r="AJ1167" s="5"/>
      <c r="AK1167" s="5"/>
      <c r="AL1167" s="5"/>
      <c r="AM1167" s="5"/>
      <c r="AN1167" s="5"/>
      <c r="AO1167" s="5"/>
      <c r="AP1167" s="5"/>
      <c r="AQ1167" s="5"/>
      <c r="AR1167" s="5"/>
      <c r="AS1167" s="5"/>
      <c r="AT1167" s="5"/>
      <c r="AU1167" s="5"/>
      <c r="AV1167" s="5"/>
      <c r="AW1167" s="5"/>
      <c r="AX1167" s="5"/>
      <c r="AY1167" s="5"/>
      <c r="AZ1167" s="5"/>
      <c r="BA1167" s="5"/>
      <c r="BB1167" s="5"/>
      <c r="BC1167" s="5"/>
      <c r="BD1167" s="5"/>
      <c r="BE1167" s="5"/>
      <c r="BF1167" s="5"/>
      <c r="BG1167" s="5"/>
      <c r="BH1167" s="5"/>
      <c r="BI1167" s="5"/>
      <c r="BJ1167" s="5"/>
      <c r="BK1167" s="5"/>
      <c r="BL1167" s="5"/>
      <c r="BM1167" s="5"/>
      <c r="BN1167" s="5"/>
      <c r="BO1167" s="1">
        <f t="shared" si="18"/>
        <v>0</v>
      </c>
      <c r="BP1167" s="2"/>
    </row>
    <row r="1168" spans="1:68" x14ac:dyDescent="0.25">
      <c r="A1168" s="3"/>
      <c r="B1168" s="4"/>
      <c r="C1168" s="2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Q1168" s="5"/>
      <c r="R1168" s="5"/>
      <c r="S1168" s="5"/>
      <c r="T1168" s="5"/>
      <c r="U1168" s="5"/>
      <c r="V1168" s="5"/>
      <c r="W1168" s="5"/>
      <c r="X1168" s="5"/>
      <c r="Y1168" s="5"/>
      <c r="Z1168" s="5"/>
      <c r="AA1168" s="5"/>
      <c r="AB1168" s="5"/>
      <c r="AC1168" s="5"/>
      <c r="AD1168" s="5"/>
      <c r="AE1168" s="5"/>
      <c r="AF1168" s="5"/>
      <c r="AG1168" s="5"/>
      <c r="AH1168" s="5"/>
      <c r="AI1168" s="5"/>
      <c r="AJ1168" s="5"/>
      <c r="AK1168" s="5"/>
      <c r="AL1168" s="5"/>
      <c r="AM1168" s="5"/>
      <c r="AN1168" s="5"/>
      <c r="AO1168" s="5"/>
      <c r="AP1168" s="5"/>
      <c r="AQ1168" s="5"/>
      <c r="AR1168" s="5"/>
      <c r="AS1168" s="5"/>
      <c r="AT1168" s="5"/>
      <c r="AU1168" s="5"/>
      <c r="AV1168" s="5"/>
      <c r="AW1168" s="5"/>
      <c r="AX1168" s="5"/>
      <c r="AY1168" s="5"/>
      <c r="AZ1168" s="5"/>
      <c r="BA1168" s="5"/>
      <c r="BB1168" s="5"/>
      <c r="BC1168" s="5"/>
      <c r="BD1168" s="5"/>
      <c r="BE1168" s="5"/>
      <c r="BF1168" s="5"/>
      <c r="BG1168" s="5"/>
      <c r="BH1168" s="5"/>
      <c r="BI1168" s="5"/>
      <c r="BJ1168" s="5"/>
      <c r="BK1168" s="5"/>
      <c r="BL1168" s="5"/>
      <c r="BM1168" s="5"/>
      <c r="BN1168" s="5"/>
      <c r="BO1168" s="1">
        <f t="shared" si="18"/>
        <v>0</v>
      </c>
      <c r="BP1168" s="2"/>
    </row>
    <row r="1169" spans="1:68" x14ac:dyDescent="0.25">
      <c r="A1169" s="3"/>
      <c r="B1169" s="4"/>
      <c r="C1169" s="2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 s="5"/>
      <c r="O1169" s="5"/>
      <c r="P1169" s="5"/>
      <c r="Q1169" s="5"/>
      <c r="R1169" s="5"/>
      <c r="S1169" s="5"/>
      <c r="T1169" s="5"/>
      <c r="U1169" s="5"/>
      <c r="V1169" s="5"/>
      <c r="W1169" s="5"/>
      <c r="X1169" s="5"/>
      <c r="Y1169" s="5"/>
      <c r="Z1169" s="5"/>
      <c r="AA1169" s="5"/>
      <c r="AB1169" s="5"/>
      <c r="AC1169" s="5"/>
      <c r="AD1169" s="5"/>
      <c r="AE1169" s="5"/>
      <c r="AF1169" s="5"/>
      <c r="AG1169" s="5"/>
      <c r="AH1169" s="5"/>
      <c r="AI1169" s="5"/>
      <c r="AJ1169" s="5"/>
      <c r="AK1169" s="5"/>
      <c r="AL1169" s="5"/>
      <c r="AM1169" s="5"/>
      <c r="AN1169" s="5"/>
      <c r="AO1169" s="5"/>
      <c r="AP1169" s="5"/>
      <c r="AQ1169" s="5"/>
      <c r="AR1169" s="5"/>
      <c r="AS1169" s="5"/>
      <c r="AT1169" s="5"/>
      <c r="AU1169" s="5"/>
      <c r="AV1169" s="5"/>
      <c r="AW1169" s="5"/>
      <c r="AX1169" s="5"/>
      <c r="AY1169" s="5"/>
      <c r="AZ1169" s="5"/>
      <c r="BA1169" s="5"/>
      <c r="BB1169" s="5"/>
      <c r="BC1169" s="5"/>
      <c r="BD1169" s="5"/>
      <c r="BE1169" s="5"/>
      <c r="BF1169" s="5"/>
      <c r="BG1169" s="5"/>
      <c r="BH1169" s="5"/>
      <c r="BI1169" s="5"/>
      <c r="BJ1169" s="5"/>
      <c r="BK1169" s="5"/>
      <c r="BL1169" s="5"/>
      <c r="BM1169" s="5"/>
      <c r="BN1169" s="5"/>
      <c r="BO1169" s="1">
        <f t="shared" si="18"/>
        <v>0</v>
      </c>
      <c r="BP1169" s="2"/>
    </row>
    <row r="1170" spans="1:68" x14ac:dyDescent="0.25">
      <c r="A1170" s="3"/>
      <c r="B1170" s="4"/>
      <c r="C1170" s="2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 s="5"/>
      <c r="O1170" s="5"/>
      <c r="P1170" s="5"/>
      <c r="Q1170" s="5"/>
      <c r="R1170" s="5"/>
      <c r="S1170" s="5"/>
      <c r="T1170" s="5"/>
      <c r="U1170" s="5"/>
      <c r="V1170" s="5"/>
      <c r="W1170" s="5"/>
      <c r="X1170" s="5"/>
      <c r="Y1170" s="5"/>
      <c r="Z1170" s="5"/>
      <c r="AA1170" s="5"/>
      <c r="AB1170" s="5"/>
      <c r="AC1170" s="5"/>
      <c r="AD1170" s="5"/>
      <c r="AE1170" s="5"/>
      <c r="AF1170" s="5"/>
      <c r="AG1170" s="5"/>
      <c r="AH1170" s="5"/>
      <c r="AI1170" s="5"/>
      <c r="AJ1170" s="5"/>
      <c r="AK1170" s="5"/>
      <c r="AL1170" s="5"/>
      <c r="AM1170" s="5"/>
      <c r="AN1170" s="5"/>
      <c r="AO1170" s="5"/>
      <c r="AP1170" s="5"/>
      <c r="AQ1170" s="5"/>
      <c r="AR1170" s="5"/>
      <c r="AS1170" s="5"/>
      <c r="AT1170" s="5"/>
      <c r="AU1170" s="5"/>
      <c r="AV1170" s="5"/>
      <c r="AW1170" s="5"/>
      <c r="AX1170" s="5"/>
      <c r="AY1170" s="5"/>
      <c r="AZ1170" s="5"/>
      <c r="BA1170" s="5"/>
      <c r="BB1170" s="5"/>
      <c r="BC1170" s="5"/>
      <c r="BD1170" s="5"/>
      <c r="BE1170" s="5"/>
      <c r="BF1170" s="5"/>
      <c r="BG1170" s="5"/>
      <c r="BH1170" s="5"/>
      <c r="BI1170" s="5"/>
      <c r="BJ1170" s="5"/>
      <c r="BK1170" s="5"/>
      <c r="BL1170" s="5"/>
      <c r="BM1170" s="5"/>
      <c r="BN1170" s="5"/>
      <c r="BO1170" s="1">
        <f t="shared" si="18"/>
        <v>0</v>
      </c>
      <c r="BP1170" s="2"/>
    </row>
    <row r="1171" spans="1:68" x14ac:dyDescent="0.25">
      <c r="A1171" s="3"/>
      <c r="B1171" s="4"/>
      <c r="C1171" s="2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Q1171" s="5"/>
      <c r="R1171" s="5"/>
      <c r="S1171" s="5"/>
      <c r="T1171" s="5"/>
      <c r="U1171" s="5"/>
      <c r="V1171" s="5"/>
      <c r="W1171" s="5"/>
      <c r="X1171" s="5"/>
      <c r="Y1171" s="5"/>
      <c r="Z1171" s="5"/>
      <c r="AA1171" s="5"/>
      <c r="AB1171" s="5"/>
      <c r="AC1171" s="5"/>
      <c r="AD1171" s="5"/>
      <c r="AE1171" s="5"/>
      <c r="AF1171" s="5"/>
      <c r="AG1171" s="5"/>
      <c r="AH1171" s="5"/>
      <c r="AI1171" s="5"/>
      <c r="AJ1171" s="5"/>
      <c r="AK1171" s="5"/>
      <c r="AL1171" s="5"/>
      <c r="AM1171" s="5"/>
      <c r="AN1171" s="5"/>
      <c r="AO1171" s="5"/>
      <c r="AP1171" s="5"/>
      <c r="AQ1171" s="5"/>
      <c r="AR1171" s="5"/>
      <c r="AS1171" s="5"/>
      <c r="AT1171" s="5"/>
      <c r="AU1171" s="5"/>
      <c r="AV1171" s="5"/>
      <c r="AW1171" s="5"/>
      <c r="AX1171" s="5"/>
      <c r="AY1171" s="5"/>
      <c r="AZ1171" s="5"/>
      <c r="BA1171" s="5"/>
      <c r="BB1171" s="5"/>
      <c r="BC1171" s="5"/>
      <c r="BD1171" s="5"/>
      <c r="BE1171" s="5"/>
      <c r="BF1171" s="5"/>
      <c r="BG1171" s="5"/>
      <c r="BH1171" s="5"/>
      <c r="BI1171" s="5"/>
      <c r="BJ1171" s="5"/>
      <c r="BK1171" s="5"/>
      <c r="BL1171" s="5"/>
      <c r="BM1171" s="5"/>
      <c r="BN1171" s="5"/>
      <c r="BO1171" s="1">
        <f t="shared" si="18"/>
        <v>0</v>
      </c>
      <c r="BP1171" s="2"/>
    </row>
    <row r="1172" spans="1:68" x14ac:dyDescent="0.25">
      <c r="A1172" s="3"/>
      <c r="B1172" s="4"/>
      <c r="C1172" s="2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 s="5"/>
      <c r="O1172" s="5"/>
      <c r="P1172" s="5"/>
      <c r="Q1172" s="5"/>
      <c r="R1172" s="5"/>
      <c r="S1172" s="5"/>
      <c r="T1172" s="5"/>
      <c r="U1172" s="5"/>
      <c r="V1172" s="5"/>
      <c r="W1172" s="5"/>
      <c r="X1172" s="5"/>
      <c r="Y1172" s="5"/>
      <c r="Z1172" s="5"/>
      <c r="AA1172" s="5"/>
      <c r="AB1172" s="5"/>
      <c r="AC1172" s="5"/>
      <c r="AD1172" s="5"/>
      <c r="AE1172" s="5"/>
      <c r="AF1172" s="5"/>
      <c r="AG1172" s="5"/>
      <c r="AH1172" s="5"/>
      <c r="AI1172" s="5"/>
      <c r="AJ1172" s="5"/>
      <c r="AK1172" s="5"/>
      <c r="AL1172" s="5"/>
      <c r="AM1172" s="5"/>
      <c r="AN1172" s="5"/>
      <c r="AO1172" s="5"/>
      <c r="AP1172" s="5"/>
      <c r="AQ1172" s="5"/>
      <c r="AR1172" s="5"/>
      <c r="AS1172" s="5"/>
      <c r="AT1172" s="5"/>
      <c r="AU1172" s="5"/>
      <c r="AV1172" s="5"/>
      <c r="AW1172" s="5"/>
      <c r="AX1172" s="5"/>
      <c r="AY1172" s="5"/>
      <c r="AZ1172" s="5"/>
      <c r="BA1172" s="5"/>
      <c r="BB1172" s="5"/>
      <c r="BC1172" s="5"/>
      <c r="BD1172" s="5"/>
      <c r="BE1172" s="5"/>
      <c r="BF1172" s="5"/>
      <c r="BG1172" s="5"/>
      <c r="BH1172" s="5"/>
      <c r="BI1172" s="5"/>
      <c r="BJ1172" s="5"/>
      <c r="BK1172" s="5"/>
      <c r="BL1172" s="5"/>
      <c r="BM1172" s="5"/>
      <c r="BN1172" s="5"/>
      <c r="BO1172" s="1">
        <f t="shared" si="18"/>
        <v>0</v>
      </c>
      <c r="BP1172" s="2"/>
    </row>
    <row r="1173" spans="1:68" x14ac:dyDescent="0.25">
      <c r="A1173" s="3"/>
      <c r="B1173" s="4"/>
      <c r="C1173" s="2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 s="5"/>
      <c r="O1173" s="5"/>
      <c r="P1173" s="5"/>
      <c r="Q1173" s="5"/>
      <c r="R1173" s="5"/>
      <c r="S1173" s="5"/>
      <c r="T1173" s="5"/>
      <c r="U1173" s="5"/>
      <c r="V1173" s="5"/>
      <c r="W1173" s="5"/>
      <c r="X1173" s="5"/>
      <c r="Y1173" s="5"/>
      <c r="Z1173" s="5"/>
      <c r="AA1173" s="5"/>
      <c r="AB1173" s="5"/>
      <c r="AC1173" s="5"/>
      <c r="AD1173" s="5"/>
      <c r="AE1173" s="5"/>
      <c r="AF1173" s="5"/>
      <c r="AG1173" s="5"/>
      <c r="AH1173" s="5"/>
      <c r="AI1173" s="5"/>
      <c r="AJ1173" s="5"/>
      <c r="AK1173" s="5"/>
      <c r="AL1173" s="5"/>
      <c r="AM1173" s="5"/>
      <c r="AN1173" s="5"/>
      <c r="AO1173" s="5"/>
      <c r="AP1173" s="5"/>
      <c r="AQ1173" s="5"/>
      <c r="AR1173" s="5"/>
      <c r="AS1173" s="5"/>
      <c r="AT1173" s="5"/>
      <c r="AU1173" s="5"/>
      <c r="AV1173" s="5"/>
      <c r="AW1173" s="5"/>
      <c r="AX1173" s="5"/>
      <c r="AY1173" s="5"/>
      <c r="AZ1173" s="5"/>
      <c r="BA1173" s="5"/>
      <c r="BB1173" s="5"/>
      <c r="BC1173" s="5"/>
      <c r="BD1173" s="5"/>
      <c r="BE1173" s="5"/>
      <c r="BF1173" s="5"/>
      <c r="BG1173" s="5"/>
      <c r="BH1173" s="5"/>
      <c r="BI1173" s="5"/>
      <c r="BJ1173" s="5"/>
      <c r="BK1173" s="5"/>
      <c r="BL1173" s="5"/>
      <c r="BM1173" s="5"/>
      <c r="BN1173" s="5"/>
      <c r="BO1173" s="1">
        <f t="shared" si="18"/>
        <v>0</v>
      </c>
      <c r="BP1173" s="2"/>
    </row>
    <row r="1174" spans="1:68" x14ac:dyDescent="0.25">
      <c r="A1174" s="3"/>
      <c r="B1174" s="4"/>
      <c r="C1174" s="2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Q1174" s="5"/>
      <c r="R1174" s="5"/>
      <c r="S1174" s="5"/>
      <c r="T1174" s="5"/>
      <c r="U1174" s="5"/>
      <c r="V1174" s="5"/>
      <c r="W1174" s="5"/>
      <c r="X1174" s="5"/>
      <c r="Y1174" s="5"/>
      <c r="Z1174" s="5"/>
      <c r="AA1174" s="5"/>
      <c r="AB1174" s="5"/>
      <c r="AC1174" s="5"/>
      <c r="AD1174" s="5"/>
      <c r="AE1174" s="5"/>
      <c r="AF1174" s="5"/>
      <c r="AG1174" s="5"/>
      <c r="AH1174" s="5"/>
      <c r="AI1174" s="5"/>
      <c r="AJ1174" s="5"/>
      <c r="AK1174" s="5"/>
      <c r="AL1174" s="5"/>
      <c r="AM1174" s="5"/>
      <c r="AN1174" s="5"/>
      <c r="AO1174" s="5"/>
      <c r="AP1174" s="5"/>
      <c r="AQ1174" s="5"/>
      <c r="AR1174" s="5"/>
      <c r="AS1174" s="5"/>
      <c r="AT1174" s="5"/>
      <c r="AU1174" s="5"/>
      <c r="AV1174" s="5"/>
      <c r="AW1174" s="5"/>
      <c r="AX1174" s="5"/>
      <c r="AY1174" s="5"/>
      <c r="AZ1174" s="5"/>
      <c r="BA1174" s="5"/>
      <c r="BB1174" s="5"/>
      <c r="BC1174" s="5"/>
      <c r="BD1174" s="5"/>
      <c r="BE1174" s="5"/>
      <c r="BF1174" s="5"/>
      <c r="BG1174" s="5"/>
      <c r="BH1174" s="5"/>
      <c r="BI1174" s="5"/>
      <c r="BJ1174" s="5"/>
      <c r="BK1174" s="5"/>
      <c r="BL1174" s="5"/>
      <c r="BM1174" s="5"/>
      <c r="BN1174" s="5"/>
      <c r="BO1174" s="1">
        <f t="shared" si="18"/>
        <v>0</v>
      </c>
      <c r="BP1174" s="2"/>
    </row>
    <row r="1175" spans="1:68" x14ac:dyDescent="0.25">
      <c r="A1175" s="3"/>
      <c r="B1175" s="4"/>
      <c r="C1175" s="2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 s="5"/>
      <c r="O1175" s="5"/>
      <c r="P1175" s="5"/>
      <c r="Q1175" s="5"/>
      <c r="R1175" s="5"/>
      <c r="S1175" s="5"/>
      <c r="T1175" s="5"/>
      <c r="U1175" s="5"/>
      <c r="V1175" s="5"/>
      <c r="W1175" s="5"/>
      <c r="X1175" s="5"/>
      <c r="Y1175" s="5"/>
      <c r="Z1175" s="5"/>
      <c r="AA1175" s="5"/>
      <c r="AB1175" s="5"/>
      <c r="AC1175" s="5"/>
      <c r="AD1175" s="5"/>
      <c r="AE1175" s="5"/>
      <c r="AF1175" s="5"/>
      <c r="AG1175" s="5"/>
      <c r="AH1175" s="5"/>
      <c r="AI1175" s="5"/>
      <c r="AJ1175" s="5"/>
      <c r="AK1175" s="5"/>
      <c r="AL1175" s="5"/>
      <c r="AM1175" s="5"/>
      <c r="AN1175" s="5"/>
      <c r="AO1175" s="5"/>
      <c r="AP1175" s="5"/>
      <c r="AQ1175" s="5"/>
      <c r="AR1175" s="5"/>
      <c r="AS1175" s="5"/>
      <c r="AT1175" s="5"/>
      <c r="AU1175" s="5"/>
      <c r="AV1175" s="5"/>
      <c r="AW1175" s="5"/>
      <c r="AX1175" s="5"/>
      <c r="AY1175" s="5"/>
      <c r="AZ1175" s="5"/>
      <c r="BA1175" s="5"/>
      <c r="BB1175" s="5"/>
      <c r="BC1175" s="5"/>
      <c r="BD1175" s="5"/>
      <c r="BE1175" s="5"/>
      <c r="BF1175" s="5"/>
      <c r="BG1175" s="5"/>
      <c r="BH1175" s="5"/>
      <c r="BI1175" s="5"/>
      <c r="BJ1175" s="5"/>
      <c r="BK1175" s="5"/>
      <c r="BL1175" s="5"/>
      <c r="BM1175" s="5"/>
      <c r="BN1175" s="5"/>
      <c r="BO1175" s="1">
        <f t="shared" si="18"/>
        <v>0</v>
      </c>
      <c r="BP1175" s="2"/>
    </row>
    <row r="1176" spans="1:68" x14ac:dyDescent="0.25">
      <c r="A1176" s="3"/>
      <c r="B1176" s="4"/>
      <c r="C1176" s="2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Q1176" s="5"/>
      <c r="R1176" s="5"/>
      <c r="S1176" s="5"/>
      <c r="T1176" s="5"/>
      <c r="U1176" s="5"/>
      <c r="V1176" s="5"/>
      <c r="W1176" s="5"/>
      <c r="X1176" s="5"/>
      <c r="Y1176" s="5"/>
      <c r="Z1176" s="5"/>
      <c r="AA1176" s="5"/>
      <c r="AB1176" s="5"/>
      <c r="AC1176" s="5"/>
      <c r="AD1176" s="5"/>
      <c r="AE1176" s="5"/>
      <c r="AF1176" s="5"/>
      <c r="AG1176" s="5"/>
      <c r="AH1176" s="5"/>
      <c r="AI1176" s="5"/>
      <c r="AJ1176" s="5"/>
      <c r="AK1176" s="5"/>
      <c r="AL1176" s="5"/>
      <c r="AM1176" s="5"/>
      <c r="AN1176" s="5"/>
      <c r="AO1176" s="5"/>
      <c r="AP1176" s="5"/>
      <c r="AQ1176" s="5"/>
      <c r="AR1176" s="5"/>
      <c r="AS1176" s="5"/>
      <c r="AT1176" s="5"/>
      <c r="AU1176" s="5"/>
      <c r="AV1176" s="5"/>
      <c r="AW1176" s="5"/>
      <c r="AX1176" s="5"/>
      <c r="AY1176" s="5"/>
      <c r="AZ1176" s="5"/>
      <c r="BA1176" s="5"/>
      <c r="BB1176" s="5"/>
      <c r="BC1176" s="5"/>
      <c r="BD1176" s="5"/>
      <c r="BE1176" s="5"/>
      <c r="BF1176" s="5"/>
      <c r="BG1176" s="5"/>
      <c r="BH1176" s="5"/>
      <c r="BI1176" s="5"/>
      <c r="BJ1176" s="5"/>
      <c r="BK1176" s="5"/>
      <c r="BL1176" s="5"/>
      <c r="BM1176" s="5"/>
      <c r="BN1176" s="5"/>
      <c r="BO1176" s="1">
        <f t="shared" si="18"/>
        <v>0</v>
      </c>
      <c r="BP1176" s="2"/>
    </row>
    <row r="1177" spans="1:68" x14ac:dyDescent="0.25">
      <c r="A1177" s="3"/>
      <c r="B1177" s="4"/>
      <c r="C1177" s="2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Q1177" s="5"/>
      <c r="R1177" s="5"/>
      <c r="S1177" s="5"/>
      <c r="T1177" s="5"/>
      <c r="U1177" s="5"/>
      <c r="V1177" s="5"/>
      <c r="W1177" s="5"/>
      <c r="X1177" s="5"/>
      <c r="Y1177" s="5"/>
      <c r="Z1177" s="5"/>
      <c r="AA1177" s="5"/>
      <c r="AB1177" s="5"/>
      <c r="AC1177" s="5"/>
      <c r="AD1177" s="5"/>
      <c r="AE1177" s="5"/>
      <c r="AF1177" s="5"/>
      <c r="AG1177" s="5"/>
      <c r="AH1177" s="5"/>
      <c r="AI1177" s="5"/>
      <c r="AJ1177" s="5"/>
      <c r="AK1177" s="5"/>
      <c r="AL1177" s="5"/>
      <c r="AM1177" s="5"/>
      <c r="AN1177" s="5"/>
      <c r="AO1177" s="5"/>
      <c r="AP1177" s="5"/>
      <c r="AQ1177" s="5"/>
      <c r="AR1177" s="5"/>
      <c r="AS1177" s="5"/>
      <c r="AT1177" s="5"/>
      <c r="AU1177" s="5"/>
      <c r="AV1177" s="5"/>
      <c r="AW1177" s="5"/>
      <c r="AX1177" s="5"/>
      <c r="AY1177" s="5"/>
      <c r="AZ1177" s="5"/>
      <c r="BA1177" s="5"/>
      <c r="BB1177" s="5"/>
      <c r="BC1177" s="5"/>
      <c r="BD1177" s="5"/>
      <c r="BE1177" s="5"/>
      <c r="BF1177" s="5"/>
      <c r="BG1177" s="5"/>
      <c r="BH1177" s="5"/>
      <c r="BI1177" s="5"/>
      <c r="BJ1177" s="5"/>
      <c r="BK1177" s="5"/>
      <c r="BL1177" s="5"/>
      <c r="BM1177" s="5"/>
      <c r="BN1177" s="5"/>
      <c r="BO1177" s="1">
        <f t="shared" si="18"/>
        <v>0</v>
      </c>
      <c r="BP1177" s="2"/>
    </row>
    <row r="1178" spans="1:68" x14ac:dyDescent="0.25">
      <c r="A1178" s="3"/>
      <c r="B1178" s="4"/>
      <c r="C1178" s="2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 s="5"/>
      <c r="O1178" s="5"/>
      <c r="P1178" s="5"/>
      <c r="Q1178" s="5"/>
      <c r="R1178" s="5"/>
      <c r="S1178" s="5"/>
      <c r="T1178" s="5"/>
      <c r="U1178" s="5"/>
      <c r="V1178" s="5"/>
      <c r="W1178" s="5"/>
      <c r="X1178" s="5"/>
      <c r="Y1178" s="5"/>
      <c r="Z1178" s="5"/>
      <c r="AA1178" s="5"/>
      <c r="AB1178" s="5"/>
      <c r="AC1178" s="5"/>
      <c r="AD1178" s="5"/>
      <c r="AE1178" s="5"/>
      <c r="AF1178" s="5"/>
      <c r="AG1178" s="5"/>
      <c r="AH1178" s="5"/>
      <c r="AI1178" s="5"/>
      <c r="AJ1178" s="5"/>
      <c r="AK1178" s="5"/>
      <c r="AL1178" s="5"/>
      <c r="AM1178" s="5"/>
      <c r="AN1178" s="5"/>
      <c r="AO1178" s="5"/>
      <c r="AP1178" s="5"/>
      <c r="AQ1178" s="5"/>
      <c r="AR1178" s="5"/>
      <c r="AS1178" s="5"/>
      <c r="AT1178" s="5"/>
      <c r="AU1178" s="5"/>
      <c r="AV1178" s="5"/>
      <c r="AW1178" s="5"/>
      <c r="AX1178" s="5"/>
      <c r="AY1178" s="5"/>
      <c r="AZ1178" s="5"/>
      <c r="BA1178" s="5"/>
      <c r="BB1178" s="5"/>
      <c r="BC1178" s="5"/>
      <c r="BD1178" s="5"/>
      <c r="BE1178" s="5"/>
      <c r="BF1178" s="5"/>
      <c r="BG1178" s="5"/>
      <c r="BH1178" s="5"/>
      <c r="BI1178" s="5"/>
      <c r="BJ1178" s="5"/>
      <c r="BK1178" s="5"/>
      <c r="BL1178" s="5"/>
      <c r="BM1178" s="5"/>
      <c r="BN1178" s="5"/>
      <c r="BO1178" s="1">
        <f t="shared" si="18"/>
        <v>0</v>
      </c>
      <c r="BP1178" s="2"/>
    </row>
    <row r="1179" spans="1:68" x14ac:dyDescent="0.25">
      <c r="A1179" s="3"/>
      <c r="B1179" s="4"/>
      <c r="C1179" s="2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 s="5"/>
      <c r="O1179" s="5"/>
      <c r="P1179" s="5"/>
      <c r="Q1179" s="5"/>
      <c r="R1179" s="5"/>
      <c r="S1179" s="5"/>
      <c r="T1179" s="5"/>
      <c r="U1179" s="5"/>
      <c r="V1179" s="5"/>
      <c r="W1179" s="5"/>
      <c r="X1179" s="5"/>
      <c r="Y1179" s="5"/>
      <c r="Z1179" s="5"/>
      <c r="AA1179" s="5"/>
      <c r="AB1179" s="5"/>
      <c r="AC1179" s="5"/>
      <c r="AD1179" s="5"/>
      <c r="AE1179" s="5"/>
      <c r="AF1179" s="5"/>
      <c r="AG1179" s="5"/>
      <c r="AH1179" s="5"/>
      <c r="AI1179" s="5"/>
      <c r="AJ1179" s="5"/>
      <c r="AK1179" s="5"/>
      <c r="AL1179" s="5"/>
      <c r="AM1179" s="5"/>
      <c r="AN1179" s="5"/>
      <c r="AO1179" s="5"/>
      <c r="AP1179" s="5"/>
      <c r="AQ1179" s="5"/>
      <c r="AR1179" s="5"/>
      <c r="AS1179" s="5"/>
      <c r="AT1179" s="5"/>
      <c r="AU1179" s="5"/>
      <c r="AV1179" s="5"/>
      <c r="AW1179" s="5"/>
      <c r="AX1179" s="5"/>
      <c r="AY1179" s="5"/>
      <c r="AZ1179" s="5"/>
      <c r="BA1179" s="5"/>
      <c r="BB1179" s="5"/>
      <c r="BC1179" s="5"/>
      <c r="BD1179" s="5"/>
      <c r="BE1179" s="5"/>
      <c r="BF1179" s="5"/>
      <c r="BG1179" s="5"/>
      <c r="BH1179" s="5"/>
      <c r="BI1179" s="5"/>
      <c r="BJ1179" s="5"/>
      <c r="BK1179" s="5"/>
      <c r="BL1179" s="5"/>
      <c r="BM1179" s="5"/>
      <c r="BN1179" s="5"/>
      <c r="BO1179" s="1">
        <f t="shared" si="18"/>
        <v>0</v>
      </c>
      <c r="BP1179" s="2"/>
    </row>
    <row r="1180" spans="1:68" x14ac:dyDescent="0.25">
      <c r="A1180" s="3"/>
      <c r="B1180" s="4"/>
      <c r="C1180" s="2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Y1180" s="5"/>
      <c r="Z1180" s="5"/>
      <c r="AA1180" s="5"/>
      <c r="AB1180" s="5"/>
      <c r="AC1180" s="5"/>
      <c r="AD1180" s="5"/>
      <c r="AE1180" s="5"/>
      <c r="AF1180" s="5"/>
      <c r="AG1180" s="5"/>
      <c r="AH1180" s="5"/>
      <c r="AI1180" s="5"/>
      <c r="AJ1180" s="5"/>
      <c r="AK1180" s="5"/>
      <c r="AL1180" s="5"/>
      <c r="AM1180" s="5"/>
      <c r="AN1180" s="5"/>
      <c r="AO1180" s="5"/>
      <c r="AP1180" s="5"/>
      <c r="AQ1180" s="5"/>
      <c r="AR1180" s="5"/>
      <c r="AS1180" s="5"/>
      <c r="AT1180" s="5"/>
      <c r="AU1180" s="5"/>
      <c r="AV1180" s="5"/>
      <c r="AW1180" s="5"/>
      <c r="AX1180" s="5"/>
      <c r="AY1180" s="5"/>
      <c r="AZ1180" s="5"/>
      <c r="BA1180" s="5"/>
      <c r="BB1180" s="5"/>
      <c r="BC1180" s="5"/>
      <c r="BD1180" s="5"/>
      <c r="BE1180" s="5"/>
      <c r="BF1180" s="5"/>
      <c r="BG1180" s="5"/>
      <c r="BH1180" s="5"/>
      <c r="BI1180" s="5"/>
      <c r="BJ1180" s="5"/>
      <c r="BK1180" s="5"/>
      <c r="BL1180" s="5"/>
      <c r="BM1180" s="5"/>
      <c r="BN1180" s="5"/>
      <c r="BO1180" s="1">
        <f t="shared" si="18"/>
        <v>0</v>
      </c>
      <c r="BP1180" s="2"/>
    </row>
    <row r="1181" spans="1:68" x14ac:dyDescent="0.25">
      <c r="A1181" s="3"/>
      <c r="B1181" s="4"/>
      <c r="C1181" s="2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 s="5"/>
      <c r="O1181" s="5"/>
      <c r="P1181" s="5"/>
      <c r="Q1181" s="5"/>
      <c r="R1181" s="5"/>
      <c r="S1181" s="5"/>
      <c r="T1181" s="5"/>
      <c r="U1181" s="5"/>
      <c r="V1181" s="5"/>
      <c r="W1181" s="5"/>
      <c r="X1181" s="5"/>
      <c r="Y1181" s="5"/>
      <c r="Z1181" s="5"/>
      <c r="AA1181" s="5"/>
      <c r="AB1181" s="5"/>
      <c r="AC1181" s="5"/>
      <c r="AD1181" s="5"/>
      <c r="AE1181" s="5"/>
      <c r="AF1181" s="5"/>
      <c r="AG1181" s="5"/>
      <c r="AH1181" s="5"/>
      <c r="AI1181" s="5"/>
      <c r="AJ1181" s="5"/>
      <c r="AK1181" s="5"/>
      <c r="AL1181" s="5"/>
      <c r="AM1181" s="5"/>
      <c r="AN1181" s="5"/>
      <c r="AO1181" s="5"/>
      <c r="AP1181" s="5"/>
      <c r="AQ1181" s="5"/>
      <c r="AR1181" s="5"/>
      <c r="AS1181" s="5"/>
      <c r="AT1181" s="5"/>
      <c r="AU1181" s="5"/>
      <c r="AV1181" s="5"/>
      <c r="AW1181" s="5"/>
      <c r="AX1181" s="5"/>
      <c r="AY1181" s="5"/>
      <c r="AZ1181" s="5"/>
      <c r="BA1181" s="5"/>
      <c r="BB1181" s="5"/>
      <c r="BC1181" s="5"/>
      <c r="BD1181" s="5"/>
      <c r="BE1181" s="5"/>
      <c r="BF1181" s="5"/>
      <c r="BG1181" s="5"/>
      <c r="BH1181" s="5"/>
      <c r="BI1181" s="5"/>
      <c r="BJ1181" s="5"/>
      <c r="BK1181" s="5"/>
      <c r="BL1181" s="5"/>
      <c r="BM1181" s="5"/>
      <c r="BN1181" s="5"/>
      <c r="BO1181" s="1">
        <f t="shared" si="18"/>
        <v>0</v>
      </c>
      <c r="BP1181" s="2"/>
    </row>
    <row r="1182" spans="1:68" x14ac:dyDescent="0.25">
      <c r="A1182" s="3"/>
      <c r="B1182" s="4"/>
      <c r="C1182" s="2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 s="5"/>
      <c r="O1182" s="5"/>
      <c r="P1182" s="5"/>
      <c r="Q1182" s="5"/>
      <c r="R1182" s="5"/>
      <c r="S1182" s="5"/>
      <c r="T1182" s="5"/>
      <c r="U1182" s="5"/>
      <c r="V1182" s="5"/>
      <c r="W1182" s="5"/>
      <c r="X1182" s="5"/>
      <c r="Y1182" s="5"/>
      <c r="Z1182" s="5"/>
      <c r="AA1182" s="5"/>
      <c r="AB1182" s="5"/>
      <c r="AC1182" s="5"/>
      <c r="AD1182" s="5"/>
      <c r="AE1182" s="5"/>
      <c r="AF1182" s="5"/>
      <c r="AG1182" s="5"/>
      <c r="AH1182" s="5"/>
      <c r="AI1182" s="5"/>
      <c r="AJ1182" s="5"/>
      <c r="AK1182" s="5"/>
      <c r="AL1182" s="5"/>
      <c r="AM1182" s="5"/>
      <c r="AN1182" s="5"/>
      <c r="AO1182" s="5"/>
      <c r="AP1182" s="5"/>
      <c r="AQ1182" s="5"/>
      <c r="AR1182" s="5"/>
      <c r="AS1182" s="5"/>
      <c r="AT1182" s="5"/>
      <c r="AU1182" s="5"/>
      <c r="AV1182" s="5"/>
      <c r="AW1182" s="5"/>
      <c r="AX1182" s="5"/>
      <c r="AY1182" s="5"/>
      <c r="AZ1182" s="5"/>
      <c r="BA1182" s="5"/>
      <c r="BB1182" s="5"/>
      <c r="BC1182" s="5"/>
      <c r="BD1182" s="5"/>
      <c r="BE1182" s="5"/>
      <c r="BF1182" s="5"/>
      <c r="BG1182" s="5"/>
      <c r="BH1182" s="5"/>
      <c r="BI1182" s="5"/>
      <c r="BJ1182" s="5"/>
      <c r="BK1182" s="5"/>
      <c r="BL1182" s="5"/>
      <c r="BM1182" s="5"/>
      <c r="BN1182" s="5"/>
      <c r="BO1182" s="1">
        <f t="shared" si="18"/>
        <v>0</v>
      </c>
      <c r="BP1182" s="2"/>
    </row>
    <row r="1183" spans="1:68" x14ac:dyDescent="0.25">
      <c r="A1183" s="3"/>
      <c r="B1183" s="4"/>
      <c r="C1183" s="2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Q1183" s="5"/>
      <c r="R1183" s="5"/>
      <c r="S1183" s="5"/>
      <c r="T1183" s="5"/>
      <c r="U1183" s="5"/>
      <c r="V1183" s="5"/>
      <c r="W1183" s="5"/>
      <c r="X1183" s="5"/>
      <c r="Y1183" s="5"/>
      <c r="Z1183" s="5"/>
      <c r="AA1183" s="5"/>
      <c r="AB1183" s="5"/>
      <c r="AC1183" s="5"/>
      <c r="AD1183" s="5"/>
      <c r="AE1183" s="5"/>
      <c r="AF1183" s="5"/>
      <c r="AG1183" s="5"/>
      <c r="AH1183" s="5"/>
      <c r="AI1183" s="5"/>
      <c r="AJ1183" s="5"/>
      <c r="AK1183" s="5"/>
      <c r="AL1183" s="5"/>
      <c r="AM1183" s="5"/>
      <c r="AN1183" s="5"/>
      <c r="AO1183" s="5"/>
      <c r="AP1183" s="5"/>
      <c r="AQ1183" s="5"/>
      <c r="AR1183" s="5"/>
      <c r="AS1183" s="5"/>
      <c r="AT1183" s="5"/>
      <c r="AU1183" s="5"/>
      <c r="AV1183" s="5"/>
      <c r="AW1183" s="5"/>
      <c r="AX1183" s="5"/>
      <c r="AY1183" s="5"/>
      <c r="AZ1183" s="5"/>
      <c r="BA1183" s="5"/>
      <c r="BB1183" s="5"/>
      <c r="BC1183" s="5"/>
      <c r="BD1183" s="5"/>
      <c r="BE1183" s="5"/>
      <c r="BF1183" s="5"/>
      <c r="BG1183" s="5"/>
      <c r="BH1183" s="5"/>
      <c r="BI1183" s="5"/>
      <c r="BJ1183" s="5"/>
      <c r="BK1183" s="5"/>
      <c r="BL1183" s="5"/>
      <c r="BM1183" s="5"/>
      <c r="BN1183" s="5"/>
      <c r="BO1183" s="1">
        <f t="shared" si="18"/>
        <v>0</v>
      </c>
      <c r="BP1183" s="2"/>
    </row>
    <row r="1184" spans="1:68" x14ac:dyDescent="0.25">
      <c r="A1184" s="3"/>
      <c r="B1184" s="4"/>
      <c r="C1184" s="2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 s="5"/>
      <c r="O1184" s="5"/>
      <c r="P1184" s="5"/>
      <c r="Q1184" s="5"/>
      <c r="R1184" s="5"/>
      <c r="S1184" s="5"/>
      <c r="T1184" s="5"/>
      <c r="U1184" s="5"/>
      <c r="V1184" s="5"/>
      <c r="W1184" s="5"/>
      <c r="X1184" s="5"/>
      <c r="Y1184" s="5"/>
      <c r="Z1184" s="5"/>
      <c r="AA1184" s="5"/>
      <c r="AB1184" s="5"/>
      <c r="AC1184" s="5"/>
      <c r="AD1184" s="5"/>
      <c r="AE1184" s="5"/>
      <c r="AF1184" s="5"/>
      <c r="AG1184" s="5"/>
      <c r="AH1184" s="5"/>
      <c r="AI1184" s="5"/>
      <c r="AJ1184" s="5"/>
      <c r="AK1184" s="5"/>
      <c r="AL1184" s="5"/>
      <c r="AM1184" s="5"/>
      <c r="AN1184" s="5"/>
      <c r="AO1184" s="5"/>
      <c r="AP1184" s="5"/>
      <c r="AQ1184" s="5"/>
      <c r="AR1184" s="5"/>
      <c r="AS1184" s="5"/>
      <c r="AT1184" s="5"/>
      <c r="AU1184" s="5"/>
      <c r="AV1184" s="5"/>
      <c r="AW1184" s="5"/>
      <c r="AX1184" s="5"/>
      <c r="AY1184" s="5"/>
      <c r="AZ1184" s="5"/>
      <c r="BA1184" s="5"/>
      <c r="BB1184" s="5"/>
      <c r="BC1184" s="5"/>
      <c r="BD1184" s="5"/>
      <c r="BE1184" s="5"/>
      <c r="BF1184" s="5"/>
      <c r="BG1184" s="5"/>
      <c r="BH1184" s="5"/>
      <c r="BI1184" s="5"/>
      <c r="BJ1184" s="5"/>
      <c r="BK1184" s="5"/>
      <c r="BL1184" s="5"/>
      <c r="BM1184" s="5"/>
      <c r="BN1184" s="5"/>
      <c r="BO1184" s="1">
        <f t="shared" si="18"/>
        <v>0</v>
      </c>
      <c r="BP1184" s="2"/>
    </row>
    <row r="1185" spans="1:68" x14ac:dyDescent="0.25">
      <c r="A1185" s="3"/>
      <c r="B1185" s="4"/>
      <c r="C1185" s="2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 s="5"/>
      <c r="O1185" s="5"/>
      <c r="P1185" s="5"/>
      <c r="Q1185" s="5"/>
      <c r="R1185" s="5"/>
      <c r="S1185" s="5"/>
      <c r="T1185" s="5"/>
      <c r="U1185" s="5"/>
      <c r="V1185" s="5"/>
      <c r="W1185" s="5"/>
      <c r="X1185" s="5"/>
      <c r="Y1185" s="5"/>
      <c r="Z1185" s="5"/>
      <c r="AA1185" s="5"/>
      <c r="AB1185" s="5"/>
      <c r="AC1185" s="5"/>
      <c r="AD1185" s="5"/>
      <c r="AE1185" s="5"/>
      <c r="AF1185" s="5"/>
      <c r="AG1185" s="5"/>
      <c r="AH1185" s="5"/>
      <c r="AI1185" s="5"/>
      <c r="AJ1185" s="5"/>
      <c r="AK1185" s="5"/>
      <c r="AL1185" s="5"/>
      <c r="AM1185" s="5"/>
      <c r="AN1185" s="5"/>
      <c r="AO1185" s="5"/>
      <c r="AP1185" s="5"/>
      <c r="AQ1185" s="5"/>
      <c r="AR1185" s="5"/>
      <c r="AS1185" s="5"/>
      <c r="AT1185" s="5"/>
      <c r="AU1185" s="5"/>
      <c r="AV1185" s="5"/>
      <c r="AW1185" s="5"/>
      <c r="AX1185" s="5"/>
      <c r="AY1185" s="5"/>
      <c r="AZ1185" s="5"/>
      <c r="BA1185" s="5"/>
      <c r="BB1185" s="5"/>
      <c r="BC1185" s="5"/>
      <c r="BD1185" s="5"/>
      <c r="BE1185" s="5"/>
      <c r="BF1185" s="5"/>
      <c r="BG1185" s="5"/>
      <c r="BH1185" s="5"/>
      <c r="BI1185" s="5"/>
      <c r="BJ1185" s="5"/>
      <c r="BK1185" s="5"/>
      <c r="BL1185" s="5"/>
      <c r="BM1185" s="5"/>
      <c r="BN1185" s="5"/>
      <c r="BO1185" s="1">
        <f t="shared" si="18"/>
        <v>0</v>
      </c>
      <c r="BP1185" s="2"/>
    </row>
    <row r="1186" spans="1:68" x14ac:dyDescent="0.25">
      <c r="A1186" s="3"/>
      <c r="B1186" s="4"/>
      <c r="C1186" s="2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Q1186" s="5"/>
      <c r="R1186" s="5"/>
      <c r="S1186" s="5"/>
      <c r="T1186" s="5"/>
      <c r="U1186" s="5"/>
      <c r="V1186" s="5"/>
      <c r="W1186" s="5"/>
      <c r="X1186" s="5"/>
      <c r="Y1186" s="5"/>
      <c r="Z1186" s="5"/>
      <c r="AA1186" s="5"/>
      <c r="AB1186" s="5"/>
      <c r="AC1186" s="5"/>
      <c r="AD1186" s="5"/>
      <c r="AE1186" s="5"/>
      <c r="AF1186" s="5"/>
      <c r="AG1186" s="5"/>
      <c r="AH1186" s="5"/>
      <c r="AI1186" s="5"/>
      <c r="AJ1186" s="5"/>
      <c r="AK1186" s="5"/>
      <c r="AL1186" s="5"/>
      <c r="AM1186" s="5"/>
      <c r="AN1186" s="5"/>
      <c r="AO1186" s="5"/>
      <c r="AP1186" s="5"/>
      <c r="AQ1186" s="5"/>
      <c r="AR1186" s="5"/>
      <c r="AS1186" s="5"/>
      <c r="AT1186" s="5"/>
      <c r="AU1186" s="5"/>
      <c r="AV1186" s="5"/>
      <c r="AW1186" s="5"/>
      <c r="AX1186" s="5"/>
      <c r="AY1186" s="5"/>
      <c r="AZ1186" s="5"/>
      <c r="BA1186" s="5"/>
      <c r="BB1186" s="5"/>
      <c r="BC1186" s="5"/>
      <c r="BD1186" s="5"/>
      <c r="BE1186" s="5"/>
      <c r="BF1186" s="5"/>
      <c r="BG1186" s="5"/>
      <c r="BH1186" s="5"/>
      <c r="BI1186" s="5"/>
      <c r="BJ1186" s="5"/>
      <c r="BK1186" s="5"/>
      <c r="BL1186" s="5"/>
      <c r="BM1186" s="5"/>
      <c r="BN1186" s="5"/>
      <c r="BO1186" s="1">
        <f t="shared" si="18"/>
        <v>0</v>
      </c>
      <c r="BP1186" s="2"/>
    </row>
    <row r="1187" spans="1:68" x14ac:dyDescent="0.25">
      <c r="A1187" s="3"/>
      <c r="B1187" s="4"/>
      <c r="C1187" s="2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 s="5"/>
      <c r="O1187" s="5"/>
      <c r="P1187" s="5"/>
      <c r="Q1187" s="5"/>
      <c r="R1187" s="5"/>
      <c r="S1187" s="5"/>
      <c r="T1187" s="5"/>
      <c r="U1187" s="5"/>
      <c r="V1187" s="5"/>
      <c r="W1187" s="5"/>
      <c r="X1187" s="5"/>
      <c r="Y1187" s="5"/>
      <c r="Z1187" s="5"/>
      <c r="AA1187" s="5"/>
      <c r="AB1187" s="5"/>
      <c r="AC1187" s="5"/>
      <c r="AD1187" s="5"/>
      <c r="AE1187" s="5"/>
      <c r="AF1187" s="5"/>
      <c r="AG1187" s="5"/>
      <c r="AH1187" s="5"/>
      <c r="AI1187" s="5"/>
      <c r="AJ1187" s="5"/>
      <c r="AK1187" s="5"/>
      <c r="AL1187" s="5"/>
      <c r="AM1187" s="5"/>
      <c r="AN1187" s="5"/>
      <c r="AO1187" s="5"/>
      <c r="AP1187" s="5"/>
      <c r="AQ1187" s="5"/>
      <c r="AR1187" s="5"/>
      <c r="AS1187" s="5"/>
      <c r="AT1187" s="5"/>
      <c r="AU1187" s="5"/>
      <c r="AV1187" s="5"/>
      <c r="AW1187" s="5"/>
      <c r="AX1187" s="5"/>
      <c r="AY1187" s="5"/>
      <c r="AZ1187" s="5"/>
      <c r="BA1187" s="5"/>
      <c r="BB1187" s="5"/>
      <c r="BC1187" s="5"/>
      <c r="BD1187" s="5"/>
      <c r="BE1187" s="5"/>
      <c r="BF1187" s="5"/>
      <c r="BG1187" s="5"/>
      <c r="BH1187" s="5"/>
      <c r="BI1187" s="5"/>
      <c r="BJ1187" s="5"/>
      <c r="BK1187" s="5"/>
      <c r="BL1187" s="5"/>
      <c r="BM1187" s="5"/>
      <c r="BN1187" s="5"/>
      <c r="BO1187" s="1">
        <f t="shared" si="18"/>
        <v>0</v>
      </c>
      <c r="BP1187" s="2"/>
    </row>
    <row r="1188" spans="1:68" x14ac:dyDescent="0.25">
      <c r="A1188" s="3"/>
      <c r="B1188" s="4"/>
      <c r="C1188" s="2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 s="5"/>
      <c r="O1188" s="5"/>
      <c r="P1188" s="5"/>
      <c r="Q1188" s="5"/>
      <c r="R1188" s="5"/>
      <c r="S1188" s="5"/>
      <c r="T1188" s="5"/>
      <c r="U1188" s="5"/>
      <c r="V1188" s="5"/>
      <c r="W1188" s="5"/>
      <c r="X1188" s="5"/>
      <c r="Y1188" s="5"/>
      <c r="Z1188" s="5"/>
      <c r="AA1188" s="5"/>
      <c r="AB1188" s="5"/>
      <c r="AC1188" s="5"/>
      <c r="AD1188" s="5"/>
      <c r="AE1188" s="5"/>
      <c r="AF1188" s="5"/>
      <c r="AG1188" s="5"/>
      <c r="AH1188" s="5"/>
      <c r="AI1188" s="5"/>
      <c r="AJ1188" s="5"/>
      <c r="AK1188" s="5"/>
      <c r="AL1188" s="5"/>
      <c r="AM1188" s="5"/>
      <c r="AN1188" s="5"/>
      <c r="AO1188" s="5"/>
      <c r="AP1188" s="5"/>
      <c r="AQ1188" s="5"/>
      <c r="AR1188" s="5"/>
      <c r="AS1188" s="5"/>
      <c r="AT1188" s="5"/>
      <c r="AU1188" s="5"/>
      <c r="AV1188" s="5"/>
      <c r="AW1188" s="5"/>
      <c r="AX1188" s="5"/>
      <c r="AY1188" s="5"/>
      <c r="AZ1188" s="5"/>
      <c r="BA1188" s="5"/>
      <c r="BB1188" s="5"/>
      <c r="BC1188" s="5"/>
      <c r="BD1188" s="5"/>
      <c r="BE1188" s="5"/>
      <c r="BF1188" s="5"/>
      <c r="BG1188" s="5"/>
      <c r="BH1188" s="5"/>
      <c r="BI1188" s="5"/>
      <c r="BJ1188" s="5"/>
      <c r="BK1188" s="5"/>
      <c r="BL1188" s="5"/>
      <c r="BM1188" s="5"/>
      <c r="BN1188" s="5"/>
      <c r="BO1188" s="1">
        <f t="shared" si="18"/>
        <v>0</v>
      </c>
      <c r="BP1188" s="2"/>
    </row>
    <row r="1189" spans="1:68" x14ac:dyDescent="0.25">
      <c r="A1189" s="3"/>
      <c r="B1189" s="4"/>
      <c r="C1189" s="2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Y1189" s="5"/>
      <c r="Z1189" s="5"/>
      <c r="AA1189" s="5"/>
      <c r="AB1189" s="5"/>
      <c r="AC1189" s="5"/>
      <c r="AD1189" s="5"/>
      <c r="AE1189" s="5"/>
      <c r="AF1189" s="5"/>
      <c r="AG1189" s="5"/>
      <c r="AH1189" s="5"/>
      <c r="AI1189" s="5"/>
      <c r="AJ1189" s="5"/>
      <c r="AK1189" s="5"/>
      <c r="AL1189" s="5"/>
      <c r="AM1189" s="5"/>
      <c r="AN1189" s="5"/>
      <c r="AO1189" s="5"/>
      <c r="AP1189" s="5"/>
      <c r="AQ1189" s="5"/>
      <c r="AR1189" s="5"/>
      <c r="AS1189" s="5"/>
      <c r="AT1189" s="5"/>
      <c r="AU1189" s="5"/>
      <c r="AV1189" s="5"/>
      <c r="AW1189" s="5"/>
      <c r="AX1189" s="5"/>
      <c r="AY1189" s="5"/>
      <c r="AZ1189" s="5"/>
      <c r="BA1189" s="5"/>
      <c r="BB1189" s="5"/>
      <c r="BC1189" s="5"/>
      <c r="BD1189" s="5"/>
      <c r="BE1189" s="5"/>
      <c r="BF1189" s="5"/>
      <c r="BG1189" s="5"/>
      <c r="BH1189" s="5"/>
      <c r="BI1189" s="5"/>
      <c r="BJ1189" s="5"/>
      <c r="BK1189" s="5"/>
      <c r="BL1189" s="5"/>
      <c r="BM1189" s="5"/>
      <c r="BN1189" s="5"/>
      <c r="BO1189" s="1">
        <f t="shared" si="18"/>
        <v>0</v>
      </c>
      <c r="BP1189" s="2"/>
    </row>
    <row r="1190" spans="1:68" x14ac:dyDescent="0.25">
      <c r="A1190" s="3"/>
      <c r="B1190" s="4"/>
      <c r="C1190" s="2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 s="5"/>
      <c r="O1190" s="5"/>
      <c r="P1190" s="5"/>
      <c r="Q1190" s="5"/>
      <c r="R1190" s="5"/>
      <c r="S1190" s="5"/>
      <c r="T1190" s="5"/>
      <c r="U1190" s="5"/>
      <c r="V1190" s="5"/>
      <c r="W1190" s="5"/>
      <c r="X1190" s="5"/>
      <c r="Y1190" s="5"/>
      <c r="Z1190" s="5"/>
      <c r="AA1190" s="5"/>
      <c r="AB1190" s="5"/>
      <c r="AC1190" s="5"/>
      <c r="AD1190" s="5"/>
      <c r="AE1190" s="5"/>
      <c r="AF1190" s="5"/>
      <c r="AG1190" s="5"/>
      <c r="AH1190" s="5"/>
      <c r="AI1190" s="5"/>
      <c r="AJ1190" s="5"/>
      <c r="AK1190" s="5"/>
      <c r="AL1190" s="5"/>
      <c r="AM1190" s="5"/>
      <c r="AN1190" s="5"/>
      <c r="AO1190" s="5"/>
      <c r="AP1190" s="5"/>
      <c r="AQ1190" s="5"/>
      <c r="AR1190" s="5"/>
      <c r="AS1190" s="5"/>
      <c r="AT1190" s="5"/>
      <c r="AU1190" s="5"/>
      <c r="AV1190" s="5"/>
      <c r="AW1190" s="5"/>
      <c r="AX1190" s="5"/>
      <c r="AY1190" s="5"/>
      <c r="AZ1190" s="5"/>
      <c r="BA1190" s="5"/>
      <c r="BB1190" s="5"/>
      <c r="BC1190" s="5"/>
      <c r="BD1190" s="5"/>
      <c r="BE1190" s="5"/>
      <c r="BF1190" s="5"/>
      <c r="BG1190" s="5"/>
      <c r="BH1190" s="5"/>
      <c r="BI1190" s="5"/>
      <c r="BJ1190" s="5"/>
      <c r="BK1190" s="5"/>
      <c r="BL1190" s="5"/>
      <c r="BM1190" s="5"/>
      <c r="BN1190" s="5"/>
      <c r="BO1190" s="1">
        <f t="shared" si="18"/>
        <v>0</v>
      </c>
      <c r="BP1190" s="2"/>
    </row>
    <row r="1191" spans="1:68" x14ac:dyDescent="0.25">
      <c r="A1191" s="3"/>
      <c r="B1191" s="4"/>
      <c r="C1191" s="2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 s="5"/>
      <c r="O1191" s="5"/>
      <c r="P1191" s="5"/>
      <c r="Q1191" s="5"/>
      <c r="R1191" s="5"/>
      <c r="S1191" s="5"/>
      <c r="T1191" s="5"/>
      <c r="U1191" s="5"/>
      <c r="V1191" s="5"/>
      <c r="W1191" s="5"/>
      <c r="X1191" s="5"/>
      <c r="Y1191" s="5"/>
      <c r="Z1191" s="5"/>
      <c r="AA1191" s="5"/>
      <c r="AB1191" s="5"/>
      <c r="AC1191" s="5"/>
      <c r="AD1191" s="5"/>
      <c r="AE1191" s="5"/>
      <c r="AF1191" s="5"/>
      <c r="AG1191" s="5"/>
      <c r="AH1191" s="5"/>
      <c r="AI1191" s="5"/>
      <c r="AJ1191" s="5"/>
      <c r="AK1191" s="5"/>
      <c r="AL1191" s="5"/>
      <c r="AM1191" s="5"/>
      <c r="AN1191" s="5"/>
      <c r="AO1191" s="5"/>
      <c r="AP1191" s="5"/>
      <c r="AQ1191" s="5"/>
      <c r="AR1191" s="5"/>
      <c r="AS1191" s="5"/>
      <c r="AT1191" s="5"/>
      <c r="AU1191" s="5"/>
      <c r="AV1191" s="5"/>
      <c r="AW1191" s="5"/>
      <c r="AX1191" s="5"/>
      <c r="AY1191" s="5"/>
      <c r="AZ1191" s="5"/>
      <c r="BA1191" s="5"/>
      <c r="BB1191" s="5"/>
      <c r="BC1191" s="5"/>
      <c r="BD1191" s="5"/>
      <c r="BE1191" s="5"/>
      <c r="BF1191" s="5"/>
      <c r="BG1191" s="5"/>
      <c r="BH1191" s="5"/>
      <c r="BI1191" s="5"/>
      <c r="BJ1191" s="5"/>
      <c r="BK1191" s="5"/>
      <c r="BL1191" s="5"/>
      <c r="BM1191" s="5"/>
      <c r="BN1191" s="5"/>
      <c r="BO1191" s="1">
        <f t="shared" si="18"/>
        <v>0</v>
      </c>
      <c r="BP1191" s="2"/>
    </row>
    <row r="1192" spans="1:68" x14ac:dyDescent="0.25">
      <c r="A1192" s="3"/>
      <c r="B1192" s="4"/>
      <c r="C1192" s="2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Y1192" s="5"/>
      <c r="Z1192" s="5"/>
      <c r="AA1192" s="5"/>
      <c r="AB1192" s="5"/>
      <c r="AC1192" s="5"/>
      <c r="AD1192" s="5"/>
      <c r="AE1192" s="5"/>
      <c r="AF1192" s="5"/>
      <c r="AG1192" s="5"/>
      <c r="AH1192" s="5"/>
      <c r="AI1192" s="5"/>
      <c r="AJ1192" s="5"/>
      <c r="AK1192" s="5"/>
      <c r="AL1192" s="5"/>
      <c r="AM1192" s="5"/>
      <c r="AN1192" s="5"/>
      <c r="AO1192" s="5"/>
      <c r="AP1192" s="5"/>
      <c r="AQ1192" s="5"/>
      <c r="AR1192" s="5"/>
      <c r="AS1192" s="5"/>
      <c r="AT1192" s="5"/>
      <c r="AU1192" s="5"/>
      <c r="AV1192" s="5"/>
      <c r="AW1192" s="5"/>
      <c r="AX1192" s="5"/>
      <c r="AY1192" s="5"/>
      <c r="AZ1192" s="5"/>
      <c r="BA1192" s="5"/>
      <c r="BB1192" s="5"/>
      <c r="BC1192" s="5"/>
      <c r="BD1192" s="5"/>
      <c r="BE1192" s="5"/>
      <c r="BF1192" s="5"/>
      <c r="BG1192" s="5"/>
      <c r="BH1192" s="5"/>
      <c r="BI1192" s="5"/>
      <c r="BJ1192" s="5"/>
      <c r="BK1192" s="5"/>
      <c r="BL1192" s="5"/>
      <c r="BM1192" s="5"/>
      <c r="BN1192" s="5"/>
      <c r="BO1192" s="1">
        <f t="shared" si="18"/>
        <v>0</v>
      </c>
      <c r="BP1192" s="2"/>
    </row>
    <row r="1193" spans="1:68" x14ac:dyDescent="0.25">
      <c r="A1193" s="3"/>
      <c r="B1193" s="4"/>
      <c r="C1193" s="2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 s="5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Y1193" s="5"/>
      <c r="Z1193" s="5"/>
      <c r="AA1193" s="5"/>
      <c r="AB1193" s="5"/>
      <c r="AC1193" s="5"/>
      <c r="AD1193" s="5"/>
      <c r="AE1193" s="5"/>
      <c r="AF1193" s="5"/>
      <c r="AG1193" s="5"/>
      <c r="AH1193" s="5"/>
      <c r="AI1193" s="5"/>
      <c r="AJ1193" s="5"/>
      <c r="AK1193" s="5"/>
      <c r="AL1193" s="5"/>
      <c r="AM1193" s="5"/>
      <c r="AN1193" s="5"/>
      <c r="AO1193" s="5"/>
      <c r="AP1193" s="5"/>
      <c r="AQ1193" s="5"/>
      <c r="AR1193" s="5"/>
      <c r="AS1193" s="5"/>
      <c r="AT1193" s="5"/>
      <c r="AU1193" s="5"/>
      <c r="AV1193" s="5"/>
      <c r="AW1193" s="5"/>
      <c r="AX1193" s="5"/>
      <c r="AY1193" s="5"/>
      <c r="AZ1193" s="5"/>
      <c r="BA1193" s="5"/>
      <c r="BB1193" s="5"/>
      <c r="BC1193" s="5"/>
      <c r="BD1193" s="5"/>
      <c r="BE1193" s="5"/>
      <c r="BF1193" s="5"/>
      <c r="BG1193" s="5"/>
      <c r="BH1193" s="5"/>
      <c r="BI1193" s="5"/>
      <c r="BJ1193" s="5"/>
      <c r="BK1193" s="5"/>
      <c r="BL1193" s="5"/>
      <c r="BM1193" s="5"/>
      <c r="BN1193" s="5"/>
      <c r="BO1193" s="1">
        <f t="shared" si="18"/>
        <v>0</v>
      </c>
      <c r="BP1193" s="2"/>
    </row>
    <row r="1194" spans="1:68" x14ac:dyDescent="0.25">
      <c r="A1194" s="3"/>
      <c r="B1194" s="4"/>
      <c r="C1194" s="2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 s="5"/>
      <c r="O1194" s="5"/>
      <c r="P1194" s="5"/>
      <c r="Q1194" s="5"/>
      <c r="R1194" s="5"/>
      <c r="S1194" s="5"/>
      <c r="T1194" s="5"/>
      <c r="U1194" s="5"/>
      <c r="V1194" s="5"/>
      <c r="W1194" s="5"/>
      <c r="X1194" s="5"/>
      <c r="Y1194" s="5"/>
      <c r="Z1194" s="5"/>
      <c r="AA1194" s="5"/>
      <c r="AB1194" s="5"/>
      <c r="AC1194" s="5"/>
      <c r="AD1194" s="5"/>
      <c r="AE1194" s="5"/>
      <c r="AF1194" s="5"/>
      <c r="AG1194" s="5"/>
      <c r="AH1194" s="5"/>
      <c r="AI1194" s="5"/>
      <c r="AJ1194" s="5"/>
      <c r="AK1194" s="5"/>
      <c r="AL1194" s="5"/>
      <c r="AM1194" s="5"/>
      <c r="AN1194" s="5"/>
      <c r="AO1194" s="5"/>
      <c r="AP1194" s="5"/>
      <c r="AQ1194" s="5"/>
      <c r="AR1194" s="5"/>
      <c r="AS1194" s="5"/>
      <c r="AT1194" s="5"/>
      <c r="AU1194" s="5"/>
      <c r="AV1194" s="5"/>
      <c r="AW1194" s="5"/>
      <c r="AX1194" s="5"/>
      <c r="AY1194" s="5"/>
      <c r="AZ1194" s="5"/>
      <c r="BA1194" s="5"/>
      <c r="BB1194" s="5"/>
      <c r="BC1194" s="5"/>
      <c r="BD1194" s="5"/>
      <c r="BE1194" s="5"/>
      <c r="BF1194" s="5"/>
      <c r="BG1194" s="5"/>
      <c r="BH1194" s="5"/>
      <c r="BI1194" s="5"/>
      <c r="BJ1194" s="5"/>
      <c r="BK1194" s="5"/>
      <c r="BL1194" s="5"/>
      <c r="BM1194" s="5"/>
      <c r="BN1194" s="5"/>
      <c r="BO1194" s="1">
        <f t="shared" si="18"/>
        <v>0</v>
      </c>
      <c r="BP1194" s="2"/>
    </row>
    <row r="1195" spans="1:68" x14ac:dyDescent="0.25">
      <c r="A1195" s="3"/>
      <c r="B1195" s="4"/>
      <c r="C1195" s="2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Q1195" s="5"/>
      <c r="R1195" s="5"/>
      <c r="S1195" s="5"/>
      <c r="T1195" s="5"/>
      <c r="U1195" s="5"/>
      <c r="V1195" s="5"/>
      <c r="W1195" s="5"/>
      <c r="X1195" s="5"/>
      <c r="Y1195" s="5"/>
      <c r="Z1195" s="5"/>
      <c r="AA1195" s="5"/>
      <c r="AB1195" s="5"/>
      <c r="AC1195" s="5"/>
      <c r="AD1195" s="5"/>
      <c r="AE1195" s="5"/>
      <c r="AF1195" s="5"/>
      <c r="AG1195" s="5"/>
      <c r="AH1195" s="5"/>
      <c r="AI1195" s="5"/>
      <c r="AJ1195" s="5"/>
      <c r="AK1195" s="5"/>
      <c r="AL1195" s="5"/>
      <c r="AM1195" s="5"/>
      <c r="AN1195" s="5"/>
      <c r="AO1195" s="5"/>
      <c r="AP1195" s="5"/>
      <c r="AQ1195" s="5"/>
      <c r="AR1195" s="5"/>
      <c r="AS1195" s="5"/>
      <c r="AT1195" s="5"/>
      <c r="AU1195" s="5"/>
      <c r="AV1195" s="5"/>
      <c r="AW1195" s="5"/>
      <c r="AX1195" s="5"/>
      <c r="AY1195" s="5"/>
      <c r="AZ1195" s="5"/>
      <c r="BA1195" s="5"/>
      <c r="BB1195" s="5"/>
      <c r="BC1195" s="5"/>
      <c r="BD1195" s="5"/>
      <c r="BE1195" s="5"/>
      <c r="BF1195" s="5"/>
      <c r="BG1195" s="5"/>
      <c r="BH1195" s="5"/>
      <c r="BI1195" s="5"/>
      <c r="BJ1195" s="5"/>
      <c r="BK1195" s="5"/>
      <c r="BL1195" s="5"/>
      <c r="BM1195" s="5"/>
      <c r="BN1195" s="5"/>
      <c r="BO1195" s="1">
        <f t="shared" si="18"/>
        <v>0</v>
      </c>
      <c r="BP1195" s="2"/>
    </row>
    <row r="1196" spans="1:68" x14ac:dyDescent="0.25">
      <c r="A1196" s="3"/>
      <c r="B1196" s="4"/>
      <c r="C1196" s="2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 s="5"/>
      <c r="O1196" s="5"/>
      <c r="P1196" s="5"/>
      <c r="Q1196" s="5"/>
      <c r="R1196" s="5"/>
      <c r="S1196" s="5"/>
      <c r="T1196" s="5"/>
      <c r="U1196" s="5"/>
      <c r="V1196" s="5"/>
      <c r="W1196" s="5"/>
      <c r="X1196" s="5"/>
      <c r="Y1196" s="5"/>
      <c r="Z1196" s="5"/>
      <c r="AA1196" s="5"/>
      <c r="AB1196" s="5"/>
      <c r="AC1196" s="5"/>
      <c r="AD1196" s="5"/>
      <c r="AE1196" s="5"/>
      <c r="AF1196" s="5"/>
      <c r="AG1196" s="5"/>
      <c r="AH1196" s="5"/>
      <c r="AI1196" s="5"/>
      <c r="AJ1196" s="5"/>
      <c r="AK1196" s="5"/>
      <c r="AL1196" s="5"/>
      <c r="AM1196" s="5"/>
      <c r="AN1196" s="5"/>
      <c r="AO1196" s="5"/>
      <c r="AP1196" s="5"/>
      <c r="AQ1196" s="5"/>
      <c r="AR1196" s="5"/>
      <c r="AS1196" s="5"/>
      <c r="AT1196" s="5"/>
      <c r="AU1196" s="5"/>
      <c r="AV1196" s="5"/>
      <c r="AW1196" s="5"/>
      <c r="AX1196" s="5"/>
      <c r="AY1196" s="5"/>
      <c r="AZ1196" s="5"/>
      <c r="BA1196" s="5"/>
      <c r="BB1196" s="5"/>
      <c r="BC1196" s="5"/>
      <c r="BD1196" s="5"/>
      <c r="BE1196" s="5"/>
      <c r="BF1196" s="5"/>
      <c r="BG1196" s="5"/>
      <c r="BH1196" s="5"/>
      <c r="BI1196" s="5"/>
      <c r="BJ1196" s="5"/>
      <c r="BK1196" s="5"/>
      <c r="BL1196" s="5"/>
      <c r="BM1196" s="5"/>
      <c r="BN1196" s="5"/>
      <c r="BO1196" s="1">
        <f t="shared" si="18"/>
        <v>0</v>
      </c>
      <c r="BP1196" s="2"/>
    </row>
    <row r="1197" spans="1:68" x14ac:dyDescent="0.25">
      <c r="A1197" s="3"/>
      <c r="B1197" s="4"/>
      <c r="C1197" s="2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 s="5"/>
      <c r="O1197" s="5"/>
      <c r="P1197" s="5"/>
      <c r="Q1197" s="5"/>
      <c r="R1197" s="5"/>
      <c r="S1197" s="5"/>
      <c r="T1197" s="5"/>
      <c r="U1197" s="5"/>
      <c r="V1197" s="5"/>
      <c r="W1197" s="5"/>
      <c r="X1197" s="5"/>
      <c r="Y1197" s="5"/>
      <c r="Z1197" s="5"/>
      <c r="AA1197" s="5"/>
      <c r="AB1197" s="5"/>
      <c r="AC1197" s="5"/>
      <c r="AD1197" s="5"/>
      <c r="AE1197" s="5"/>
      <c r="AF1197" s="5"/>
      <c r="AG1197" s="5"/>
      <c r="AH1197" s="5"/>
      <c r="AI1197" s="5"/>
      <c r="AJ1197" s="5"/>
      <c r="AK1197" s="5"/>
      <c r="AL1197" s="5"/>
      <c r="AM1197" s="5"/>
      <c r="AN1197" s="5"/>
      <c r="AO1197" s="5"/>
      <c r="AP1197" s="5"/>
      <c r="AQ1197" s="5"/>
      <c r="AR1197" s="5"/>
      <c r="AS1197" s="5"/>
      <c r="AT1197" s="5"/>
      <c r="AU1197" s="5"/>
      <c r="AV1197" s="5"/>
      <c r="AW1197" s="5"/>
      <c r="AX1197" s="5"/>
      <c r="AY1197" s="5"/>
      <c r="AZ1197" s="5"/>
      <c r="BA1197" s="5"/>
      <c r="BB1197" s="5"/>
      <c r="BC1197" s="5"/>
      <c r="BD1197" s="5"/>
      <c r="BE1197" s="5"/>
      <c r="BF1197" s="5"/>
      <c r="BG1197" s="5"/>
      <c r="BH1197" s="5"/>
      <c r="BI1197" s="5"/>
      <c r="BJ1197" s="5"/>
      <c r="BK1197" s="5"/>
      <c r="BL1197" s="5"/>
      <c r="BM1197" s="5"/>
      <c r="BN1197" s="5"/>
      <c r="BO1197" s="1">
        <f t="shared" si="18"/>
        <v>0</v>
      </c>
      <c r="BP1197" s="2"/>
    </row>
    <row r="1198" spans="1:68" x14ac:dyDescent="0.25">
      <c r="A1198" s="3"/>
      <c r="B1198" s="4"/>
      <c r="C1198" s="2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Y1198" s="5"/>
      <c r="Z1198" s="5"/>
      <c r="AA1198" s="5"/>
      <c r="AB1198" s="5"/>
      <c r="AC1198" s="5"/>
      <c r="AD1198" s="5"/>
      <c r="AE1198" s="5"/>
      <c r="AF1198" s="5"/>
      <c r="AG1198" s="5"/>
      <c r="AH1198" s="5"/>
      <c r="AI1198" s="5"/>
      <c r="AJ1198" s="5"/>
      <c r="AK1198" s="5"/>
      <c r="AL1198" s="5"/>
      <c r="AM1198" s="5"/>
      <c r="AN1198" s="5"/>
      <c r="AO1198" s="5"/>
      <c r="AP1198" s="5"/>
      <c r="AQ1198" s="5"/>
      <c r="AR1198" s="5"/>
      <c r="AS1198" s="5"/>
      <c r="AT1198" s="5"/>
      <c r="AU1198" s="5"/>
      <c r="AV1198" s="5"/>
      <c r="AW1198" s="5"/>
      <c r="AX1198" s="5"/>
      <c r="AY1198" s="5"/>
      <c r="AZ1198" s="5"/>
      <c r="BA1198" s="5"/>
      <c r="BB1198" s="5"/>
      <c r="BC1198" s="5"/>
      <c r="BD1198" s="5"/>
      <c r="BE1198" s="5"/>
      <c r="BF1198" s="5"/>
      <c r="BG1198" s="5"/>
      <c r="BH1198" s="5"/>
      <c r="BI1198" s="5"/>
      <c r="BJ1198" s="5"/>
      <c r="BK1198" s="5"/>
      <c r="BL1198" s="5"/>
      <c r="BM1198" s="5"/>
      <c r="BN1198" s="5"/>
      <c r="BO1198" s="1">
        <f t="shared" si="18"/>
        <v>0</v>
      </c>
      <c r="BP1198" s="2"/>
    </row>
    <row r="1199" spans="1:68" x14ac:dyDescent="0.25">
      <c r="A1199" s="3"/>
      <c r="B1199" s="4"/>
      <c r="C1199" s="2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 s="5"/>
      <c r="O1199" s="5"/>
      <c r="P1199" s="5"/>
      <c r="Q1199" s="5"/>
      <c r="R1199" s="5"/>
      <c r="S1199" s="5"/>
      <c r="T1199" s="5"/>
      <c r="U1199" s="5"/>
      <c r="V1199" s="5"/>
      <c r="W1199" s="5"/>
      <c r="X1199" s="5"/>
      <c r="Y1199" s="5"/>
      <c r="Z1199" s="5"/>
      <c r="AA1199" s="5"/>
      <c r="AB1199" s="5"/>
      <c r="AC1199" s="5"/>
      <c r="AD1199" s="5"/>
      <c r="AE1199" s="5"/>
      <c r="AF1199" s="5"/>
      <c r="AG1199" s="5"/>
      <c r="AH1199" s="5"/>
      <c r="AI1199" s="5"/>
      <c r="AJ1199" s="5"/>
      <c r="AK1199" s="5"/>
      <c r="AL1199" s="5"/>
      <c r="AM1199" s="5"/>
      <c r="AN1199" s="5"/>
      <c r="AO1199" s="5"/>
      <c r="AP1199" s="5"/>
      <c r="AQ1199" s="5"/>
      <c r="AR1199" s="5"/>
      <c r="AS1199" s="5"/>
      <c r="AT1199" s="5"/>
      <c r="AU1199" s="5"/>
      <c r="AV1199" s="5"/>
      <c r="AW1199" s="5"/>
      <c r="AX1199" s="5"/>
      <c r="AY1199" s="5"/>
      <c r="AZ1199" s="5"/>
      <c r="BA1199" s="5"/>
      <c r="BB1199" s="5"/>
      <c r="BC1199" s="5"/>
      <c r="BD1199" s="5"/>
      <c r="BE1199" s="5"/>
      <c r="BF1199" s="5"/>
      <c r="BG1199" s="5"/>
      <c r="BH1199" s="5"/>
      <c r="BI1199" s="5"/>
      <c r="BJ1199" s="5"/>
      <c r="BK1199" s="5"/>
      <c r="BL1199" s="5"/>
      <c r="BM1199" s="5"/>
      <c r="BN1199" s="5"/>
      <c r="BO1199" s="1">
        <f t="shared" si="18"/>
        <v>0</v>
      </c>
      <c r="BP1199" s="2"/>
    </row>
    <row r="1200" spans="1:68" x14ac:dyDescent="0.25">
      <c r="A1200" s="3"/>
      <c r="B1200" s="4"/>
      <c r="C1200" s="2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 s="5"/>
      <c r="O1200" s="5"/>
      <c r="P1200" s="5"/>
      <c r="Q1200" s="5"/>
      <c r="R1200" s="5"/>
      <c r="S1200" s="5"/>
      <c r="T1200" s="5"/>
      <c r="U1200" s="5"/>
      <c r="V1200" s="5"/>
      <c r="W1200" s="5"/>
      <c r="X1200" s="5"/>
      <c r="Y1200" s="5"/>
      <c r="Z1200" s="5"/>
      <c r="AA1200" s="5"/>
      <c r="AB1200" s="5"/>
      <c r="AC1200" s="5"/>
      <c r="AD1200" s="5"/>
      <c r="AE1200" s="5"/>
      <c r="AF1200" s="5"/>
      <c r="AG1200" s="5"/>
      <c r="AH1200" s="5"/>
      <c r="AI1200" s="5"/>
      <c r="AJ1200" s="5"/>
      <c r="AK1200" s="5"/>
      <c r="AL1200" s="5"/>
      <c r="AM1200" s="5"/>
      <c r="AN1200" s="5"/>
      <c r="AO1200" s="5"/>
      <c r="AP1200" s="5"/>
      <c r="AQ1200" s="5"/>
      <c r="AR1200" s="5"/>
      <c r="AS1200" s="5"/>
      <c r="AT1200" s="5"/>
      <c r="AU1200" s="5"/>
      <c r="AV1200" s="5"/>
      <c r="AW1200" s="5"/>
      <c r="AX1200" s="5"/>
      <c r="AY1200" s="5"/>
      <c r="AZ1200" s="5"/>
      <c r="BA1200" s="5"/>
      <c r="BB1200" s="5"/>
      <c r="BC1200" s="5"/>
      <c r="BD1200" s="5"/>
      <c r="BE1200" s="5"/>
      <c r="BF1200" s="5"/>
      <c r="BG1200" s="5"/>
      <c r="BH1200" s="5"/>
      <c r="BI1200" s="5"/>
      <c r="BJ1200" s="5"/>
      <c r="BK1200" s="5"/>
      <c r="BL1200" s="5"/>
      <c r="BM1200" s="5"/>
      <c r="BN1200" s="5"/>
      <c r="BO1200" s="1">
        <f t="shared" si="18"/>
        <v>0</v>
      </c>
      <c r="BP1200" s="2"/>
    </row>
    <row r="1201" spans="1:68" x14ac:dyDescent="0.25">
      <c r="A1201" s="3"/>
      <c r="B1201" s="4"/>
      <c r="C1201" s="2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Y1201" s="5"/>
      <c r="Z1201" s="5"/>
      <c r="AA1201" s="5"/>
      <c r="AB1201" s="5"/>
      <c r="AC1201" s="5"/>
      <c r="AD1201" s="5"/>
      <c r="AE1201" s="5"/>
      <c r="AF1201" s="5"/>
      <c r="AG1201" s="5"/>
      <c r="AH1201" s="5"/>
      <c r="AI1201" s="5"/>
      <c r="AJ1201" s="5"/>
      <c r="AK1201" s="5"/>
      <c r="AL1201" s="5"/>
      <c r="AM1201" s="5"/>
      <c r="AN1201" s="5"/>
      <c r="AO1201" s="5"/>
      <c r="AP1201" s="5"/>
      <c r="AQ1201" s="5"/>
      <c r="AR1201" s="5"/>
      <c r="AS1201" s="5"/>
      <c r="AT1201" s="5"/>
      <c r="AU1201" s="5"/>
      <c r="AV1201" s="5"/>
      <c r="AW1201" s="5"/>
      <c r="AX1201" s="5"/>
      <c r="AY1201" s="5"/>
      <c r="AZ1201" s="5"/>
      <c r="BA1201" s="5"/>
      <c r="BB1201" s="5"/>
      <c r="BC1201" s="5"/>
      <c r="BD1201" s="5"/>
      <c r="BE1201" s="5"/>
      <c r="BF1201" s="5"/>
      <c r="BG1201" s="5"/>
      <c r="BH1201" s="5"/>
      <c r="BI1201" s="5"/>
      <c r="BJ1201" s="5"/>
      <c r="BK1201" s="5"/>
      <c r="BL1201" s="5"/>
      <c r="BM1201" s="5"/>
      <c r="BN1201" s="5"/>
      <c r="BO1201" s="1">
        <f t="shared" si="18"/>
        <v>0</v>
      </c>
      <c r="BP1201" s="2"/>
    </row>
    <row r="1202" spans="1:68" x14ac:dyDescent="0.25">
      <c r="A1202" s="3"/>
      <c r="B1202" s="4"/>
      <c r="C1202" s="2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Q1202" s="5"/>
      <c r="R1202" s="5"/>
      <c r="S1202" s="5"/>
      <c r="T1202" s="5"/>
      <c r="U1202" s="5"/>
      <c r="V1202" s="5"/>
      <c r="W1202" s="5"/>
      <c r="X1202" s="5"/>
      <c r="Y1202" s="5"/>
      <c r="Z1202" s="5"/>
      <c r="AA1202" s="5"/>
      <c r="AB1202" s="5"/>
      <c r="AC1202" s="5"/>
      <c r="AD1202" s="5"/>
      <c r="AE1202" s="5"/>
      <c r="AF1202" s="5"/>
      <c r="AG1202" s="5"/>
      <c r="AH1202" s="5"/>
      <c r="AI1202" s="5"/>
      <c r="AJ1202" s="5"/>
      <c r="AK1202" s="5"/>
      <c r="AL1202" s="5"/>
      <c r="AM1202" s="5"/>
      <c r="AN1202" s="5"/>
      <c r="AO1202" s="5"/>
      <c r="AP1202" s="5"/>
      <c r="AQ1202" s="5"/>
      <c r="AR1202" s="5"/>
      <c r="AS1202" s="5"/>
      <c r="AT1202" s="5"/>
      <c r="AU1202" s="5"/>
      <c r="AV1202" s="5"/>
      <c r="AW1202" s="5"/>
      <c r="AX1202" s="5"/>
      <c r="AY1202" s="5"/>
      <c r="AZ1202" s="5"/>
      <c r="BA1202" s="5"/>
      <c r="BB1202" s="5"/>
      <c r="BC1202" s="5"/>
      <c r="BD1202" s="5"/>
      <c r="BE1202" s="5"/>
      <c r="BF1202" s="5"/>
      <c r="BG1202" s="5"/>
      <c r="BH1202" s="5"/>
      <c r="BI1202" s="5"/>
      <c r="BJ1202" s="5"/>
      <c r="BK1202" s="5"/>
      <c r="BL1202" s="5"/>
      <c r="BM1202" s="5"/>
      <c r="BN1202" s="5"/>
      <c r="BO1202" s="1">
        <f t="shared" si="18"/>
        <v>0</v>
      </c>
      <c r="BP1202" s="2"/>
    </row>
    <row r="1203" spans="1:68" x14ac:dyDescent="0.25">
      <c r="A1203" s="3"/>
      <c r="B1203" s="4"/>
      <c r="C1203" s="2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 s="5"/>
      <c r="O1203" s="5"/>
      <c r="P1203" s="5"/>
      <c r="Q1203" s="5"/>
      <c r="R1203" s="5"/>
      <c r="S1203" s="5"/>
      <c r="T1203" s="5"/>
      <c r="U1203" s="5"/>
      <c r="V1203" s="5"/>
      <c r="W1203" s="5"/>
      <c r="X1203" s="5"/>
      <c r="Y1203" s="5"/>
      <c r="Z1203" s="5"/>
      <c r="AA1203" s="5"/>
      <c r="AB1203" s="5"/>
      <c r="AC1203" s="5"/>
      <c r="AD1203" s="5"/>
      <c r="AE1203" s="5"/>
      <c r="AF1203" s="5"/>
      <c r="AG1203" s="5"/>
      <c r="AH1203" s="5"/>
      <c r="AI1203" s="5"/>
      <c r="AJ1203" s="5"/>
      <c r="AK1203" s="5"/>
      <c r="AL1203" s="5"/>
      <c r="AM1203" s="5"/>
      <c r="AN1203" s="5"/>
      <c r="AO1203" s="5"/>
      <c r="AP1203" s="5"/>
      <c r="AQ1203" s="5"/>
      <c r="AR1203" s="5"/>
      <c r="AS1203" s="5"/>
      <c r="AT1203" s="5"/>
      <c r="AU1203" s="5"/>
      <c r="AV1203" s="5"/>
      <c r="AW1203" s="5"/>
      <c r="AX1203" s="5"/>
      <c r="AY1203" s="5"/>
      <c r="AZ1203" s="5"/>
      <c r="BA1203" s="5"/>
      <c r="BB1203" s="5"/>
      <c r="BC1203" s="5"/>
      <c r="BD1203" s="5"/>
      <c r="BE1203" s="5"/>
      <c r="BF1203" s="5"/>
      <c r="BG1203" s="5"/>
      <c r="BH1203" s="5"/>
      <c r="BI1203" s="5"/>
      <c r="BJ1203" s="5"/>
      <c r="BK1203" s="5"/>
      <c r="BL1203" s="5"/>
      <c r="BM1203" s="5"/>
      <c r="BN1203" s="5"/>
      <c r="BO1203" s="1">
        <f t="shared" si="18"/>
        <v>0</v>
      </c>
      <c r="BP1203" s="2"/>
    </row>
    <row r="1204" spans="1:68" x14ac:dyDescent="0.25">
      <c r="A1204" s="3"/>
      <c r="B1204" s="4"/>
      <c r="C1204" s="2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Q1204" s="5"/>
      <c r="R1204" s="5"/>
      <c r="S1204" s="5"/>
      <c r="T1204" s="5"/>
      <c r="U1204" s="5"/>
      <c r="V1204" s="5"/>
      <c r="W1204" s="5"/>
      <c r="X1204" s="5"/>
      <c r="Y1204" s="5"/>
      <c r="Z1204" s="5"/>
      <c r="AA1204" s="5"/>
      <c r="AB1204" s="5"/>
      <c r="AC1204" s="5"/>
      <c r="AD1204" s="5"/>
      <c r="AE1204" s="5"/>
      <c r="AF1204" s="5"/>
      <c r="AG1204" s="5"/>
      <c r="AH1204" s="5"/>
      <c r="AI1204" s="5"/>
      <c r="AJ1204" s="5"/>
      <c r="AK1204" s="5"/>
      <c r="AL1204" s="5"/>
      <c r="AM1204" s="5"/>
      <c r="AN1204" s="5"/>
      <c r="AO1204" s="5"/>
      <c r="AP1204" s="5"/>
      <c r="AQ1204" s="5"/>
      <c r="AR1204" s="5"/>
      <c r="AS1204" s="5"/>
      <c r="AT1204" s="5"/>
      <c r="AU1204" s="5"/>
      <c r="AV1204" s="5"/>
      <c r="AW1204" s="5"/>
      <c r="AX1204" s="5"/>
      <c r="AY1204" s="5"/>
      <c r="AZ1204" s="5"/>
      <c r="BA1204" s="5"/>
      <c r="BB1204" s="5"/>
      <c r="BC1204" s="5"/>
      <c r="BD1204" s="5"/>
      <c r="BE1204" s="5"/>
      <c r="BF1204" s="5"/>
      <c r="BG1204" s="5"/>
      <c r="BH1204" s="5"/>
      <c r="BI1204" s="5"/>
      <c r="BJ1204" s="5"/>
      <c r="BK1204" s="5"/>
      <c r="BL1204" s="5"/>
      <c r="BM1204" s="5"/>
      <c r="BN1204" s="5"/>
      <c r="BO1204" s="1">
        <f t="shared" si="18"/>
        <v>0</v>
      </c>
      <c r="BP1204" s="2"/>
    </row>
    <row r="1205" spans="1:68" x14ac:dyDescent="0.25">
      <c r="A1205" s="3"/>
      <c r="B1205" s="4"/>
      <c r="C1205" s="2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 s="5"/>
      <c r="O1205" s="5"/>
      <c r="P1205" s="5"/>
      <c r="Q1205" s="5"/>
      <c r="R1205" s="5"/>
      <c r="S1205" s="5"/>
      <c r="T1205" s="5"/>
      <c r="U1205" s="5"/>
      <c r="V1205" s="5"/>
      <c r="W1205" s="5"/>
      <c r="X1205" s="5"/>
      <c r="Y1205" s="5"/>
      <c r="Z1205" s="5"/>
      <c r="AA1205" s="5"/>
      <c r="AB1205" s="5"/>
      <c r="AC1205" s="5"/>
      <c r="AD1205" s="5"/>
      <c r="AE1205" s="5"/>
      <c r="AF1205" s="5"/>
      <c r="AG1205" s="5"/>
      <c r="AH1205" s="5"/>
      <c r="AI1205" s="5"/>
      <c r="AJ1205" s="5"/>
      <c r="AK1205" s="5"/>
      <c r="AL1205" s="5"/>
      <c r="AM1205" s="5"/>
      <c r="AN1205" s="5"/>
      <c r="AO1205" s="5"/>
      <c r="AP1205" s="5"/>
      <c r="AQ1205" s="5"/>
      <c r="AR1205" s="5"/>
      <c r="AS1205" s="5"/>
      <c r="AT1205" s="5"/>
      <c r="AU1205" s="5"/>
      <c r="AV1205" s="5"/>
      <c r="AW1205" s="5"/>
      <c r="AX1205" s="5"/>
      <c r="AY1205" s="5"/>
      <c r="AZ1205" s="5"/>
      <c r="BA1205" s="5"/>
      <c r="BB1205" s="5"/>
      <c r="BC1205" s="5"/>
      <c r="BD1205" s="5"/>
      <c r="BE1205" s="5"/>
      <c r="BF1205" s="5"/>
      <c r="BG1205" s="5"/>
      <c r="BH1205" s="5"/>
      <c r="BI1205" s="5"/>
      <c r="BJ1205" s="5"/>
      <c r="BK1205" s="5"/>
      <c r="BL1205" s="5"/>
      <c r="BM1205" s="5"/>
      <c r="BN1205" s="5"/>
      <c r="BO1205" s="1">
        <f t="shared" si="18"/>
        <v>0</v>
      </c>
      <c r="BP1205" s="2"/>
    </row>
    <row r="1206" spans="1:68" x14ac:dyDescent="0.25">
      <c r="A1206" s="3"/>
      <c r="B1206" s="4"/>
      <c r="C1206" s="2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 s="5"/>
      <c r="O1206" s="5"/>
      <c r="P1206" s="5"/>
      <c r="Q1206" s="5"/>
      <c r="R1206" s="5"/>
      <c r="S1206" s="5"/>
      <c r="T1206" s="5"/>
      <c r="U1206" s="5"/>
      <c r="V1206" s="5"/>
      <c r="W1206" s="5"/>
      <c r="X1206" s="5"/>
      <c r="Y1206" s="5"/>
      <c r="Z1206" s="5"/>
      <c r="AA1206" s="5"/>
      <c r="AB1206" s="5"/>
      <c r="AC1206" s="5"/>
      <c r="AD1206" s="5"/>
      <c r="AE1206" s="5"/>
      <c r="AF1206" s="5"/>
      <c r="AG1206" s="5"/>
      <c r="AH1206" s="5"/>
      <c r="AI1206" s="5"/>
      <c r="AJ1206" s="5"/>
      <c r="AK1206" s="5"/>
      <c r="AL1206" s="5"/>
      <c r="AM1206" s="5"/>
      <c r="AN1206" s="5"/>
      <c r="AO1206" s="5"/>
      <c r="AP1206" s="5"/>
      <c r="AQ1206" s="5"/>
      <c r="AR1206" s="5"/>
      <c r="AS1206" s="5"/>
      <c r="AT1206" s="5"/>
      <c r="AU1206" s="5"/>
      <c r="AV1206" s="5"/>
      <c r="AW1206" s="5"/>
      <c r="AX1206" s="5"/>
      <c r="AY1206" s="5"/>
      <c r="AZ1206" s="5"/>
      <c r="BA1206" s="5"/>
      <c r="BB1206" s="5"/>
      <c r="BC1206" s="5"/>
      <c r="BD1206" s="5"/>
      <c r="BE1206" s="5"/>
      <c r="BF1206" s="5"/>
      <c r="BG1206" s="5"/>
      <c r="BH1206" s="5"/>
      <c r="BI1206" s="5"/>
      <c r="BJ1206" s="5"/>
      <c r="BK1206" s="5"/>
      <c r="BL1206" s="5"/>
      <c r="BM1206" s="5"/>
      <c r="BN1206" s="5"/>
      <c r="BO1206" s="1">
        <f t="shared" si="18"/>
        <v>0</v>
      </c>
      <c r="BP1206" s="2"/>
    </row>
    <row r="1207" spans="1:68" x14ac:dyDescent="0.25">
      <c r="A1207" s="3"/>
      <c r="B1207" s="4"/>
      <c r="C1207" s="2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5"/>
      <c r="Z1207" s="5"/>
      <c r="AA1207" s="5"/>
      <c r="AB1207" s="5"/>
      <c r="AC1207" s="5"/>
      <c r="AD1207" s="5"/>
      <c r="AE1207" s="5"/>
      <c r="AF1207" s="5"/>
      <c r="AG1207" s="5"/>
      <c r="AH1207" s="5"/>
      <c r="AI1207" s="5"/>
      <c r="AJ1207" s="5"/>
      <c r="AK1207" s="5"/>
      <c r="AL1207" s="5"/>
      <c r="AM1207" s="5"/>
      <c r="AN1207" s="5"/>
      <c r="AO1207" s="5"/>
      <c r="AP1207" s="5"/>
      <c r="AQ1207" s="5"/>
      <c r="AR1207" s="5"/>
      <c r="AS1207" s="5"/>
      <c r="AT1207" s="5"/>
      <c r="AU1207" s="5"/>
      <c r="AV1207" s="5"/>
      <c r="AW1207" s="5"/>
      <c r="AX1207" s="5"/>
      <c r="AY1207" s="5"/>
      <c r="AZ1207" s="5"/>
      <c r="BA1207" s="5"/>
      <c r="BB1207" s="5"/>
      <c r="BC1207" s="5"/>
      <c r="BD1207" s="5"/>
      <c r="BE1207" s="5"/>
      <c r="BF1207" s="5"/>
      <c r="BG1207" s="5"/>
      <c r="BH1207" s="5"/>
      <c r="BI1207" s="5"/>
      <c r="BJ1207" s="5"/>
      <c r="BK1207" s="5"/>
      <c r="BL1207" s="5"/>
      <c r="BM1207" s="5"/>
      <c r="BN1207" s="5"/>
      <c r="BO1207" s="1">
        <f t="shared" si="18"/>
        <v>0</v>
      </c>
      <c r="BP1207" s="2"/>
    </row>
    <row r="1208" spans="1:68" x14ac:dyDescent="0.25">
      <c r="A1208" s="3"/>
      <c r="B1208" s="4"/>
      <c r="C1208" s="2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Q1208" s="5"/>
      <c r="R1208" s="5"/>
      <c r="S1208" s="5"/>
      <c r="T1208" s="5"/>
      <c r="U1208" s="5"/>
      <c r="V1208" s="5"/>
      <c r="W1208" s="5"/>
      <c r="X1208" s="5"/>
      <c r="Y1208" s="5"/>
      <c r="Z1208" s="5"/>
      <c r="AA1208" s="5"/>
      <c r="AB1208" s="5"/>
      <c r="AC1208" s="5"/>
      <c r="AD1208" s="5"/>
      <c r="AE1208" s="5"/>
      <c r="AF1208" s="5"/>
      <c r="AG1208" s="5"/>
      <c r="AH1208" s="5"/>
      <c r="AI1208" s="5"/>
      <c r="AJ1208" s="5"/>
      <c r="AK1208" s="5"/>
      <c r="AL1208" s="5"/>
      <c r="AM1208" s="5"/>
      <c r="AN1208" s="5"/>
      <c r="AO1208" s="5"/>
      <c r="AP1208" s="5"/>
      <c r="AQ1208" s="5"/>
      <c r="AR1208" s="5"/>
      <c r="AS1208" s="5"/>
      <c r="AT1208" s="5"/>
      <c r="AU1208" s="5"/>
      <c r="AV1208" s="5"/>
      <c r="AW1208" s="5"/>
      <c r="AX1208" s="5"/>
      <c r="AY1208" s="5"/>
      <c r="AZ1208" s="5"/>
      <c r="BA1208" s="5"/>
      <c r="BB1208" s="5"/>
      <c r="BC1208" s="5"/>
      <c r="BD1208" s="5"/>
      <c r="BE1208" s="5"/>
      <c r="BF1208" s="5"/>
      <c r="BG1208" s="5"/>
      <c r="BH1208" s="5"/>
      <c r="BI1208" s="5"/>
      <c r="BJ1208" s="5"/>
      <c r="BK1208" s="5"/>
      <c r="BL1208" s="5"/>
      <c r="BM1208" s="5"/>
      <c r="BN1208" s="5"/>
      <c r="BO1208" s="1">
        <f t="shared" si="18"/>
        <v>0</v>
      </c>
      <c r="BP1208" s="2"/>
    </row>
    <row r="1209" spans="1:68" x14ac:dyDescent="0.25">
      <c r="A1209" s="3"/>
      <c r="B1209" s="4"/>
      <c r="C1209" s="2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 s="5"/>
      <c r="O1209" s="5"/>
      <c r="P1209" s="5"/>
      <c r="Q1209" s="5"/>
      <c r="R1209" s="5"/>
      <c r="S1209" s="5"/>
      <c r="T1209" s="5"/>
      <c r="U1209" s="5"/>
      <c r="V1209" s="5"/>
      <c r="W1209" s="5"/>
      <c r="X1209" s="5"/>
      <c r="Y1209" s="5"/>
      <c r="Z1209" s="5"/>
      <c r="AA1209" s="5"/>
      <c r="AB1209" s="5"/>
      <c r="AC1209" s="5"/>
      <c r="AD1209" s="5"/>
      <c r="AE1209" s="5"/>
      <c r="AF1209" s="5"/>
      <c r="AG1209" s="5"/>
      <c r="AH1209" s="5"/>
      <c r="AI1209" s="5"/>
      <c r="AJ1209" s="5"/>
      <c r="AK1209" s="5"/>
      <c r="AL1209" s="5"/>
      <c r="AM1209" s="5"/>
      <c r="AN1209" s="5"/>
      <c r="AO1209" s="5"/>
      <c r="AP1209" s="5"/>
      <c r="AQ1209" s="5"/>
      <c r="AR1209" s="5"/>
      <c r="AS1209" s="5"/>
      <c r="AT1209" s="5"/>
      <c r="AU1209" s="5"/>
      <c r="AV1209" s="5"/>
      <c r="AW1209" s="5"/>
      <c r="AX1209" s="5"/>
      <c r="AY1209" s="5"/>
      <c r="AZ1209" s="5"/>
      <c r="BA1209" s="5"/>
      <c r="BB1209" s="5"/>
      <c r="BC1209" s="5"/>
      <c r="BD1209" s="5"/>
      <c r="BE1209" s="5"/>
      <c r="BF1209" s="5"/>
      <c r="BG1209" s="5"/>
      <c r="BH1209" s="5"/>
      <c r="BI1209" s="5"/>
      <c r="BJ1209" s="5"/>
      <c r="BK1209" s="5"/>
      <c r="BL1209" s="5"/>
      <c r="BM1209" s="5"/>
      <c r="BN1209" s="5"/>
      <c r="BO1209" s="1">
        <f t="shared" si="18"/>
        <v>0</v>
      </c>
      <c r="BP1209" s="2"/>
    </row>
    <row r="1210" spans="1:68" x14ac:dyDescent="0.25">
      <c r="A1210" s="3"/>
      <c r="B1210" s="4"/>
      <c r="C1210" s="2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Y1210" s="5"/>
      <c r="Z1210" s="5"/>
      <c r="AA1210" s="5"/>
      <c r="AB1210" s="5"/>
      <c r="AC1210" s="5"/>
      <c r="AD1210" s="5"/>
      <c r="AE1210" s="5"/>
      <c r="AF1210" s="5"/>
      <c r="AG1210" s="5"/>
      <c r="AH1210" s="5"/>
      <c r="AI1210" s="5"/>
      <c r="AJ1210" s="5"/>
      <c r="AK1210" s="5"/>
      <c r="AL1210" s="5"/>
      <c r="AM1210" s="5"/>
      <c r="AN1210" s="5"/>
      <c r="AO1210" s="5"/>
      <c r="AP1210" s="5"/>
      <c r="AQ1210" s="5"/>
      <c r="AR1210" s="5"/>
      <c r="AS1210" s="5"/>
      <c r="AT1210" s="5"/>
      <c r="AU1210" s="5"/>
      <c r="AV1210" s="5"/>
      <c r="AW1210" s="5"/>
      <c r="AX1210" s="5"/>
      <c r="AY1210" s="5"/>
      <c r="AZ1210" s="5"/>
      <c r="BA1210" s="5"/>
      <c r="BB1210" s="5"/>
      <c r="BC1210" s="5"/>
      <c r="BD1210" s="5"/>
      <c r="BE1210" s="5"/>
      <c r="BF1210" s="5"/>
      <c r="BG1210" s="5"/>
      <c r="BH1210" s="5"/>
      <c r="BI1210" s="5"/>
      <c r="BJ1210" s="5"/>
      <c r="BK1210" s="5"/>
      <c r="BL1210" s="5"/>
      <c r="BM1210" s="5"/>
      <c r="BN1210" s="5"/>
      <c r="BO1210" s="1">
        <f t="shared" si="18"/>
        <v>0</v>
      </c>
      <c r="BP1210" s="2"/>
    </row>
    <row r="1211" spans="1:68" x14ac:dyDescent="0.25">
      <c r="A1211" s="3"/>
      <c r="B1211" s="4"/>
      <c r="C1211" s="2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Y1211" s="5"/>
      <c r="Z1211" s="5"/>
      <c r="AA1211" s="5"/>
      <c r="AB1211" s="5"/>
      <c r="AC1211" s="5"/>
      <c r="AD1211" s="5"/>
      <c r="AE1211" s="5"/>
      <c r="AF1211" s="5"/>
      <c r="AG1211" s="5"/>
      <c r="AH1211" s="5"/>
      <c r="AI1211" s="5"/>
      <c r="AJ1211" s="5"/>
      <c r="AK1211" s="5"/>
      <c r="AL1211" s="5"/>
      <c r="AM1211" s="5"/>
      <c r="AN1211" s="5"/>
      <c r="AO1211" s="5"/>
      <c r="AP1211" s="5"/>
      <c r="AQ1211" s="5"/>
      <c r="AR1211" s="5"/>
      <c r="AS1211" s="5"/>
      <c r="AT1211" s="5"/>
      <c r="AU1211" s="5"/>
      <c r="AV1211" s="5"/>
      <c r="AW1211" s="5"/>
      <c r="AX1211" s="5"/>
      <c r="AY1211" s="5"/>
      <c r="AZ1211" s="5"/>
      <c r="BA1211" s="5"/>
      <c r="BB1211" s="5"/>
      <c r="BC1211" s="5"/>
      <c r="BD1211" s="5"/>
      <c r="BE1211" s="5"/>
      <c r="BF1211" s="5"/>
      <c r="BG1211" s="5"/>
      <c r="BH1211" s="5"/>
      <c r="BI1211" s="5"/>
      <c r="BJ1211" s="5"/>
      <c r="BK1211" s="5"/>
      <c r="BL1211" s="5"/>
      <c r="BM1211" s="5"/>
      <c r="BN1211" s="5"/>
      <c r="BO1211" s="1">
        <f t="shared" si="18"/>
        <v>0</v>
      </c>
      <c r="BP1211" s="2"/>
    </row>
    <row r="1212" spans="1:68" x14ac:dyDescent="0.25">
      <c r="A1212" s="3"/>
      <c r="B1212" s="4"/>
      <c r="C1212" s="2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 s="5"/>
      <c r="O1212" s="5"/>
      <c r="P1212" s="5"/>
      <c r="Q1212" s="5"/>
      <c r="R1212" s="5"/>
      <c r="S1212" s="5"/>
      <c r="T1212" s="5"/>
      <c r="U1212" s="5"/>
      <c r="V1212" s="5"/>
      <c r="W1212" s="5"/>
      <c r="X1212" s="5"/>
      <c r="Y1212" s="5"/>
      <c r="Z1212" s="5"/>
      <c r="AA1212" s="5"/>
      <c r="AB1212" s="5"/>
      <c r="AC1212" s="5"/>
      <c r="AD1212" s="5"/>
      <c r="AE1212" s="5"/>
      <c r="AF1212" s="5"/>
      <c r="AG1212" s="5"/>
      <c r="AH1212" s="5"/>
      <c r="AI1212" s="5"/>
      <c r="AJ1212" s="5"/>
      <c r="AK1212" s="5"/>
      <c r="AL1212" s="5"/>
      <c r="AM1212" s="5"/>
      <c r="AN1212" s="5"/>
      <c r="AO1212" s="5"/>
      <c r="AP1212" s="5"/>
      <c r="AQ1212" s="5"/>
      <c r="AR1212" s="5"/>
      <c r="AS1212" s="5"/>
      <c r="AT1212" s="5"/>
      <c r="AU1212" s="5"/>
      <c r="AV1212" s="5"/>
      <c r="AW1212" s="5"/>
      <c r="AX1212" s="5"/>
      <c r="AY1212" s="5"/>
      <c r="AZ1212" s="5"/>
      <c r="BA1212" s="5"/>
      <c r="BB1212" s="5"/>
      <c r="BC1212" s="5"/>
      <c r="BD1212" s="5"/>
      <c r="BE1212" s="5"/>
      <c r="BF1212" s="5"/>
      <c r="BG1212" s="5"/>
      <c r="BH1212" s="5"/>
      <c r="BI1212" s="5"/>
      <c r="BJ1212" s="5"/>
      <c r="BK1212" s="5"/>
      <c r="BL1212" s="5"/>
      <c r="BM1212" s="5"/>
      <c r="BN1212" s="5"/>
      <c r="BO1212" s="1">
        <f t="shared" si="18"/>
        <v>0</v>
      </c>
      <c r="BP1212" s="2"/>
    </row>
    <row r="1213" spans="1:68" x14ac:dyDescent="0.25">
      <c r="A1213" s="3"/>
      <c r="B1213" s="4"/>
      <c r="C1213" s="2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Q1213" s="5"/>
      <c r="R1213" s="5"/>
      <c r="S1213" s="5"/>
      <c r="T1213" s="5"/>
      <c r="U1213" s="5"/>
      <c r="V1213" s="5"/>
      <c r="W1213" s="5"/>
      <c r="X1213" s="5"/>
      <c r="Y1213" s="5"/>
      <c r="Z1213" s="5"/>
      <c r="AA1213" s="5"/>
      <c r="AB1213" s="5"/>
      <c r="AC1213" s="5"/>
      <c r="AD1213" s="5"/>
      <c r="AE1213" s="5"/>
      <c r="AF1213" s="5"/>
      <c r="AG1213" s="5"/>
      <c r="AH1213" s="5"/>
      <c r="AI1213" s="5"/>
      <c r="AJ1213" s="5"/>
      <c r="AK1213" s="5"/>
      <c r="AL1213" s="5"/>
      <c r="AM1213" s="5"/>
      <c r="AN1213" s="5"/>
      <c r="AO1213" s="5"/>
      <c r="AP1213" s="5"/>
      <c r="AQ1213" s="5"/>
      <c r="AR1213" s="5"/>
      <c r="AS1213" s="5"/>
      <c r="AT1213" s="5"/>
      <c r="AU1213" s="5"/>
      <c r="AV1213" s="5"/>
      <c r="AW1213" s="5"/>
      <c r="AX1213" s="5"/>
      <c r="AY1213" s="5"/>
      <c r="AZ1213" s="5"/>
      <c r="BA1213" s="5"/>
      <c r="BB1213" s="5"/>
      <c r="BC1213" s="5"/>
      <c r="BD1213" s="5"/>
      <c r="BE1213" s="5"/>
      <c r="BF1213" s="5"/>
      <c r="BG1213" s="5"/>
      <c r="BH1213" s="5"/>
      <c r="BI1213" s="5"/>
      <c r="BJ1213" s="5"/>
      <c r="BK1213" s="5"/>
      <c r="BL1213" s="5"/>
      <c r="BM1213" s="5"/>
      <c r="BN1213" s="5"/>
      <c r="BO1213" s="1">
        <f t="shared" si="18"/>
        <v>0</v>
      </c>
      <c r="BP1213" s="2"/>
    </row>
    <row r="1214" spans="1:68" x14ac:dyDescent="0.25">
      <c r="A1214" s="3"/>
      <c r="B1214" s="4"/>
      <c r="C1214" s="2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 s="5"/>
      <c r="O1214" s="5"/>
      <c r="P1214" s="5"/>
      <c r="Q1214" s="5"/>
      <c r="R1214" s="5"/>
      <c r="S1214" s="5"/>
      <c r="T1214" s="5"/>
      <c r="U1214" s="5"/>
      <c r="V1214" s="5"/>
      <c r="W1214" s="5"/>
      <c r="X1214" s="5"/>
      <c r="Y1214" s="5"/>
      <c r="Z1214" s="5"/>
      <c r="AA1214" s="5"/>
      <c r="AB1214" s="5"/>
      <c r="AC1214" s="5"/>
      <c r="AD1214" s="5"/>
      <c r="AE1214" s="5"/>
      <c r="AF1214" s="5"/>
      <c r="AG1214" s="5"/>
      <c r="AH1214" s="5"/>
      <c r="AI1214" s="5"/>
      <c r="AJ1214" s="5"/>
      <c r="AK1214" s="5"/>
      <c r="AL1214" s="5"/>
      <c r="AM1214" s="5"/>
      <c r="AN1214" s="5"/>
      <c r="AO1214" s="5"/>
      <c r="AP1214" s="5"/>
      <c r="AQ1214" s="5"/>
      <c r="AR1214" s="5"/>
      <c r="AS1214" s="5"/>
      <c r="AT1214" s="5"/>
      <c r="AU1214" s="5"/>
      <c r="AV1214" s="5"/>
      <c r="AW1214" s="5"/>
      <c r="AX1214" s="5"/>
      <c r="AY1214" s="5"/>
      <c r="AZ1214" s="5"/>
      <c r="BA1214" s="5"/>
      <c r="BB1214" s="5"/>
      <c r="BC1214" s="5"/>
      <c r="BD1214" s="5"/>
      <c r="BE1214" s="5"/>
      <c r="BF1214" s="5"/>
      <c r="BG1214" s="5"/>
      <c r="BH1214" s="5"/>
      <c r="BI1214" s="5"/>
      <c r="BJ1214" s="5"/>
      <c r="BK1214" s="5"/>
      <c r="BL1214" s="5"/>
      <c r="BM1214" s="5"/>
      <c r="BN1214" s="5"/>
      <c r="BO1214" s="1">
        <f t="shared" si="18"/>
        <v>0</v>
      </c>
      <c r="BP1214" s="2"/>
    </row>
    <row r="1215" spans="1:68" x14ac:dyDescent="0.25">
      <c r="A1215" s="3"/>
      <c r="B1215" s="4"/>
      <c r="C1215" s="2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 s="5"/>
      <c r="O1215" s="5"/>
      <c r="P1215" s="5"/>
      <c r="Q1215" s="5"/>
      <c r="R1215" s="5"/>
      <c r="S1215" s="5"/>
      <c r="T1215" s="5"/>
      <c r="U1215" s="5"/>
      <c r="V1215" s="5"/>
      <c r="W1215" s="5"/>
      <c r="X1215" s="5"/>
      <c r="Y1215" s="5"/>
      <c r="Z1215" s="5"/>
      <c r="AA1215" s="5"/>
      <c r="AB1215" s="5"/>
      <c r="AC1215" s="5"/>
      <c r="AD1215" s="5"/>
      <c r="AE1215" s="5"/>
      <c r="AF1215" s="5"/>
      <c r="AG1215" s="5"/>
      <c r="AH1215" s="5"/>
      <c r="AI1215" s="5"/>
      <c r="AJ1215" s="5"/>
      <c r="AK1215" s="5"/>
      <c r="AL1215" s="5"/>
      <c r="AM1215" s="5"/>
      <c r="AN1215" s="5"/>
      <c r="AO1215" s="5"/>
      <c r="AP1215" s="5"/>
      <c r="AQ1215" s="5"/>
      <c r="AR1215" s="5"/>
      <c r="AS1215" s="5"/>
      <c r="AT1215" s="5"/>
      <c r="AU1215" s="5"/>
      <c r="AV1215" s="5"/>
      <c r="AW1215" s="5"/>
      <c r="AX1215" s="5"/>
      <c r="AY1215" s="5"/>
      <c r="AZ1215" s="5"/>
      <c r="BA1215" s="5"/>
      <c r="BB1215" s="5"/>
      <c r="BC1215" s="5"/>
      <c r="BD1215" s="5"/>
      <c r="BE1215" s="5"/>
      <c r="BF1215" s="5"/>
      <c r="BG1215" s="5"/>
      <c r="BH1215" s="5"/>
      <c r="BI1215" s="5"/>
      <c r="BJ1215" s="5"/>
      <c r="BK1215" s="5"/>
      <c r="BL1215" s="5"/>
      <c r="BM1215" s="5"/>
      <c r="BN1215" s="5"/>
      <c r="BO1215" s="1">
        <f t="shared" si="18"/>
        <v>0</v>
      </c>
      <c r="BP1215" s="2"/>
    </row>
    <row r="1216" spans="1:68" x14ac:dyDescent="0.25">
      <c r="A1216" s="3"/>
      <c r="B1216" s="4"/>
      <c r="C1216" s="2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Q1216" s="5"/>
      <c r="R1216" s="5"/>
      <c r="S1216" s="5"/>
      <c r="T1216" s="5"/>
      <c r="U1216" s="5"/>
      <c r="V1216" s="5"/>
      <c r="W1216" s="5"/>
      <c r="X1216" s="5"/>
      <c r="Y1216" s="5"/>
      <c r="Z1216" s="5"/>
      <c r="AA1216" s="5"/>
      <c r="AB1216" s="5"/>
      <c r="AC1216" s="5"/>
      <c r="AD1216" s="5"/>
      <c r="AE1216" s="5"/>
      <c r="AF1216" s="5"/>
      <c r="AG1216" s="5"/>
      <c r="AH1216" s="5"/>
      <c r="AI1216" s="5"/>
      <c r="AJ1216" s="5"/>
      <c r="AK1216" s="5"/>
      <c r="AL1216" s="5"/>
      <c r="AM1216" s="5"/>
      <c r="AN1216" s="5"/>
      <c r="AO1216" s="5"/>
      <c r="AP1216" s="5"/>
      <c r="AQ1216" s="5"/>
      <c r="AR1216" s="5"/>
      <c r="AS1216" s="5"/>
      <c r="AT1216" s="5"/>
      <c r="AU1216" s="5"/>
      <c r="AV1216" s="5"/>
      <c r="AW1216" s="5"/>
      <c r="AX1216" s="5"/>
      <c r="AY1216" s="5"/>
      <c r="AZ1216" s="5"/>
      <c r="BA1216" s="5"/>
      <c r="BB1216" s="5"/>
      <c r="BC1216" s="5"/>
      <c r="BD1216" s="5"/>
      <c r="BE1216" s="5"/>
      <c r="BF1216" s="5"/>
      <c r="BG1216" s="5"/>
      <c r="BH1216" s="5"/>
      <c r="BI1216" s="5"/>
      <c r="BJ1216" s="5"/>
      <c r="BK1216" s="5"/>
      <c r="BL1216" s="5"/>
      <c r="BM1216" s="5"/>
      <c r="BN1216" s="5"/>
      <c r="BO1216" s="1">
        <f t="shared" si="18"/>
        <v>0</v>
      </c>
      <c r="BP1216" s="2"/>
    </row>
    <row r="1217" spans="1:68" x14ac:dyDescent="0.25">
      <c r="A1217" s="3"/>
      <c r="B1217" s="4"/>
      <c r="C1217" s="2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 s="5"/>
      <c r="O1217" s="5"/>
      <c r="P1217" s="5"/>
      <c r="Q1217" s="5"/>
      <c r="R1217" s="5"/>
      <c r="S1217" s="5"/>
      <c r="T1217" s="5"/>
      <c r="U1217" s="5"/>
      <c r="V1217" s="5"/>
      <c r="W1217" s="5"/>
      <c r="X1217" s="5"/>
      <c r="Y1217" s="5"/>
      <c r="Z1217" s="5"/>
      <c r="AA1217" s="5"/>
      <c r="AB1217" s="5"/>
      <c r="AC1217" s="5"/>
      <c r="AD1217" s="5"/>
      <c r="AE1217" s="5"/>
      <c r="AF1217" s="5"/>
      <c r="AG1217" s="5"/>
      <c r="AH1217" s="5"/>
      <c r="AI1217" s="5"/>
      <c r="AJ1217" s="5"/>
      <c r="AK1217" s="5"/>
      <c r="AL1217" s="5"/>
      <c r="AM1217" s="5"/>
      <c r="AN1217" s="5"/>
      <c r="AO1217" s="5"/>
      <c r="AP1217" s="5"/>
      <c r="AQ1217" s="5"/>
      <c r="AR1217" s="5"/>
      <c r="AS1217" s="5"/>
      <c r="AT1217" s="5"/>
      <c r="AU1217" s="5"/>
      <c r="AV1217" s="5"/>
      <c r="AW1217" s="5"/>
      <c r="AX1217" s="5"/>
      <c r="AY1217" s="5"/>
      <c r="AZ1217" s="5"/>
      <c r="BA1217" s="5"/>
      <c r="BB1217" s="5"/>
      <c r="BC1217" s="5"/>
      <c r="BD1217" s="5"/>
      <c r="BE1217" s="5"/>
      <c r="BF1217" s="5"/>
      <c r="BG1217" s="5"/>
      <c r="BH1217" s="5"/>
      <c r="BI1217" s="5"/>
      <c r="BJ1217" s="5"/>
      <c r="BK1217" s="5"/>
      <c r="BL1217" s="5"/>
      <c r="BM1217" s="5"/>
      <c r="BN1217" s="5"/>
      <c r="BO1217" s="1">
        <f t="shared" si="18"/>
        <v>0</v>
      </c>
      <c r="BP1217" s="2"/>
    </row>
    <row r="1218" spans="1:68" x14ac:dyDescent="0.25">
      <c r="A1218" s="3"/>
      <c r="B1218" s="4"/>
      <c r="C1218" s="2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 s="5"/>
      <c r="O1218" s="5"/>
      <c r="P1218" s="5"/>
      <c r="Q1218" s="5"/>
      <c r="R1218" s="5"/>
      <c r="S1218" s="5"/>
      <c r="T1218" s="5"/>
      <c r="U1218" s="5"/>
      <c r="V1218" s="5"/>
      <c r="W1218" s="5"/>
      <c r="X1218" s="5"/>
      <c r="Y1218" s="5"/>
      <c r="Z1218" s="5"/>
      <c r="AA1218" s="5"/>
      <c r="AB1218" s="5"/>
      <c r="AC1218" s="5"/>
      <c r="AD1218" s="5"/>
      <c r="AE1218" s="5"/>
      <c r="AF1218" s="5"/>
      <c r="AG1218" s="5"/>
      <c r="AH1218" s="5"/>
      <c r="AI1218" s="5"/>
      <c r="AJ1218" s="5"/>
      <c r="AK1218" s="5"/>
      <c r="AL1218" s="5"/>
      <c r="AM1218" s="5"/>
      <c r="AN1218" s="5"/>
      <c r="AO1218" s="5"/>
      <c r="AP1218" s="5"/>
      <c r="AQ1218" s="5"/>
      <c r="AR1218" s="5"/>
      <c r="AS1218" s="5"/>
      <c r="AT1218" s="5"/>
      <c r="AU1218" s="5"/>
      <c r="AV1218" s="5"/>
      <c r="AW1218" s="5"/>
      <c r="AX1218" s="5"/>
      <c r="AY1218" s="5"/>
      <c r="AZ1218" s="5"/>
      <c r="BA1218" s="5"/>
      <c r="BB1218" s="5"/>
      <c r="BC1218" s="5"/>
      <c r="BD1218" s="5"/>
      <c r="BE1218" s="5"/>
      <c r="BF1218" s="5"/>
      <c r="BG1218" s="5"/>
      <c r="BH1218" s="5"/>
      <c r="BI1218" s="5"/>
      <c r="BJ1218" s="5"/>
      <c r="BK1218" s="5"/>
      <c r="BL1218" s="5"/>
      <c r="BM1218" s="5"/>
      <c r="BN1218" s="5"/>
      <c r="BO1218" s="1">
        <f t="shared" si="18"/>
        <v>0</v>
      </c>
      <c r="BP1218" s="2"/>
    </row>
    <row r="1219" spans="1:68" x14ac:dyDescent="0.25">
      <c r="A1219" s="3"/>
      <c r="B1219" s="4"/>
      <c r="C1219" s="2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Q1219" s="5"/>
      <c r="R1219" s="5"/>
      <c r="S1219" s="5"/>
      <c r="T1219" s="5"/>
      <c r="U1219" s="5"/>
      <c r="V1219" s="5"/>
      <c r="W1219" s="5"/>
      <c r="X1219" s="5"/>
      <c r="Y1219" s="5"/>
      <c r="Z1219" s="5"/>
      <c r="AA1219" s="5"/>
      <c r="AB1219" s="5"/>
      <c r="AC1219" s="5"/>
      <c r="AD1219" s="5"/>
      <c r="AE1219" s="5"/>
      <c r="AF1219" s="5"/>
      <c r="AG1219" s="5"/>
      <c r="AH1219" s="5"/>
      <c r="AI1219" s="5"/>
      <c r="AJ1219" s="5"/>
      <c r="AK1219" s="5"/>
      <c r="AL1219" s="5"/>
      <c r="AM1219" s="5"/>
      <c r="AN1219" s="5"/>
      <c r="AO1219" s="5"/>
      <c r="AP1219" s="5"/>
      <c r="AQ1219" s="5"/>
      <c r="AR1219" s="5"/>
      <c r="AS1219" s="5"/>
      <c r="AT1219" s="5"/>
      <c r="AU1219" s="5"/>
      <c r="AV1219" s="5"/>
      <c r="AW1219" s="5"/>
      <c r="AX1219" s="5"/>
      <c r="AY1219" s="5"/>
      <c r="AZ1219" s="5"/>
      <c r="BA1219" s="5"/>
      <c r="BB1219" s="5"/>
      <c r="BC1219" s="5"/>
      <c r="BD1219" s="5"/>
      <c r="BE1219" s="5"/>
      <c r="BF1219" s="5"/>
      <c r="BG1219" s="5"/>
      <c r="BH1219" s="5"/>
      <c r="BI1219" s="5"/>
      <c r="BJ1219" s="5"/>
      <c r="BK1219" s="5"/>
      <c r="BL1219" s="5"/>
      <c r="BM1219" s="5"/>
      <c r="BN1219" s="5"/>
      <c r="BO1219" s="1">
        <f t="shared" si="18"/>
        <v>0</v>
      </c>
      <c r="BP1219" s="2"/>
    </row>
    <row r="1220" spans="1:68" x14ac:dyDescent="0.25">
      <c r="A1220" s="3"/>
      <c r="B1220" s="4"/>
      <c r="C1220" s="2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Q1220" s="5"/>
      <c r="R1220" s="5"/>
      <c r="S1220" s="5"/>
      <c r="T1220" s="5"/>
      <c r="U1220" s="5"/>
      <c r="V1220" s="5"/>
      <c r="W1220" s="5"/>
      <c r="X1220" s="5"/>
      <c r="Y1220" s="5"/>
      <c r="Z1220" s="5"/>
      <c r="AA1220" s="5"/>
      <c r="AB1220" s="5"/>
      <c r="AC1220" s="5"/>
      <c r="AD1220" s="5"/>
      <c r="AE1220" s="5"/>
      <c r="AF1220" s="5"/>
      <c r="AG1220" s="5"/>
      <c r="AH1220" s="5"/>
      <c r="AI1220" s="5"/>
      <c r="AJ1220" s="5"/>
      <c r="AK1220" s="5"/>
      <c r="AL1220" s="5"/>
      <c r="AM1220" s="5"/>
      <c r="AN1220" s="5"/>
      <c r="AO1220" s="5"/>
      <c r="AP1220" s="5"/>
      <c r="AQ1220" s="5"/>
      <c r="AR1220" s="5"/>
      <c r="AS1220" s="5"/>
      <c r="AT1220" s="5"/>
      <c r="AU1220" s="5"/>
      <c r="AV1220" s="5"/>
      <c r="AW1220" s="5"/>
      <c r="AX1220" s="5"/>
      <c r="AY1220" s="5"/>
      <c r="AZ1220" s="5"/>
      <c r="BA1220" s="5"/>
      <c r="BB1220" s="5"/>
      <c r="BC1220" s="5"/>
      <c r="BD1220" s="5"/>
      <c r="BE1220" s="5"/>
      <c r="BF1220" s="5"/>
      <c r="BG1220" s="5"/>
      <c r="BH1220" s="5"/>
      <c r="BI1220" s="5"/>
      <c r="BJ1220" s="5"/>
      <c r="BK1220" s="5"/>
      <c r="BL1220" s="5"/>
      <c r="BM1220" s="5"/>
      <c r="BN1220" s="5"/>
      <c r="BO1220" s="1">
        <f t="shared" si="18"/>
        <v>0</v>
      </c>
      <c r="BP1220" s="2"/>
    </row>
    <row r="1221" spans="1:68" x14ac:dyDescent="0.25">
      <c r="A1221" s="3"/>
      <c r="B1221" s="4"/>
      <c r="C1221" s="2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 s="5"/>
      <c r="O1221" s="5"/>
      <c r="P1221" s="5"/>
      <c r="Q1221" s="5"/>
      <c r="R1221" s="5"/>
      <c r="S1221" s="5"/>
      <c r="T1221" s="5"/>
      <c r="U1221" s="5"/>
      <c r="V1221" s="5"/>
      <c r="W1221" s="5"/>
      <c r="X1221" s="5"/>
      <c r="Y1221" s="5"/>
      <c r="Z1221" s="5"/>
      <c r="AA1221" s="5"/>
      <c r="AB1221" s="5"/>
      <c r="AC1221" s="5"/>
      <c r="AD1221" s="5"/>
      <c r="AE1221" s="5"/>
      <c r="AF1221" s="5"/>
      <c r="AG1221" s="5"/>
      <c r="AH1221" s="5"/>
      <c r="AI1221" s="5"/>
      <c r="AJ1221" s="5"/>
      <c r="AK1221" s="5"/>
      <c r="AL1221" s="5"/>
      <c r="AM1221" s="5"/>
      <c r="AN1221" s="5"/>
      <c r="AO1221" s="5"/>
      <c r="AP1221" s="5"/>
      <c r="AQ1221" s="5"/>
      <c r="AR1221" s="5"/>
      <c r="AS1221" s="5"/>
      <c r="AT1221" s="5"/>
      <c r="AU1221" s="5"/>
      <c r="AV1221" s="5"/>
      <c r="AW1221" s="5"/>
      <c r="AX1221" s="5"/>
      <c r="AY1221" s="5"/>
      <c r="AZ1221" s="5"/>
      <c r="BA1221" s="5"/>
      <c r="BB1221" s="5"/>
      <c r="BC1221" s="5"/>
      <c r="BD1221" s="5"/>
      <c r="BE1221" s="5"/>
      <c r="BF1221" s="5"/>
      <c r="BG1221" s="5"/>
      <c r="BH1221" s="5"/>
      <c r="BI1221" s="5"/>
      <c r="BJ1221" s="5"/>
      <c r="BK1221" s="5"/>
      <c r="BL1221" s="5"/>
      <c r="BM1221" s="5"/>
      <c r="BN1221" s="5"/>
      <c r="BO1221" s="1">
        <f t="shared" si="18"/>
        <v>0</v>
      </c>
      <c r="BP1221" s="2"/>
    </row>
    <row r="1222" spans="1:68" x14ac:dyDescent="0.25">
      <c r="A1222" s="3"/>
      <c r="B1222" s="4"/>
      <c r="C1222" s="2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Q1222" s="5"/>
      <c r="R1222" s="5"/>
      <c r="S1222" s="5"/>
      <c r="T1222" s="5"/>
      <c r="U1222" s="5"/>
      <c r="V1222" s="5"/>
      <c r="W1222" s="5"/>
      <c r="X1222" s="5"/>
      <c r="Y1222" s="5"/>
      <c r="Z1222" s="5"/>
      <c r="AA1222" s="5"/>
      <c r="AB1222" s="5"/>
      <c r="AC1222" s="5"/>
      <c r="AD1222" s="5"/>
      <c r="AE1222" s="5"/>
      <c r="AF1222" s="5"/>
      <c r="AG1222" s="5"/>
      <c r="AH1222" s="5"/>
      <c r="AI1222" s="5"/>
      <c r="AJ1222" s="5"/>
      <c r="AK1222" s="5"/>
      <c r="AL1222" s="5"/>
      <c r="AM1222" s="5"/>
      <c r="AN1222" s="5"/>
      <c r="AO1222" s="5"/>
      <c r="AP1222" s="5"/>
      <c r="AQ1222" s="5"/>
      <c r="AR1222" s="5"/>
      <c r="AS1222" s="5"/>
      <c r="AT1222" s="5"/>
      <c r="AU1222" s="5"/>
      <c r="AV1222" s="5"/>
      <c r="AW1222" s="5"/>
      <c r="AX1222" s="5"/>
      <c r="AY1222" s="5"/>
      <c r="AZ1222" s="5"/>
      <c r="BA1222" s="5"/>
      <c r="BB1222" s="5"/>
      <c r="BC1222" s="5"/>
      <c r="BD1222" s="5"/>
      <c r="BE1222" s="5"/>
      <c r="BF1222" s="5"/>
      <c r="BG1222" s="5"/>
      <c r="BH1222" s="5"/>
      <c r="BI1222" s="5"/>
      <c r="BJ1222" s="5"/>
      <c r="BK1222" s="5"/>
      <c r="BL1222" s="5"/>
      <c r="BM1222" s="5"/>
      <c r="BN1222" s="5"/>
      <c r="BO1222" s="1">
        <f t="shared" si="18"/>
        <v>0</v>
      </c>
      <c r="BP1222" s="2"/>
    </row>
    <row r="1223" spans="1:68" x14ac:dyDescent="0.25">
      <c r="A1223" s="3"/>
      <c r="B1223" s="4"/>
      <c r="C1223" s="2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 s="5"/>
      <c r="O1223" s="5"/>
      <c r="P1223" s="5"/>
      <c r="Q1223" s="5"/>
      <c r="R1223" s="5"/>
      <c r="S1223" s="5"/>
      <c r="T1223" s="5"/>
      <c r="U1223" s="5"/>
      <c r="V1223" s="5"/>
      <c r="W1223" s="5"/>
      <c r="X1223" s="5"/>
      <c r="Y1223" s="5"/>
      <c r="Z1223" s="5"/>
      <c r="AA1223" s="5"/>
      <c r="AB1223" s="5"/>
      <c r="AC1223" s="5"/>
      <c r="AD1223" s="5"/>
      <c r="AE1223" s="5"/>
      <c r="AF1223" s="5"/>
      <c r="AG1223" s="5"/>
      <c r="AH1223" s="5"/>
      <c r="AI1223" s="5"/>
      <c r="AJ1223" s="5"/>
      <c r="AK1223" s="5"/>
      <c r="AL1223" s="5"/>
      <c r="AM1223" s="5"/>
      <c r="AN1223" s="5"/>
      <c r="AO1223" s="5"/>
      <c r="AP1223" s="5"/>
      <c r="AQ1223" s="5"/>
      <c r="AR1223" s="5"/>
      <c r="AS1223" s="5"/>
      <c r="AT1223" s="5"/>
      <c r="AU1223" s="5"/>
      <c r="AV1223" s="5"/>
      <c r="AW1223" s="5"/>
      <c r="AX1223" s="5"/>
      <c r="AY1223" s="5"/>
      <c r="AZ1223" s="5"/>
      <c r="BA1223" s="5"/>
      <c r="BB1223" s="5"/>
      <c r="BC1223" s="5"/>
      <c r="BD1223" s="5"/>
      <c r="BE1223" s="5"/>
      <c r="BF1223" s="5"/>
      <c r="BG1223" s="5"/>
      <c r="BH1223" s="5"/>
      <c r="BI1223" s="5"/>
      <c r="BJ1223" s="5"/>
      <c r="BK1223" s="5"/>
      <c r="BL1223" s="5"/>
      <c r="BM1223" s="5"/>
      <c r="BN1223" s="5"/>
      <c r="BO1223" s="1">
        <f t="shared" si="18"/>
        <v>0</v>
      </c>
      <c r="BP1223" s="2"/>
    </row>
    <row r="1224" spans="1:68" x14ac:dyDescent="0.25">
      <c r="A1224" s="3"/>
      <c r="B1224" s="4"/>
      <c r="C1224" s="2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Q1224" s="5"/>
      <c r="R1224" s="5"/>
      <c r="S1224" s="5"/>
      <c r="T1224" s="5"/>
      <c r="U1224" s="5"/>
      <c r="V1224" s="5"/>
      <c r="W1224" s="5"/>
      <c r="X1224" s="5"/>
      <c r="Y1224" s="5"/>
      <c r="Z1224" s="5"/>
      <c r="AA1224" s="5"/>
      <c r="AB1224" s="5"/>
      <c r="AC1224" s="5"/>
      <c r="AD1224" s="5"/>
      <c r="AE1224" s="5"/>
      <c r="AF1224" s="5"/>
      <c r="AG1224" s="5"/>
      <c r="AH1224" s="5"/>
      <c r="AI1224" s="5"/>
      <c r="AJ1224" s="5"/>
      <c r="AK1224" s="5"/>
      <c r="AL1224" s="5"/>
      <c r="AM1224" s="5"/>
      <c r="AN1224" s="5"/>
      <c r="AO1224" s="5"/>
      <c r="AP1224" s="5"/>
      <c r="AQ1224" s="5"/>
      <c r="AR1224" s="5"/>
      <c r="AS1224" s="5"/>
      <c r="AT1224" s="5"/>
      <c r="AU1224" s="5"/>
      <c r="AV1224" s="5"/>
      <c r="AW1224" s="5"/>
      <c r="AX1224" s="5"/>
      <c r="AY1224" s="5"/>
      <c r="AZ1224" s="5"/>
      <c r="BA1224" s="5"/>
      <c r="BB1224" s="5"/>
      <c r="BC1224" s="5"/>
      <c r="BD1224" s="5"/>
      <c r="BE1224" s="5"/>
      <c r="BF1224" s="5"/>
      <c r="BG1224" s="5"/>
      <c r="BH1224" s="5"/>
      <c r="BI1224" s="5"/>
      <c r="BJ1224" s="5"/>
      <c r="BK1224" s="5"/>
      <c r="BL1224" s="5"/>
      <c r="BM1224" s="5"/>
      <c r="BN1224" s="5"/>
      <c r="BO1224" s="1">
        <f t="shared" ref="BO1224:BO1287" si="19">COUNTA(D1224:BN1224)</f>
        <v>0</v>
      </c>
      <c r="BP1224" s="2"/>
    </row>
    <row r="1225" spans="1:68" x14ac:dyDescent="0.25">
      <c r="A1225" s="3"/>
      <c r="B1225" s="4"/>
      <c r="C1225" s="2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Q1225" s="5"/>
      <c r="R1225" s="5"/>
      <c r="S1225" s="5"/>
      <c r="T1225" s="5"/>
      <c r="U1225" s="5"/>
      <c r="V1225" s="5"/>
      <c r="W1225" s="5"/>
      <c r="X1225" s="5"/>
      <c r="Y1225" s="5"/>
      <c r="Z1225" s="5"/>
      <c r="AA1225" s="5"/>
      <c r="AB1225" s="5"/>
      <c r="AC1225" s="5"/>
      <c r="AD1225" s="5"/>
      <c r="AE1225" s="5"/>
      <c r="AF1225" s="5"/>
      <c r="AG1225" s="5"/>
      <c r="AH1225" s="5"/>
      <c r="AI1225" s="5"/>
      <c r="AJ1225" s="5"/>
      <c r="AK1225" s="5"/>
      <c r="AL1225" s="5"/>
      <c r="AM1225" s="5"/>
      <c r="AN1225" s="5"/>
      <c r="AO1225" s="5"/>
      <c r="AP1225" s="5"/>
      <c r="AQ1225" s="5"/>
      <c r="AR1225" s="5"/>
      <c r="AS1225" s="5"/>
      <c r="AT1225" s="5"/>
      <c r="AU1225" s="5"/>
      <c r="AV1225" s="5"/>
      <c r="AW1225" s="5"/>
      <c r="AX1225" s="5"/>
      <c r="AY1225" s="5"/>
      <c r="AZ1225" s="5"/>
      <c r="BA1225" s="5"/>
      <c r="BB1225" s="5"/>
      <c r="BC1225" s="5"/>
      <c r="BD1225" s="5"/>
      <c r="BE1225" s="5"/>
      <c r="BF1225" s="5"/>
      <c r="BG1225" s="5"/>
      <c r="BH1225" s="5"/>
      <c r="BI1225" s="5"/>
      <c r="BJ1225" s="5"/>
      <c r="BK1225" s="5"/>
      <c r="BL1225" s="5"/>
      <c r="BM1225" s="5"/>
      <c r="BN1225" s="5"/>
      <c r="BO1225" s="1">
        <f t="shared" si="19"/>
        <v>0</v>
      </c>
      <c r="BP1225" s="2"/>
    </row>
    <row r="1226" spans="1:68" x14ac:dyDescent="0.25">
      <c r="A1226" s="3"/>
      <c r="B1226" s="4"/>
      <c r="C1226" s="2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 s="5"/>
      <c r="O1226" s="5"/>
      <c r="P1226" s="5"/>
      <c r="Q1226" s="5"/>
      <c r="R1226" s="5"/>
      <c r="S1226" s="5"/>
      <c r="T1226" s="5"/>
      <c r="U1226" s="5"/>
      <c r="V1226" s="5"/>
      <c r="W1226" s="5"/>
      <c r="X1226" s="5"/>
      <c r="Y1226" s="5"/>
      <c r="Z1226" s="5"/>
      <c r="AA1226" s="5"/>
      <c r="AB1226" s="5"/>
      <c r="AC1226" s="5"/>
      <c r="AD1226" s="5"/>
      <c r="AE1226" s="5"/>
      <c r="AF1226" s="5"/>
      <c r="AG1226" s="5"/>
      <c r="AH1226" s="5"/>
      <c r="AI1226" s="5"/>
      <c r="AJ1226" s="5"/>
      <c r="AK1226" s="5"/>
      <c r="AL1226" s="5"/>
      <c r="AM1226" s="5"/>
      <c r="AN1226" s="5"/>
      <c r="AO1226" s="5"/>
      <c r="AP1226" s="5"/>
      <c r="AQ1226" s="5"/>
      <c r="AR1226" s="5"/>
      <c r="AS1226" s="5"/>
      <c r="AT1226" s="5"/>
      <c r="AU1226" s="5"/>
      <c r="AV1226" s="5"/>
      <c r="AW1226" s="5"/>
      <c r="AX1226" s="5"/>
      <c r="AY1226" s="5"/>
      <c r="AZ1226" s="5"/>
      <c r="BA1226" s="5"/>
      <c r="BB1226" s="5"/>
      <c r="BC1226" s="5"/>
      <c r="BD1226" s="5"/>
      <c r="BE1226" s="5"/>
      <c r="BF1226" s="5"/>
      <c r="BG1226" s="5"/>
      <c r="BH1226" s="5"/>
      <c r="BI1226" s="5"/>
      <c r="BJ1226" s="5"/>
      <c r="BK1226" s="5"/>
      <c r="BL1226" s="5"/>
      <c r="BM1226" s="5"/>
      <c r="BN1226" s="5"/>
      <c r="BO1226" s="1">
        <f t="shared" si="19"/>
        <v>0</v>
      </c>
      <c r="BP1226" s="2"/>
    </row>
    <row r="1227" spans="1:68" x14ac:dyDescent="0.25">
      <c r="A1227" s="3"/>
      <c r="B1227" s="4"/>
      <c r="C1227" s="2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 s="5"/>
      <c r="O1227" s="5"/>
      <c r="P1227" s="5"/>
      <c r="Q1227" s="5"/>
      <c r="R1227" s="5"/>
      <c r="S1227" s="5"/>
      <c r="T1227" s="5"/>
      <c r="U1227" s="5"/>
      <c r="V1227" s="5"/>
      <c r="W1227" s="5"/>
      <c r="X1227" s="5"/>
      <c r="Y1227" s="5"/>
      <c r="Z1227" s="5"/>
      <c r="AA1227" s="5"/>
      <c r="AB1227" s="5"/>
      <c r="AC1227" s="5"/>
      <c r="AD1227" s="5"/>
      <c r="AE1227" s="5"/>
      <c r="AF1227" s="5"/>
      <c r="AG1227" s="5"/>
      <c r="AH1227" s="5"/>
      <c r="AI1227" s="5"/>
      <c r="AJ1227" s="5"/>
      <c r="AK1227" s="5"/>
      <c r="AL1227" s="5"/>
      <c r="AM1227" s="5"/>
      <c r="AN1227" s="5"/>
      <c r="AO1227" s="5"/>
      <c r="AP1227" s="5"/>
      <c r="AQ1227" s="5"/>
      <c r="AR1227" s="5"/>
      <c r="AS1227" s="5"/>
      <c r="AT1227" s="5"/>
      <c r="AU1227" s="5"/>
      <c r="AV1227" s="5"/>
      <c r="AW1227" s="5"/>
      <c r="AX1227" s="5"/>
      <c r="AY1227" s="5"/>
      <c r="AZ1227" s="5"/>
      <c r="BA1227" s="5"/>
      <c r="BB1227" s="5"/>
      <c r="BC1227" s="5"/>
      <c r="BD1227" s="5"/>
      <c r="BE1227" s="5"/>
      <c r="BF1227" s="5"/>
      <c r="BG1227" s="5"/>
      <c r="BH1227" s="5"/>
      <c r="BI1227" s="5"/>
      <c r="BJ1227" s="5"/>
      <c r="BK1227" s="5"/>
      <c r="BL1227" s="5"/>
      <c r="BM1227" s="5"/>
      <c r="BN1227" s="5"/>
      <c r="BO1227" s="1">
        <f t="shared" si="19"/>
        <v>0</v>
      </c>
      <c r="BP1227" s="2"/>
    </row>
    <row r="1228" spans="1:68" x14ac:dyDescent="0.25">
      <c r="A1228" s="3"/>
      <c r="B1228" s="4"/>
      <c r="C1228" s="2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Y1228" s="5"/>
      <c r="Z1228" s="5"/>
      <c r="AA1228" s="5"/>
      <c r="AB1228" s="5"/>
      <c r="AC1228" s="5"/>
      <c r="AD1228" s="5"/>
      <c r="AE1228" s="5"/>
      <c r="AF1228" s="5"/>
      <c r="AG1228" s="5"/>
      <c r="AH1228" s="5"/>
      <c r="AI1228" s="5"/>
      <c r="AJ1228" s="5"/>
      <c r="AK1228" s="5"/>
      <c r="AL1228" s="5"/>
      <c r="AM1228" s="5"/>
      <c r="AN1228" s="5"/>
      <c r="AO1228" s="5"/>
      <c r="AP1228" s="5"/>
      <c r="AQ1228" s="5"/>
      <c r="AR1228" s="5"/>
      <c r="AS1228" s="5"/>
      <c r="AT1228" s="5"/>
      <c r="AU1228" s="5"/>
      <c r="AV1228" s="5"/>
      <c r="AW1228" s="5"/>
      <c r="AX1228" s="5"/>
      <c r="AY1228" s="5"/>
      <c r="AZ1228" s="5"/>
      <c r="BA1228" s="5"/>
      <c r="BB1228" s="5"/>
      <c r="BC1228" s="5"/>
      <c r="BD1228" s="5"/>
      <c r="BE1228" s="5"/>
      <c r="BF1228" s="5"/>
      <c r="BG1228" s="5"/>
      <c r="BH1228" s="5"/>
      <c r="BI1228" s="5"/>
      <c r="BJ1228" s="5"/>
      <c r="BK1228" s="5"/>
      <c r="BL1228" s="5"/>
      <c r="BM1228" s="5"/>
      <c r="BN1228" s="5"/>
      <c r="BO1228" s="1">
        <f t="shared" si="19"/>
        <v>0</v>
      </c>
      <c r="BP1228" s="2"/>
    </row>
    <row r="1229" spans="1:68" x14ac:dyDescent="0.25">
      <c r="A1229" s="3"/>
      <c r="B1229" s="4"/>
      <c r="C1229" s="2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5"/>
      <c r="Z1229" s="5"/>
      <c r="AA1229" s="5"/>
      <c r="AB1229" s="5"/>
      <c r="AC1229" s="5"/>
      <c r="AD1229" s="5"/>
      <c r="AE1229" s="5"/>
      <c r="AF1229" s="5"/>
      <c r="AG1229" s="5"/>
      <c r="AH1229" s="5"/>
      <c r="AI1229" s="5"/>
      <c r="AJ1229" s="5"/>
      <c r="AK1229" s="5"/>
      <c r="AL1229" s="5"/>
      <c r="AM1229" s="5"/>
      <c r="AN1229" s="5"/>
      <c r="AO1229" s="5"/>
      <c r="AP1229" s="5"/>
      <c r="AQ1229" s="5"/>
      <c r="AR1229" s="5"/>
      <c r="AS1229" s="5"/>
      <c r="AT1229" s="5"/>
      <c r="AU1229" s="5"/>
      <c r="AV1229" s="5"/>
      <c r="AW1229" s="5"/>
      <c r="AX1229" s="5"/>
      <c r="AY1229" s="5"/>
      <c r="AZ1229" s="5"/>
      <c r="BA1229" s="5"/>
      <c r="BB1229" s="5"/>
      <c r="BC1229" s="5"/>
      <c r="BD1229" s="5"/>
      <c r="BE1229" s="5"/>
      <c r="BF1229" s="5"/>
      <c r="BG1229" s="5"/>
      <c r="BH1229" s="5"/>
      <c r="BI1229" s="5"/>
      <c r="BJ1229" s="5"/>
      <c r="BK1229" s="5"/>
      <c r="BL1229" s="5"/>
      <c r="BM1229" s="5"/>
      <c r="BN1229" s="5"/>
      <c r="BO1229" s="1">
        <f t="shared" si="19"/>
        <v>0</v>
      </c>
      <c r="BP1229" s="2"/>
    </row>
    <row r="1230" spans="1:68" x14ac:dyDescent="0.25">
      <c r="A1230" s="3"/>
      <c r="B1230" s="4"/>
      <c r="C1230" s="2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 s="5"/>
      <c r="O1230" s="5"/>
      <c r="P1230" s="5"/>
      <c r="Q1230" s="5"/>
      <c r="R1230" s="5"/>
      <c r="S1230" s="5"/>
      <c r="T1230" s="5"/>
      <c r="U1230" s="5"/>
      <c r="V1230" s="5"/>
      <c r="W1230" s="5"/>
      <c r="X1230" s="5"/>
      <c r="Y1230" s="5"/>
      <c r="Z1230" s="5"/>
      <c r="AA1230" s="5"/>
      <c r="AB1230" s="5"/>
      <c r="AC1230" s="5"/>
      <c r="AD1230" s="5"/>
      <c r="AE1230" s="5"/>
      <c r="AF1230" s="5"/>
      <c r="AG1230" s="5"/>
      <c r="AH1230" s="5"/>
      <c r="AI1230" s="5"/>
      <c r="AJ1230" s="5"/>
      <c r="AK1230" s="5"/>
      <c r="AL1230" s="5"/>
      <c r="AM1230" s="5"/>
      <c r="AN1230" s="5"/>
      <c r="AO1230" s="5"/>
      <c r="AP1230" s="5"/>
      <c r="AQ1230" s="5"/>
      <c r="AR1230" s="5"/>
      <c r="AS1230" s="5"/>
      <c r="AT1230" s="5"/>
      <c r="AU1230" s="5"/>
      <c r="AV1230" s="5"/>
      <c r="AW1230" s="5"/>
      <c r="AX1230" s="5"/>
      <c r="AY1230" s="5"/>
      <c r="AZ1230" s="5"/>
      <c r="BA1230" s="5"/>
      <c r="BB1230" s="5"/>
      <c r="BC1230" s="5"/>
      <c r="BD1230" s="5"/>
      <c r="BE1230" s="5"/>
      <c r="BF1230" s="5"/>
      <c r="BG1230" s="5"/>
      <c r="BH1230" s="5"/>
      <c r="BI1230" s="5"/>
      <c r="BJ1230" s="5"/>
      <c r="BK1230" s="5"/>
      <c r="BL1230" s="5"/>
      <c r="BM1230" s="5"/>
      <c r="BN1230" s="5"/>
      <c r="BO1230" s="1">
        <f t="shared" si="19"/>
        <v>0</v>
      </c>
      <c r="BP1230" s="2"/>
    </row>
    <row r="1231" spans="1:68" x14ac:dyDescent="0.25">
      <c r="A1231" s="3"/>
      <c r="B1231" s="4"/>
      <c r="C1231" s="2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Y1231" s="5"/>
      <c r="Z1231" s="5"/>
      <c r="AA1231" s="5"/>
      <c r="AB1231" s="5"/>
      <c r="AC1231" s="5"/>
      <c r="AD1231" s="5"/>
      <c r="AE1231" s="5"/>
      <c r="AF1231" s="5"/>
      <c r="AG1231" s="5"/>
      <c r="AH1231" s="5"/>
      <c r="AI1231" s="5"/>
      <c r="AJ1231" s="5"/>
      <c r="AK1231" s="5"/>
      <c r="AL1231" s="5"/>
      <c r="AM1231" s="5"/>
      <c r="AN1231" s="5"/>
      <c r="AO1231" s="5"/>
      <c r="AP1231" s="5"/>
      <c r="AQ1231" s="5"/>
      <c r="AR1231" s="5"/>
      <c r="AS1231" s="5"/>
      <c r="AT1231" s="5"/>
      <c r="AU1231" s="5"/>
      <c r="AV1231" s="5"/>
      <c r="AW1231" s="5"/>
      <c r="AX1231" s="5"/>
      <c r="AY1231" s="5"/>
      <c r="AZ1231" s="5"/>
      <c r="BA1231" s="5"/>
      <c r="BB1231" s="5"/>
      <c r="BC1231" s="5"/>
      <c r="BD1231" s="5"/>
      <c r="BE1231" s="5"/>
      <c r="BF1231" s="5"/>
      <c r="BG1231" s="5"/>
      <c r="BH1231" s="5"/>
      <c r="BI1231" s="5"/>
      <c r="BJ1231" s="5"/>
      <c r="BK1231" s="5"/>
      <c r="BL1231" s="5"/>
      <c r="BM1231" s="5"/>
      <c r="BN1231" s="5"/>
      <c r="BO1231" s="1">
        <f t="shared" si="19"/>
        <v>0</v>
      </c>
      <c r="BP1231" s="2"/>
    </row>
    <row r="1232" spans="1:68" x14ac:dyDescent="0.25">
      <c r="A1232" s="3"/>
      <c r="B1232" s="4"/>
      <c r="C1232" s="2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Y1232" s="5"/>
      <c r="Z1232" s="5"/>
      <c r="AA1232" s="5"/>
      <c r="AB1232" s="5"/>
      <c r="AC1232" s="5"/>
      <c r="AD1232" s="5"/>
      <c r="AE1232" s="5"/>
      <c r="AF1232" s="5"/>
      <c r="AG1232" s="5"/>
      <c r="AH1232" s="5"/>
      <c r="AI1232" s="5"/>
      <c r="AJ1232" s="5"/>
      <c r="AK1232" s="5"/>
      <c r="AL1232" s="5"/>
      <c r="AM1232" s="5"/>
      <c r="AN1232" s="5"/>
      <c r="AO1232" s="5"/>
      <c r="AP1232" s="5"/>
      <c r="AQ1232" s="5"/>
      <c r="AR1232" s="5"/>
      <c r="AS1232" s="5"/>
      <c r="AT1232" s="5"/>
      <c r="AU1232" s="5"/>
      <c r="AV1232" s="5"/>
      <c r="AW1232" s="5"/>
      <c r="AX1232" s="5"/>
      <c r="AY1232" s="5"/>
      <c r="AZ1232" s="5"/>
      <c r="BA1232" s="5"/>
      <c r="BB1232" s="5"/>
      <c r="BC1232" s="5"/>
      <c r="BD1232" s="5"/>
      <c r="BE1232" s="5"/>
      <c r="BF1232" s="5"/>
      <c r="BG1232" s="5"/>
      <c r="BH1232" s="5"/>
      <c r="BI1232" s="5"/>
      <c r="BJ1232" s="5"/>
      <c r="BK1232" s="5"/>
      <c r="BL1232" s="5"/>
      <c r="BM1232" s="5"/>
      <c r="BN1232" s="5"/>
      <c r="BO1232" s="1">
        <f t="shared" si="19"/>
        <v>0</v>
      </c>
      <c r="BP1232" s="2"/>
    </row>
    <row r="1233" spans="1:68" x14ac:dyDescent="0.25">
      <c r="A1233" s="3"/>
      <c r="B1233" s="4"/>
      <c r="C1233" s="2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Y1233" s="5"/>
      <c r="Z1233" s="5"/>
      <c r="AA1233" s="5"/>
      <c r="AB1233" s="5"/>
      <c r="AC1233" s="5"/>
      <c r="AD1233" s="5"/>
      <c r="AE1233" s="5"/>
      <c r="AF1233" s="5"/>
      <c r="AG1233" s="5"/>
      <c r="AH1233" s="5"/>
      <c r="AI1233" s="5"/>
      <c r="AJ1233" s="5"/>
      <c r="AK1233" s="5"/>
      <c r="AL1233" s="5"/>
      <c r="AM1233" s="5"/>
      <c r="AN1233" s="5"/>
      <c r="AO1233" s="5"/>
      <c r="AP1233" s="5"/>
      <c r="AQ1233" s="5"/>
      <c r="AR1233" s="5"/>
      <c r="AS1233" s="5"/>
      <c r="AT1233" s="5"/>
      <c r="AU1233" s="5"/>
      <c r="AV1233" s="5"/>
      <c r="AW1233" s="5"/>
      <c r="AX1233" s="5"/>
      <c r="AY1233" s="5"/>
      <c r="AZ1233" s="5"/>
      <c r="BA1233" s="5"/>
      <c r="BB1233" s="5"/>
      <c r="BC1233" s="5"/>
      <c r="BD1233" s="5"/>
      <c r="BE1233" s="5"/>
      <c r="BF1233" s="5"/>
      <c r="BG1233" s="5"/>
      <c r="BH1233" s="5"/>
      <c r="BI1233" s="5"/>
      <c r="BJ1233" s="5"/>
      <c r="BK1233" s="5"/>
      <c r="BL1233" s="5"/>
      <c r="BM1233" s="5"/>
      <c r="BN1233" s="5"/>
      <c r="BO1233" s="1">
        <f t="shared" si="19"/>
        <v>0</v>
      </c>
      <c r="BP1233" s="2"/>
    </row>
    <row r="1234" spans="1:68" x14ac:dyDescent="0.25">
      <c r="A1234" s="3"/>
      <c r="B1234" s="4"/>
      <c r="C1234" s="2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Y1234" s="5"/>
      <c r="Z1234" s="5"/>
      <c r="AA1234" s="5"/>
      <c r="AB1234" s="5"/>
      <c r="AC1234" s="5"/>
      <c r="AD1234" s="5"/>
      <c r="AE1234" s="5"/>
      <c r="AF1234" s="5"/>
      <c r="AG1234" s="5"/>
      <c r="AH1234" s="5"/>
      <c r="AI1234" s="5"/>
      <c r="AJ1234" s="5"/>
      <c r="AK1234" s="5"/>
      <c r="AL1234" s="5"/>
      <c r="AM1234" s="5"/>
      <c r="AN1234" s="5"/>
      <c r="AO1234" s="5"/>
      <c r="AP1234" s="5"/>
      <c r="AQ1234" s="5"/>
      <c r="AR1234" s="5"/>
      <c r="AS1234" s="5"/>
      <c r="AT1234" s="5"/>
      <c r="AU1234" s="5"/>
      <c r="AV1234" s="5"/>
      <c r="AW1234" s="5"/>
      <c r="AX1234" s="5"/>
      <c r="AY1234" s="5"/>
      <c r="AZ1234" s="5"/>
      <c r="BA1234" s="5"/>
      <c r="BB1234" s="5"/>
      <c r="BC1234" s="5"/>
      <c r="BD1234" s="5"/>
      <c r="BE1234" s="5"/>
      <c r="BF1234" s="5"/>
      <c r="BG1234" s="5"/>
      <c r="BH1234" s="5"/>
      <c r="BI1234" s="5"/>
      <c r="BJ1234" s="5"/>
      <c r="BK1234" s="5"/>
      <c r="BL1234" s="5"/>
      <c r="BM1234" s="5"/>
      <c r="BN1234" s="5"/>
      <c r="BO1234" s="1">
        <f t="shared" si="19"/>
        <v>0</v>
      </c>
      <c r="BP1234" s="2"/>
    </row>
    <row r="1235" spans="1:68" x14ac:dyDescent="0.25">
      <c r="A1235" s="3"/>
      <c r="B1235" s="4"/>
      <c r="C1235" s="2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Q1235" s="5"/>
      <c r="R1235" s="5"/>
      <c r="S1235" s="5"/>
      <c r="T1235" s="5"/>
      <c r="U1235" s="5"/>
      <c r="V1235" s="5"/>
      <c r="W1235" s="5"/>
      <c r="X1235" s="5"/>
      <c r="Y1235" s="5"/>
      <c r="Z1235" s="5"/>
      <c r="AA1235" s="5"/>
      <c r="AB1235" s="5"/>
      <c r="AC1235" s="5"/>
      <c r="AD1235" s="5"/>
      <c r="AE1235" s="5"/>
      <c r="AF1235" s="5"/>
      <c r="AG1235" s="5"/>
      <c r="AH1235" s="5"/>
      <c r="AI1235" s="5"/>
      <c r="AJ1235" s="5"/>
      <c r="AK1235" s="5"/>
      <c r="AL1235" s="5"/>
      <c r="AM1235" s="5"/>
      <c r="AN1235" s="5"/>
      <c r="AO1235" s="5"/>
      <c r="AP1235" s="5"/>
      <c r="AQ1235" s="5"/>
      <c r="AR1235" s="5"/>
      <c r="AS1235" s="5"/>
      <c r="AT1235" s="5"/>
      <c r="AU1235" s="5"/>
      <c r="AV1235" s="5"/>
      <c r="AW1235" s="5"/>
      <c r="AX1235" s="5"/>
      <c r="AY1235" s="5"/>
      <c r="AZ1235" s="5"/>
      <c r="BA1235" s="5"/>
      <c r="BB1235" s="5"/>
      <c r="BC1235" s="5"/>
      <c r="BD1235" s="5"/>
      <c r="BE1235" s="5"/>
      <c r="BF1235" s="5"/>
      <c r="BG1235" s="5"/>
      <c r="BH1235" s="5"/>
      <c r="BI1235" s="5"/>
      <c r="BJ1235" s="5"/>
      <c r="BK1235" s="5"/>
      <c r="BL1235" s="5"/>
      <c r="BM1235" s="5"/>
      <c r="BN1235" s="5"/>
      <c r="BO1235" s="1">
        <f t="shared" si="19"/>
        <v>0</v>
      </c>
      <c r="BP1235" s="2"/>
    </row>
    <row r="1236" spans="1:68" x14ac:dyDescent="0.25">
      <c r="A1236" s="3"/>
      <c r="B1236" s="4"/>
      <c r="C1236" s="2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Y1236" s="5"/>
      <c r="Z1236" s="5"/>
      <c r="AA1236" s="5"/>
      <c r="AB1236" s="5"/>
      <c r="AC1236" s="5"/>
      <c r="AD1236" s="5"/>
      <c r="AE1236" s="5"/>
      <c r="AF1236" s="5"/>
      <c r="AG1236" s="5"/>
      <c r="AH1236" s="5"/>
      <c r="AI1236" s="5"/>
      <c r="AJ1236" s="5"/>
      <c r="AK1236" s="5"/>
      <c r="AL1236" s="5"/>
      <c r="AM1236" s="5"/>
      <c r="AN1236" s="5"/>
      <c r="AO1236" s="5"/>
      <c r="AP1236" s="5"/>
      <c r="AQ1236" s="5"/>
      <c r="AR1236" s="5"/>
      <c r="AS1236" s="5"/>
      <c r="AT1236" s="5"/>
      <c r="AU1236" s="5"/>
      <c r="AV1236" s="5"/>
      <c r="AW1236" s="5"/>
      <c r="AX1236" s="5"/>
      <c r="AY1236" s="5"/>
      <c r="AZ1236" s="5"/>
      <c r="BA1236" s="5"/>
      <c r="BB1236" s="5"/>
      <c r="BC1236" s="5"/>
      <c r="BD1236" s="5"/>
      <c r="BE1236" s="5"/>
      <c r="BF1236" s="5"/>
      <c r="BG1236" s="5"/>
      <c r="BH1236" s="5"/>
      <c r="BI1236" s="5"/>
      <c r="BJ1236" s="5"/>
      <c r="BK1236" s="5"/>
      <c r="BL1236" s="5"/>
      <c r="BM1236" s="5"/>
      <c r="BN1236" s="5"/>
      <c r="BO1236" s="1">
        <f t="shared" si="19"/>
        <v>0</v>
      </c>
      <c r="BP1236" s="2"/>
    </row>
    <row r="1237" spans="1:68" x14ac:dyDescent="0.25">
      <c r="A1237" s="3"/>
      <c r="B1237" s="4"/>
      <c r="C1237" s="2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Y1237" s="5"/>
      <c r="Z1237" s="5"/>
      <c r="AA1237" s="5"/>
      <c r="AB1237" s="5"/>
      <c r="AC1237" s="5"/>
      <c r="AD1237" s="5"/>
      <c r="AE1237" s="5"/>
      <c r="AF1237" s="5"/>
      <c r="AG1237" s="5"/>
      <c r="AH1237" s="5"/>
      <c r="AI1237" s="5"/>
      <c r="AJ1237" s="5"/>
      <c r="AK1237" s="5"/>
      <c r="AL1237" s="5"/>
      <c r="AM1237" s="5"/>
      <c r="AN1237" s="5"/>
      <c r="AO1237" s="5"/>
      <c r="AP1237" s="5"/>
      <c r="AQ1237" s="5"/>
      <c r="AR1237" s="5"/>
      <c r="AS1237" s="5"/>
      <c r="AT1237" s="5"/>
      <c r="AU1237" s="5"/>
      <c r="AV1237" s="5"/>
      <c r="AW1237" s="5"/>
      <c r="AX1237" s="5"/>
      <c r="AY1237" s="5"/>
      <c r="AZ1237" s="5"/>
      <c r="BA1237" s="5"/>
      <c r="BB1237" s="5"/>
      <c r="BC1237" s="5"/>
      <c r="BD1237" s="5"/>
      <c r="BE1237" s="5"/>
      <c r="BF1237" s="5"/>
      <c r="BG1237" s="5"/>
      <c r="BH1237" s="5"/>
      <c r="BI1237" s="5"/>
      <c r="BJ1237" s="5"/>
      <c r="BK1237" s="5"/>
      <c r="BL1237" s="5"/>
      <c r="BM1237" s="5"/>
      <c r="BN1237" s="5"/>
      <c r="BO1237" s="1">
        <f t="shared" si="19"/>
        <v>0</v>
      </c>
      <c r="BP1237" s="2"/>
    </row>
    <row r="1238" spans="1:68" x14ac:dyDescent="0.25">
      <c r="A1238" s="3"/>
      <c r="B1238" s="4"/>
      <c r="C1238" s="2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Y1238" s="5"/>
      <c r="Z1238" s="5"/>
      <c r="AA1238" s="5"/>
      <c r="AB1238" s="5"/>
      <c r="AC1238" s="5"/>
      <c r="AD1238" s="5"/>
      <c r="AE1238" s="5"/>
      <c r="AF1238" s="5"/>
      <c r="AG1238" s="5"/>
      <c r="AH1238" s="5"/>
      <c r="AI1238" s="5"/>
      <c r="AJ1238" s="5"/>
      <c r="AK1238" s="5"/>
      <c r="AL1238" s="5"/>
      <c r="AM1238" s="5"/>
      <c r="AN1238" s="5"/>
      <c r="AO1238" s="5"/>
      <c r="AP1238" s="5"/>
      <c r="AQ1238" s="5"/>
      <c r="AR1238" s="5"/>
      <c r="AS1238" s="5"/>
      <c r="AT1238" s="5"/>
      <c r="AU1238" s="5"/>
      <c r="AV1238" s="5"/>
      <c r="AW1238" s="5"/>
      <c r="AX1238" s="5"/>
      <c r="AY1238" s="5"/>
      <c r="AZ1238" s="5"/>
      <c r="BA1238" s="5"/>
      <c r="BB1238" s="5"/>
      <c r="BC1238" s="5"/>
      <c r="BD1238" s="5"/>
      <c r="BE1238" s="5"/>
      <c r="BF1238" s="5"/>
      <c r="BG1238" s="5"/>
      <c r="BH1238" s="5"/>
      <c r="BI1238" s="5"/>
      <c r="BJ1238" s="5"/>
      <c r="BK1238" s="5"/>
      <c r="BL1238" s="5"/>
      <c r="BM1238" s="5"/>
      <c r="BN1238" s="5"/>
      <c r="BO1238" s="1">
        <f t="shared" si="19"/>
        <v>0</v>
      </c>
      <c r="BP1238" s="2"/>
    </row>
    <row r="1239" spans="1:68" x14ac:dyDescent="0.25">
      <c r="A1239" s="3"/>
      <c r="B1239" s="4"/>
      <c r="C1239" s="2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Q1239" s="5"/>
      <c r="R1239" s="5"/>
      <c r="S1239" s="5"/>
      <c r="T1239" s="5"/>
      <c r="U1239" s="5"/>
      <c r="V1239" s="5"/>
      <c r="W1239" s="5"/>
      <c r="X1239" s="5"/>
      <c r="Y1239" s="5"/>
      <c r="Z1239" s="5"/>
      <c r="AA1239" s="5"/>
      <c r="AB1239" s="5"/>
      <c r="AC1239" s="5"/>
      <c r="AD1239" s="5"/>
      <c r="AE1239" s="5"/>
      <c r="AF1239" s="5"/>
      <c r="AG1239" s="5"/>
      <c r="AH1239" s="5"/>
      <c r="AI1239" s="5"/>
      <c r="AJ1239" s="5"/>
      <c r="AK1239" s="5"/>
      <c r="AL1239" s="5"/>
      <c r="AM1239" s="5"/>
      <c r="AN1239" s="5"/>
      <c r="AO1239" s="5"/>
      <c r="AP1239" s="5"/>
      <c r="AQ1239" s="5"/>
      <c r="AR1239" s="5"/>
      <c r="AS1239" s="5"/>
      <c r="AT1239" s="5"/>
      <c r="AU1239" s="5"/>
      <c r="AV1239" s="5"/>
      <c r="AW1239" s="5"/>
      <c r="AX1239" s="5"/>
      <c r="AY1239" s="5"/>
      <c r="AZ1239" s="5"/>
      <c r="BA1239" s="5"/>
      <c r="BB1239" s="5"/>
      <c r="BC1239" s="5"/>
      <c r="BD1239" s="5"/>
      <c r="BE1239" s="5"/>
      <c r="BF1239" s="5"/>
      <c r="BG1239" s="5"/>
      <c r="BH1239" s="5"/>
      <c r="BI1239" s="5"/>
      <c r="BJ1239" s="5"/>
      <c r="BK1239" s="5"/>
      <c r="BL1239" s="5"/>
      <c r="BM1239" s="5"/>
      <c r="BN1239" s="5"/>
      <c r="BO1239" s="1">
        <f t="shared" si="19"/>
        <v>0</v>
      </c>
      <c r="BP1239" s="2"/>
    </row>
    <row r="1240" spans="1:68" x14ac:dyDescent="0.25">
      <c r="A1240" s="3"/>
      <c r="B1240" s="4"/>
      <c r="C1240" s="2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Y1240" s="5"/>
      <c r="Z1240" s="5"/>
      <c r="AA1240" s="5"/>
      <c r="AB1240" s="5"/>
      <c r="AC1240" s="5"/>
      <c r="AD1240" s="5"/>
      <c r="AE1240" s="5"/>
      <c r="AF1240" s="5"/>
      <c r="AG1240" s="5"/>
      <c r="AH1240" s="5"/>
      <c r="AI1240" s="5"/>
      <c r="AJ1240" s="5"/>
      <c r="AK1240" s="5"/>
      <c r="AL1240" s="5"/>
      <c r="AM1240" s="5"/>
      <c r="AN1240" s="5"/>
      <c r="AO1240" s="5"/>
      <c r="AP1240" s="5"/>
      <c r="AQ1240" s="5"/>
      <c r="AR1240" s="5"/>
      <c r="AS1240" s="5"/>
      <c r="AT1240" s="5"/>
      <c r="AU1240" s="5"/>
      <c r="AV1240" s="5"/>
      <c r="AW1240" s="5"/>
      <c r="AX1240" s="5"/>
      <c r="AY1240" s="5"/>
      <c r="AZ1240" s="5"/>
      <c r="BA1240" s="5"/>
      <c r="BB1240" s="5"/>
      <c r="BC1240" s="5"/>
      <c r="BD1240" s="5"/>
      <c r="BE1240" s="5"/>
      <c r="BF1240" s="5"/>
      <c r="BG1240" s="5"/>
      <c r="BH1240" s="5"/>
      <c r="BI1240" s="5"/>
      <c r="BJ1240" s="5"/>
      <c r="BK1240" s="5"/>
      <c r="BL1240" s="5"/>
      <c r="BM1240" s="5"/>
      <c r="BN1240" s="5"/>
      <c r="BO1240" s="1">
        <f t="shared" si="19"/>
        <v>0</v>
      </c>
      <c r="BP1240" s="2"/>
    </row>
    <row r="1241" spans="1:68" x14ac:dyDescent="0.25">
      <c r="A1241" s="3"/>
      <c r="B1241" s="4"/>
      <c r="C1241" s="2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Q1241" s="5"/>
      <c r="R1241" s="5"/>
      <c r="S1241" s="5"/>
      <c r="T1241" s="5"/>
      <c r="U1241" s="5"/>
      <c r="V1241" s="5"/>
      <c r="W1241" s="5"/>
      <c r="X1241" s="5"/>
      <c r="Y1241" s="5"/>
      <c r="Z1241" s="5"/>
      <c r="AA1241" s="5"/>
      <c r="AB1241" s="5"/>
      <c r="AC1241" s="5"/>
      <c r="AD1241" s="5"/>
      <c r="AE1241" s="5"/>
      <c r="AF1241" s="5"/>
      <c r="AG1241" s="5"/>
      <c r="AH1241" s="5"/>
      <c r="AI1241" s="5"/>
      <c r="AJ1241" s="5"/>
      <c r="AK1241" s="5"/>
      <c r="AL1241" s="5"/>
      <c r="AM1241" s="5"/>
      <c r="AN1241" s="5"/>
      <c r="AO1241" s="5"/>
      <c r="AP1241" s="5"/>
      <c r="AQ1241" s="5"/>
      <c r="AR1241" s="5"/>
      <c r="AS1241" s="5"/>
      <c r="AT1241" s="5"/>
      <c r="AU1241" s="5"/>
      <c r="AV1241" s="5"/>
      <c r="AW1241" s="5"/>
      <c r="AX1241" s="5"/>
      <c r="AY1241" s="5"/>
      <c r="AZ1241" s="5"/>
      <c r="BA1241" s="5"/>
      <c r="BB1241" s="5"/>
      <c r="BC1241" s="5"/>
      <c r="BD1241" s="5"/>
      <c r="BE1241" s="5"/>
      <c r="BF1241" s="5"/>
      <c r="BG1241" s="5"/>
      <c r="BH1241" s="5"/>
      <c r="BI1241" s="5"/>
      <c r="BJ1241" s="5"/>
      <c r="BK1241" s="5"/>
      <c r="BL1241" s="5"/>
      <c r="BM1241" s="5"/>
      <c r="BN1241" s="5"/>
      <c r="BO1241" s="1">
        <f t="shared" si="19"/>
        <v>0</v>
      </c>
      <c r="BP1241" s="2"/>
    </row>
    <row r="1242" spans="1:68" x14ac:dyDescent="0.25">
      <c r="A1242" s="3"/>
      <c r="B1242" s="4"/>
      <c r="C1242" s="2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Y1242" s="5"/>
      <c r="Z1242" s="5"/>
      <c r="AA1242" s="5"/>
      <c r="AB1242" s="5"/>
      <c r="AC1242" s="5"/>
      <c r="AD1242" s="5"/>
      <c r="AE1242" s="5"/>
      <c r="AF1242" s="5"/>
      <c r="AG1242" s="5"/>
      <c r="AH1242" s="5"/>
      <c r="AI1242" s="5"/>
      <c r="AJ1242" s="5"/>
      <c r="AK1242" s="5"/>
      <c r="AL1242" s="5"/>
      <c r="AM1242" s="5"/>
      <c r="AN1242" s="5"/>
      <c r="AO1242" s="5"/>
      <c r="AP1242" s="5"/>
      <c r="AQ1242" s="5"/>
      <c r="AR1242" s="5"/>
      <c r="AS1242" s="5"/>
      <c r="AT1242" s="5"/>
      <c r="AU1242" s="5"/>
      <c r="AV1242" s="5"/>
      <c r="AW1242" s="5"/>
      <c r="AX1242" s="5"/>
      <c r="AY1242" s="5"/>
      <c r="AZ1242" s="5"/>
      <c r="BA1242" s="5"/>
      <c r="BB1242" s="5"/>
      <c r="BC1242" s="5"/>
      <c r="BD1242" s="5"/>
      <c r="BE1242" s="5"/>
      <c r="BF1242" s="5"/>
      <c r="BG1242" s="5"/>
      <c r="BH1242" s="5"/>
      <c r="BI1242" s="5"/>
      <c r="BJ1242" s="5"/>
      <c r="BK1242" s="5"/>
      <c r="BL1242" s="5"/>
      <c r="BM1242" s="5"/>
      <c r="BN1242" s="5"/>
      <c r="BO1242" s="1">
        <f t="shared" si="19"/>
        <v>0</v>
      </c>
      <c r="BP1242" s="2"/>
    </row>
    <row r="1243" spans="1:68" x14ac:dyDescent="0.25">
      <c r="A1243" s="3"/>
      <c r="B1243" s="4"/>
      <c r="C1243" s="2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Y1243" s="5"/>
      <c r="Z1243" s="5"/>
      <c r="AA1243" s="5"/>
      <c r="AB1243" s="5"/>
      <c r="AC1243" s="5"/>
      <c r="AD1243" s="5"/>
      <c r="AE1243" s="5"/>
      <c r="AF1243" s="5"/>
      <c r="AG1243" s="5"/>
      <c r="AH1243" s="5"/>
      <c r="AI1243" s="5"/>
      <c r="AJ1243" s="5"/>
      <c r="AK1243" s="5"/>
      <c r="AL1243" s="5"/>
      <c r="AM1243" s="5"/>
      <c r="AN1243" s="5"/>
      <c r="AO1243" s="5"/>
      <c r="AP1243" s="5"/>
      <c r="AQ1243" s="5"/>
      <c r="AR1243" s="5"/>
      <c r="AS1243" s="5"/>
      <c r="AT1243" s="5"/>
      <c r="AU1243" s="5"/>
      <c r="AV1243" s="5"/>
      <c r="AW1243" s="5"/>
      <c r="AX1243" s="5"/>
      <c r="AY1243" s="5"/>
      <c r="AZ1243" s="5"/>
      <c r="BA1243" s="5"/>
      <c r="BB1243" s="5"/>
      <c r="BC1243" s="5"/>
      <c r="BD1243" s="5"/>
      <c r="BE1243" s="5"/>
      <c r="BF1243" s="5"/>
      <c r="BG1243" s="5"/>
      <c r="BH1243" s="5"/>
      <c r="BI1243" s="5"/>
      <c r="BJ1243" s="5"/>
      <c r="BK1243" s="5"/>
      <c r="BL1243" s="5"/>
      <c r="BM1243" s="5"/>
      <c r="BN1243" s="5"/>
      <c r="BO1243" s="1">
        <f t="shared" si="19"/>
        <v>0</v>
      </c>
      <c r="BP1243" s="2"/>
    </row>
    <row r="1244" spans="1:68" x14ac:dyDescent="0.25">
      <c r="A1244" s="3"/>
      <c r="B1244" s="4"/>
      <c r="C1244" s="2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Q1244" s="5"/>
      <c r="R1244" s="5"/>
      <c r="S1244" s="5"/>
      <c r="T1244" s="5"/>
      <c r="U1244" s="5"/>
      <c r="V1244" s="5"/>
      <c r="W1244" s="5"/>
      <c r="X1244" s="5"/>
      <c r="Y1244" s="5"/>
      <c r="Z1244" s="5"/>
      <c r="AA1244" s="5"/>
      <c r="AB1244" s="5"/>
      <c r="AC1244" s="5"/>
      <c r="AD1244" s="5"/>
      <c r="AE1244" s="5"/>
      <c r="AF1244" s="5"/>
      <c r="AG1244" s="5"/>
      <c r="AH1244" s="5"/>
      <c r="AI1244" s="5"/>
      <c r="AJ1244" s="5"/>
      <c r="AK1244" s="5"/>
      <c r="AL1244" s="5"/>
      <c r="AM1244" s="5"/>
      <c r="AN1244" s="5"/>
      <c r="AO1244" s="5"/>
      <c r="AP1244" s="5"/>
      <c r="AQ1244" s="5"/>
      <c r="AR1244" s="5"/>
      <c r="AS1244" s="5"/>
      <c r="AT1244" s="5"/>
      <c r="AU1244" s="5"/>
      <c r="AV1244" s="5"/>
      <c r="AW1244" s="5"/>
      <c r="AX1244" s="5"/>
      <c r="AY1244" s="5"/>
      <c r="AZ1244" s="5"/>
      <c r="BA1244" s="5"/>
      <c r="BB1244" s="5"/>
      <c r="BC1244" s="5"/>
      <c r="BD1244" s="5"/>
      <c r="BE1244" s="5"/>
      <c r="BF1244" s="5"/>
      <c r="BG1244" s="5"/>
      <c r="BH1244" s="5"/>
      <c r="BI1244" s="5"/>
      <c r="BJ1244" s="5"/>
      <c r="BK1244" s="5"/>
      <c r="BL1244" s="5"/>
      <c r="BM1244" s="5"/>
      <c r="BN1244" s="5"/>
      <c r="BO1244" s="1">
        <f t="shared" si="19"/>
        <v>0</v>
      </c>
      <c r="BP1244" s="2"/>
    </row>
    <row r="1245" spans="1:68" x14ac:dyDescent="0.25">
      <c r="A1245" s="3"/>
      <c r="B1245" s="4"/>
      <c r="C1245" s="2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Q1245" s="5"/>
      <c r="R1245" s="5"/>
      <c r="S1245" s="5"/>
      <c r="T1245" s="5"/>
      <c r="U1245" s="5"/>
      <c r="V1245" s="5"/>
      <c r="W1245" s="5"/>
      <c r="X1245" s="5"/>
      <c r="Y1245" s="5"/>
      <c r="Z1245" s="5"/>
      <c r="AA1245" s="5"/>
      <c r="AB1245" s="5"/>
      <c r="AC1245" s="5"/>
      <c r="AD1245" s="5"/>
      <c r="AE1245" s="5"/>
      <c r="AF1245" s="5"/>
      <c r="AG1245" s="5"/>
      <c r="AH1245" s="5"/>
      <c r="AI1245" s="5"/>
      <c r="AJ1245" s="5"/>
      <c r="AK1245" s="5"/>
      <c r="AL1245" s="5"/>
      <c r="AM1245" s="5"/>
      <c r="AN1245" s="5"/>
      <c r="AO1245" s="5"/>
      <c r="AP1245" s="5"/>
      <c r="AQ1245" s="5"/>
      <c r="AR1245" s="5"/>
      <c r="AS1245" s="5"/>
      <c r="AT1245" s="5"/>
      <c r="AU1245" s="5"/>
      <c r="AV1245" s="5"/>
      <c r="AW1245" s="5"/>
      <c r="AX1245" s="5"/>
      <c r="AY1245" s="5"/>
      <c r="AZ1245" s="5"/>
      <c r="BA1245" s="5"/>
      <c r="BB1245" s="5"/>
      <c r="BC1245" s="5"/>
      <c r="BD1245" s="5"/>
      <c r="BE1245" s="5"/>
      <c r="BF1245" s="5"/>
      <c r="BG1245" s="5"/>
      <c r="BH1245" s="5"/>
      <c r="BI1245" s="5"/>
      <c r="BJ1245" s="5"/>
      <c r="BK1245" s="5"/>
      <c r="BL1245" s="5"/>
      <c r="BM1245" s="5"/>
      <c r="BN1245" s="5"/>
      <c r="BO1245" s="1">
        <f t="shared" si="19"/>
        <v>0</v>
      </c>
      <c r="BP1245" s="2"/>
    </row>
    <row r="1246" spans="1:68" x14ac:dyDescent="0.25">
      <c r="A1246" s="3"/>
      <c r="B1246" s="4"/>
      <c r="C1246" s="2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5"/>
      <c r="Z1246" s="5"/>
      <c r="AA1246" s="5"/>
      <c r="AB1246" s="5"/>
      <c r="AC1246" s="5"/>
      <c r="AD1246" s="5"/>
      <c r="AE1246" s="5"/>
      <c r="AF1246" s="5"/>
      <c r="AG1246" s="5"/>
      <c r="AH1246" s="5"/>
      <c r="AI1246" s="5"/>
      <c r="AJ1246" s="5"/>
      <c r="AK1246" s="5"/>
      <c r="AL1246" s="5"/>
      <c r="AM1246" s="5"/>
      <c r="AN1246" s="5"/>
      <c r="AO1246" s="5"/>
      <c r="AP1246" s="5"/>
      <c r="AQ1246" s="5"/>
      <c r="AR1246" s="5"/>
      <c r="AS1246" s="5"/>
      <c r="AT1246" s="5"/>
      <c r="AU1246" s="5"/>
      <c r="AV1246" s="5"/>
      <c r="AW1246" s="5"/>
      <c r="AX1246" s="5"/>
      <c r="AY1246" s="5"/>
      <c r="AZ1246" s="5"/>
      <c r="BA1246" s="5"/>
      <c r="BB1246" s="5"/>
      <c r="BC1246" s="5"/>
      <c r="BD1246" s="5"/>
      <c r="BE1246" s="5"/>
      <c r="BF1246" s="5"/>
      <c r="BG1246" s="5"/>
      <c r="BH1246" s="5"/>
      <c r="BI1246" s="5"/>
      <c r="BJ1246" s="5"/>
      <c r="BK1246" s="5"/>
      <c r="BL1246" s="5"/>
      <c r="BM1246" s="5"/>
      <c r="BN1246" s="5"/>
      <c r="BO1246" s="1">
        <f t="shared" si="19"/>
        <v>0</v>
      </c>
      <c r="BP1246" s="2"/>
    </row>
    <row r="1247" spans="1:68" x14ac:dyDescent="0.25">
      <c r="A1247" s="3"/>
      <c r="B1247" s="4"/>
      <c r="C1247" s="2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Q1247" s="5"/>
      <c r="R1247" s="5"/>
      <c r="S1247" s="5"/>
      <c r="T1247" s="5"/>
      <c r="U1247" s="5"/>
      <c r="V1247" s="5"/>
      <c r="W1247" s="5"/>
      <c r="X1247" s="5"/>
      <c r="Y1247" s="5"/>
      <c r="Z1247" s="5"/>
      <c r="AA1247" s="5"/>
      <c r="AB1247" s="5"/>
      <c r="AC1247" s="5"/>
      <c r="AD1247" s="5"/>
      <c r="AE1247" s="5"/>
      <c r="AF1247" s="5"/>
      <c r="AG1247" s="5"/>
      <c r="AH1247" s="5"/>
      <c r="AI1247" s="5"/>
      <c r="AJ1247" s="5"/>
      <c r="AK1247" s="5"/>
      <c r="AL1247" s="5"/>
      <c r="AM1247" s="5"/>
      <c r="AN1247" s="5"/>
      <c r="AO1247" s="5"/>
      <c r="AP1247" s="5"/>
      <c r="AQ1247" s="5"/>
      <c r="AR1247" s="5"/>
      <c r="AS1247" s="5"/>
      <c r="AT1247" s="5"/>
      <c r="AU1247" s="5"/>
      <c r="AV1247" s="5"/>
      <c r="AW1247" s="5"/>
      <c r="AX1247" s="5"/>
      <c r="AY1247" s="5"/>
      <c r="AZ1247" s="5"/>
      <c r="BA1247" s="5"/>
      <c r="BB1247" s="5"/>
      <c r="BC1247" s="5"/>
      <c r="BD1247" s="5"/>
      <c r="BE1247" s="5"/>
      <c r="BF1247" s="5"/>
      <c r="BG1247" s="5"/>
      <c r="BH1247" s="5"/>
      <c r="BI1247" s="5"/>
      <c r="BJ1247" s="5"/>
      <c r="BK1247" s="5"/>
      <c r="BL1247" s="5"/>
      <c r="BM1247" s="5"/>
      <c r="BN1247" s="5"/>
      <c r="BO1247" s="1">
        <f t="shared" si="19"/>
        <v>0</v>
      </c>
      <c r="BP1247" s="2"/>
    </row>
    <row r="1248" spans="1:68" x14ac:dyDescent="0.25">
      <c r="A1248" s="3"/>
      <c r="B1248" s="4"/>
      <c r="C1248" s="2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Q1248" s="5"/>
      <c r="R1248" s="5"/>
      <c r="S1248" s="5"/>
      <c r="T1248" s="5"/>
      <c r="U1248" s="5"/>
      <c r="V1248" s="5"/>
      <c r="W1248" s="5"/>
      <c r="X1248" s="5"/>
      <c r="Y1248" s="5"/>
      <c r="Z1248" s="5"/>
      <c r="AA1248" s="5"/>
      <c r="AB1248" s="5"/>
      <c r="AC1248" s="5"/>
      <c r="AD1248" s="5"/>
      <c r="AE1248" s="5"/>
      <c r="AF1248" s="5"/>
      <c r="AG1248" s="5"/>
      <c r="AH1248" s="5"/>
      <c r="AI1248" s="5"/>
      <c r="AJ1248" s="5"/>
      <c r="AK1248" s="5"/>
      <c r="AL1248" s="5"/>
      <c r="AM1248" s="5"/>
      <c r="AN1248" s="5"/>
      <c r="AO1248" s="5"/>
      <c r="AP1248" s="5"/>
      <c r="AQ1248" s="5"/>
      <c r="AR1248" s="5"/>
      <c r="AS1248" s="5"/>
      <c r="AT1248" s="5"/>
      <c r="AU1248" s="5"/>
      <c r="AV1248" s="5"/>
      <c r="AW1248" s="5"/>
      <c r="AX1248" s="5"/>
      <c r="AY1248" s="5"/>
      <c r="AZ1248" s="5"/>
      <c r="BA1248" s="5"/>
      <c r="BB1248" s="5"/>
      <c r="BC1248" s="5"/>
      <c r="BD1248" s="5"/>
      <c r="BE1248" s="5"/>
      <c r="BF1248" s="5"/>
      <c r="BG1248" s="5"/>
      <c r="BH1248" s="5"/>
      <c r="BI1248" s="5"/>
      <c r="BJ1248" s="5"/>
      <c r="BK1248" s="5"/>
      <c r="BL1248" s="5"/>
      <c r="BM1248" s="5"/>
      <c r="BN1248" s="5"/>
      <c r="BO1248" s="1">
        <f t="shared" si="19"/>
        <v>0</v>
      </c>
      <c r="BP1248" s="2"/>
    </row>
    <row r="1249" spans="1:68" x14ac:dyDescent="0.25">
      <c r="A1249" s="3"/>
      <c r="B1249" s="4"/>
      <c r="C1249" s="2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Y1249" s="5"/>
      <c r="Z1249" s="5"/>
      <c r="AA1249" s="5"/>
      <c r="AB1249" s="5"/>
      <c r="AC1249" s="5"/>
      <c r="AD1249" s="5"/>
      <c r="AE1249" s="5"/>
      <c r="AF1249" s="5"/>
      <c r="AG1249" s="5"/>
      <c r="AH1249" s="5"/>
      <c r="AI1249" s="5"/>
      <c r="AJ1249" s="5"/>
      <c r="AK1249" s="5"/>
      <c r="AL1249" s="5"/>
      <c r="AM1249" s="5"/>
      <c r="AN1249" s="5"/>
      <c r="AO1249" s="5"/>
      <c r="AP1249" s="5"/>
      <c r="AQ1249" s="5"/>
      <c r="AR1249" s="5"/>
      <c r="AS1249" s="5"/>
      <c r="AT1249" s="5"/>
      <c r="AU1249" s="5"/>
      <c r="AV1249" s="5"/>
      <c r="AW1249" s="5"/>
      <c r="AX1249" s="5"/>
      <c r="AY1249" s="5"/>
      <c r="AZ1249" s="5"/>
      <c r="BA1249" s="5"/>
      <c r="BB1249" s="5"/>
      <c r="BC1249" s="5"/>
      <c r="BD1249" s="5"/>
      <c r="BE1249" s="5"/>
      <c r="BF1249" s="5"/>
      <c r="BG1249" s="5"/>
      <c r="BH1249" s="5"/>
      <c r="BI1249" s="5"/>
      <c r="BJ1249" s="5"/>
      <c r="BK1249" s="5"/>
      <c r="BL1249" s="5"/>
      <c r="BM1249" s="5"/>
      <c r="BN1249" s="5"/>
      <c r="BO1249" s="1">
        <f t="shared" si="19"/>
        <v>0</v>
      </c>
      <c r="BP1249" s="2"/>
    </row>
    <row r="1250" spans="1:68" x14ac:dyDescent="0.25">
      <c r="A1250" s="3"/>
      <c r="B1250" s="4"/>
      <c r="C1250" s="2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Y1250" s="5"/>
      <c r="Z1250" s="5"/>
      <c r="AA1250" s="5"/>
      <c r="AB1250" s="5"/>
      <c r="AC1250" s="5"/>
      <c r="AD1250" s="5"/>
      <c r="AE1250" s="5"/>
      <c r="AF1250" s="5"/>
      <c r="AG1250" s="5"/>
      <c r="AH1250" s="5"/>
      <c r="AI1250" s="5"/>
      <c r="AJ1250" s="5"/>
      <c r="AK1250" s="5"/>
      <c r="AL1250" s="5"/>
      <c r="AM1250" s="5"/>
      <c r="AN1250" s="5"/>
      <c r="AO1250" s="5"/>
      <c r="AP1250" s="5"/>
      <c r="AQ1250" s="5"/>
      <c r="AR1250" s="5"/>
      <c r="AS1250" s="5"/>
      <c r="AT1250" s="5"/>
      <c r="AU1250" s="5"/>
      <c r="AV1250" s="5"/>
      <c r="AW1250" s="5"/>
      <c r="AX1250" s="5"/>
      <c r="AY1250" s="5"/>
      <c r="AZ1250" s="5"/>
      <c r="BA1250" s="5"/>
      <c r="BB1250" s="5"/>
      <c r="BC1250" s="5"/>
      <c r="BD1250" s="5"/>
      <c r="BE1250" s="5"/>
      <c r="BF1250" s="5"/>
      <c r="BG1250" s="5"/>
      <c r="BH1250" s="5"/>
      <c r="BI1250" s="5"/>
      <c r="BJ1250" s="5"/>
      <c r="BK1250" s="5"/>
      <c r="BL1250" s="5"/>
      <c r="BM1250" s="5"/>
      <c r="BN1250" s="5"/>
      <c r="BO1250" s="1">
        <f t="shared" si="19"/>
        <v>0</v>
      </c>
      <c r="BP1250" s="2"/>
    </row>
    <row r="1251" spans="1:68" x14ac:dyDescent="0.25">
      <c r="A1251" s="3"/>
      <c r="B1251" s="4"/>
      <c r="C1251" s="2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Y1251" s="5"/>
      <c r="Z1251" s="5"/>
      <c r="AA1251" s="5"/>
      <c r="AB1251" s="5"/>
      <c r="AC1251" s="5"/>
      <c r="AD1251" s="5"/>
      <c r="AE1251" s="5"/>
      <c r="AF1251" s="5"/>
      <c r="AG1251" s="5"/>
      <c r="AH1251" s="5"/>
      <c r="AI1251" s="5"/>
      <c r="AJ1251" s="5"/>
      <c r="AK1251" s="5"/>
      <c r="AL1251" s="5"/>
      <c r="AM1251" s="5"/>
      <c r="AN1251" s="5"/>
      <c r="AO1251" s="5"/>
      <c r="AP1251" s="5"/>
      <c r="AQ1251" s="5"/>
      <c r="AR1251" s="5"/>
      <c r="AS1251" s="5"/>
      <c r="AT1251" s="5"/>
      <c r="AU1251" s="5"/>
      <c r="AV1251" s="5"/>
      <c r="AW1251" s="5"/>
      <c r="AX1251" s="5"/>
      <c r="AY1251" s="5"/>
      <c r="AZ1251" s="5"/>
      <c r="BA1251" s="5"/>
      <c r="BB1251" s="5"/>
      <c r="BC1251" s="5"/>
      <c r="BD1251" s="5"/>
      <c r="BE1251" s="5"/>
      <c r="BF1251" s="5"/>
      <c r="BG1251" s="5"/>
      <c r="BH1251" s="5"/>
      <c r="BI1251" s="5"/>
      <c r="BJ1251" s="5"/>
      <c r="BK1251" s="5"/>
      <c r="BL1251" s="5"/>
      <c r="BM1251" s="5"/>
      <c r="BN1251" s="5"/>
      <c r="BO1251" s="1">
        <f t="shared" si="19"/>
        <v>0</v>
      </c>
      <c r="BP1251" s="2"/>
    </row>
    <row r="1252" spans="1:68" x14ac:dyDescent="0.25">
      <c r="A1252" s="3"/>
      <c r="B1252" s="4"/>
      <c r="C1252" s="2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Y1252" s="5"/>
      <c r="Z1252" s="5"/>
      <c r="AA1252" s="5"/>
      <c r="AB1252" s="5"/>
      <c r="AC1252" s="5"/>
      <c r="AD1252" s="5"/>
      <c r="AE1252" s="5"/>
      <c r="AF1252" s="5"/>
      <c r="AG1252" s="5"/>
      <c r="AH1252" s="5"/>
      <c r="AI1252" s="5"/>
      <c r="AJ1252" s="5"/>
      <c r="AK1252" s="5"/>
      <c r="AL1252" s="5"/>
      <c r="AM1252" s="5"/>
      <c r="AN1252" s="5"/>
      <c r="AO1252" s="5"/>
      <c r="AP1252" s="5"/>
      <c r="AQ1252" s="5"/>
      <c r="AR1252" s="5"/>
      <c r="AS1252" s="5"/>
      <c r="AT1252" s="5"/>
      <c r="AU1252" s="5"/>
      <c r="AV1252" s="5"/>
      <c r="AW1252" s="5"/>
      <c r="AX1252" s="5"/>
      <c r="AY1252" s="5"/>
      <c r="AZ1252" s="5"/>
      <c r="BA1252" s="5"/>
      <c r="BB1252" s="5"/>
      <c r="BC1252" s="5"/>
      <c r="BD1252" s="5"/>
      <c r="BE1252" s="5"/>
      <c r="BF1252" s="5"/>
      <c r="BG1252" s="5"/>
      <c r="BH1252" s="5"/>
      <c r="BI1252" s="5"/>
      <c r="BJ1252" s="5"/>
      <c r="BK1252" s="5"/>
      <c r="BL1252" s="5"/>
      <c r="BM1252" s="5"/>
      <c r="BN1252" s="5"/>
      <c r="BO1252" s="1">
        <f t="shared" si="19"/>
        <v>0</v>
      </c>
      <c r="BP1252" s="2"/>
    </row>
    <row r="1253" spans="1:68" x14ac:dyDescent="0.25">
      <c r="A1253" s="3"/>
      <c r="B1253" s="4"/>
      <c r="C1253" s="2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Q1253" s="5"/>
      <c r="R1253" s="5"/>
      <c r="S1253" s="5"/>
      <c r="T1253" s="5"/>
      <c r="U1253" s="5"/>
      <c r="V1253" s="5"/>
      <c r="W1253" s="5"/>
      <c r="X1253" s="5"/>
      <c r="Y1253" s="5"/>
      <c r="Z1253" s="5"/>
      <c r="AA1253" s="5"/>
      <c r="AB1253" s="5"/>
      <c r="AC1253" s="5"/>
      <c r="AD1253" s="5"/>
      <c r="AE1253" s="5"/>
      <c r="AF1253" s="5"/>
      <c r="AG1253" s="5"/>
      <c r="AH1253" s="5"/>
      <c r="AI1253" s="5"/>
      <c r="AJ1253" s="5"/>
      <c r="AK1253" s="5"/>
      <c r="AL1253" s="5"/>
      <c r="AM1253" s="5"/>
      <c r="AN1253" s="5"/>
      <c r="AO1253" s="5"/>
      <c r="AP1253" s="5"/>
      <c r="AQ1253" s="5"/>
      <c r="AR1253" s="5"/>
      <c r="AS1253" s="5"/>
      <c r="AT1253" s="5"/>
      <c r="AU1253" s="5"/>
      <c r="AV1253" s="5"/>
      <c r="AW1253" s="5"/>
      <c r="AX1253" s="5"/>
      <c r="AY1253" s="5"/>
      <c r="AZ1253" s="5"/>
      <c r="BA1253" s="5"/>
      <c r="BB1253" s="5"/>
      <c r="BC1253" s="5"/>
      <c r="BD1253" s="5"/>
      <c r="BE1253" s="5"/>
      <c r="BF1253" s="5"/>
      <c r="BG1253" s="5"/>
      <c r="BH1253" s="5"/>
      <c r="BI1253" s="5"/>
      <c r="BJ1253" s="5"/>
      <c r="BK1253" s="5"/>
      <c r="BL1253" s="5"/>
      <c r="BM1253" s="5"/>
      <c r="BN1253" s="5"/>
      <c r="BO1253" s="1">
        <f t="shared" si="19"/>
        <v>0</v>
      </c>
      <c r="BP1253" s="2"/>
    </row>
    <row r="1254" spans="1:68" x14ac:dyDescent="0.25">
      <c r="A1254" s="3"/>
      <c r="B1254" s="4"/>
      <c r="C1254" s="2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Q1254" s="5"/>
      <c r="R1254" s="5"/>
      <c r="S1254" s="5"/>
      <c r="T1254" s="5"/>
      <c r="U1254" s="5"/>
      <c r="V1254" s="5"/>
      <c r="W1254" s="5"/>
      <c r="X1254" s="5"/>
      <c r="Y1254" s="5"/>
      <c r="Z1254" s="5"/>
      <c r="AA1254" s="5"/>
      <c r="AB1254" s="5"/>
      <c r="AC1254" s="5"/>
      <c r="AD1254" s="5"/>
      <c r="AE1254" s="5"/>
      <c r="AF1254" s="5"/>
      <c r="AG1254" s="5"/>
      <c r="AH1254" s="5"/>
      <c r="AI1254" s="5"/>
      <c r="AJ1254" s="5"/>
      <c r="AK1254" s="5"/>
      <c r="AL1254" s="5"/>
      <c r="AM1254" s="5"/>
      <c r="AN1254" s="5"/>
      <c r="AO1254" s="5"/>
      <c r="AP1254" s="5"/>
      <c r="AQ1254" s="5"/>
      <c r="AR1254" s="5"/>
      <c r="AS1254" s="5"/>
      <c r="AT1254" s="5"/>
      <c r="AU1254" s="5"/>
      <c r="AV1254" s="5"/>
      <c r="AW1254" s="5"/>
      <c r="AX1254" s="5"/>
      <c r="AY1254" s="5"/>
      <c r="AZ1254" s="5"/>
      <c r="BA1254" s="5"/>
      <c r="BB1254" s="5"/>
      <c r="BC1254" s="5"/>
      <c r="BD1254" s="5"/>
      <c r="BE1254" s="5"/>
      <c r="BF1254" s="5"/>
      <c r="BG1254" s="5"/>
      <c r="BH1254" s="5"/>
      <c r="BI1254" s="5"/>
      <c r="BJ1254" s="5"/>
      <c r="BK1254" s="5"/>
      <c r="BL1254" s="5"/>
      <c r="BM1254" s="5"/>
      <c r="BN1254" s="5"/>
      <c r="BO1254" s="1">
        <f t="shared" si="19"/>
        <v>0</v>
      </c>
      <c r="BP1254" s="2"/>
    </row>
    <row r="1255" spans="1:68" x14ac:dyDescent="0.25">
      <c r="A1255" s="3"/>
      <c r="B1255" s="4"/>
      <c r="C1255" s="2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Y1255" s="5"/>
      <c r="Z1255" s="5"/>
      <c r="AA1255" s="5"/>
      <c r="AB1255" s="5"/>
      <c r="AC1255" s="5"/>
      <c r="AD1255" s="5"/>
      <c r="AE1255" s="5"/>
      <c r="AF1255" s="5"/>
      <c r="AG1255" s="5"/>
      <c r="AH1255" s="5"/>
      <c r="AI1255" s="5"/>
      <c r="AJ1255" s="5"/>
      <c r="AK1255" s="5"/>
      <c r="AL1255" s="5"/>
      <c r="AM1255" s="5"/>
      <c r="AN1255" s="5"/>
      <c r="AO1255" s="5"/>
      <c r="AP1255" s="5"/>
      <c r="AQ1255" s="5"/>
      <c r="AR1255" s="5"/>
      <c r="AS1255" s="5"/>
      <c r="AT1255" s="5"/>
      <c r="AU1255" s="5"/>
      <c r="AV1255" s="5"/>
      <c r="AW1255" s="5"/>
      <c r="AX1255" s="5"/>
      <c r="AY1255" s="5"/>
      <c r="AZ1255" s="5"/>
      <c r="BA1255" s="5"/>
      <c r="BB1255" s="5"/>
      <c r="BC1255" s="5"/>
      <c r="BD1255" s="5"/>
      <c r="BE1255" s="5"/>
      <c r="BF1255" s="5"/>
      <c r="BG1255" s="5"/>
      <c r="BH1255" s="5"/>
      <c r="BI1255" s="5"/>
      <c r="BJ1255" s="5"/>
      <c r="BK1255" s="5"/>
      <c r="BL1255" s="5"/>
      <c r="BM1255" s="5"/>
      <c r="BN1255" s="5"/>
      <c r="BO1255" s="1">
        <f t="shared" si="19"/>
        <v>0</v>
      </c>
      <c r="BP1255" s="2"/>
    </row>
    <row r="1256" spans="1:68" x14ac:dyDescent="0.25">
      <c r="A1256" s="3"/>
      <c r="B1256" s="4"/>
      <c r="C1256" s="2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Q1256" s="5"/>
      <c r="R1256" s="5"/>
      <c r="S1256" s="5"/>
      <c r="T1256" s="5"/>
      <c r="U1256" s="5"/>
      <c r="V1256" s="5"/>
      <c r="W1256" s="5"/>
      <c r="X1256" s="5"/>
      <c r="Y1256" s="5"/>
      <c r="Z1256" s="5"/>
      <c r="AA1256" s="5"/>
      <c r="AB1256" s="5"/>
      <c r="AC1256" s="5"/>
      <c r="AD1256" s="5"/>
      <c r="AE1256" s="5"/>
      <c r="AF1256" s="5"/>
      <c r="AG1256" s="5"/>
      <c r="AH1256" s="5"/>
      <c r="AI1256" s="5"/>
      <c r="AJ1256" s="5"/>
      <c r="AK1256" s="5"/>
      <c r="AL1256" s="5"/>
      <c r="AM1256" s="5"/>
      <c r="AN1256" s="5"/>
      <c r="AO1256" s="5"/>
      <c r="AP1256" s="5"/>
      <c r="AQ1256" s="5"/>
      <c r="AR1256" s="5"/>
      <c r="AS1256" s="5"/>
      <c r="AT1256" s="5"/>
      <c r="AU1256" s="5"/>
      <c r="AV1256" s="5"/>
      <c r="AW1256" s="5"/>
      <c r="AX1256" s="5"/>
      <c r="AY1256" s="5"/>
      <c r="AZ1256" s="5"/>
      <c r="BA1256" s="5"/>
      <c r="BB1256" s="5"/>
      <c r="BC1256" s="5"/>
      <c r="BD1256" s="5"/>
      <c r="BE1256" s="5"/>
      <c r="BF1256" s="5"/>
      <c r="BG1256" s="5"/>
      <c r="BH1256" s="5"/>
      <c r="BI1256" s="5"/>
      <c r="BJ1256" s="5"/>
      <c r="BK1256" s="5"/>
      <c r="BL1256" s="5"/>
      <c r="BM1256" s="5"/>
      <c r="BN1256" s="5"/>
      <c r="BO1256" s="1">
        <f t="shared" si="19"/>
        <v>0</v>
      </c>
      <c r="BP1256" s="2"/>
    </row>
    <row r="1257" spans="1:68" x14ac:dyDescent="0.25">
      <c r="A1257" s="3"/>
      <c r="B1257" s="4"/>
      <c r="C1257" s="2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Q1257" s="5"/>
      <c r="R1257" s="5"/>
      <c r="S1257" s="5"/>
      <c r="T1257" s="5"/>
      <c r="U1257" s="5"/>
      <c r="V1257" s="5"/>
      <c r="W1257" s="5"/>
      <c r="X1257" s="5"/>
      <c r="Y1257" s="5"/>
      <c r="Z1257" s="5"/>
      <c r="AA1257" s="5"/>
      <c r="AB1257" s="5"/>
      <c r="AC1257" s="5"/>
      <c r="AD1257" s="5"/>
      <c r="AE1257" s="5"/>
      <c r="AF1257" s="5"/>
      <c r="AG1257" s="5"/>
      <c r="AH1257" s="5"/>
      <c r="AI1257" s="5"/>
      <c r="AJ1257" s="5"/>
      <c r="AK1257" s="5"/>
      <c r="AL1257" s="5"/>
      <c r="AM1257" s="5"/>
      <c r="AN1257" s="5"/>
      <c r="AO1257" s="5"/>
      <c r="AP1257" s="5"/>
      <c r="AQ1257" s="5"/>
      <c r="AR1257" s="5"/>
      <c r="AS1257" s="5"/>
      <c r="AT1257" s="5"/>
      <c r="AU1257" s="5"/>
      <c r="AV1257" s="5"/>
      <c r="AW1257" s="5"/>
      <c r="AX1257" s="5"/>
      <c r="AY1257" s="5"/>
      <c r="AZ1257" s="5"/>
      <c r="BA1257" s="5"/>
      <c r="BB1257" s="5"/>
      <c r="BC1257" s="5"/>
      <c r="BD1257" s="5"/>
      <c r="BE1257" s="5"/>
      <c r="BF1257" s="5"/>
      <c r="BG1257" s="5"/>
      <c r="BH1257" s="5"/>
      <c r="BI1257" s="5"/>
      <c r="BJ1257" s="5"/>
      <c r="BK1257" s="5"/>
      <c r="BL1257" s="5"/>
      <c r="BM1257" s="5"/>
      <c r="BN1257" s="5"/>
      <c r="BO1257" s="1">
        <f t="shared" si="19"/>
        <v>0</v>
      </c>
      <c r="BP1257" s="2"/>
    </row>
    <row r="1258" spans="1:68" x14ac:dyDescent="0.25">
      <c r="A1258" s="3"/>
      <c r="B1258" s="4"/>
      <c r="C1258" s="2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Y1258" s="5"/>
      <c r="Z1258" s="5"/>
      <c r="AA1258" s="5"/>
      <c r="AB1258" s="5"/>
      <c r="AC1258" s="5"/>
      <c r="AD1258" s="5"/>
      <c r="AE1258" s="5"/>
      <c r="AF1258" s="5"/>
      <c r="AG1258" s="5"/>
      <c r="AH1258" s="5"/>
      <c r="AI1258" s="5"/>
      <c r="AJ1258" s="5"/>
      <c r="AK1258" s="5"/>
      <c r="AL1258" s="5"/>
      <c r="AM1258" s="5"/>
      <c r="AN1258" s="5"/>
      <c r="AO1258" s="5"/>
      <c r="AP1258" s="5"/>
      <c r="AQ1258" s="5"/>
      <c r="AR1258" s="5"/>
      <c r="AS1258" s="5"/>
      <c r="AT1258" s="5"/>
      <c r="AU1258" s="5"/>
      <c r="AV1258" s="5"/>
      <c r="AW1258" s="5"/>
      <c r="AX1258" s="5"/>
      <c r="AY1258" s="5"/>
      <c r="AZ1258" s="5"/>
      <c r="BA1258" s="5"/>
      <c r="BB1258" s="5"/>
      <c r="BC1258" s="5"/>
      <c r="BD1258" s="5"/>
      <c r="BE1258" s="5"/>
      <c r="BF1258" s="5"/>
      <c r="BG1258" s="5"/>
      <c r="BH1258" s="5"/>
      <c r="BI1258" s="5"/>
      <c r="BJ1258" s="5"/>
      <c r="BK1258" s="5"/>
      <c r="BL1258" s="5"/>
      <c r="BM1258" s="5"/>
      <c r="BN1258" s="5"/>
      <c r="BO1258" s="1">
        <f t="shared" si="19"/>
        <v>0</v>
      </c>
      <c r="BP1258" s="2"/>
    </row>
    <row r="1259" spans="1:68" x14ac:dyDescent="0.25">
      <c r="A1259" s="3"/>
      <c r="B1259" s="4"/>
      <c r="C1259" s="2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Q1259" s="5"/>
      <c r="R1259" s="5"/>
      <c r="S1259" s="5"/>
      <c r="T1259" s="5"/>
      <c r="U1259" s="5"/>
      <c r="V1259" s="5"/>
      <c r="W1259" s="5"/>
      <c r="X1259" s="5"/>
      <c r="Y1259" s="5"/>
      <c r="Z1259" s="5"/>
      <c r="AA1259" s="5"/>
      <c r="AB1259" s="5"/>
      <c r="AC1259" s="5"/>
      <c r="AD1259" s="5"/>
      <c r="AE1259" s="5"/>
      <c r="AF1259" s="5"/>
      <c r="AG1259" s="5"/>
      <c r="AH1259" s="5"/>
      <c r="AI1259" s="5"/>
      <c r="AJ1259" s="5"/>
      <c r="AK1259" s="5"/>
      <c r="AL1259" s="5"/>
      <c r="AM1259" s="5"/>
      <c r="AN1259" s="5"/>
      <c r="AO1259" s="5"/>
      <c r="AP1259" s="5"/>
      <c r="AQ1259" s="5"/>
      <c r="AR1259" s="5"/>
      <c r="AS1259" s="5"/>
      <c r="AT1259" s="5"/>
      <c r="AU1259" s="5"/>
      <c r="AV1259" s="5"/>
      <c r="AW1259" s="5"/>
      <c r="AX1259" s="5"/>
      <c r="AY1259" s="5"/>
      <c r="AZ1259" s="5"/>
      <c r="BA1259" s="5"/>
      <c r="BB1259" s="5"/>
      <c r="BC1259" s="5"/>
      <c r="BD1259" s="5"/>
      <c r="BE1259" s="5"/>
      <c r="BF1259" s="5"/>
      <c r="BG1259" s="5"/>
      <c r="BH1259" s="5"/>
      <c r="BI1259" s="5"/>
      <c r="BJ1259" s="5"/>
      <c r="BK1259" s="5"/>
      <c r="BL1259" s="5"/>
      <c r="BM1259" s="5"/>
      <c r="BN1259" s="5"/>
      <c r="BO1259" s="1">
        <f t="shared" si="19"/>
        <v>0</v>
      </c>
      <c r="BP1259" s="2"/>
    </row>
    <row r="1260" spans="1:68" x14ac:dyDescent="0.25">
      <c r="A1260" s="3"/>
      <c r="B1260" s="4"/>
      <c r="C1260" s="2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Q1260" s="5"/>
      <c r="R1260" s="5"/>
      <c r="S1260" s="5"/>
      <c r="T1260" s="5"/>
      <c r="U1260" s="5"/>
      <c r="V1260" s="5"/>
      <c r="W1260" s="5"/>
      <c r="X1260" s="5"/>
      <c r="Y1260" s="5"/>
      <c r="Z1260" s="5"/>
      <c r="AA1260" s="5"/>
      <c r="AB1260" s="5"/>
      <c r="AC1260" s="5"/>
      <c r="AD1260" s="5"/>
      <c r="AE1260" s="5"/>
      <c r="AF1260" s="5"/>
      <c r="AG1260" s="5"/>
      <c r="AH1260" s="5"/>
      <c r="AI1260" s="5"/>
      <c r="AJ1260" s="5"/>
      <c r="AK1260" s="5"/>
      <c r="AL1260" s="5"/>
      <c r="AM1260" s="5"/>
      <c r="AN1260" s="5"/>
      <c r="AO1260" s="5"/>
      <c r="AP1260" s="5"/>
      <c r="AQ1260" s="5"/>
      <c r="AR1260" s="5"/>
      <c r="AS1260" s="5"/>
      <c r="AT1260" s="5"/>
      <c r="AU1260" s="5"/>
      <c r="AV1260" s="5"/>
      <c r="AW1260" s="5"/>
      <c r="AX1260" s="5"/>
      <c r="AY1260" s="5"/>
      <c r="AZ1260" s="5"/>
      <c r="BA1260" s="5"/>
      <c r="BB1260" s="5"/>
      <c r="BC1260" s="5"/>
      <c r="BD1260" s="5"/>
      <c r="BE1260" s="5"/>
      <c r="BF1260" s="5"/>
      <c r="BG1260" s="5"/>
      <c r="BH1260" s="5"/>
      <c r="BI1260" s="5"/>
      <c r="BJ1260" s="5"/>
      <c r="BK1260" s="5"/>
      <c r="BL1260" s="5"/>
      <c r="BM1260" s="5"/>
      <c r="BN1260" s="5"/>
      <c r="BO1260" s="1">
        <f t="shared" si="19"/>
        <v>0</v>
      </c>
      <c r="BP1260" s="2"/>
    </row>
    <row r="1261" spans="1:68" x14ac:dyDescent="0.25">
      <c r="A1261" s="3"/>
      <c r="B1261" s="4"/>
      <c r="C1261" s="2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Q1261" s="5"/>
      <c r="R1261" s="5"/>
      <c r="S1261" s="5"/>
      <c r="T1261" s="5"/>
      <c r="U1261" s="5"/>
      <c r="V1261" s="5"/>
      <c r="W1261" s="5"/>
      <c r="X1261" s="5"/>
      <c r="Y1261" s="5"/>
      <c r="Z1261" s="5"/>
      <c r="AA1261" s="5"/>
      <c r="AB1261" s="5"/>
      <c r="AC1261" s="5"/>
      <c r="AD1261" s="5"/>
      <c r="AE1261" s="5"/>
      <c r="AF1261" s="5"/>
      <c r="AG1261" s="5"/>
      <c r="AH1261" s="5"/>
      <c r="AI1261" s="5"/>
      <c r="AJ1261" s="5"/>
      <c r="AK1261" s="5"/>
      <c r="AL1261" s="5"/>
      <c r="AM1261" s="5"/>
      <c r="AN1261" s="5"/>
      <c r="AO1261" s="5"/>
      <c r="AP1261" s="5"/>
      <c r="AQ1261" s="5"/>
      <c r="AR1261" s="5"/>
      <c r="AS1261" s="5"/>
      <c r="AT1261" s="5"/>
      <c r="AU1261" s="5"/>
      <c r="AV1261" s="5"/>
      <c r="AW1261" s="5"/>
      <c r="AX1261" s="5"/>
      <c r="AY1261" s="5"/>
      <c r="AZ1261" s="5"/>
      <c r="BA1261" s="5"/>
      <c r="BB1261" s="5"/>
      <c r="BC1261" s="5"/>
      <c r="BD1261" s="5"/>
      <c r="BE1261" s="5"/>
      <c r="BF1261" s="5"/>
      <c r="BG1261" s="5"/>
      <c r="BH1261" s="5"/>
      <c r="BI1261" s="5"/>
      <c r="BJ1261" s="5"/>
      <c r="BK1261" s="5"/>
      <c r="BL1261" s="5"/>
      <c r="BM1261" s="5"/>
      <c r="BN1261" s="5"/>
      <c r="BO1261" s="1">
        <f t="shared" si="19"/>
        <v>0</v>
      </c>
      <c r="BP1261" s="2"/>
    </row>
    <row r="1262" spans="1:68" x14ac:dyDescent="0.25">
      <c r="A1262" s="3"/>
      <c r="B1262" s="4"/>
      <c r="C1262" s="2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Q1262" s="5"/>
      <c r="R1262" s="5"/>
      <c r="S1262" s="5"/>
      <c r="T1262" s="5"/>
      <c r="U1262" s="5"/>
      <c r="V1262" s="5"/>
      <c r="W1262" s="5"/>
      <c r="X1262" s="5"/>
      <c r="Y1262" s="5"/>
      <c r="Z1262" s="5"/>
      <c r="AA1262" s="5"/>
      <c r="AB1262" s="5"/>
      <c r="AC1262" s="5"/>
      <c r="AD1262" s="5"/>
      <c r="AE1262" s="5"/>
      <c r="AF1262" s="5"/>
      <c r="AG1262" s="5"/>
      <c r="AH1262" s="5"/>
      <c r="AI1262" s="5"/>
      <c r="AJ1262" s="5"/>
      <c r="AK1262" s="5"/>
      <c r="AL1262" s="5"/>
      <c r="AM1262" s="5"/>
      <c r="AN1262" s="5"/>
      <c r="AO1262" s="5"/>
      <c r="AP1262" s="5"/>
      <c r="AQ1262" s="5"/>
      <c r="AR1262" s="5"/>
      <c r="AS1262" s="5"/>
      <c r="AT1262" s="5"/>
      <c r="AU1262" s="5"/>
      <c r="AV1262" s="5"/>
      <c r="AW1262" s="5"/>
      <c r="AX1262" s="5"/>
      <c r="AY1262" s="5"/>
      <c r="AZ1262" s="5"/>
      <c r="BA1262" s="5"/>
      <c r="BB1262" s="5"/>
      <c r="BC1262" s="5"/>
      <c r="BD1262" s="5"/>
      <c r="BE1262" s="5"/>
      <c r="BF1262" s="5"/>
      <c r="BG1262" s="5"/>
      <c r="BH1262" s="5"/>
      <c r="BI1262" s="5"/>
      <c r="BJ1262" s="5"/>
      <c r="BK1262" s="5"/>
      <c r="BL1262" s="5"/>
      <c r="BM1262" s="5"/>
      <c r="BN1262" s="5"/>
      <c r="BO1262" s="1">
        <f t="shared" si="19"/>
        <v>0</v>
      </c>
      <c r="BP1262" s="2"/>
    </row>
    <row r="1263" spans="1:68" x14ac:dyDescent="0.25">
      <c r="A1263" s="3"/>
      <c r="B1263" s="4"/>
      <c r="C1263" s="2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Q1263" s="5"/>
      <c r="R1263" s="5"/>
      <c r="S1263" s="5"/>
      <c r="T1263" s="5"/>
      <c r="U1263" s="5"/>
      <c r="V1263" s="5"/>
      <c r="W1263" s="5"/>
      <c r="X1263" s="5"/>
      <c r="Y1263" s="5"/>
      <c r="Z1263" s="5"/>
      <c r="AA1263" s="5"/>
      <c r="AB1263" s="5"/>
      <c r="AC1263" s="5"/>
      <c r="AD1263" s="5"/>
      <c r="AE1263" s="5"/>
      <c r="AF1263" s="5"/>
      <c r="AG1263" s="5"/>
      <c r="AH1263" s="5"/>
      <c r="AI1263" s="5"/>
      <c r="AJ1263" s="5"/>
      <c r="AK1263" s="5"/>
      <c r="AL1263" s="5"/>
      <c r="AM1263" s="5"/>
      <c r="AN1263" s="5"/>
      <c r="AO1263" s="5"/>
      <c r="AP1263" s="5"/>
      <c r="AQ1263" s="5"/>
      <c r="AR1263" s="5"/>
      <c r="AS1263" s="5"/>
      <c r="AT1263" s="5"/>
      <c r="AU1263" s="5"/>
      <c r="AV1263" s="5"/>
      <c r="AW1263" s="5"/>
      <c r="AX1263" s="5"/>
      <c r="AY1263" s="5"/>
      <c r="AZ1263" s="5"/>
      <c r="BA1263" s="5"/>
      <c r="BB1263" s="5"/>
      <c r="BC1263" s="5"/>
      <c r="BD1263" s="5"/>
      <c r="BE1263" s="5"/>
      <c r="BF1263" s="5"/>
      <c r="BG1263" s="5"/>
      <c r="BH1263" s="5"/>
      <c r="BI1263" s="5"/>
      <c r="BJ1263" s="5"/>
      <c r="BK1263" s="5"/>
      <c r="BL1263" s="5"/>
      <c r="BM1263" s="5"/>
      <c r="BN1263" s="5"/>
      <c r="BO1263" s="1">
        <f t="shared" si="19"/>
        <v>0</v>
      </c>
      <c r="BP1263" s="2"/>
    </row>
    <row r="1264" spans="1:68" x14ac:dyDescent="0.25">
      <c r="A1264" s="3"/>
      <c r="B1264" s="4"/>
      <c r="C1264" s="2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Y1264" s="5"/>
      <c r="Z1264" s="5"/>
      <c r="AA1264" s="5"/>
      <c r="AB1264" s="5"/>
      <c r="AC1264" s="5"/>
      <c r="AD1264" s="5"/>
      <c r="AE1264" s="5"/>
      <c r="AF1264" s="5"/>
      <c r="AG1264" s="5"/>
      <c r="AH1264" s="5"/>
      <c r="AI1264" s="5"/>
      <c r="AJ1264" s="5"/>
      <c r="AK1264" s="5"/>
      <c r="AL1264" s="5"/>
      <c r="AM1264" s="5"/>
      <c r="AN1264" s="5"/>
      <c r="AO1264" s="5"/>
      <c r="AP1264" s="5"/>
      <c r="AQ1264" s="5"/>
      <c r="AR1264" s="5"/>
      <c r="AS1264" s="5"/>
      <c r="AT1264" s="5"/>
      <c r="AU1264" s="5"/>
      <c r="AV1264" s="5"/>
      <c r="AW1264" s="5"/>
      <c r="AX1264" s="5"/>
      <c r="AY1264" s="5"/>
      <c r="AZ1264" s="5"/>
      <c r="BA1264" s="5"/>
      <c r="BB1264" s="5"/>
      <c r="BC1264" s="5"/>
      <c r="BD1264" s="5"/>
      <c r="BE1264" s="5"/>
      <c r="BF1264" s="5"/>
      <c r="BG1264" s="5"/>
      <c r="BH1264" s="5"/>
      <c r="BI1264" s="5"/>
      <c r="BJ1264" s="5"/>
      <c r="BK1264" s="5"/>
      <c r="BL1264" s="5"/>
      <c r="BM1264" s="5"/>
      <c r="BN1264" s="5"/>
      <c r="BO1264" s="1">
        <f t="shared" si="19"/>
        <v>0</v>
      </c>
      <c r="BP1264" s="2"/>
    </row>
    <row r="1265" spans="1:68" x14ac:dyDescent="0.25">
      <c r="A1265" s="3"/>
      <c r="B1265" s="4"/>
      <c r="C1265" s="2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Y1265" s="5"/>
      <c r="Z1265" s="5"/>
      <c r="AA1265" s="5"/>
      <c r="AB1265" s="5"/>
      <c r="AC1265" s="5"/>
      <c r="AD1265" s="5"/>
      <c r="AE1265" s="5"/>
      <c r="AF1265" s="5"/>
      <c r="AG1265" s="5"/>
      <c r="AH1265" s="5"/>
      <c r="AI1265" s="5"/>
      <c r="AJ1265" s="5"/>
      <c r="AK1265" s="5"/>
      <c r="AL1265" s="5"/>
      <c r="AM1265" s="5"/>
      <c r="AN1265" s="5"/>
      <c r="AO1265" s="5"/>
      <c r="AP1265" s="5"/>
      <c r="AQ1265" s="5"/>
      <c r="AR1265" s="5"/>
      <c r="AS1265" s="5"/>
      <c r="AT1265" s="5"/>
      <c r="AU1265" s="5"/>
      <c r="AV1265" s="5"/>
      <c r="AW1265" s="5"/>
      <c r="AX1265" s="5"/>
      <c r="AY1265" s="5"/>
      <c r="AZ1265" s="5"/>
      <c r="BA1265" s="5"/>
      <c r="BB1265" s="5"/>
      <c r="BC1265" s="5"/>
      <c r="BD1265" s="5"/>
      <c r="BE1265" s="5"/>
      <c r="BF1265" s="5"/>
      <c r="BG1265" s="5"/>
      <c r="BH1265" s="5"/>
      <c r="BI1265" s="5"/>
      <c r="BJ1265" s="5"/>
      <c r="BK1265" s="5"/>
      <c r="BL1265" s="5"/>
      <c r="BM1265" s="5"/>
      <c r="BN1265" s="5"/>
      <c r="BO1265" s="1">
        <f t="shared" si="19"/>
        <v>0</v>
      </c>
      <c r="BP1265" s="2"/>
    </row>
    <row r="1266" spans="1:68" x14ac:dyDescent="0.25">
      <c r="A1266" s="3"/>
      <c r="B1266" s="4"/>
      <c r="C1266" s="2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Q1266" s="5"/>
      <c r="R1266" s="5"/>
      <c r="S1266" s="5"/>
      <c r="T1266" s="5"/>
      <c r="U1266" s="5"/>
      <c r="V1266" s="5"/>
      <c r="W1266" s="5"/>
      <c r="X1266" s="5"/>
      <c r="Y1266" s="5"/>
      <c r="Z1266" s="5"/>
      <c r="AA1266" s="5"/>
      <c r="AB1266" s="5"/>
      <c r="AC1266" s="5"/>
      <c r="AD1266" s="5"/>
      <c r="AE1266" s="5"/>
      <c r="AF1266" s="5"/>
      <c r="AG1266" s="5"/>
      <c r="AH1266" s="5"/>
      <c r="AI1266" s="5"/>
      <c r="AJ1266" s="5"/>
      <c r="AK1266" s="5"/>
      <c r="AL1266" s="5"/>
      <c r="AM1266" s="5"/>
      <c r="AN1266" s="5"/>
      <c r="AO1266" s="5"/>
      <c r="AP1266" s="5"/>
      <c r="AQ1266" s="5"/>
      <c r="AR1266" s="5"/>
      <c r="AS1266" s="5"/>
      <c r="AT1266" s="5"/>
      <c r="AU1266" s="5"/>
      <c r="AV1266" s="5"/>
      <c r="AW1266" s="5"/>
      <c r="AX1266" s="5"/>
      <c r="AY1266" s="5"/>
      <c r="AZ1266" s="5"/>
      <c r="BA1266" s="5"/>
      <c r="BB1266" s="5"/>
      <c r="BC1266" s="5"/>
      <c r="BD1266" s="5"/>
      <c r="BE1266" s="5"/>
      <c r="BF1266" s="5"/>
      <c r="BG1266" s="5"/>
      <c r="BH1266" s="5"/>
      <c r="BI1266" s="5"/>
      <c r="BJ1266" s="5"/>
      <c r="BK1266" s="5"/>
      <c r="BL1266" s="5"/>
      <c r="BM1266" s="5"/>
      <c r="BN1266" s="5"/>
      <c r="BO1266" s="1">
        <f t="shared" si="19"/>
        <v>0</v>
      </c>
      <c r="BP1266" s="2"/>
    </row>
    <row r="1267" spans="1:68" x14ac:dyDescent="0.25">
      <c r="A1267" s="3"/>
      <c r="B1267" s="4"/>
      <c r="C1267" s="2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Q1267" s="5"/>
      <c r="R1267" s="5"/>
      <c r="S1267" s="5"/>
      <c r="T1267" s="5"/>
      <c r="U1267" s="5"/>
      <c r="V1267" s="5"/>
      <c r="W1267" s="5"/>
      <c r="X1267" s="5"/>
      <c r="Y1267" s="5"/>
      <c r="Z1267" s="5"/>
      <c r="AA1267" s="5"/>
      <c r="AB1267" s="5"/>
      <c r="AC1267" s="5"/>
      <c r="AD1267" s="5"/>
      <c r="AE1267" s="5"/>
      <c r="AF1267" s="5"/>
      <c r="AG1267" s="5"/>
      <c r="AH1267" s="5"/>
      <c r="AI1267" s="5"/>
      <c r="AJ1267" s="5"/>
      <c r="AK1267" s="5"/>
      <c r="AL1267" s="5"/>
      <c r="AM1267" s="5"/>
      <c r="AN1267" s="5"/>
      <c r="AO1267" s="5"/>
      <c r="AP1267" s="5"/>
      <c r="AQ1267" s="5"/>
      <c r="AR1267" s="5"/>
      <c r="AS1267" s="5"/>
      <c r="AT1267" s="5"/>
      <c r="AU1267" s="5"/>
      <c r="AV1267" s="5"/>
      <c r="AW1267" s="5"/>
      <c r="AX1267" s="5"/>
      <c r="AY1267" s="5"/>
      <c r="AZ1267" s="5"/>
      <c r="BA1267" s="5"/>
      <c r="BB1267" s="5"/>
      <c r="BC1267" s="5"/>
      <c r="BD1267" s="5"/>
      <c r="BE1267" s="5"/>
      <c r="BF1267" s="5"/>
      <c r="BG1267" s="5"/>
      <c r="BH1267" s="5"/>
      <c r="BI1267" s="5"/>
      <c r="BJ1267" s="5"/>
      <c r="BK1267" s="5"/>
      <c r="BL1267" s="5"/>
      <c r="BM1267" s="5"/>
      <c r="BN1267" s="5"/>
      <c r="BO1267" s="1">
        <f t="shared" si="19"/>
        <v>0</v>
      </c>
      <c r="BP1267" s="2"/>
    </row>
    <row r="1268" spans="1:68" x14ac:dyDescent="0.25">
      <c r="A1268" s="3"/>
      <c r="B1268" s="4"/>
      <c r="C1268" s="2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Y1268" s="5"/>
      <c r="Z1268" s="5"/>
      <c r="AA1268" s="5"/>
      <c r="AB1268" s="5"/>
      <c r="AC1268" s="5"/>
      <c r="AD1268" s="5"/>
      <c r="AE1268" s="5"/>
      <c r="AF1268" s="5"/>
      <c r="AG1268" s="5"/>
      <c r="AH1268" s="5"/>
      <c r="AI1268" s="5"/>
      <c r="AJ1268" s="5"/>
      <c r="AK1268" s="5"/>
      <c r="AL1268" s="5"/>
      <c r="AM1268" s="5"/>
      <c r="AN1268" s="5"/>
      <c r="AO1268" s="5"/>
      <c r="AP1268" s="5"/>
      <c r="AQ1268" s="5"/>
      <c r="AR1268" s="5"/>
      <c r="AS1268" s="5"/>
      <c r="AT1268" s="5"/>
      <c r="AU1268" s="5"/>
      <c r="AV1268" s="5"/>
      <c r="AW1268" s="5"/>
      <c r="AX1268" s="5"/>
      <c r="AY1268" s="5"/>
      <c r="AZ1268" s="5"/>
      <c r="BA1268" s="5"/>
      <c r="BB1268" s="5"/>
      <c r="BC1268" s="5"/>
      <c r="BD1268" s="5"/>
      <c r="BE1268" s="5"/>
      <c r="BF1268" s="5"/>
      <c r="BG1268" s="5"/>
      <c r="BH1268" s="5"/>
      <c r="BI1268" s="5"/>
      <c r="BJ1268" s="5"/>
      <c r="BK1268" s="5"/>
      <c r="BL1268" s="5"/>
      <c r="BM1268" s="5"/>
      <c r="BN1268" s="5"/>
      <c r="BO1268" s="1">
        <f t="shared" si="19"/>
        <v>0</v>
      </c>
      <c r="BP1268" s="2"/>
    </row>
    <row r="1269" spans="1:68" x14ac:dyDescent="0.25">
      <c r="A1269" s="3"/>
      <c r="B1269" s="4"/>
      <c r="C1269" s="2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Q1269" s="5"/>
      <c r="R1269" s="5"/>
      <c r="S1269" s="5"/>
      <c r="T1269" s="5"/>
      <c r="U1269" s="5"/>
      <c r="V1269" s="5"/>
      <c r="W1269" s="5"/>
      <c r="X1269" s="5"/>
      <c r="Y1269" s="5"/>
      <c r="Z1269" s="5"/>
      <c r="AA1269" s="5"/>
      <c r="AB1269" s="5"/>
      <c r="AC1269" s="5"/>
      <c r="AD1269" s="5"/>
      <c r="AE1269" s="5"/>
      <c r="AF1269" s="5"/>
      <c r="AG1269" s="5"/>
      <c r="AH1269" s="5"/>
      <c r="AI1269" s="5"/>
      <c r="AJ1269" s="5"/>
      <c r="AK1269" s="5"/>
      <c r="AL1269" s="5"/>
      <c r="AM1269" s="5"/>
      <c r="AN1269" s="5"/>
      <c r="AO1269" s="5"/>
      <c r="AP1269" s="5"/>
      <c r="AQ1269" s="5"/>
      <c r="AR1269" s="5"/>
      <c r="AS1269" s="5"/>
      <c r="AT1269" s="5"/>
      <c r="AU1269" s="5"/>
      <c r="AV1269" s="5"/>
      <c r="AW1269" s="5"/>
      <c r="AX1269" s="5"/>
      <c r="AY1269" s="5"/>
      <c r="AZ1269" s="5"/>
      <c r="BA1269" s="5"/>
      <c r="BB1269" s="5"/>
      <c r="BC1269" s="5"/>
      <c r="BD1269" s="5"/>
      <c r="BE1269" s="5"/>
      <c r="BF1269" s="5"/>
      <c r="BG1269" s="5"/>
      <c r="BH1269" s="5"/>
      <c r="BI1269" s="5"/>
      <c r="BJ1269" s="5"/>
      <c r="BK1269" s="5"/>
      <c r="BL1269" s="5"/>
      <c r="BM1269" s="5"/>
      <c r="BN1269" s="5"/>
      <c r="BO1269" s="1">
        <f t="shared" si="19"/>
        <v>0</v>
      </c>
      <c r="BP1269" s="2"/>
    </row>
    <row r="1270" spans="1:68" x14ac:dyDescent="0.25">
      <c r="A1270" s="3"/>
      <c r="B1270" s="4"/>
      <c r="C1270" s="2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Q1270" s="5"/>
      <c r="R1270" s="5"/>
      <c r="S1270" s="5"/>
      <c r="T1270" s="5"/>
      <c r="U1270" s="5"/>
      <c r="V1270" s="5"/>
      <c r="W1270" s="5"/>
      <c r="X1270" s="5"/>
      <c r="Y1270" s="5"/>
      <c r="Z1270" s="5"/>
      <c r="AA1270" s="5"/>
      <c r="AB1270" s="5"/>
      <c r="AC1270" s="5"/>
      <c r="AD1270" s="5"/>
      <c r="AE1270" s="5"/>
      <c r="AF1270" s="5"/>
      <c r="AG1270" s="5"/>
      <c r="AH1270" s="5"/>
      <c r="AI1270" s="5"/>
      <c r="AJ1270" s="5"/>
      <c r="AK1270" s="5"/>
      <c r="AL1270" s="5"/>
      <c r="AM1270" s="5"/>
      <c r="AN1270" s="5"/>
      <c r="AO1270" s="5"/>
      <c r="AP1270" s="5"/>
      <c r="AQ1270" s="5"/>
      <c r="AR1270" s="5"/>
      <c r="AS1270" s="5"/>
      <c r="AT1270" s="5"/>
      <c r="AU1270" s="5"/>
      <c r="AV1270" s="5"/>
      <c r="AW1270" s="5"/>
      <c r="AX1270" s="5"/>
      <c r="AY1270" s="5"/>
      <c r="AZ1270" s="5"/>
      <c r="BA1270" s="5"/>
      <c r="BB1270" s="5"/>
      <c r="BC1270" s="5"/>
      <c r="BD1270" s="5"/>
      <c r="BE1270" s="5"/>
      <c r="BF1270" s="5"/>
      <c r="BG1270" s="5"/>
      <c r="BH1270" s="5"/>
      <c r="BI1270" s="5"/>
      <c r="BJ1270" s="5"/>
      <c r="BK1270" s="5"/>
      <c r="BL1270" s="5"/>
      <c r="BM1270" s="5"/>
      <c r="BN1270" s="5"/>
      <c r="BO1270" s="1">
        <f t="shared" si="19"/>
        <v>0</v>
      </c>
      <c r="BP1270" s="2"/>
    </row>
    <row r="1271" spans="1:68" x14ac:dyDescent="0.25">
      <c r="A1271" s="3"/>
      <c r="B1271" s="4"/>
      <c r="C1271" s="2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Q1271" s="5"/>
      <c r="R1271" s="5"/>
      <c r="S1271" s="5"/>
      <c r="T1271" s="5"/>
      <c r="U1271" s="5"/>
      <c r="V1271" s="5"/>
      <c r="W1271" s="5"/>
      <c r="X1271" s="5"/>
      <c r="Y1271" s="5"/>
      <c r="Z1271" s="5"/>
      <c r="AA1271" s="5"/>
      <c r="AB1271" s="5"/>
      <c r="AC1271" s="5"/>
      <c r="AD1271" s="5"/>
      <c r="AE1271" s="5"/>
      <c r="AF1271" s="5"/>
      <c r="AG1271" s="5"/>
      <c r="AH1271" s="5"/>
      <c r="AI1271" s="5"/>
      <c r="AJ1271" s="5"/>
      <c r="AK1271" s="5"/>
      <c r="AL1271" s="5"/>
      <c r="AM1271" s="5"/>
      <c r="AN1271" s="5"/>
      <c r="AO1271" s="5"/>
      <c r="AP1271" s="5"/>
      <c r="AQ1271" s="5"/>
      <c r="AR1271" s="5"/>
      <c r="AS1271" s="5"/>
      <c r="AT1271" s="5"/>
      <c r="AU1271" s="5"/>
      <c r="AV1271" s="5"/>
      <c r="AW1271" s="5"/>
      <c r="AX1271" s="5"/>
      <c r="AY1271" s="5"/>
      <c r="AZ1271" s="5"/>
      <c r="BA1271" s="5"/>
      <c r="BB1271" s="5"/>
      <c r="BC1271" s="5"/>
      <c r="BD1271" s="5"/>
      <c r="BE1271" s="5"/>
      <c r="BF1271" s="5"/>
      <c r="BG1271" s="5"/>
      <c r="BH1271" s="5"/>
      <c r="BI1271" s="5"/>
      <c r="BJ1271" s="5"/>
      <c r="BK1271" s="5"/>
      <c r="BL1271" s="5"/>
      <c r="BM1271" s="5"/>
      <c r="BN1271" s="5"/>
      <c r="BO1271" s="1">
        <f t="shared" si="19"/>
        <v>0</v>
      </c>
      <c r="BP1271" s="2"/>
    </row>
    <row r="1272" spans="1:68" x14ac:dyDescent="0.25">
      <c r="A1272" s="3"/>
      <c r="B1272" s="4"/>
      <c r="C1272" s="2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Q1272" s="5"/>
      <c r="R1272" s="5"/>
      <c r="S1272" s="5"/>
      <c r="T1272" s="5"/>
      <c r="U1272" s="5"/>
      <c r="V1272" s="5"/>
      <c r="W1272" s="5"/>
      <c r="X1272" s="5"/>
      <c r="Y1272" s="5"/>
      <c r="Z1272" s="5"/>
      <c r="AA1272" s="5"/>
      <c r="AB1272" s="5"/>
      <c r="AC1272" s="5"/>
      <c r="AD1272" s="5"/>
      <c r="AE1272" s="5"/>
      <c r="AF1272" s="5"/>
      <c r="AG1272" s="5"/>
      <c r="AH1272" s="5"/>
      <c r="AI1272" s="5"/>
      <c r="AJ1272" s="5"/>
      <c r="AK1272" s="5"/>
      <c r="AL1272" s="5"/>
      <c r="AM1272" s="5"/>
      <c r="AN1272" s="5"/>
      <c r="AO1272" s="5"/>
      <c r="AP1272" s="5"/>
      <c r="AQ1272" s="5"/>
      <c r="AR1272" s="5"/>
      <c r="AS1272" s="5"/>
      <c r="AT1272" s="5"/>
      <c r="AU1272" s="5"/>
      <c r="AV1272" s="5"/>
      <c r="AW1272" s="5"/>
      <c r="AX1272" s="5"/>
      <c r="AY1272" s="5"/>
      <c r="AZ1272" s="5"/>
      <c r="BA1272" s="5"/>
      <c r="BB1272" s="5"/>
      <c r="BC1272" s="5"/>
      <c r="BD1272" s="5"/>
      <c r="BE1272" s="5"/>
      <c r="BF1272" s="5"/>
      <c r="BG1272" s="5"/>
      <c r="BH1272" s="5"/>
      <c r="BI1272" s="5"/>
      <c r="BJ1272" s="5"/>
      <c r="BK1272" s="5"/>
      <c r="BL1272" s="5"/>
      <c r="BM1272" s="5"/>
      <c r="BN1272" s="5"/>
      <c r="BO1272" s="1">
        <f t="shared" si="19"/>
        <v>0</v>
      </c>
      <c r="BP1272" s="2"/>
    </row>
    <row r="1273" spans="1:68" x14ac:dyDescent="0.25">
      <c r="A1273" s="3"/>
      <c r="B1273" s="4"/>
      <c r="C1273" s="2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Q1273" s="5"/>
      <c r="R1273" s="5"/>
      <c r="S1273" s="5"/>
      <c r="T1273" s="5"/>
      <c r="U1273" s="5"/>
      <c r="V1273" s="5"/>
      <c r="W1273" s="5"/>
      <c r="X1273" s="5"/>
      <c r="Y1273" s="5"/>
      <c r="Z1273" s="5"/>
      <c r="AA1273" s="5"/>
      <c r="AB1273" s="5"/>
      <c r="AC1273" s="5"/>
      <c r="AD1273" s="5"/>
      <c r="AE1273" s="5"/>
      <c r="AF1273" s="5"/>
      <c r="AG1273" s="5"/>
      <c r="AH1273" s="5"/>
      <c r="AI1273" s="5"/>
      <c r="AJ1273" s="5"/>
      <c r="AK1273" s="5"/>
      <c r="AL1273" s="5"/>
      <c r="AM1273" s="5"/>
      <c r="AN1273" s="5"/>
      <c r="AO1273" s="5"/>
      <c r="AP1273" s="5"/>
      <c r="AQ1273" s="5"/>
      <c r="AR1273" s="5"/>
      <c r="AS1273" s="5"/>
      <c r="AT1273" s="5"/>
      <c r="AU1273" s="5"/>
      <c r="AV1273" s="5"/>
      <c r="AW1273" s="5"/>
      <c r="AX1273" s="5"/>
      <c r="AY1273" s="5"/>
      <c r="AZ1273" s="5"/>
      <c r="BA1273" s="5"/>
      <c r="BB1273" s="5"/>
      <c r="BC1273" s="5"/>
      <c r="BD1273" s="5"/>
      <c r="BE1273" s="5"/>
      <c r="BF1273" s="5"/>
      <c r="BG1273" s="5"/>
      <c r="BH1273" s="5"/>
      <c r="BI1273" s="5"/>
      <c r="BJ1273" s="5"/>
      <c r="BK1273" s="5"/>
      <c r="BL1273" s="5"/>
      <c r="BM1273" s="5"/>
      <c r="BN1273" s="5"/>
      <c r="BO1273" s="1">
        <f t="shared" si="19"/>
        <v>0</v>
      </c>
      <c r="BP1273" s="2"/>
    </row>
    <row r="1274" spans="1:68" x14ac:dyDescent="0.25">
      <c r="A1274" s="3"/>
      <c r="B1274" s="4"/>
      <c r="C1274" s="2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Q1274" s="5"/>
      <c r="R1274" s="5"/>
      <c r="S1274" s="5"/>
      <c r="T1274" s="5"/>
      <c r="U1274" s="5"/>
      <c r="V1274" s="5"/>
      <c r="W1274" s="5"/>
      <c r="X1274" s="5"/>
      <c r="Y1274" s="5"/>
      <c r="Z1274" s="5"/>
      <c r="AA1274" s="5"/>
      <c r="AB1274" s="5"/>
      <c r="AC1274" s="5"/>
      <c r="AD1274" s="5"/>
      <c r="AE1274" s="5"/>
      <c r="AF1274" s="5"/>
      <c r="AG1274" s="5"/>
      <c r="AH1274" s="5"/>
      <c r="AI1274" s="5"/>
      <c r="AJ1274" s="5"/>
      <c r="AK1274" s="5"/>
      <c r="AL1274" s="5"/>
      <c r="AM1274" s="5"/>
      <c r="AN1274" s="5"/>
      <c r="AO1274" s="5"/>
      <c r="AP1274" s="5"/>
      <c r="AQ1274" s="5"/>
      <c r="AR1274" s="5"/>
      <c r="AS1274" s="5"/>
      <c r="AT1274" s="5"/>
      <c r="AU1274" s="5"/>
      <c r="AV1274" s="5"/>
      <c r="AW1274" s="5"/>
      <c r="AX1274" s="5"/>
      <c r="AY1274" s="5"/>
      <c r="AZ1274" s="5"/>
      <c r="BA1274" s="5"/>
      <c r="BB1274" s="5"/>
      <c r="BC1274" s="5"/>
      <c r="BD1274" s="5"/>
      <c r="BE1274" s="5"/>
      <c r="BF1274" s="5"/>
      <c r="BG1274" s="5"/>
      <c r="BH1274" s="5"/>
      <c r="BI1274" s="5"/>
      <c r="BJ1274" s="5"/>
      <c r="BK1274" s="5"/>
      <c r="BL1274" s="5"/>
      <c r="BM1274" s="5"/>
      <c r="BN1274" s="5"/>
      <c r="BO1274" s="1">
        <f t="shared" si="19"/>
        <v>0</v>
      </c>
      <c r="BP1274" s="2"/>
    </row>
    <row r="1275" spans="1:68" x14ac:dyDescent="0.25">
      <c r="A1275" s="3"/>
      <c r="B1275" s="4"/>
      <c r="C1275" s="2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Q1275" s="5"/>
      <c r="R1275" s="5"/>
      <c r="S1275" s="5"/>
      <c r="T1275" s="5"/>
      <c r="U1275" s="5"/>
      <c r="V1275" s="5"/>
      <c r="W1275" s="5"/>
      <c r="X1275" s="5"/>
      <c r="Y1275" s="5"/>
      <c r="Z1275" s="5"/>
      <c r="AA1275" s="5"/>
      <c r="AB1275" s="5"/>
      <c r="AC1275" s="5"/>
      <c r="AD1275" s="5"/>
      <c r="AE1275" s="5"/>
      <c r="AF1275" s="5"/>
      <c r="AG1275" s="5"/>
      <c r="AH1275" s="5"/>
      <c r="AI1275" s="5"/>
      <c r="AJ1275" s="5"/>
      <c r="AK1275" s="5"/>
      <c r="AL1275" s="5"/>
      <c r="AM1275" s="5"/>
      <c r="AN1275" s="5"/>
      <c r="AO1275" s="5"/>
      <c r="AP1275" s="5"/>
      <c r="AQ1275" s="5"/>
      <c r="AR1275" s="5"/>
      <c r="AS1275" s="5"/>
      <c r="AT1275" s="5"/>
      <c r="AU1275" s="5"/>
      <c r="AV1275" s="5"/>
      <c r="AW1275" s="5"/>
      <c r="AX1275" s="5"/>
      <c r="AY1275" s="5"/>
      <c r="AZ1275" s="5"/>
      <c r="BA1275" s="5"/>
      <c r="BB1275" s="5"/>
      <c r="BC1275" s="5"/>
      <c r="BD1275" s="5"/>
      <c r="BE1275" s="5"/>
      <c r="BF1275" s="5"/>
      <c r="BG1275" s="5"/>
      <c r="BH1275" s="5"/>
      <c r="BI1275" s="5"/>
      <c r="BJ1275" s="5"/>
      <c r="BK1275" s="5"/>
      <c r="BL1275" s="5"/>
      <c r="BM1275" s="5"/>
      <c r="BN1275" s="5"/>
      <c r="BO1275" s="1">
        <f t="shared" si="19"/>
        <v>0</v>
      </c>
      <c r="BP1275" s="2"/>
    </row>
    <row r="1276" spans="1:68" x14ac:dyDescent="0.25">
      <c r="A1276" s="3"/>
      <c r="B1276" s="4"/>
      <c r="C1276" s="2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Q1276" s="5"/>
      <c r="R1276" s="5"/>
      <c r="S1276" s="5"/>
      <c r="T1276" s="5"/>
      <c r="U1276" s="5"/>
      <c r="V1276" s="5"/>
      <c r="W1276" s="5"/>
      <c r="X1276" s="5"/>
      <c r="Y1276" s="5"/>
      <c r="Z1276" s="5"/>
      <c r="AA1276" s="5"/>
      <c r="AB1276" s="5"/>
      <c r="AC1276" s="5"/>
      <c r="AD1276" s="5"/>
      <c r="AE1276" s="5"/>
      <c r="AF1276" s="5"/>
      <c r="AG1276" s="5"/>
      <c r="AH1276" s="5"/>
      <c r="AI1276" s="5"/>
      <c r="AJ1276" s="5"/>
      <c r="AK1276" s="5"/>
      <c r="AL1276" s="5"/>
      <c r="AM1276" s="5"/>
      <c r="AN1276" s="5"/>
      <c r="AO1276" s="5"/>
      <c r="AP1276" s="5"/>
      <c r="AQ1276" s="5"/>
      <c r="AR1276" s="5"/>
      <c r="AS1276" s="5"/>
      <c r="AT1276" s="5"/>
      <c r="AU1276" s="5"/>
      <c r="AV1276" s="5"/>
      <c r="AW1276" s="5"/>
      <c r="AX1276" s="5"/>
      <c r="AY1276" s="5"/>
      <c r="AZ1276" s="5"/>
      <c r="BA1276" s="5"/>
      <c r="BB1276" s="5"/>
      <c r="BC1276" s="5"/>
      <c r="BD1276" s="5"/>
      <c r="BE1276" s="5"/>
      <c r="BF1276" s="5"/>
      <c r="BG1276" s="5"/>
      <c r="BH1276" s="5"/>
      <c r="BI1276" s="5"/>
      <c r="BJ1276" s="5"/>
      <c r="BK1276" s="5"/>
      <c r="BL1276" s="5"/>
      <c r="BM1276" s="5"/>
      <c r="BN1276" s="5"/>
      <c r="BO1276" s="1">
        <f t="shared" si="19"/>
        <v>0</v>
      </c>
      <c r="BP1276" s="2"/>
    </row>
    <row r="1277" spans="1:68" x14ac:dyDescent="0.25">
      <c r="A1277" s="3"/>
      <c r="B1277" s="4"/>
      <c r="C1277" s="2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Q1277" s="5"/>
      <c r="R1277" s="5"/>
      <c r="S1277" s="5"/>
      <c r="T1277" s="5"/>
      <c r="U1277" s="5"/>
      <c r="V1277" s="5"/>
      <c r="W1277" s="5"/>
      <c r="X1277" s="5"/>
      <c r="Y1277" s="5"/>
      <c r="Z1277" s="5"/>
      <c r="AA1277" s="5"/>
      <c r="AB1277" s="5"/>
      <c r="AC1277" s="5"/>
      <c r="AD1277" s="5"/>
      <c r="AE1277" s="5"/>
      <c r="AF1277" s="5"/>
      <c r="AG1277" s="5"/>
      <c r="AH1277" s="5"/>
      <c r="AI1277" s="5"/>
      <c r="AJ1277" s="5"/>
      <c r="AK1277" s="5"/>
      <c r="AL1277" s="5"/>
      <c r="AM1277" s="5"/>
      <c r="AN1277" s="5"/>
      <c r="AO1277" s="5"/>
      <c r="AP1277" s="5"/>
      <c r="AQ1277" s="5"/>
      <c r="AR1277" s="5"/>
      <c r="AS1277" s="5"/>
      <c r="AT1277" s="5"/>
      <c r="AU1277" s="5"/>
      <c r="AV1277" s="5"/>
      <c r="AW1277" s="5"/>
      <c r="AX1277" s="5"/>
      <c r="AY1277" s="5"/>
      <c r="AZ1277" s="5"/>
      <c r="BA1277" s="5"/>
      <c r="BB1277" s="5"/>
      <c r="BC1277" s="5"/>
      <c r="BD1277" s="5"/>
      <c r="BE1277" s="5"/>
      <c r="BF1277" s="5"/>
      <c r="BG1277" s="5"/>
      <c r="BH1277" s="5"/>
      <c r="BI1277" s="5"/>
      <c r="BJ1277" s="5"/>
      <c r="BK1277" s="5"/>
      <c r="BL1277" s="5"/>
      <c r="BM1277" s="5"/>
      <c r="BN1277" s="5"/>
      <c r="BO1277" s="1">
        <f t="shared" si="19"/>
        <v>0</v>
      </c>
      <c r="BP1277" s="2"/>
    </row>
    <row r="1278" spans="1:68" x14ac:dyDescent="0.25">
      <c r="A1278" s="3"/>
      <c r="B1278" s="4"/>
      <c r="C1278" s="2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Q1278" s="5"/>
      <c r="R1278" s="5"/>
      <c r="S1278" s="5"/>
      <c r="T1278" s="5"/>
      <c r="U1278" s="5"/>
      <c r="V1278" s="5"/>
      <c r="W1278" s="5"/>
      <c r="X1278" s="5"/>
      <c r="Y1278" s="5"/>
      <c r="Z1278" s="5"/>
      <c r="AA1278" s="5"/>
      <c r="AB1278" s="5"/>
      <c r="AC1278" s="5"/>
      <c r="AD1278" s="5"/>
      <c r="AE1278" s="5"/>
      <c r="AF1278" s="5"/>
      <c r="AG1278" s="5"/>
      <c r="AH1278" s="5"/>
      <c r="AI1278" s="5"/>
      <c r="AJ1278" s="5"/>
      <c r="AK1278" s="5"/>
      <c r="AL1278" s="5"/>
      <c r="AM1278" s="5"/>
      <c r="AN1278" s="5"/>
      <c r="AO1278" s="5"/>
      <c r="AP1278" s="5"/>
      <c r="AQ1278" s="5"/>
      <c r="AR1278" s="5"/>
      <c r="AS1278" s="5"/>
      <c r="AT1278" s="5"/>
      <c r="AU1278" s="5"/>
      <c r="AV1278" s="5"/>
      <c r="AW1278" s="5"/>
      <c r="AX1278" s="5"/>
      <c r="AY1278" s="5"/>
      <c r="AZ1278" s="5"/>
      <c r="BA1278" s="5"/>
      <c r="BB1278" s="5"/>
      <c r="BC1278" s="5"/>
      <c r="BD1278" s="5"/>
      <c r="BE1278" s="5"/>
      <c r="BF1278" s="5"/>
      <c r="BG1278" s="5"/>
      <c r="BH1278" s="5"/>
      <c r="BI1278" s="5"/>
      <c r="BJ1278" s="5"/>
      <c r="BK1278" s="5"/>
      <c r="BL1278" s="5"/>
      <c r="BM1278" s="5"/>
      <c r="BN1278" s="5"/>
      <c r="BO1278" s="1">
        <f t="shared" si="19"/>
        <v>0</v>
      </c>
      <c r="BP1278" s="2"/>
    </row>
    <row r="1279" spans="1:68" x14ac:dyDescent="0.25">
      <c r="A1279" s="3"/>
      <c r="B1279" s="4"/>
      <c r="C1279" s="2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Q1279" s="5"/>
      <c r="R1279" s="5"/>
      <c r="S1279" s="5"/>
      <c r="T1279" s="5"/>
      <c r="U1279" s="5"/>
      <c r="V1279" s="5"/>
      <c r="W1279" s="5"/>
      <c r="X1279" s="5"/>
      <c r="Y1279" s="5"/>
      <c r="Z1279" s="5"/>
      <c r="AA1279" s="5"/>
      <c r="AB1279" s="5"/>
      <c r="AC1279" s="5"/>
      <c r="AD1279" s="5"/>
      <c r="AE1279" s="5"/>
      <c r="AF1279" s="5"/>
      <c r="AG1279" s="5"/>
      <c r="AH1279" s="5"/>
      <c r="AI1279" s="5"/>
      <c r="AJ1279" s="5"/>
      <c r="AK1279" s="5"/>
      <c r="AL1279" s="5"/>
      <c r="AM1279" s="5"/>
      <c r="AN1279" s="5"/>
      <c r="AO1279" s="5"/>
      <c r="AP1279" s="5"/>
      <c r="AQ1279" s="5"/>
      <c r="AR1279" s="5"/>
      <c r="AS1279" s="5"/>
      <c r="AT1279" s="5"/>
      <c r="AU1279" s="5"/>
      <c r="AV1279" s="5"/>
      <c r="AW1279" s="5"/>
      <c r="AX1279" s="5"/>
      <c r="AY1279" s="5"/>
      <c r="AZ1279" s="5"/>
      <c r="BA1279" s="5"/>
      <c r="BB1279" s="5"/>
      <c r="BC1279" s="5"/>
      <c r="BD1279" s="5"/>
      <c r="BE1279" s="5"/>
      <c r="BF1279" s="5"/>
      <c r="BG1279" s="5"/>
      <c r="BH1279" s="5"/>
      <c r="BI1279" s="5"/>
      <c r="BJ1279" s="5"/>
      <c r="BK1279" s="5"/>
      <c r="BL1279" s="5"/>
      <c r="BM1279" s="5"/>
      <c r="BN1279" s="5"/>
      <c r="BO1279" s="1">
        <f t="shared" si="19"/>
        <v>0</v>
      </c>
      <c r="BP1279" s="2"/>
    </row>
    <row r="1280" spans="1:68" x14ac:dyDescent="0.25">
      <c r="A1280" s="3"/>
      <c r="B1280" s="4"/>
      <c r="C1280" s="2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Q1280" s="5"/>
      <c r="R1280" s="5"/>
      <c r="S1280" s="5"/>
      <c r="T1280" s="5"/>
      <c r="U1280" s="5"/>
      <c r="V1280" s="5"/>
      <c r="W1280" s="5"/>
      <c r="X1280" s="5"/>
      <c r="Y1280" s="5"/>
      <c r="Z1280" s="5"/>
      <c r="AA1280" s="5"/>
      <c r="AB1280" s="5"/>
      <c r="AC1280" s="5"/>
      <c r="AD1280" s="5"/>
      <c r="AE1280" s="5"/>
      <c r="AF1280" s="5"/>
      <c r="AG1280" s="5"/>
      <c r="AH1280" s="5"/>
      <c r="AI1280" s="5"/>
      <c r="AJ1280" s="5"/>
      <c r="AK1280" s="5"/>
      <c r="AL1280" s="5"/>
      <c r="AM1280" s="5"/>
      <c r="AN1280" s="5"/>
      <c r="AO1280" s="5"/>
      <c r="AP1280" s="5"/>
      <c r="AQ1280" s="5"/>
      <c r="AR1280" s="5"/>
      <c r="AS1280" s="5"/>
      <c r="AT1280" s="5"/>
      <c r="AU1280" s="5"/>
      <c r="AV1280" s="5"/>
      <c r="AW1280" s="5"/>
      <c r="AX1280" s="5"/>
      <c r="AY1280" s="5"/>
      <c r="AZ1280" s="5"/>
      <c r="BA1280" s="5"/>
      <c r="BB1280" s="5"/>
      <c r="BC1280" s="5"/>
      <c r="BD1280" s="5"/>
      <c r="BE1280" s="5"/>
      <c r="BF1280" s="5"/>
      <c r="BG1280" s="5"/>
      <c r="BH1280" s="5"/>
      <c r="BI1280" s="5"/>
      <c r="BJ1280" s="5"/>
      <c r="BK1280" s="5"/>
      <c r="BL1280" s="5"/>
      <c r="BM1280" s="5"/>
      <c r="BN1280" s="5"/>
      <c r="BO1280" s="1">
        <f t="shared" si="19"/>
        <v>0</v>
      </c>
      <c r="BP1280" s="2"/>
    </row>
    <row r="1281" spans="1:68" x14ac:dyDescent="0.25">
      <c r="A1281" s="3"/>
      <c r="B1281" s="4"/>
      <c r="C1281" s="2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Q1281" s="5"/>
      <c r="R1281" s="5"/>
      <c r="S1281" s="5"/>
      <c r="T1281" s="5"/>
      <c r="U1281" s="5"/>
      <c r="V1281" s="5"/>
      <c r="W1281" s="5"/>
      <c r="X1281" s="5"/>
      <c r="Y1281" s="5"/>
      <c r="Z1281" s="5"/>
      <c r="AA1281" s="5"/>
      <c r="AB1281" s="5"/>
      <c r="AC1281" s="5"/>
      <c r="AD1281" s="5"/>
      <c r="AE1281" s="5"/>
      <c r="AF1281" s="5"/>
      <c r="AG1281" s="5"/>
      <c r="AH1281" s="5"/>
      <c r="AI1281" s="5"/>
      <c r="AJ1281" s="5"/>
      <c r="AK1281" s="5"/>
      <c r="AL1281" s="5"/>
      <c r="AM1281" s="5"/>
      <c r="AN1281" s="5"/>
      <c r="AO1281" s="5"/>
      <c r="AP1281" s="5"/>
      <c r="AQ1281" s="5"/>
      <c r="AR1281" s="5"/>
      <c r="AS1281" s="5"/>
      <c r="AT1281" s="5"/>
      <c r="AU1281" s="5"/>
      <c r="AV1281" s="5"/>
      <c r="AW1281" s="5"/>
      <c r="AX1281" s="5"/>
      <c r="AY1281" s="5"/>
      <c r="AZ1281" s="5"/>
      <c r="BA1281" s="5"/>
      <c r="BB1281" s="5"/>
      <c r="BC1281" s="5"/>
      <c r="BD1281" s="5"/>
      <c r="BE1281" s="5"/>
      <c r="BF1281" s="5"/>
      <c r="BG1281" s="5"/>
      <c r="BH1281" s="5"/>
      <c r="BI1281" s="5"/>
      <c r="BJ1281" s="5"/>
      <c r="BK1281" s="5"/>
      <c r="BL1281" s="5"/>
      <c r="BM1281" s="5"/>
      <c r="BN1281" s="5"/>
      <c r="BO1281" s="1">
        <f t="shared" si="19"/>
        <v>0</v>
      </c>
      <c r="BP1281" s="2"/>
    </row>
    <row r="1282" spans="1:68" x14ac:dyDescent="0.25">
      <c r="A1282" s="3"/>
      <c r="B1282" s="4"/>
      <c r="C1282" s="2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Q1282" s="5"/>
      <c r="R1282" s="5"/>
      <c r="S1282" s="5"/>
      <c r="T1282" s="5"/>
      <c r="U1282" s="5"/>
      <c r="V1282" s="5"/>
      <c r="W1282" s="5"/>
      <c r="X1282" s="5"/>
      <c r="Y1282" s="5"/>
      <c r="Z1282" s="5"/>
      <c r="AA1282" s="5"/>
      <c r="AB1282" s="5"/>
      <c r="AC1282" s="5"/>
      <c r="AD1282" s="5"/>
      <c r="AE1282" s="5"/>
      <c r="AF1282" s="5"/>
      <c r="AG1282" s="5"/>
      <c r="AH1282" s="5"/>
      <c r="AI1282" s="5"/>
      <c r="AJ1282" s="5"/>
      <c r="AK1282" s="5"/>
      <c r="AL1282" s="5"/>
      <c r="AM1282" s="5"/>
      <c r="AN1282" s="5"/>
      <c r="AO1282" s="5"/>
      <c r="AP1282" s="5"/>
      <c r="AQ1282" s="5"/>
      <c r="AR1282" s="5"/>
      <c r="AS1282" s="5"/>
      <c r="AT1282" s="5"/>
      <c r="AU1282" s="5"/>
      <c r="AV1282" s="5"/>
      <c r="AW1282" s="5"/>
      <c r="AX1282" s="5"/>
      <c r="AY1282" s="5"/>
      <c r="AZ1282" s="5"/>
      <c r="BA1282" s="5"/>
      <c r="BB1282" s="5"/>
      <c r="BC1282" s="5"/>
      <c r="BD1282" s="5"/>
      <c r="BE1282" s="5"/>
      <c r="BF1282" s="5"/>
      <c r="BG1282" s="5"/>
      <c r="BH1282" s="5"/>
      <c r="BI1282" s="5"/>
      <c r="BJ1282" s="5"/>
      <c r="BK1282" s="5"/>
      <c r="BL1282" s="5"/>
      <c r="BM1282" s="5"/>
      <c r="BN1282" s="5"/>
      <c r="BO1282" s="1">
        <f t="shared" si="19"/>
        <v>0</v>
      </c>
      <c r="BP1282" s="2"/>
    </row>
    <row r="1283" spans="1:68" x14ac:dyDescent="0.25">
      <c r="A1283" s="3"/>
      <c r="B1283" s="4"/>
      <c r="C1283" s="2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Q1283" s="5"/>
      <c r="R1283" s="5"/>
      <c r="S1283" s="5"/>
      <c r="T1283" s="5"/>
      <c r="U1283" s="5"/>
      <c r="V1283" s="5"/>
      <c r="W1283" s="5"/>
      <c r="X1283" s="5"/>
      <c r="Y1283" s="5"/>
      <c r="Z1283" s="5"/>
      <c r="AA1283" s="5"/>
      <c r="AB1283" s="5"/>
      <c r="AC1283" s="5"/>
      <c r="AD1283" s="5"/>
      <c r="AE1283" s="5"/>
      <c r="AF1283" s="5"/>
      <c r="AG1283" s="5"/>
      <c r="AH1283" s="5"/>
      <c r="AI1283" s="5"/>
      <c r="AJ1283" s="5"/>
      <c r="AK1283" s="5"/>
      <c r="AL1283" s="5"/>
      <c r="AM1283" s="5"/>
      <c r="AN1283" s="5"/>
      <c r="AO1283" s="5"/>
      <c r="AP1283" s="5"/>
      <c r="AQ1283" s="5"/>
      <c r="AR1283" s="5"/>
      <c r="AS1283" s="5"/>
      <c r="AT1283" s="5"/>
      <c r="AU1283" s="5"/>
      <c r="AV1283" s="5"/>
      <c r="AW1283" s="5"/>
      <c r="AX1283" s="5"/>
      <c r="AY1283" s="5"/>
      <c r="AZ1283" s="5"/>
      <c r="BA1283" s="5"/>
      <c r="BB1283" s="5"/>
      <c r="BC1283" s="5"/>
      <c r="BD1283" s="5"/>
      <c r="BE1283" s="5"/>
      <c r="BF1283" s="5"/>
      <c r="BG1283" s="5"/>
      <c r="BH1283" s="5"/>
      <c r="BI1283" s="5"/>
      <c r="BJ1283" s="5"/>
      <c r="BK1283" s="5"/>
      <c r="BL1283" s="5"/>
      <c r="BM1283" s="5"/>
      <c r="BN1283" s="5"/>
      <c r="BO1283" s="1">
        <f t="shared" si="19"/>
        <v>0</v>
      </c>
      <c r="BP1283" s="2"/>
    </row>
    <row r="1284" spans="1:68" x14ac:dyDescent="0.25">
      <c r="A1284" s="3"/>
      <c r="B1284" s="4"/>
      <c r="C1284" s="2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Q1284" s="5"/>
      <c r="R1284" s="5"/>
      <c r="S1284" s="5"/>
      <c r="T1284" s="5"/>
      <c r="U1284" s="5"/>
      <c r="V1284" s="5"/>
      <c r="W1284" s="5"/>
      <c r="X1284" s="5"/>
      <c r="Y1284" s="5"/>
      <c r="Z1284" s="5"/>
      <c r="AA1284" s="5"/>
      <c r="AB1284" s="5"/>
      <c r="AC1284" s="5"/>
      <c r="AD1284" s="5"/>
      <c r="AE1284" s="5"/>
      <c r="AF1284" s="5"/>
      <c r="AG1284" s="5"/>
      <c r="AH1284" s="5"/>
      <c r="AI1284" s="5"/>
      <c r="AJ1284" s="5"/>
      <c r="AK1284" s="5"/>
      <c r="AL1284" s="5"/>
      <c r="AM1284" s="5"/>
      <c r="AN1284" s="5"/>
      <c r="AO1284" s="5"/>
      <c r="AP1284" s="5"/>
      <c r="AQ1284" s="5"/>
      <c r="AR1284" s="5"/>
      <c r="AS1284" s="5"/>
      <c r="AT1284" s="5"/>
      <c r="AU1284" s="5"/>
      <c r="AV1284" s="5"/>
      <c r="AW1284" s="5"/>
      <c r="AX1284" s="5"/>
      <c r="AY1284" s="5"/>
      <c r="AZ1284" s="5"/>
      <c r="BA1284" s="5"/>
      <c r="BB1284" s="5"/>
      <c r="BC1284" s="5"/>
      <c r="BD1284" s="5"/>
      <c r="BE1284" s="5"/>
      <c r="BF1284" s="5"/>
      <c r="BG1284" s="5"/>
      <c r="BH1284" s="5"/>
      <c r="BI1284" s="5"/>
      <c r="BJ1284" s="5"/>
      <c r="BK1284" s="5"/>
      <c r="BL1284" s="5"/>
      <c r="BM1284" s="5"/>
      <c r="BN1284" s="5"/>
      <c r="BO1284" s="1">
        <f t="shared" si="19"/>
        <v>0</v>
      </c>
      <c r="BP1284" s="2"/>
    </row>
    <row r="1285" spans="1:68" x14ac:dyDescent="0.25">
      <c r="A1285" s="3"/>
      <c r="B1285" s="4"/>
      <c r="C1285" s="2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Q1285" s="5"/>
      <c r="R1285" s="5"/>
      <c r="S1285" s="5"/>
      <c r="T1285" s="5"/>
      <c r="U1285" s="5"/>
      <c r="V1285" s="5"/>
      <c r="W1285" s="5"/>
      <c r="X1285" s="5"/>
      <c r="Y1285" s="5"/>
      <c r="Z1285" s="5"/>
      <c r="AA1285" s="5"/>
      <c r="AB1285" s="5"/>
      <c r="AC1285" s="5"/>
      <c r="AD1285" s="5"/>
      <c r="AE1285" s="5"/>
      <c r="AF1285" s="5"/>
      <c r="AG1285" s="5"/>
      <c r="AH1285" s="5"/>
      <c r="AI1285" s="5"/>
      <c r="AJ1285" s="5"/>
      <c r="AK1285" s="5"/>
      <c r="AL1285" s="5"/>
      <c r="AM1285" s="5"/>
      <c r="AN1285" s="5"/>
      <c r="AO1285" s="5"/>
      <c r="AP1285" s="5"/>
      <c r="AQ1285" s="5"/>
      <c r="AR1285" s="5"/>
      <c r="AS1285" s="5"/>
      <c r="AT1285" s="5"/>
      <c r="AU1285" s="5"/>
      <c r="AV1285" s="5"/>
      <c r="AW1285" s="5"/>
      <c r="AX1285" s="5"/>
      <c r="AY1285" s="5"/>
      <c r="AZ1285" s="5"/>
      <c r="BA1285" s="5"/>
      <c r="BB1285" s="5"/>
      <c r="BC1285" s="5"/>
      <c r="BD1285" s="5"/>
      <c r="BE1285" s="5"/>
      <c r="BF1285" s="5"/>
      <c r="BG1285" s="5"/>
      <c r="BH1285" s="5"/>
      <c r="BI1285" s="5"/>
      <c r="BJ1285" s="5"/>
      <c r="BK1285" s="5"/>
      <c r="BL1285" s="5"/>
      <c r="BM1285" s="5"/>
      <c r="BN1285" s="5"/>
      <c r="BO1285" s="1">
        <f t="shared" si="19"/>
        <v>0</v>
      </c>
      <c r="BP1285" s="2"/>
    </row>
    <row r="1286" spans="1:68" x14ac:dyDescent="0.25">
      <c r="A1286" s="3"/>
      <c r="B1286" s="4"/>
      <c r="C1286" s="2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Q1286" s="5"/>
      <c r="R1286" s="5"/>
      <c r="S1286" s="5"/>
      <c r="T1286" s="5"/>
      <c r="U1286" s="5"/>
      <c r="V1286" s="5"/>
      <c r="W1286" s="5"/>
      <c r="X1286" s="5"/>
      <c r="Y1286" s="5"/>
      <c r="Z1286" s="5"/>
      <c r="AA1286" s="5"/>
      <c r="AB1286" s="5"/>
      <c r="AC1286" s="5"/>
      <c r="AD1286" s="5"/>
      <c r="AE1286" s="5"/>
      <c r="AF1286" s="5"/>
      <c r="AG1286" s="5"/>
      <c r="AH1286" s="5"/>
      <c r="AI1286" s="5"/>
      <c r="AJ1286" s="5"/>
      <c r="AK1286" s="5"/>
      <c r="AL1286" s="5"/>
      <c r="AM1286" s="5"/>
      <c r="AN1286" s="5"/>
      <c r="AO1286" s="5"/>
      <c r="AP1286" s="5"/>
      <c r="AQ1286" s="5"/>
      <c r="AR1286" s="5"/>
      <c r="AS1286" s="5"/>
      <c r="AT1286" s="5"/>
      <c r="AU1286" s="5"/>
      <c r="AV1286" s="5"/>
      <c r="AW1286" s="5"/>
      <c r="AX1286" s="5"/>
      <c r="AY1286" s="5"/>
      <c r="AZ1286" s="5"/>
      <c r="BA1286" s="5"/>
      <c r="BB1286" s="5"/>
      <c r="BC1286" s="5"/>
      <c r="BD1286" s="5"/>
      <c r="BE1286" s="5"/>
      <c r="BF1286" s="5"/>
      <c r="BG1286" s="5"/>
      <c r="BH1286" s="5"/>
      <c r="BI1286" s="5"/>
      <c r="BJ1286" s="5"/>
      <c r="BK1286" s="5"/>
      <c r="BL1286" s="5"/>
      <c r="BM1286" s="5"/>
      <c r="BN1286" s="5"/>
      <c r="BO1286" s="1">
        <f t="shared" si="19"/>
        <v>0</v>
      </c>
      <c r="BP1286" s="2"/>
    </row>
    <row r="1287" spans="1:68" x14ac:dyDescent="0.25">
      <c r="A1287" s="3"/>
      <c r="B1287" s="4"/>
      <c r="C1287" s="2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Q1287" s="5"/>
      <c r="R1287" s="5"/>
      <c r="S1287" s="5"/>
      <c r="T1287" s="5"/>
      <c r="U1287" s="5"/>
      <c r="V1287" s="5"/>
      <c r="W1287" s="5"/>
      <c r="X1287" s="5"/>
      <c r="Y1287" s="5"/>
      <c r="Z1287" s="5"/>
      <c r="AA1287" s="5"/>
      <c r="AB1287" s="5"/>
      <c r="AC1287" s="5"/>
      <c r="AD1287" s="5"/>
      <c r="AE1287" s="5"/>
      <c r="AF1287" s="5"/>
      <c r="AG1287" s="5"/>
      <c r="AH1287" s="5"/>
      <c r="AI1287" s="5"/>
      <c r="AJ1287" s="5"/>
      <c r="AK1287" s="5"/>
      <c r="AL1287" s="5"/>
      <c r="AM1287" s="5"/>
      <c r="AN1287" s="5"/>
      <c r="AO1287" s="5"/>
      <c r="AP1287" s="5"/>
      <c r="AQ1287" s="5"/>
      <c r="AR1287" s="5"/>
      <c r="AS1287" s="5"/>
      <c r="AT1287" s="5"/>
      <c r="AU1287" s="5"/>
      <c r="AV1287" s="5"/>
      <c r="AW1287" s="5"/>
      <c r="AX1287" s="5"/>
      <c r="AY1287" s="5"/>
      <c r="AZ1287" s="5"/>
      <c r="BA1287" s="5"/>
      <c r="BB1287" s="5"/>
      <c r="BC1287" s="5"/>
      <c r="BD1287" s="5"/>
      <c r="BE1287" s="5"/>
      <c r="BF1287" s="5"/>
      <c r="BG1287" s="5"/>
      <c r="BH1287" s="5"/>
      <c r="BI1287" s="5"/>
      <c r="BJ1287" s="5"/>
      <c r="BK1287" s="5"/>
      <c r="BL1287" s="5"/>
      <c r="BM1287" s="5"/>
      <c r="BN1287" s="5"/>
      <c r="BO1287" s="1">
        <f t="shared" si="19"/>
        <v>0</v>
      </c>
      <c r="BP1287" s="2"/>
    </row>
    <row r="1288" spans="1:68" x14ac:dyDescent="0.25">
      <c r="A1288" s="3"/>
      <c r="B1288" s="4"/>
      <c r="C1288" s="2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Q1288" s="5"/>
      <c r="R1288" s="5"/>
      <c r="S1288" s="5"/>
      <c r="T1288" s="5"/>
      <c r="U1288" s="5"/>
      <c r="V1288" s="5"/>
      <c r="W1288" s="5"/>
      <c r="X1288" s="5"/>
      <c r="Y1288" s="5"/>
      <c r="Z1288" s="5"/>
      <c r="AA1288" s="5"/>
      <c r="AB1288" s="5"/>
      <c r="AC1288" s="5"/>
      <c r="AD1288" s="5"/>
      <c r="AE1288" s="5"/>
      <c r="AF1288" s="5"/>
      <c r="AG1288" s="5"/>
      <c r="AH1288" s="5"/>
      <c r="AI1288" s="5"/>
      <c r="AJ1288" s="5"/>
      <c r="AK1288" s="5"/>
      <c r="AL1288" s="5"/>
      <c r="AM1288" s="5"/>
      <c r="AN1288" s="5"/>
      <c r="AO1288" s="5"/>
      <c r="AP1288" s="5"/>
      <c r="AQ1288" s="5"/>
      <c r="AR1288" s="5"/>
      <c r="AS1288" s="5"/>
      <c r="AT1288" s="5"/>
      <c r="AU1288" s="5"/>
      <c r="AV1288" s="5"/>
      <c r="AW1288" s="5"/>
      <c r="AX1288" s="5"/>
      <c r="AY1288" s="5"/>
      <c r="AZ1288" s="5"/>
      <c r="BA1288" s="5"/>
      <c r="BB1288" s="5"/>
      <c r="BC1288" s="5"/>
      <c r="BD1288" s="5"/>
      <c r="BE1288" s="5"/>
      <c r="BF1288" s="5"/>
      <c r="BG1288" s="5"/>
      <c r="BH1288" s="5"/>
      <c r="BI1288" s="5"/>
      <c r="BJ1288" s="5"/>
      <c r="BK1288" s="5"/>
      <c r="BL1288" s="5"/>
      <c r="BM1288" s="5"/>
      <c r="BN1288" s="5"/>
      <c r="BO1288" s="1">
        <f t="shared" ref="BO1288:BO1351" si="20">COUNTA(D1288:BN1288)</f>
        <v>0</v>
      </c>
      <c r="BP1288" s="2"/>
    </row>
    <row r="1289" spans="1:68" x14ac:dyDescent="0.25">
      <c r="A1289" s="3"/>
      <c r="B1289" s="4"/>
      <c r="C1289" s="2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Q1289" s="5"/>
      <c r="R1289" s="5"/>
      <c r="S1289" s="5"/>
      <c r="T1289" s="5"/>
      <c r="U1289" s="5"/>
      <c r="V1289" s="5"/>
      <c r="W1289" s="5"/>
      <c r="X1289" s="5"/>
      <c r="Y1289" s="5"/>
      <c r="Z1289" s="5"/>
      <c r="AA1289" s="5"/>
      <c r="AB1289" s="5"/>
      <c r="AC1289" s="5"/>
      <c r="AD1289" s="5"/>
      <c r="AE1289" s="5"/>
      <c r="AF1289" s="5"/>
      <c r="AG1289" s="5"/>
      <c r="AH1289" s="5"/>
      <c r="AI1289" s="5"/>
      <c r="AJ1289" s="5"/>
      <c r="AK1289" s="5"/>
      <c r="AL1289" s="5"/>
      <c r="AM1289" s="5"/>
      <c r="AN1289" s="5"/>
      <c r="AO1289" s="5"/>
      <c r="AP1289" s="5"/>
      <c r="AQ1289" s="5"/>
      <c r="AR1289" s="5"/>
      <c r="AS1289" s="5"/>
      <c r="AT1289" s="5"/>
      <c r="AU1289" s="5"/>
      <c r="AV1289" s="5"/>
      <c r="AW1289" s="5"/>
      <c r="AX1289" s="5"/>
      <c r="AY1289" s="5"/>
      <c r="AZ1289" s="5"/>
      <c r="BA1289" s="5"/>
      <c r="BB1289" s="5"/>
      <c r="BC1289" s="5"/>
      <c r="BD1289" s="5"/>
      <c r="BE1289" s="5"/>
      <c r="BF1289" s="5"/>
      <c r="BG1289" s="5"/>
      <c r="BH1289" s="5"/>
      <c r="BI1289" s="5"/>
      <c r="BJ1289" s="5"/>
      <c r="BK1289" s="5"/>
      <c r="BL1289" s="5"/>
      <c r="BM1289" s="5"/>
      <c r="BN1289" s="5"/>
      <c r="BO1289" s="1">
        <f t="shared" si="20"/>
        <v>0</v>
      </c>
      <c r="BP1289" s="2"/>
    </row>
    <row r="1290" spans="1:68" x14ac:dyDescent="0.25">
      <c r="A1290" s="3"/>
      <c r="B1290" s="4"/>
      <c r="C1290" s="2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Q1290" s="5"/>
      <c r="R1290" s="5"/>
      <c r="S1290" s="5"/>
      <c r="T1290" s="5"/>
      <c r="U1290" s="5"/>
      <c r="V1290" s="5"/>
      <c r="W1290" s="5"/>
      <c r="X1290" s="5"/>
      <c r="Y1290" s="5"/>
      <c r="Z1290" s="5"/>
      <c r="AA1290" s="5"/>
      <c r="AB1290" s="5"/>
      <c r="AC1290" s="5"/>
      <c r="AD1290" s="5"/>
      <c r="AE1290" s="5"/>
      <c r="AF1290" s="5"/>
      <c r="AG1290" s="5"/>
      <c r="AH1290" s="5"/>
      <c r="AI1290" s="5"/>
      <c r="AJ1290" s="5"/>
      <c r="AK1290" s="5"/>
      <c r="AL1290" s="5"/>
      <c r="AM1290" s="5"/>
      <c r="AN1290" s="5"/>
      <c r="AO1290" s="5"/>
      <c r="AP1290" s="5"/>
      <c r="AQ1290" s="5"/>
      <c r="AR1290" s="5"/>
      <c r="AS1290" s="5"/>
      <c r="AT1290" s="5"/>
      <c r="AU1290" s="5"/>
      <c r="AV1290" s="5"/>
      <c r="AW1290" s="5"/>
      <c r="AX1290" s="5"/>
      <c r="AY1290" s="5"/>
      <c r="AZ1290" s="5"/>
      <c r="BA1290" s="5"/>
      <c r="BB1290" s="5"/>
      <c r="BC1290" s="5"/>
      <c r="BD1290" s="5"/>
      <c r="BE1290" s="5"/>
      <c r="BF1290" s="5"/>
      <c r="BG1290" s="5"/>
      <c r="BH1290" s="5"/>
      <c r="BI1290" s="5"/>
      <c r="BJ1290" s="5"/>
      <c r="BK1290" s="5"/>
      <c r="BL1290" s="5"/>
      <c r="BM1290" s="5"/>
      <c r="BN1290" s="5"/>
      <c r="BO1290" s="1">
        <f t="shared" si="20"/>
        <v>0</v>
      </c>
      <c r="BP1290" s="2"/>
    </row>
    <row r="1291" spans="1:68" x14ac:dyDescent="0.25">
      <c r="A1291" s="3"/>
      <c r="B1291" s="4"/>
      <c r="C1291" s="2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Q1291" s="5"/>
      <c r="R1291" s="5"/>
      <c r="S1291" s="5"/>
      <c r="T1291" s="5"/>
      <c r="U1291" s="5"/>
      <c r="V1291" s="5"/>
      <c r="W1291" s="5"/>
      <c r="X1291" s="5"/>
      <c r="Y1291" s="5"/>
      <c r="Z1291" s="5"/>
      <c r="AA1291" s="5"/>
      <c r="AB1291" s="5"/>
      <c r="AC1291" s="5"/>
      <c r="AD1291" s="5"/>
      <c r="AE1291" s="5"/>
      <c r="AF1291" s="5"/>
      <c r="AG1291" s="5"/>
      <c r="AH1291" s="5"/>
      <c r="AI1291" s="5"/>
      <c r="AJ1291" s="5"/>
      <c r="AK1291" s="5"/>
      <c r="AL1291" s="5"/>
      <c r="AM1291" s="5"/>
      <c r="AN1291" s="5"/>
      <c r="AO1291" s="5"/>
      <c r="AP1291" s="5"/>
      <c r="AQ1291" s="5"/>
      <c r="AR1291" s="5"/>
      <c r="AS1291" s="5"/>
      <c r="AT1291" s="5"/>
      <c r="AU1291" s="5"/>
      <c r="AV1291" s="5"/>
      <c r="AW1291" s="5"/>
      <c r="AX1291" s="5"/>
      <c r="AY1291" s="5"/>
      <c r="AZ1291" s="5"/>
      <c r="BA1291" s="5"/>
      <c r="BB1291" s="5"/>
      <c r="BC1291" s="5"/>
      <c r="BD1291" s="5"/>
      <c r="BE1291" s="5"/>
      <c r="BF1291" s="5"/>
      <c r="BG1291" s="5"/>
      <c r="BH1291" s="5"/>
      <c r="BI1291" s="5"/>
      <c r="BJ1291" s="5"/>
      <c r="BK1291" s="5"/>
      <c r="BL1291" s="5"/>
      <c r="BM1291" s="5"/>
      <c r="BN1291" s="5"/>
      <c r="BO1291" s="1">
        <f t="shared" si="20"/>
        <v>0</v>
      </c>
      <c r="BP1291" s="2"/>
    </row>
    <row r="1292" spans="1:68" x14ac:dyDescent="0.25">
      <c r="A1292" s="3"/>
      <c r="B1292" s="4"/>
      <c r="C1292" s="2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Q1292" s="5"/>
      <c r="R1292" s="5"/>
      <c r="S1292" s="5"/>
      <c r="T1292" s="5"/>
      <c r="U1292" s="5"/>
      <c r="V1292" s="5"/>
      <c r="W1292" s="5"/>
      <c r="X1292" s="5"/>
      <c r="Y1292" s="5"/>
      <c r="Z1292" s="5"/>
      <c r="AA1292" s="5"/>
      <c r="AB1292" s="5"/>
      <c r="AC1292" s="5"/>
      <c r="AD1292" s="5"/>
      <c r="AE1292" s="5"/>
      <c r="AF1292" s="5"/>
      <c r="AG1292" s="5"/>
      <c r="AH1292" s="5"/>
      <c r="AI1292" s="5"/>
      <c r="AJ1292" s="5"/>
      <c r="AK1292" s="5"/>
      <c r="AL1292" s="5"/>
      <c r="AM1292" s="5"/>
      <c r="AN1292" s="5"/>
      <c r="AO1292" s="5"/>
      <c r="AP1292" s="5"/>
      <c r="AQ1292" s="5"/>
      <c r="AR1292" s="5"/>
      <c r="AS1292" s="5"/>
      <c r="AT1292" s="5"/>
      <c r="AU1292" s="5"/>
      <c r="AV1292" s="5"/>
      <c r="AW1292" s="5"/>
      <c r="AX1292" s="5"/>
      <c r="AY1292" s="5"/>
      <c r="AZ1292" s="5"/>
      <c r="BA1292" s="5"/>
      <c r="BB1292" s="5"/>
      <c r="BC1292" s="5"/>
      <c r="BD1292" s="5"/>
      <c r="BE1292" s="5"/>
      <c r="BF1292" s="5"/>
      <c r="BG1292" s="5"/>
      <c r="BH1292" s="5"/>
      <c r="BI1292" s="5"/>
      <c r="BJ1292" s="5"/>
      <c r="BK1292" s="5"/>
      <c r="BL1292" s="5"/>
      <c r="BM1292" s="5"/>
      <c r="BN1292" s="5"/>
      <c r="BO1292" s="1">
        <f t="shared" si="20"/>
        <v>0</v>
      </c>
      <c r="BP1292" s="2"/>
    </row>
    <row r="1293" spans="1:68" x14ac:dyDescent="0.25">
      <c r="A1293" s="3"/>
      <c r="B1293" s="4"/>
      <c r="C1293" s="2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Q1293" s="5"/>
      <c r="R1293" s="5"/>
      <c r="S1293" s="5"/>
      <c r="T1293" s="5"/>
      <c r="U1293" s="5"/>
      <c r="V1293" s="5"/>
      <c r="W1293" s="5"/>
      <c r="X1293" s="5"/>
      <c r="Y1293" s="5"/>
      <c r="Z1293" s="5"/>
      <c r="AA1293" s="5"/>
      <c r="AB1293" s="5"/>
      <c r="AC1293" s="5"/>
      <c r="AD1293" s="5"/>
      <c r="AE1293" s="5"/>
      <c r="AF1293" s="5"/>
      <c r="AG1293" s="5"/>
      <c r="AH1293" s="5"/>
      <c r="AI1293" s="5"/>
      <c r="AJ1293" s="5"/>
      <c r="AK1293" s="5"/>
      <c r="AL1293" s="5"/>
      <c r="AM1293" s="5"/>
      <c r="AN1293" s="5"/>
      <c r="AO1293" s="5"/>
      <c r="AP1293" s="5"/>
      <c r="AQ1293" s="5"/>
      <c r="AR1293" s="5"/>
      <c r="AS1293" s="5"/>
      <c r="AT1293" s="5"/>
      <c r="AU1293" s="5"/>
      <c r="AV1293" s="5"/>
      <c r="AW1293" s="5"/>
      <c r="AX1293" s="5"/>
      <c r="AY1293" s="5"/>
      <c r="AZ1293" s="5"/>
      <c r="BA1293" s="5"/>
      <c r="BB1293" s="5"/>
      <c r="BC1293" s="5"/>
      <c r="BD1293" s="5"/>
      <c r="BE1293" s="5"/>
      <c r="BF1293" s="5"/>
      <c r="BG1293" s="5"/>
      <c r="BH1293" s="5"/>
      <c r="BI1293" s="5"/>
      <c r="BJ1293" s="5"/>
      <c r="BK1293" s="5"/>
      <c r="BL1293" s="5"/>
      <c r="BM1293" s="5"/>
      <c r="BN1293" s="5"/>
      <c r="BO1293" s="1">
        <f t="shared" si="20"/>
        <v>0</v>
      </c>
      <c r="BP1293" s="2"/>
    </row>
    <row r="1294" spans="1:68" x14ac:dyDescent="0.25">
      <c r="A1294" s="3"/>
      <c r="B1294" s="4"/>
      <c r="C1294" s="2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Q1294" s="5"/>
      <c r="R1294" s="5"/>
      <c r="S1294" s="5"/>
      <c r="T1294" s="5"/>
      <c r="U1294" s="5"/>
      <c r="V1294" s="5"/>
      <c r="W1294" s="5"/>
      <c r="X1294" s="5"/>
      <c r="Y1294" s="5"/>
      <c r="Z1294" s="5"/>
      <c r="AA1294" s="5"/>
      <c r="AB1294" s="5"/>
      <c r="AC1294" s="5"/>
      <c r="AD1294" s="5"/>
      <c r="AE1294" s="5"/>
      <c r="AF1294" s="5"/>
      <c r="AG1294" s="5"/>
      <c r="AH1294" s="5"/>
      <c r="AI1294" s="5"/>
      <c r="AJ1294" s="5"/>
      <c r="AK1294" s="5"/>
      <c r="AL1294" s="5"/>
      <c r="AM1294" s="5"/>
      <c r="AN1294" s="5"/>
      <c r="AO1294" s="5"/>
      <c r="AP1294" s="5"/>
      <c r="AQ1294" s="5"/>
      <c r="AR1294" s="5"/>
      <c r="AS1294" s="5"/>
      <c r="AT1294" s="5"/>
      <c r="AU1294" s="5"/>
      <c r="AV1294" s="5"/>
      <c r="AW1294" s="5"/>
      <c r="AX1294" s="5"/>
      <c r="AY1294" s="5"/>
      <c r="AZ1294" s="5"/>
      <c r="BA1294" s="5"/>
      <c r="BB1294" s="5"/>
      <c r="BC1294" s="5"/>
      <c r="BD1294" s="5"/>
      <c r="BE1294" s="5"/>
      <c r="BF1294" s="5"/>
      <c r="BG1294" s="5"/>
      <c r="BH1294" s="5"/>
      <c r="BI1294" s="5"/>
      <c r="BJ1294" s="5"/>
      <c r="BK1294" s="5"/>
      <c r="BL1294" s="5"/>
      <c r="BM1294" s="5"/>
      <c r="BN1294" s="5"/>
      <c r="BO1294" s="1">
        <f t="shared" si="20"/>
        <v>0</v>
      </c>
      <c r="BP1294" s="2"/>
    </row>
    <row r="1295" spans="1:68" x14ac:dyDescent="0.25">
      <c r="A1295" s="3"/>
      <c r="B1295" s="4"/>
      <c r="C1295" s="2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Q1295" s="5"/>
      <c r="R1295" s="5"/>
      <c r="S1295" s="5"/>
      <c r="T1295" s="5"/>
      <c r="U1295" s="5"/>
      <c r="V1295" s="5"/>
      <c r="W1295" s="5"/>
      <c r="X1295" s="5"/>
      <c r="Y1295" s="5"/>
      <c r="Z1295" s="5"/>
      <c r="AA1295" s="5"/>
      <c r="AB1295" s="5"/>
      <c r="AC1295" s="5"/>
      <c r="AD1295" s="5"/>
      <c r="AE1295" s="5"/>
      <c r="AF1295" s="5"/>
      <c r="AG1295" s="5"/>
      <c r="AH1295" s="5"/>
      <c r="AI1295" s="5"/>
      <c r="AJ1295" s="5"/>
      <c r="AK1295" s="5"/>
      <c r="AL1295" s="5"/>
      <c r="AM1295" s="5"/>
      <c r="AN1295" s="5"/>
      <c r="AO1295" s="5"/>
      <c r="AP1295" s="5"/>
      <c r="AQ1295" s="5"/>
      <c r="AR1295" s="5"/>
      <c r="AS1295" s="5"/>
      <c r="AT1295" s="5"/>
      <c r="AU1295" s="5"/>
      <c r="AV1295" s="5"/>
      <c r="AW1295" s="5"/>
      <c r="AX1295" s="5"/>
      <c r="AY1295" s="5"/>
      <c r="AZ1295" s="5"/>
      <c r="BA1295" s="5"/>
      <c r="BB1295" s="5"/>
      <c r="BC1295" s="5"/>
      <c r="BD1295" s="5"/>
      <c r="BE1295" s="5"/>
      <c r="BF1295" s="5"/>
      <c r="BG1295" s="5"/>
      <c r="BH1295" s="5"/>
      <c r="BI1295" s="5"/>
      <c r="BJ1295" s="5"/>
      <c r="BK1295" s="5"/>
      <c r="BL1295" s="5"/>
      <c r="BM1295" s="5"/>
      <c r="BN1295" s="5"/>
      <c r="BO1295" s="1">
        <f t="shared" si="20"/>
        <v>0</v>
      </c>
      <c r="BP1295" s="2"/>
    </row>
    <row r="1296" spans="1:68" x14ac:dyDescent="0.25">
      <c r="A1296" s="3"/>
      <c r="B1296" s="4"/>
      <c r="C1296" s="2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Q1296" s="5"/>
      <c r="R1296" s="5"/>
      <c r="S1296" s="5"/>
      <c r="T1296" s="5"/>
      <c r="U1296" s="5"/>
      <c r="V1296" s="5"/>
      <c r="W1296" s="5"/>
      <c r="X1296" s="5"/>
      <c r="Y1296" s="5"/>
      <c r="Z1296" s="5"/>
      <c r="AA1296" s="5"/>
      <c r="AB1296" s="5"/>
      <c r="AC1296" s="5"/>
      <c r="AD1296" s="5"/>
      <c r="AE1296" s="5"/>
      <c r="AF1296" s="5"/>
      <c r="AG1296" s="5"/>
      <c r="AH1296" s="5"/>
      <c r="AI1296" s="5"/>
      <c r="AJ1296" s="5"/>
      <c r="AK1296" s="5"/>
      <c r="AL1296" s="5"/>
      <c r="AM1296" s="5"/>
      <c r="AN1296" s="5"/>
      <c r="AO1296" s="5"/>
      <c r="AP1296" s="5"/>
      <c r="AQ1296" s="5"/>
      <c r="AR1296" s="5"/>
      <c r="AS1296" s="5"/>
      <c r="AT1296" s="5"/>
      <c r="AU1296" s="5"/>
      <c r="AV1296" s="5"/>
      <c r="AW1296" s="5"/>
      <c r="AX1296" s="5"/>
      <c r="AY1296" s="5"/>
      <c r="AZ1296" s="5"/>
      <c r="BA1296" s="5"/>
      <c r="BB1296" s="5"/>
      <c r="BC1296" s="5"/>
      <c r="BD1296" s="5"/>
      <c r="BE1296" s="5"/>
      <c r="BF1296" s="5"/>
      <c r="BG1296" s="5"/>
      <c r="BH1296" s="5"/>
      <c r="BI1296" s="5"/>
      <c r="BJ1296" s="5"/>
      <c r="BK1296" s="5"/>
      <c r="BL1296" s="5"/>
      <c r="BM1296" s="5"/>
      <c r="BN1296" s="5"/>
      <c r="BO1296" s="1">
        <f t="shared" si="20"/>
        <v>0</v>
      </c>
      <c r="BP1296" s="2"/>
    </row>
    <row r="1297" spans="1:68" x14ac:dyDescent="0.25">
      <c r="A1297" s="3"/>
      <c r="B1297" s="4"/>
      <c r="C1297" s="2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Q1297" s="5"/>
      <c r="R1297" s="5"/>
      <c r="S1297" s="5"/>
      <c r="T1297" s="5"/>
      <c r="U1297" s="5"/>
      <c r="V1297" s="5"/>
      <c r="W1297" s="5"/>
      <c r="X1297" s="5"/>
      <c r="Y1297" s="5"/>
      <c r="Z1297" s="5"/>
      <c r="AA1297" s="5"/>
      <c r="AB1297" s="5"/>
      <c r="AC1297" s="5"/>
      <c r="AD1297" s="5"/>
      <c r="AE1297" s="5"/>
      <c r="AF1297" s="5"/>
      <c r="AG1297" s="5"/>
      <c r="AH1297" s="5"/>
      <c r="AI1297" s="5"/>
      <c r="AJ1297" s="5"/>
      <c r="AK1297" s="5"/>
      <c r="AL1297" s="5"/>
      <c r="AM1297" s="5"/>
      <c r="AN1297" s="5"/>
      <c r="AO1297" s="5"/>
      <c r="AP1297" s="5"/>
      <c r="AQ1297" s="5"/>
      <c r="AR1297" s="5"/>
      <c r="AS1297" s="5"/>
      <c r="AT1297" s="5"/>
      <c r="AU1297" s="5"/>
      <c r="AV1297" s="5"/>
      <c r="AW1297" s="5"/>
      <c r="AX1297" s="5"/>
      <c r="AY1297" s="5"/>
      <c r="AZ1297" s="5"/>
      <c r="BA1297" s="5"/>
      <c r="BB1297" s="5"/>
      <c r="BC1297" s="5"/>
      <c r="BD1297" s="5"/>
      <c r="BE1297" s="5"/>
      <c r="BF1297" s="5"/>
      <c r="BG1297" s="5"/>
      <c r="BH1297" s="5"/>
      <c r="BI1297" s="5"/>
      <c r="BJ1297" s="5"/>
      <c r="BK1297" s="5"/>
      <c r="BL1297" s="5"/>
      <c r="BM1297" s="5"/>
      <c r="BN1297" s="5"/>
      <c r="BO1297" s="1">
        <f t="shared" si="20"/>
        <v>0</v>
      </c>
      <c r="BP1297" s="2"/>
    </row>
    <row r="1298" spans="1:68" x14ac:dyDescent="0.25">
      <c r="A1298" s="3"/>
      <c r="B1298" s="4"/>
      <c r="C1298" s="2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Q1298" s="5"/>
      <c r="R1298" s="5"/>
      <c r="S1298" s="5"/>
      <c r="T1298" s="5"/>
      <c r="U1298" s="5"/>
      <c r="V1298" s="5"/>
      <c r="W1298" s="5"/>
      <c r="X1298" s="5"/>
      <c r="Y1298" s="5"/>
      <c r="Z1298" s="5"/>
      <c r="AA1298" s="5"/>
      <c r="AB1298" s="5"/>
      <c r="AC1298" s="5"/>
      <c r="AD1298" s="5"/>
      <c r="AE1298" s="5"/>
      <c r="AF1298" s="5"/>
      <c r="AG1298" s="5"/>
      <c r="AH1298" s="5"/>
      <c r="AI1298" s="5"/>
      <c r="AJ1298" s="5"/>
      <c r="AK1298" s="5"/>
      <c r="AL1298" s="5"/>
      <c r="AM1298" s="5"/>
      <c r="AN1298" s="5"/>
      <c r="AO1298" s="5"/>
      <c r="AP1298" s="5"/>
      <c r="AQ1298" s="5"/>
      <c r="AR1298" s="5"/>
      <c r="AS1298" s="5"/>
      <c r="AT1298" s="5"/>
      <c r="AU1298" s="5"/>
      <c r="AV1298" s="5"/>
      <c r="AW1298" s="5"/>
      <c r="AX1298" s="5"/>
      <c r="AY1298" s="5"/>
      <c r="AZ1298" s="5"/>
      <c r="BA1298" s="5"/>
      <c r="BB1298" s="5"/>
      <c r="BC1298" s="5"/>
      <c r="BD1298" s="5"/>
      <c r="BE1298" s="5"/>
      <c r="BF1298" s="5"/>
      <c r="BG1298" s="5"/>
      <c r="BH1298" s="5"/>
      <c r="BI1298" s="5"/>
      <c r="BJ1298" s="5"/>
      <c r="BK1298" s="5"/>
      <c r="BL1298" s="5"/>
      <c r="BM1298" s="5"/>
      <c r="BN1298" s="5"/>
      <c r="BO1298" s="1">
        <f t="shared" si="20"/>
        <v>0</v>
      </c>
      <c r="BP1298" s="2"/>
    </row>
    <row r="1299" spans="1:68" x14ac:dyDescent="0.25">
      <c r="A1299" s="3"/>
      <c r="B1299" s="4"/>
      <c r="C1299" s="2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Q1299" s="5"/>
      <c r="R1299" s="5"/>
      <c r="S1299" s="5"/>
      <c r="T1299" s="5"/>
      <c r="U1299" s="5"/>
      <c r="V1299" s="5"/>
      <c r="W1299" s="5"/>
      <c r="X1299" s="5"/>
      <c r="Y1299" s="5"/>
      <c r="Z1299" s="5"/>
      <c r="AA1299" s="5"/>
      <c r="AB1299" s="5"/>
      <c r="AC1299" s="5"/>
      <c r="AD1299" s="5"/>
      <c r="AE1299" s="5"/>
      <c r="AF1299" s="5"/>
      <c r="AG1299" s="5"/>
      <c r="AH1299" s="5"/>
      <c r="AI1299" s="5"/>
      <c r="AJ1299" s="5"/>
      <c r="AK1299" s="5"/>
      <c r="AL1299" s="5"/>
      <c r="AM1299" s="5"/>
      <c r="AN1299" s="5"/>
      <c r="AO1299" s="5"/>
      <c r="AP1299" s="5"/>
      <c r="AQ1299" s="5"/>
      <c r="AR1299" s="5"/>
      <c r="AS1299" s="5"/>
      <c r="AT1299" s="5"/>
      <c r="AU1299" s="5"/>
      <c r="AV1299" s="5"/>
      <c r="AW1299" s="5"/>
      <c r="AX1299" s="5"/>
      <c r="AY1299" s="5"/>
      <c r="AZ1299" s="5"/>
      <c r="BA1299" s="5"/>
      <c r="BB1299" s="5"/>
      <c r="BC1299" s="5"/>
      <c r="BD1299" s="5"/>
      <c r="BE1299" s="5"/>
      <c r="BF1299" s="5"/>
      <c r="BG1299" s="5"/>
      <c r="BH1299" s="5"/>
      <c r="BI1299" s="5"/>
      <c r="BJ1299" s="5"/>
      <c r="BK1299" s="5"/>
      <c r="BL1299" s="5"/>
      <c r="BM1299" s="5"/>
      <c r="BN1299" s="5"/>
      <c r="BO1299" s="1">
        <f t="shared" si="20"/>
        <v>0</v>
      </c>
      <c r="BP1299" s="2"/>
    </row>
    <row r="1300" spans="1:68" x14ac:dyDescent="0.25">
      <c r="A1300" s="3"/>
      <c r="B1300" s="4"/>
      <c r="C1300" s="2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Q1300" s="5"/>
      <c r="R1300" s="5"/>
      <c r="S1300" s="5"/>
      <c r="T1300" s="5"/>
      <c r="U1300" s="5"/>
      <c r="V1300" s="5"/>
      <c r="W1300" s="5"/>
      <c r="X1300" s="5"/>
      <c r="Y1300" s="5"/>
      <c r="Z1300" s="5"/>
      <c r="AA1300" s="5"/>
      <c r="AB1300" s="5"/>
      <c r="AC1300" s="5"/>
      <c r="AD1300" s="5"/>
      <c r="AE1300" s="5"/>
      <c r="AF1300" s="5"/>
      <c r="AG1300" s="5"/>
      <c r="AH1300" s="5"/>
      <c r="AI1300" s="5"/>
      <c r="AJ1300" s="5"/>
      <c r="AK1300" s="5"/>
      <c r="AL1300" s="5"/>
      <c r="AM1300" s="5"/>
      <c r="AN1300" s="5"/>
      <c r="AO1300" s="5"/>
      <c r="AP1300" s="5"/>
      <c r="AQ1300" s="5"/>
      <c r="AR1300" s="5"/>
      <c r="AS1300" s="5"/>
      <c r="AT1300" s="5"/>
      <c r="AU1300" s="5"/>
      <c r="AV1300" s="5"/>
      <c r="AW1300" s="5"/>
      <c r="AX1300" s="5"/>
      <c r="AY1300" s="5"/>
      <c r="AZ1300" s="5"/>
      <c r="BA1300" s="5"/>
      <c r="BB1300" s="5"/>
      <c r="BC1300" s="5"/>
      <c r="BD1300" s="5"/>
      <c r="BE1300" s="5"/>
      <c r="BF1300" s="5"/>
      <c r="BG1300" s="5"/>
      <c r="BH1300" s="5"/>
      <c r="BI1300" s="5"/>
      <c r="BJ1300" s="5"/>
      <c r="BK1300" s="5"/>
      <c r="BL1300" s="5"/>
      <c r="BM1300" s="5"/>
      <c r="BN1300" s="5"/>
      <c r="BO1300" s="1">
        <f t="shared" si="20"/>
        <v>0</v>
      </c>
      <c r="BP1300" s="2"/>
    </row>
    <row r="1301" spans="1:68" x14ac:dyDescent="0.25">
      <c r="A1301" s="3"/>
      <c r="B1301" s="4"/>
      <c r="C1301" s="2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Y1301" s="5"/>
      <c r="Z1301" s="5"/>
      <c r="AA1301" s="5"/>
      <c r="AB1301" s="5"/>
      <c r="AC1301" s="5"/>
      <c r="AD1301" s="5"/>
      <c r="AE1301" s="5"/>
      <c r="AF1301" s="5"/>
      <c r="AG1301" s="5"/>
      <c r="AH1301" s="5"/>
      <c r="AI1301" s="5"/>
      <c r="AJ1301" s="5"/>
      <c r="AK1301" s="5"/>
      <c r="AL1301" s="5"/>
      <c r="AM1301" s="5"/>
      <c r="AN1301" s="5"/>
      <c r="AO1301" s="5"/>
      <c r="AP1301" s="5"/>
      <c r="AQ1301" s="5"/>
      <c r="AR1301" s="5"/>
      <c r="AS1301" s="5"/>
      <c r="AT1301" s="5"/>
      <c r="AU1301" s="5"/>
      <c r="AV1301" s="5"/>
      <c r="AW1301" s="5"/>
      <c r="AX1301" s="5"/>
      <c r="AY1301" s="5"/>
      <c r="AZ1301" s="5"/>
      <c r="BA1301" s="5"/>
      <c r="BB1301" s="5"/>
      <c r="BC1301" s="5"/>
      <c r="BD1301" s="5"/>
      <c r="BE1301" s="5"/>
      <c r="BF1301" s="5"/>
      <c r="BG1301" s="5"/>
      <c r="BH1301" s="5"/>
      <c r="BI1301" s="5"/>
      <c r="BJ1301" s="5"/>
      <c r="BK1301" s="5"/>
      <c r="BL1301" s="5"/>
      <c r="BM1301" s="5"/>
      <c r="BN1301" s="5"/>
      <c r="BO1301" s="1">
        <f t="shared" si="20"/>
        <v>0</v>
      </c>
      <c r="BP1301" s="2"/>
    </row>
    <row r="1302" spans="1:68" x14ac:dyDescent="0.25">
      <c r="A1302" s="3"/>
      <c r="B1302" s="4"/>
      <c r="C1302" s="2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Q1302" s="5"/>
      <c r="R1302" s="5"/>
      <c r="S1302" s="5"/>
      <c r="T1302" s="5"/>
      <c r="U1302" s="5"/>
      <c r="V1302" s="5"/>
      <c r="W1302" s="5"/>
      <c r="X1302" s="5"/>
      <c r="Y1302" s="5"/>
      <c r="Z1302" s="5"/>
      <c r="AA1302" s="5"/>
      <c r="AB1302" s="5"/>
      <c r="AC1302" s="5"/>
      <c r="AD1302" s="5"/>
      <c r="AE1302" s="5"/>
      <c r="AF1302" s="5"/>
      <c r="AG1302" s="5"/>
      <c r="AH1302" s="5"/>
      <c r="AI1302" s="5"/>
      <c r="AJ1302" s="5"/>
      <c r="AK1302" s="5"/>
      <c r="AL1302" s="5"/>
      <c r="AM1302" s="5"/>
      <c r="AN1302" s="5"/>
      <c r="AO1302" s="5"/>
      <c r="AP1302" s="5"/>
      <c r="AQ1302" s="5"/>
      <c r="AR1302" s="5"/>
      <c r="AS1302" s="5"/>
      <c r="AT1302" s="5"/>
      <c r="AU1302" s="5"/>
      <c r="AV1302" s="5"/>
      <c r="AW1302" s="5"/>
      <c r="AX1302" s="5"/>
      <c r="AY1302" s="5"/>
      <c r="AZ1302" s="5"/>
      <c r="BA1302" s="5"/>
      <c r="BB1302" s="5"/>
      <c r="BC1302" s="5"/>
      <c r="BD1302" s="5"/>
      <c r="BE1302" s="5"/>
      <c r="BF1302" s="5"/>
      <c r="BG1302" s="5"/>
      <c r="BH1302" s="5"/>
      <c r="BI1302" s="5"/>
      <c r="BJ1302" s="5"/>
      <c r="BK1302" s="5"/>
      <c r="BL1302" s="5"/>
      <c r="BM1302" s="5"/>
      <c r="BN1302" s="5"/>
      <c r="BO1302" s="1">
        <f t="shared" si="20"/>
        <v>0</v>
      </c>
      <c r="BP1302" s="2"/>
    </row>
    <row r="1303" spans="1:68" x14ac:dyDescent="0.25">
      <c r="A1303" s="3"/>
      <c r="B1303" s="4"/>
      <c r="C1303" s="2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Q1303" s="5"/>
      <c r="R1303" s="5"/>
      <c r="S1303" s="5"/>
      <c r="T1303" s="5"/>
      <c r="U1303" s="5"/>
      <c r="V1303" s="5"/>
      <c r="W1303" s="5"/>
      <c r="X1303" s="5"/>
      <c r="Y1303" s="5"/>
      <c r="Z1303" s="5"/>
      <c r="AA1303" s="5"/>
      <c r="AB1303" s="5"/>
      <c r="AC1303" s="5"/>
      <c r="AD1303" s="5"/>
      <c r="AE1303" s="5"/>
      <c r="AF1303" s="5"/>
      <c r="AG1303" s="5"/>
      <c r="AH1303" s="5"/>
      <c r="AI1303" s="5"/>
      <c r="AJ1303" s="5"/>
      <c r="AK1303" s="5"/>
      <c r="AL1303" s="5"/>
      <c r="AM1303" s="5"/>
      <c r="AN1303" s="5"/>
      <c r="AO1303" s="5"/>
      <c r="AP1303" s="5"/>
      <c r="AQ1303" s="5"/>
      <c r="AR1303" s="5"/>
      <c r="AS1303" s="5"/>
      <c r="AT1303" s="5"/>
      <c r="AU1303" s="5"/>
      <c r="AV1303" s="5"/>
      <c r="AW1303" s="5"/>
      <c r="AX1303" s="5"/>
      <c r="AY1303" s="5"/>
      <c r="AZ1303" s="5"/>
      <c r="BA1303" s="5"/>
      <c r="BB1303" s="5"/>
      <c r="BC1303" s="5"/>
      <c r="BD1303" s="5"/>
      <c r="BE1303" s="5"/>
      <c r="BF1303" s="5"/>
      <c r="BG1303" s="5"/>
      <c r="BH1303" s="5"/>
      <c r="BI1303" s="5"/>
      <c r="BJ1303" s="5"/>
      <c r="BK1303" s="5"/>
      <c r="BL1303" s="5"/>
      <c r="BM1303" s="5"/>
      <c r="BN1303" s="5"/>
      <c r="BO1303" s="1">
        <f t="shared" si="20"/>
        <v>0</v>
      </c>
      <c r="BP1303" s="2"/>
    </row>
    <row r="1304" spans="1:68" x14ac:dyDescent="0.25">
      <c r="A1304" s="3"/>
      <c r="B1304" s="4"/>
      <c r="C1304" s="2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Q1304" s="5"/>
      <c r="R1304" s="5"/>
      <c r="S1304" s="5"/>
      <c r="T1304" s="5"/>
      <c r="U1304" s="5"/>
      <c r="V1304" s="5"/>
      <c r="W1304" s="5"/>
      <c r="X1304" s="5"/>
      <c r="Y1304" s="5"/>
      <c r="Z1304" s="5"/>
      <c r="AA1304" s="5"/>
      <c r="AB1304" s="5"/>
      <c r="AC1304" s="5"/>
      <c r="AD1304" s="5"/>
      <c r="AE1304" s="5"/>
      <c r="AF1304" s="5"/>
      <c r="AG1304" s="5"/>
      <c r="AH1304" s="5"/>
      <c r="AI1304" s="5"/>
      <c r="AJ1304" s="5"/>
      <c r="AK1304" s="5"/>
      <c r="AL1304" s="5"/>
      <c r="AM1304" s="5"/>
      <c r="AN1304" s="5"/>
      <c r="AO1304" s="5"/>
      <c r="AP1304" s="5"/>
      <c r="AQ1304" s="5"/>
      <c r="AR1304" s="5"/>
      <c r="AS1304" s="5"/>
      <c r="AT1304" s="5"/>
      <c r="AU1304" s="5"/>
      <c r="AV1304" s="5"/>
      <c r="AW1304" s="5"/>
      <c r="AX1304" s="5"/>
      <c r="AY1304" s="5"/>
      <c r="AZ1304" s="5"/>
      <c r="BA1304" s="5"/>
      <c r="BB1304" s="5"/>
      <c r="BC1304" s="5"/>
      <c r="BD1304" s="5"/>
      <c r="BE1304" s="5"/>
      <c r="BF1304" s="5"/>
      <c r="BG1304" s="5"/>
      <c r="BH1304" s="5"/>
      <c r="BI1304" s="5"/>
      <c r="BJ1304" s="5"/>
      <c r="BK1304" s="5"/>
      <c r="BL1304" s="5"/>
      <c r="BM1304" s="5"/>
      <c r="BN1304" s="5"/>
      <c r="BO1304" s="1">
        <f t="shared" si="20"/>
        <v>0</v>
      </c>
      <c r="BP1304" s="2"/>
    </row>
    <row r="1305" spans="1:68" x14ac:dyDescent="0.25">
      <c r="A1305" s="3"/>
      <c r="B1305" s="4"/>
      <c r="C1305" s="2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Q1305" s="5"/>
      <c r="R1305" s="5"/>
      <c r="S1305" s="5"/>
      <c r="T1305" s="5"/>
      <c r="U1305" s="5"/>
      <c r="V1305" s="5"/>
      <c r="W1305" s="5"/>
      <c r="X1305" s="5"/>
      <c r="Y1305" s="5"/>
      <c r="Z1305" s="5"/>
      <c r="AA1305" s="5"/>
      <c r="AB1305" s="5"/>
      <c r="AC1305" s="5"/>
      <c r="AD1305" s="5"/>
      <c r="AE1305" s="5"/>
      <c r="AF1305" s="5"/>
      <c r="AG1305" s="5"/>
      <c r="AH1305" s="5"/>
      <c r="AI1305" s="5"/>
      <c r="AJ1305" s="5"/>
      <c r="AK1305" s="5"/>
      <c r="AL1305" s="5"/>
      <c r="AM1305" s="5"/>
      <c r="AN1305" s="5"/>
      <c r="AO1305" s="5"/>
      <c r="AP1305" s="5"/>
      <c r="AQ1305" s="5"/>
      <c r="AR1305" s="5"/>
      <c r="AS1305" s="5"/>
      <c r="AT1305" s="5"/>
      <c r="AU1305" s="5"/>
      <c r="AV1305" s="5"/>
      <c r="AW1305" s="5"/>
      <c r="AX1305" s="5"/>
      <c r="AY1305" s="5"/>
      <c r="AZ1305" s="5"/>
      <c r="BA1305" s="5"/>
      <c r="BB1305" s="5"/>
      <c r="BC1305" s="5"/>
      <c r="BD1305" s="5"/>
      <c r="BE1305" s="5"/>
      <c r="BF1305" s="5"/>
      <c r="BG1305" s="5"/>
      <c r="BH1305" s="5"/>
      <c r="BI1305" s="5"/>
      <c r="BJ1305" s="5"/>
      <c r="BK1305" s="5"/>
      <c r="BL1305" s="5"/>
      <c r="BM1305" s="5"/>
      <c r="BN1305" s="5"/>
      <c r="BO1305" s="1">
        <f t="shared" si="20"/>
        <v>0</v>
      </c>
      <c r="BP1305" s="2"/>
    </row>
    <row r="1306" spans="1:68" x14ac:dyDescent="0.25">
      <c r="A1306" s="3"/>
      <c r="B1306" s="4"/>
      <c r="C1306" s="2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Q1306" s="5"/>
      <c r="R1306" s="5"/>
      <c r="S1306" s="5"/>
      <c r="T1306" s="5"/>
      <c r="U1306" s="5"/>
      <c r="V1306" s="5"/>
      <c r="W1306" s="5"/>
      <c r="X1306" s="5"/>
      <c r="Y1306" s="5"/>
      <c r="Z1306" s="5"/>
      <c r="AA1306" s="5"/>
      <c r="AB1306" s="5"/>
      <c r="AC1306" s="5"/>
      <c r="AD1306" s="5"/>
      <c r="AE1306" s="5"/>
      <c r="AF1306" s="5"/>
      <c r="AG1306" s="5"/>
      <c r="AH1306" s="5"/>
      <c r="AI1306" s="5"/>
      <c r="AJ1306" s="5"/>
      <c r="AK1306" s="5"/>
      <c r="AL1306" s="5"/>
      <c r="AM1306" s="5"/>
      <c r="AN1306" s="5"/>
      <c r="AO1306" s="5"/>
      <c r="AP1306" s="5"/>
      <c r="AQ1306" s="5"/>
      <c r="AR1306" s="5"/>
      <c r="AS1306" s="5"/>
      <c r="AT1306" s="5"/>
      <c r="AU1306" s="5"/>
      <c r="AV1306" s="5"/>
      <c r="AW1306" s="5"/>
      <c r="AX1306" s="5"/>
      <c r="AY1306" s="5"/>
      <c r="AZ1306" s="5"/>
      <c r="BA1306" s="5"/>
      <c r="BB1306" s="5"/>
      <c r="BC1306" s="5"/>
      <c r="BD1306" s="5"/>
      <c r="BE1306" s="5"/>
      <c r="BF1306" s="5"/>
      <c r="BG1306" s="5"/>
      <c r="BH1306" s="5"/>
      <c r="BI1306" s="5"/>
      <c r="BJ1306" s="5"/>
      <c r="BK1306" s="5"/>
      <c r="BL1306" s="5"/>
      <c r="BM1306" s="5"/>
      <c r="BN1306" s="5"/>
      <c r="BO1306" s="1">
        <f t="shared" si="20"/>
        <v>0</v>
      </c>
      <c r="BP1306" s="2"/>
    </row>
    <row r="1307" spans="1:68" x14ac:dyDescent="0.25">
      <c r="A1307" s="3"/>
      <c r="B1307" s="4"/>
      <c r="C1307" s="2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Q1307" s="5"/>
      <c r="R1307" s="5"/>
      <c r="S1307" s="5"/>
      <c r="T1307" s="5"/>
      <c r="U1307" s="5"/>
      <c r="V1307" s="5"/>
      <c r="W1307" s="5"/>
      <c r="X1307" s="5"/>
      <c r="Y1307" s="5"/>
      <c r="Z1307" s="5"/>
      <c r="AA1307" s="5"/>
      <c r="AB1307" s="5"/>
      <c r="AC1307" s="5"/>
      <c r="AD1307" s="5"/>
      <c r="AE1307" s="5"/>
      <c r="AF1307" s="5"/>
      <c r="AG1307" s="5"/>
      <c r="AH1307" s="5"/>
      <c r="AI1307" s="5"/>
      <c r="AJ1307" s="5"/>
      <c r="AK1307" s="5"/>
      <c r="AL1307" s="5"/>
      <c r="AM1307" s="5"/>
      <c r="AN1307" s="5"/>
      <c r="AO1307" s="5"/>
      <c r="AP1307" s="5"/>
      <c r="AQ1307" s="5"/>
      <c r="AR1307" s="5"/>
      <c r="AS1307" s="5"/>
      <c r="AT1307" s="5"/>
      <c r="AU1307" s="5"/>
      <c r="AV1307" s="5"/>
      <c r="AW1307" s="5"/>
      <c r="AX1307" s="5"/>
      <c r="AY1307" s="5"/>
      <c r="AZ1307" s="5"/>
      <c r="BA1307" s="5"/>
      <c r="BB1307" s="5"/>
      <c r="BC1307" s="5"/>
      <c r="BD1307" s="5"/>
      <c r="BE1307" s="5"/>
      <c r="BF1307" s="5"/>
      <c r="BG1307" s="5"/>
      <c r="BH1307" s="5"/>
      <c r="BI1307" s="5"/>
      <c r="BJ1307" s="5"/>
      <c r="BK1307" s="5"/>
      <c r="BL1307" s="5"/>
      <c r="BM1307" s="5"/>
      <c r="BN1307" s="5"/>
      <c r="BO1307" s="1">
        <f t="shared" si="20"/>
        <v>0</v>
      </c>
      <c r="BP1307" s="2"/>
    </row>
    <row r="1308" spans="1:68" x14ac:dyDescent="0.25">
      <c r="A1308" s="3"/>
      <c r="B1308" s="4"/>
      <c r="C1308" s="2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Q1308" s="5"/>
      <c r="R1308" s="5"/>
      <c r="S1308" s="5"/>
      <c r="T1308" s="5"/>
      <c r="U1308" s="5"/>
      <c r="V1308" s="5"/>
      <c r="W1308" s="5"/>
      <c r="X1308" s="5"/>
      <c r="Y1308" s="5"/>
      <c r="Z1308" s="5"/>
      <c r="AA1308" s="5"/>
      <c r="AB1308" s="5"/>
      <c r="AC1308" s="5"/>
      <c r="AD1308" s="5"/>
      <c r="AE1308" s="5"/>
      <c r="AF1308" s="5"/>
      <c r="AG1308" s="5"/>
      <c r="AH1308" s="5"/>
      <c r="AI1308" s="5"/>
      <c r="AJ1308" s="5"/>
      <c r="AK1308" s="5"/>
      <c r="AL1308" s="5"/>
      <c r="AM1308" s="5"/>
      <c r="AN1308" s="5"/>
      <c r="AO1308" s="5"/>
      <c r="AP1308" s="5"/>
      <c r="AQ1308" s="5"/>
      <c r="AR1308" s="5"/>
      <c r="AS1308" s="5"/>
      <c r="AT1308" s="5"/>
      <c r="AU1308" s="5"/>
      <c r="AV1308" s="5"/>
      <c r="AW1308" s="5"/>
      <c r="AX1308" s="5"/>
      <c r="AY1308" s="5"/>
      <c r="AZ1308" s="5"/>
      <c r="BA1308" s="5"/>
      <c r="BB1308" s="5"/>
      <c r="BC1308" s="5"/>
      <c r="BD1308" s="5"/>
      <c r="BE1308" s="5"/>
      <c r="BF1308" s="5"/>
      <c r="BG1308" s="5"/>
      <c r="BH1308" s="5"/>
      <c r="BI1308" s="5"/>
      <c r="BJ1308" s="5"/>
      <c r="BK1308" s="5"/>
      <c r="BL1308" s="5"/>
      <c r="BM1308" s="5"/>
      <c r="BN1308" s="5"/>
      <c r="BO1308" s="1">
        <f t="shared" si="20"/>
        <v>0</v>
      </c>
      <c r="BP1308" s="2"/>
    </row>
    <row r="1309" spans="1:68" x14ac:dyDescent="0.25">
      <c r="A1309" s="3"/>
      <c r="B1309" s="4"/>
      <c r="C1309" s="2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Q1309" s="5"/>
      <c r="R1309" s="5"/>
      <c r="S1309" s="5"/>
      <c r="T1309" s="5"/>
      <c r="U1309" s="5"/>
      <c r="V1309" s="5"/>
      <c r="W1309" s="5"/>
      <c r="X1309" s="5"/>
      <c r="Y1309" s="5"/>
      <c r="Z1309" s="5"/>
      <c r="AA1309" s="5"/>
      <c r="AB1309" s="5"/>
      <c r="AC1309" s="5"/>
      <c r="AD1309" s="5"/>
      <c r="AE1309" s="5"/>
      <c r="AF1309" s="5"/>
      <c r="AG1309" s="5"/>
      <c r="AH1309" s="5"/>
      <c r="AI1309" s="5"/>
      <c r="AJ1309" s="5"/>
      <c r="AK1309" s="5"/>
      <c r="AL1309" s="5"/>
      <c r="AM1309" s="5"/>
      <c r="AN1309" s="5"/>
      <c r="AO1309" s="5"/>
      <c r="AP1309" s="5"/>
      <c r="AQ1309" s="5"/>
      <c r="AR1309" s="5"/>
      <c r="AS1309" s="5"/>
      <c r="AT1309" s="5"/>
      <c r="AU1309" s="5"/>
      <c r="AV1309" s="5"/>
      <c r="AW1309" s="5"/>
      <c r="AX1309" s="5"/>
      <c r="AY1309" s="5"/>
      <c r="AZ1309" s="5"/>
      <c r="BA1309" s="5"/>
      <c r="BB1309" s="5"/>
      <c r="BC1309" s="5"/>
      <c r="BD1309" s="5"/>
      <c r="BE1309" s="5"/>
      <c r="BF1309" s="5"/>
      <c r="BG1309" s="5"/>
      <c r="BH1309" s="5"/>
      <c r="BI1309" s="5"/>
      <c r="BJ1309" s="5"/>
      <c r="BK1309" s="5"/>
      <c r="BL1309" s="5"/>
      <c r="BM1309" s="5"/>
      <c r="BN1309" s="5"/>
      <c r="BO1309" s="1">
        <f t="shared" si="20"/>
        <v>0</v>
      </c>
      <c r="BP1309" s="2"/>
    </row>
    <row r="1310" spans="1:68" x14ac:dyDescent="0.25">
      <c r="A1310" s="3"/>
      <c r="B1310" s="4"/>
      <c r="C1310" s="2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Q1310" s="5"/>
      <c r="R1310" s="5"/>
      <c r="S1310" s="5"/>
      <c r="T1310" s="5"/>
      <c r="U1310" s="5"/>
      <c r="V1310" s="5"/>
      <c r="W1310" s="5"/>
      <c r="X1310" s="5"/>
      <c r="Y1310" s="5"/>
      <c r="Z1310" s="5"/>
      <c r="AA1310" s="5"/>
      <c r="AB1310" s="5"/>
      <c r="AC1310" s="5"/>
      <c r="AD1310" s="5"/>
      <c r="AE1310" s="5"/>
      <c r="AF1310" s="5"/>
      <c r="AG1310" s="5"/>
      <c r="AH1310" s="5"/>
      <c r="AI1310" s="5"/>
      <c r="AJ1310" s="5"/>
      <c r="AK1310" s="5"/>
      <c r="AL1310" s="5"/>
      <c r="AM1310" s="5"/>
      <c r="AN1310" s="5"/>
      <c r="AO1310" s="5"/>
      <c r="AP1310" s="5"/>
      <c r="AQ1310" s="5"/>
      <c r="AR1310" s="5"/>
      <c r="AS1310" s="5"/>
      <c r="AT1310" s="5"/>
      <c r="AU1310" s="5"/>
      <c r="AV1310" s="5"/>
      <c r="AW1310" s="5"/>
      <c r="AX1310" s="5"/>
      <c r="AY1310" s="5"/>
      <c r="AZ1310" s="5"/>
      <c r="BA1310" s="5"/>
      <c r="BB1310" s="5"/>
      <c r="BC1310" s="5"/>
      <c r="BD1310" s="5"/>
      <c r="BE1310" s="5"/>
      <c r="BF1310" s="5"/>
      <c r="BG1310" s="5"/>
      <c r="BH1310" s="5"/>
      <c r="BI1310" s="5"/>
      <c r="BJ1310" s="5"/>
      <c r="BK1310" s="5"/>
      <c r="BL1310" s="5"/>
      <c r="BM1310" s="5"/>
      <c r="BN1310" s="5"/>
      <c r="BO1310" s="1">
        <f t="shared" si="20"/>
        <v>0</v>
      </c>
      <c r="BP1310" s="2"/>
    </row>
    <row r="1311" spans="1:68" x14ac:dyDescent="0.25">
      <c r="A1311" s="3"/>
      <c r="B1311" s="4"/>
      <c r="C1311" s="2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Q1311" s="5"/>
      <c r="R1311" s="5"/>
      <c r="S1311" s="5"/>
      <c r="T1311" s="5"/>
      <c r="U1311" s="5"/>
      <c r="V1311" s="5"/>
      <c r="W1311" s="5"/>
      <c r="X1311" s="5"/>
      <c r="Y1311" s="5"/>
      <c r="Z1311" s="5"/>
      <c r="AA1311" s="5"/>
      <c r="AB1311" s="5"/>
      <c r="AC1311" s="5"/>
      <c r="AD1311" s="5"/>
      <c r="AE1311" s="5"/>
      <c r="AF1311" s="5"/>
      <c r="AG1311" s="5"/>
      <c r="AH1311" s="5"/>
      <c r="AI1311" s="5"/>
      <c r="AJ1311" s="5"/>
      <c r="AK1311" s="5"/>
      <c r="AL1311" s="5"/>
      <c r="AM1311" s="5"/>
      <c r="AN1311" s="5"/>
      <c r="AO1311" s="5"/>
      <c r="AP1311" s="5"/>
      <c r="AQ1311" s="5"/>
      <c r="AR1311" s="5"/>
      <c r="AS1311" s="5"/>
      <c r="AT1311" s="5"/>
      <c r="AU1311" s="5"/>
      <c r="AV1311" s="5"/>
      <c r="AW1311" s="5"/>
      <c r="AX1311" s="5"/>
      <c r="AY1311" s="5"/>
      <c r="AZ1311" s="5"/>
      <c r="BA1311" s="5"/>
      <c r="BB1311" s="5"/>
      <c r="BC1311" s="5"/>
      <c r="BD1311" s="5"/>
      <c r="BE1311" s="5"/>
      <c r="BF1311" s="5"/>
      <c r="BG1311" s="5"/>
      <c r="BH1311" s="5"/>
      <c r="BI1311" s="5"/>
      <c r="BJ1311" s="5"/>
      <c r="BK1311" s="5"/>
      <c r="BL1311" s="5"/>
      <c r="BM1311" s="5"/>
      <c r="BN1311" s="5"/>
      <c r="BO1311" s="1">
        <f t="shared" si="20"/>
        <v>0</v>
      </c>
      <c r="BP1311" s="2"/>
    </row>
    <row r="1312" spans="1:68" x14ac:dyDescent="0.25">
      <c r="A1312" s="3"/>
      <c r="B1312" s="4"/>
      <c r="C1312" s="2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Q1312" s="5"/>
      <c r="R1312" s="5"/>
      <c r="S1312" s="5"/>
      <c r="T1312" s="5"/>
      <c r="U1312" s="5"/>
      <c r="V1312" s="5"/>
      <c r="W1312" s="5"/>
      <c r="X1312" s="5"/>
      <c r="Y1312" s="5"/>
      <c r="Z1312" s="5"/>
      <c r="AA1312" s="5"/>
      <c r="AB1312" s="5"/>
      <c r="AC1312" s="5"/>
      <c r="AD1312" s="5"/>
      <c r="AE1312" s="5"/>
      <c r="AF1312" s="5"/>
      <c r="AG1312" s="5"/>
      <c r="AH1312" s="5"/>
      <c r="AI1312" s="5"/>
      <c r="AJ1312" s="5"/>
      <c r="AK1312" s="5"/>
      <c r="AL1312" s="5"/>
      <c r="AM1312" s="5"/>
      <c r="AN1312" s="5"/>
      <c r="AO1312" s="5"/>
      <c r="AP1312" s="5"/>
      <c r="AQ1312" s="5"/>
      <c r="AR1312" s="5"/>
      <c r="AS1312" s="5"/>
      <c r="AT1312" s="5"/>
      <c r="AU1312" s="5"/>
      <c r="AV1312" s="5"/>
      <c r="AW1312" s="5"/>
      <c r="AX1312" s="5"/>
      <c r="AY1312" s="5"/>
      <c r="AZ1312" s="5"/>
      <c r="BA1312" s="5"/>
      <c r="BB1312" s="5"/>
      <c r="BC1312" s="5"/>
      <c r="BD1312" s="5"/>
      <c r="BE1312" s="5"/>
      <c r="BF1312" s="5"/>
      <c r="BG1312" s="5"/>
      <c r="BH1312" s="5"/>
      <c r="BI1312" s="5"/>
      <c r="BJ1312" s="5"/>
      <c r="BK1312" s="5"/>
      <c r="BL1312" s="5"/>
      <c r="BM1312" s="5"/>
      <c r="BN1312" s="5"/>
      <c r="BO1312" s="1">
        <f t="shared" si="20"/>
        <v>0</v>
      </c>
      <c r="BP1312" s="2"/>
    </row>
    <row r="1313" spans="1:68" x14ac:dyDescent="0.25">
      <c r="A1313" s="3"/>
      <c r="B1313" s="4"/>
      <c r="C1313" s="2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Q1313" s="5"/>
      <c r="R1313" s="5"/>
      <c r="S1313" s="5"/>
      <c r="T1313" s="5"/>
      <c r="U1313" s="5"/>
      <c r="V1313" s="5"/>
      <c r="W1313" s="5"/>
      <c r="X1313" s="5"/>
      <c r="Y1313" s="5"/>
      <c r="Z1313" s="5"/>
      <c r="AA1313" s="5"/>
      <c r="AB1313" s="5"/>
      <c r="AC1313" s="5"/>
      <c r="AD1313" s="5"/>
      <c r="AE1313" s="5"/>
      <c r="AF1313" s="5"/>
      <c r="AG1313" s="5"/>
      <c r="AH1313" s="5"/>
      <c r="AI1313" s="5"/>
      <c r="AJ1313" s="5"/>
      <c r="AK1313" s="5"/>
      <c r="AL1313" s="5"/>
      <c r="AM1313" s="5"/>
      <c r="AN1313" s="5"/>
      <c r="AO1313" s="5"/>
      <c r="AP1313" s="5"/>
      <c r="AQ1313" s="5"/>
      <c r="AR1313" s="5"/>
      <c r="AS1313" s="5"/>
      <c r="AT1313" s="5"/>
      <c r="AU1313" s="5"/>
      <c r="AV1313" s="5"/>
      <c r="AW1313" s="5"/>
      <c r="AX1313" s="5"/>
      <c r="AY1313" s="5"/>
      <c r="AZ1313" s="5"/>
      <c r="BA1313" s="5"/>
      <c r="BB1313" s="5"/>
      <c r="BC1313" s="5"/>
      <c r="BD1313" s="5"/>
      <c r="BE1313" s="5"/>
      <c r="BF1313" s="5"/>
      <c r="BG1313" s="5"/>
      <c r="BH1313" s="5"/>
      <c r="BI1313" s="5"/>
      <c r="BJ1313" s="5"/>
      <c r="BK1313" s="5"/>
      <c r="BL1313" s="5"/>
      <c r="BM1313" s="5"/>
      <c r="BN1313" s="5"/>
      <c r="BO1313" s="1">
        <f t="shared" si="20"/>
        <v>0</v>
      </c>
      <c r="BP1313" s="2"/>
    </row>
    <row r="1314" spans="1:68" x14ac:dyDescent="0.25">
      <c r="A1314" s="3"/>
      <c r="B1314" s="4"/>
      <c r="C1314" s="2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Q1314" s="5"/>
      <c r="R1314" s="5"/>
      <c r="S1314" s="5"/>
      <c r="T1314" s="5"/>
      <c r="U1314" s="5"/>
      <c r="V1314" s="5"/>
      <c r="W1314" s="5"/>
      <c r="X1314" s="5"/>
      <c r="Y1314" s="5"/>
      <c r="Z1314" s="5"/>
      <c r="AA1314" s="5"/>
      <c r="AB1314" s="5"/>
      <c r="AC1314" s="5"/>
      <c r="AD1314" s="5"/>
      <c r="AE1314" s="5"/>
      <c r="AF1314" s="5"/>
      <c r="AG1314" s="5"/>
      <c r="AH1314" s="5"/>
      <c r="AI1314" s="5"/>
      <c r="AJ1314" s="5"/>
      <c r="AK1314" s="5"/>
      <c r="AL1314" s="5"/>
      <c r="AM1314" s="5"/>
      <c r="AN1314" s="5"/>
      <c r="AO1314" s="5"/>
      <c r="AP1314" s="5"/>
      <c r="AQ1314" s="5"/>
      <c r="AR1314" s="5"/>
      <c r="AS1314" s="5"/>
      <c r="AT1314" s="5"/>
      <c r="AU1314" s="5"/>
      <c r="AV1314" s="5"/>
      <c r="AW1314" s="5"/>
      <c r="AX1314" s="5"/>
      <c r="AY1314" s="5"/>
      <c r="AZ1314" s="5"/>
      <c r="BA1314" s="5"/>
      <c r="BB1314" s="5"/>
      <c r="BC1314" s="5"/>
      <c r="BD1314" s="5"/>
      <c r="BE1314" s="5"/>
      <c r="BF1314" s="5"/>
      <c r="BG1314" s="5"/>
      <c r="BH1314" s="5"/>
      <c r="BI1314" s="5"/>
      <c r="BJ1314" s="5"/>
      <c r="BK1314" s="5"/>
      <c r="BL1314" s="5"/>
      <c r="BM1314" s="5"/>
      <c r="BN1314" s="5"/>
      <c r="BO1314" s="1">
        <f t="shared" si="20"/>
        <v>0</v>
      </c>
      <c r="BP1314" s="2"/>
    </row>
    <row r="1315" spans="1:68" x14ac:dyDescent="0.25">
      <c r="A1315" s="3"/>
      <c r="B1315" s="4"/>
      <c r="C1315" s="2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Q1315" s="5"/>
      <c r="R1315" s="5"/>
      <c r="S1315" s="5"/>
      <c r="T1315" s="5"/>
      <c r="U1315" s="5"/>
      <c r="V1315" s="5"/>
      <c r="W1315" s="5"/>
      <c r="X1315" s="5"/>
      <c r="Y1315" s="5"/>
      <c r="Z1315" s="5"/>
      <c r="AA1315" s="5"/>
      <c r="AB1315" s="5"/>
      <c r="AC1315" s="5"/>
      <c r="AD1315" s="5"/>
      <c r="AE1315" s="5"/>
      <c r="AF1315" s="5"/>
      <c r="AG1315" s="5"/>
      <c r="AH1315" s="5"/>
      <c r="AI1315" s="5"/>
      <c r="AJ1315" s="5"/>
      <c r="AK1315" s="5"/>
      <c r="AL1315" s="5"/>
      <c r="AM1315" s="5"/>
      <c r="AN1315" s="5"/>
      <c r="AO1315" s="5"/>
      <c r="AP1315" s="5"/>
      <c r="AQ1315" s="5"/>
      <c r="AR1315" s="5"/>
      <c r="AS1315" s="5"/>
      <c r="AT1315" s="5"/>
      <c r="AU1315" s="5"/>
      <c r="AV1315" s="5"/>
      <c r="AW1315" s="5"/>
      <c r="AX1315" s="5"/>
      <c r="AY1315" s="5"/>
      <c r="AZ1315" s="5"/>
      <c r="BA1315" s="5"/>
      <c r="BB1315" s="5"/>
      <c r="BC1315" s="5"/>
      <c r="BD1315" s="5"/>
      <c r="BE1315" s="5"/>
      <c r="BF1315" s="5"/>
      <c r="BG1315" s="5"/>
      <c r="BH1315" s="5"/>
      <c r="BI1315" s="5"/>
      <c r="BJ1315" s="5"/>
      <c r="BK1315" s="5"/>
      <c r="BL1315" s="5"/>
      <c r="BM1315" s="5"/>
      <c r="BN1315" s="5"/>
      <c r="BO1315" s="1">
        <f t="shared" si="20"/>
        <v>0</v>
      </c>
      <c r="BP1315" s="2"/>
    </row>
    <row r="1316" spans="1:68" x14ac:dyDescent="0.25">
      <c r="A1316" s="3"/>
      <c r="B1316" s="4"/>
      <c r="C1316" s="2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Q1316" s="5"/>
      <c r="R1316" s="5"/>
      <c r="S1316" s="5"/>
      <c r="T1316" s="5"/>
      <c r="U1316" s="5"/>
      <c r="V1316" s="5"/>
      <c r="W1316" s="5"/>
      <c r="X1316" s="5"/>
      <c r="Y1316" s="5"/>
      <c r="Z1316" s="5"/>
      <c r="AA1316" s="5"/>
      <c r="AB1316" s="5"/>
      <c r="AC1316" s="5"/>
      <c r="AD1316" s="5"/>
      <c r="AE1316" s="5"/>
      <c r="AF1316" s="5"/>
      <c r="AG1316" s="5"/>
      <c r="AH1316" s="5"/>
      <c r="AI1316" s="5"/>
      <c r="AJ1316" s="5"/>
      <c r="AK1316" s="5"/>
      <c r="AL1316" s="5"/>
      <c r="AM1316" s="5"/>
      <c r="AN1316" s="5"/>
      <c r="AO1316" s="5"/>
      <c r="AP1316" s="5"/>
      <c r="AQ1316" s="5"/>
      <c r="AR1316" s="5"/>
      <c r="AS1316" s="5"/>
      <c r="AT1316" s="5"/>
      <c r="AU1316" s="5"/>
      <c r="AV1316" s="5"/>
      <c r="AW1316" s="5"/>
      <c r="AX1316" s="5"/>
      <c r="AY1316" s="5"/>
      <c r="AZ1316" s="5"/>
      <c r="BA1316" s="5"/>
      <c r="BB1316" s="5"/>
      <c r="BC1316" s="5"/>
      <c r="BD1316" s="5"/>
      <c r="BE1316" s="5"/>
      <c r="BF1316" s="5"/>
      <c r="BG1316" s="5"/>
      <c r="BH1316" s="5"/>
      <c r="BI1316" s="5"/>
      <c r="BJ1316" s="5"/>
      <c r="BK1316" s="5"/>
      <c r="BL1316" s="5"/>
      <c r="BM1316" s="5"/>
      <c r="BN1316" s="5"/>
      <c r="BO1316" s="1">
        <f t="shared" si="20"/>
        <v>0</v>
      </c>
      <c r="BP1316" s="2"/>
    </row>
    <row r="1317" spans="1:68" x14ac:dyDescent="0.25">
      <c r="A1317" s="3"/>
      <c r="B1317" s="4"/>
      <c r="C1317" s="2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Q1317" s="5"/>
      <c r="R1317" s="5"/>
      <c r="S1317" s="5"/>
      <c r="T1317" s="5"/>
      <c r="U1317" s="5"/>
      <c r="V1317" s="5"/>
      <c r="W1317" s="5"/>
      <c r="X1317" s="5"/>
      <c r="Y1317" s="5"/>
      <c r="Z1317" s="5"/>
      <c r="AA1317" s="5"/>
      <c r="AB1317" s="5"/>
      <c r="AC1317" s="5"/>
      <c r="AD1317" s="5"/>
      <c r="AE1317" s="5"/>
      <c r="AF1317" s="5"/>
      <c r="AG1317" s="5"/>
      <c r="AH1317" s="5"/>
      <c r="AI1317" s="5"/>
      <c r="AJ1317" s="5"/>
      <c r="AK1317" s="5"/>
      <c r="AL1317" s="5"/>
      <c r="AM1317" s="5"/>
      <c r="AN1317" s="5"/>
      <c r="AO1317" s="5"/>
      <c r="AP1317" s="5"/>
      <c r="AQ1317" s="5"/>
      <c r="AR1317" s="5"/>
      <c r="AS1317" s="5"/>
      <c r="AT1317" s="5"/>
      <c r="AU1317" s="5"/>
      <c r="AV1317" s="5"/>
      <c r="AW1317" s="5"/>
      <c r="AX1317" s="5"/>
      <c r="AY1317" s="5"/>
      <c r="AZ1317" s="5"/>
      <c r="BA1317" s="5"/>
      <c r="BB1317" s="5"/>
      <c r="BC1317" s="5"/>
      <c r="BD1317" s="5"/>
      <c r="BE1317" s="5"/>
      <c r="BF1317" s="5"/>
      <c r="BG1317" s="5"/>
      <c r="BH1317" s="5"/>
      <c r="BI1317" s="5"/>
      <c r="BJ1317" s="5"/>
      <c r="BK1317" s="5"/>
      <c r="BL1317" s="5"/>
      <c r="BM1317" s="5"/>
      <c r="BN1317" s="5"/>
      <c r="BO1317" s="1">
        <f t="shared" si="20"/>
        <v>0</v>
      </c>
      <c r="BP1317" s="2"/>
    </row>
    <row r="1318" spans="1:68" x14ac:dyDescent="0.25">
      <c r="A1318" s="3"/>
      <c r="B1318" s="4"/>
      <c r="C1318" s="2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Q1318" s="5"/>
      <c r="R1318" s="5"/>
      <c r="S1318" s="5"/>
      <c r="T1318" s="5"/>
      <c r="U1318" s="5"/>
      <c r="V1318" s="5"/>
      <c r="W1318" s="5"/>
      <c r="X1318" s="5"/>
      <c r="Y1318" s="5"/>
      <c r="Z1318" s="5"/>
      <c r="AA1318" s="5"/>
      <c r="AB1318" s="5"/>
      <c r="AC1318" s="5"/>
      <c r="AD1318" s="5"/>
      <c r="AE1318" s="5"/>
      <c r="AF1318" s="5"/>
      <c r="AG1318" s="5"/>
      <c r="AH1318" s="5"/>
      <c r="AI1318" s="5"/>
      <c r="AJ1318" s="5"/>
      <c r="AK1318" s="5"/>
      <c r="AL1318" s="5"/>
      <c r="AM1318" s="5"/>
      <c r="AN1318" s="5"/>
      <c r="AO1318" s="5"/>
      <c r="AP1318" s="5"/>
      <c r="AQ1318" s="5"/>
      <c r="AR1318" s="5"/>
      <c r="AS1318" s="5"/>
      <c r="AT1318" s="5"/>
      <c r="AU1318" s="5"/>
      <c r="AV1318" s="5"/>
      <c r="AW1318" s="5"/>
      <c r="AX1318" s="5"/>
      <c r="AY1318" s="5"/>
      <c r="AZ1318" s="5"/>
      <c r="BA1318" s="5"/>
      <c r="BB1318" s="5"/>
      <c r="BC1318" s="5"/>
      <c r="BD1318" s="5"/>
      <c r="BE1318" s="5"/>
      <c r="BF1318" s="5"/>
      <c r="BG1318" s="5"/>
      <c r="BH1318" s="5"/>
      <c r="BI1318" s="5"/>
      <c r="BJ1318" s="5"/>
      <c r="BK1318" s="5"/>
      <c r="BL1318" s="5"/>
      <c r="BM1318" s="5"/>
      <c r="BN1318" s="5"/>
      <c r="BO1318" s="1">
        <f t="shared" si="20"/>
        <v>0</v>
      </c>
      <c r="BP1318" s="2"/>
    </row>
    <row r="1319" spans="1:68" x14ac:dyDescent="0.25">
      <c r="A1319" s="3"/>
      <c r="B1319" s="4"/>
      <c r="C1319" s="2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Q1319" s="5"/>
      <c r="R1319" s="5"/>
      <c r="S1319" s="5"/>
      <c r="T1319" s="5"/>
      <c r="U1319" s="5"/>
      <c r="V1319" s="5"/>
      <c r="W1319" s="5"/>
      <c r="X1319" s="5"/>
      <c r="Y1319" s="5"/>
      <c r="Z1319" s="5"/>
      <c r="AA1319" s="5"/>
      <c r="AB1319" s="5"/>
      <c r="AC1319" s="5"/>
      <c r="AD1319" s="5"/>
      <c r="AE1319" s="5"/>
      <c r="AF1319" s="5"/>
      <c r="AG1319" s="5"/>
      <c r="AH1319" s="5"/>
      <c r="AI1319" s="5"/>
      <c r="AJ1319" s="5"/>
      <c r="AK1319" s="5"/>
      <c r="AL1319" s="5"/>
      <c r="AM1319" s="5"/>
      <c r="AN1319" s="5"/>
      <c r="AO1319" s="5"/>
      <c r="AP1319" s="5"/>
      <c r="AQ1319" s="5"/>
      <c r="AR1319" s="5"/>
      <c r="AS1319" s="5"/>
      <c r="AT1319" s="5"/>
      <c r="AU1319" s="5"/>
      <c r="AV1319" s="5"/>
      <c r="AW1319" s="5"/>
      <c r="AX1319" s="5"/>
      <c r="AY1319" s="5"/>
      <c r="AZ1319" s="5"/>
      <c r="BA1319" s="5"/>
      <c r="BB1319" s="5"/>
      <c r="BC1319" s="5"/>
      <c r="BD1319" s="5"/>
      <c r="BE1319" s="5"/>
      <c r="BF1319" s="5"/>
      <c r="BG1319" s="5"/>
      <c r="BH1319" s="5"/>
      <c r="BI1319" s="5"/>
      <c r="BJ1319" s="5"/>
      <c r="BK1319" s="5"/>
      <c r="BL1319" s="5"/>
      <c r="BM1319" s="5"/>
      <c r="BN1319" s="5"/>
      <c r="BO1319" s="1">
        <f t="shared" si="20"/>
        <v>0</v>
      </c>
      <c r="BP1319" s="2"/>
    </row>
    <row r="1320" spans="1:68" x14ac:dyDescent="0.25">
      <c r="A1320" s="3"/>
      <c r="B1320" s="4"/>
      <c r="C1320" s="2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Q1320" s="5"/>
      <c r="R1320" s="5"/>
      <c r="S1320" s="5"/>
      <c r="T1320" s="5"/>
      <c r="U1320" s="5"/>
      <c r="V1320" s="5"/>
      <c r="W1320" s="5"/>
      <c r="X1320" s="5"/>
      <c r="Y1320" s="5"/>
      <c r="Z1320" s="5"/>
      <c r="AA1320" s="5"/>
      <c r="AB1320" s="5"/>
      <c r="AC1320" s="5"/>
      <c r="AD1320" s="5"/>
      <c r="AE1320" s="5"/>
      <c r="AF1320" s="5"/>
      <c r="AG1320" s="5"/>
      <c r="AH1320" s="5"/>
      <c r="AI1320" s="5"/>
      <c r="AJ1320" s="5"/>
      <c r="AK1320" s="5"/>
      <c r="AL1320" s="5"/>
      <c r="AM1320" s="5"/>
      <c r="AN1320" s="5"/>
      <c r="AO1320" s="5"/>
      <c r="AP1320" s="5"/>
      <c r="AQ1320" s="5"/>
      <c r="AR1320" s="5"/>
      <c r="AS1320" s="5"/>
      <c r="AT1320" s="5"/>
      <c r="AU1320" s="5"/>
      <c r="AV1320" s="5"/>
      <c r="AW1320" s="5"/>
      <c r="AX1320" s="5"/>
      <c r="AY1320" s="5"/>
      <c r="AZ1320" s="5"/>
      <c r="BA1320" s="5"/>
      <c r="BB1320" s="5"/>
      <c r="BC1320" s="5"/>
      <c r="BD1320" s="5"/>
      <c r="BE1320" s="5"/>
      <c r="BF1320" s="5"/>
      <c r="BG1320" s="5"/>
      <c r="BH1320" s="5"/>
      <c r="BI1320" s="5"/>
      <c r="BJ1320" s="5"/>
      <c r="BK1320" s="5"/>
      <c r="BL1320" s="5"/>
      <c r="BM1320" s="5"/>
      <c r="BN1320" s="5"/>
      <c r="BO1320" s="1">
        <f t="shared" si="20"/>
        <v>0</v>
      </c>
      <c r="BP1320" s="2"/>
    </row>
    <row r="1321" spans="1:68" x14ac:dyDescent="0.25">
      <c r="A1321" s="3"/>
      <c r="B1321" s="4"/>
      <c r="C1321" s="2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Q1321" s="5"/>
      <c r="R1321" s="5"/>
      <c r="S1321" s="5"/>
      <c r="T1321" s="5"/>
      <c r="U1321" s="5"/>
      <c r="V1321" s="5"/>
      <c r="W1321" s="5"/>
      <c r="X1321" s="5"/>
      <c r="Y1321" s="5"/>
      <c r="Z1321" s="5"/>
      <c r="AA1321" s="5"/>
      <c r="AB1321" s="5"/>
      <c r="AC1321" s="5"/>
      <c r="AD1321" s="5"/>
      <c r="AE1321" s="5"/>
      <c r="AF1321" s="5"/>
      <c r="AG1321" s="5"/>
      <c r="AH1321" s="5"/>
      <c r="AI1321" s="5"/>
      <c r="AJ1321" s="5"/>
      <c r="AK1321" s="5"/>
      <c r="AL1321" s="5"/>
      <c r="AM1321" s="5"/>
      <c r="AN1321" s="5"/>
      <c r="AO1321" s="5"/>
      <c r="AP1321" s="5"/>
      <c r="AQ1321" s="5"/>
      <c r="AR1321" s="5"/>
      <c r="AS1321" s="5"/>
      <c r="AT1321" s="5"/>
      <c r="AU1321" s="5"/>
      <c r="AV1321" s="5"/>
      <c r="AW1321" s="5"/>
      <c r="AX1321" s="5"/>
      <c r="AY1321" s="5"/>
      <c r="AZ1321" s="5"/>
      <c r="BA1321" s="5"/>
      <c r="BB1321" s="5"/>
      <c r="BC1321" s="5"/>
      <c r="BD1321" s="5"/>
      <c r="BE1321" s="5"/>
      <c r="BF1321" s="5"/>
      <c r="BG1321" s="5"/>
      <c r="BH1321" s="5"/>
      <c r="BI1321" s="5"/>
      <c r="BJ1321" s="5"/>
      <c r="BK1321" s="5"/>
      <c r="BL1321" s="5"/>
      <c r="BM1321" s="5"/>
      <c r="BN1321" s="5"/>
      <c r="BO1321" s="1">
        <f t="shared" si="20"/>
        <v>0</v>
      </c>
      <c r="BP1321" s="2"/>
    </row>
    <row r="1322" spans="1:68" x14ac:dyDescent="0.25">
      <c r="A1322" s="3"/>
      <c r="B1322" s="4"/>
      <c r="C1322" s="2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Q1322" s="5"/>
      <c r="R1322" s="5"/>
      <c r="S1322" s="5"/>
      <c r="T1322" s="5"/>
      <c r="U1322" s="5"/>
      <c r="V1322" s="5"/>
      <c r="W1322" s="5"/>
      <c r="X1322" s="5"/>
      <c r="Y1322" s="5"/>
      <c r="Z1322" s="5"/>
      <c r="AA1322" s="5"/>
      <c r="AB1322" s="5"/>
      <c r="AC1322" s="5"/>
      <c r="AD1322" s="5"/>
      <c r="AE1322" s="5"/>
      <c r="AF1322" s="5"/>
      <c r="AG1322" s="5"/>
      <c r="AH1322" s="5"/>
      <c r="AI1322" s="5"/>
      <c r="AJ1322" s="5"/>
      <c r="AK1322" s="5"/>
      <c r="AL1322" s="5"/>
      <c r="AM1322" s="5"/>
      <c r="AN1322" s="5"/>
      <c r="AO1322" s="5"/>
      <c r="AP1322" s="5"/>
      <c r="AQ1322" s="5"/>
      <c r="AR1322" s="5"/>
      <c r="AS1322" s="5"/>
      <c r="AT1322" s="5"/>
      <c r="AU1322" s="5"/>
      <c r="AV1322" s="5"/>
      <c r="AW1322" s="5"/>
      <c r="AX1322" s="5"/>
      <c r="AY1322" s="5"/>
      <c r="AZ1322" s="5"/>
      <c r="BA1322" s="5"/>
      <c r="BB1322" s="5"/>
      <c r="BC1322" s="5"/>
      <c r="BD1322" s="5"/>
      <c r="BE1322" s="5"/>
      <c r="BF1322" s="5"/>
      <c r="BG1322" s="5"/>
      <c r="BH1322" s="5"/>
      <c r="BI1322" s="5"/>
      <c r="BJ1322" s="5"/>
      <c r="BK1322" s="5"/>
      <c r="BL1322" s="5"/>
      <c r="BM1322" s="5"/>
      <c r="BN1322" s="5"/>
      <c r="BO1322" s="1">
        <f t="shared" si="20"/>
        <v>0</v>
      </c>
      <c r="BP1322" s="2"/>
    </row>
    <row r="1323" spans="1:68" x14ac:dyDescent="0.25">
      <c r="A1323" s="3"/>
      <c r="B1323" s="4"/>
      <c r="C1323" s="2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Q1323" s="5"/>
      <c r="R1323" s="5"/>
      <c r="S1323" s="5"/>
      <c r="T1323" s="5"/>
      <c r="U1323" s="5"/>
      <c r="V1323" s="5"/>
      <c r="W1323" s="5"/>
      <c r="X1323" s="5"/>
      <c r="Y1323" s="5"/>
      <c r="Z1323" s="5"/>
      <c r="AA1323" s="5"/>
      <c r="AB1323" s="5"/>
      <c r="AC1323" s="5"/>
      <c r="AD1323" s="5"/>
      <c r="AE1323" s="5"/>
      <c r="AF1323" s="5"/>
      <c r="AG1323" s="5"/>
      <c r="AH1323" s="5"/>
      <c r="AI1323" s="5"/>
      <c r="AJ1323" s="5"/>
      <c r="AK1323" s="5"/>
      <c r="AL1323" s="5"/>
      <c r="AM1323" s="5"/>
      <c r="AN1323" s="5"/>
      <c r="AO1323" s="5"/>
      <c r="AP1323" s="5"/>
      <c r="AQ1323" s="5"/>
      <c r="AR1323" s="5"/>
      <c r="AS1323" s="5"/>
      <c r="AT1323" s="5"/>
      <c r="AU1323" s="5"/>
      <c r="AV1323" s="5"/>
      <c r="AW1323" s="5"/>
      <c r="AX1323" s="5"/>
      <c r="AY1323" s="5"/>
      <c r="AZ1323" s="5"/>
      <c r="BA1323" s="5"/>
      <c r="BB1323" s="5"/>
      <c r="BC1323" s="5"/>
      <c r="BD1323" s="5"/>
      <c r="BE1323" s="5"/>
      <c r="BF1323" s="5"/>
      <c r="BG1323" s="5"/>
      <c r="BH1323" s="5"/>
      <c r="BI1323" s="5"/>
      <c r="BJ1323" s="5"/>
      <c r="BK1323" s="5"/>
      <c r="BL1323" s="5"/>
      <c r="BM1323" s="5"/>
      <c r="BN1323" s="5"/>
      <c r="BO1323" s="1">
        <f t="shared" si="20"/>
        <v>0</v>
      </c>
      <c r="BP1323" s="2"/>
    </row>
    <row r="1324" spans="1:68" x14ac:dyDescent="0.25">
      <c r="A1324" s="3"/>
      <c r="B1324" s="4"/>
      <c r="C1324" s="2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Q1324" s="5"/>
      <c r="R1324" s="5"/>
      <c r="S1324" s="5"/>
      <c r="T1324" s="5"/>
      <c r="U1324" s="5"/>
      <c r="V1324" s="5"/>
      <c r="W1324" s="5"/>
      <c r="X1324" s="5"/>
      <c r="Y1324" s="5"/>
      <c r="Z1324" s="5"/>
      <c r="AA1324" s="5"/>
      <c r="AB1324" s="5"/>
      <c r="AC1324" s="5"/>
      <c r="AD1324" s="5"/>
      <c r="AE1324" s="5"/>
      <c r="AF1324" s="5"/>
      <c r="AG1324" s="5"/>
      <c r="AH1324" s="5"/>
      <c r="AI1324" s="5"/>
      <c r="AJ1324" s="5"/>
      <c r="AK1324" s="5"/>
      <c r="AL1324" s="5"/>
      <c r="AM1324" s="5"/>
      <c r="AN1324" s="5"/>
      <c r="AO1324" s="5"/>
      <c r="AP1324" s="5"/>
      <c r="AQ1324" s="5"/>
      <c r="AR1324" s="5"/>
      <c r="AS1324" s="5"/>
      <c r="AT1324" s="5"/>
      <c r="AU1324" s="5"/>
      <c r="AV1324" s="5"/>
      <c r="AW1324" s="5"/>
      <c r="AX1324" s="5"/>
      <c r="AY1324" s="5"/>
      <c r="AZ1324" s="5"/>
      <c r="BA1324" s="5"/>
      <c r="BB1324" s="5"/>
      <c r="BC1324" s="5"/>
      <c r="BD1324" s="5"/>
      <c r="BE1324" s="5"/>
      <c r="BF1324" s="5"/>
      <c r="BG1324" s="5"/>
      <c r="BH1324" s="5"/>
      <c r="BI1324" s="5"/>
      <c r="BJ1324" s="5"/>
      <c r="BK1324" s="5"/>
      <c r="BL1324" s="5"/>
      <c r="BM1324" s="5"/>
      <c r="BN1324" s="5"/>
      <c r="BO1324" s="1">
        <f t="shared" si="20"/>
        <v>0</v>
      </c>
      <c r="BP1324" s="2"/>
    </row>
    <row r="1325" spans="1:68" x14ac:dyDescent="0.25">
      <c r="A1325" s="3"/>
      <c r="B1325" s="4"/>
      <c r="C1325" s="2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Q1325" s="5"/>
      <c r="R1325" s="5"/>
      <c r="S1325" s="5"/>
      <c r="T1325" s="5"/>
      <c r="U1325" s="5"/>
      <c r="V1325" s="5"/>
      <c r="W1325" s="5"/>
      <c r="X1325" s="5"/>
      <c r="Y1325" s="5"/>
      <c r="Z1325" s="5"/>
      <c r="AA1325" s="5"/>
      <c r="AB1325" s="5"/>
      <c r="AC1325" s="5"/>
      <c r="AD1325" s="5"/>
      <c r="AE1325" s="5"/>
      <c r="AF1325" s="5"/>
      <c r="AG1325" s="5"/>
      <c r="AH1325" s="5"/>
      <c r="AI1325" s="5"/>
      <c r="AJ1325" s="5"/>
      <c r="AK1325" s="5"/>
      <c r="AL1325" s="5"/>
      <c r="AM1325" s="5"/>
      <c r="AN1325" s="5"/>
      <c r="AO1325" s="5"/>
      <c r="AP1325" s="5"/>
      <c r="AQ1325" s="5"/>
      <c r="AR1325" s="5"/>
      <c r="AS1325" s="5"/>
      <c r="AT1325" s="5"/>
      <c r="AU1325" s="5"/>
      <c r="AV1325" s="5"/>
      <c r="AW1325" s="5"/>
      <c r="AX1325" s="5"/>
      <c r="AY1325" s="5"/>
      <c r="AZ1325" s="5"/>
      <c r="BA1325" s="5"/>
      <c r="BB1325" s="5"/>
      <c r="BC1325" s="5"/>
      <c r="BD1325" s="5"/>
      <c r="BE1325" s="5"/>
      <c r="BF1325" s="5"/>
      <c r="BG1325" s="5"/>
      <c r="BH1325" s="5"/>
      <c r="BI1325" s="5"/>
      <c r="BJ1325" s="5"/>
      <c r="BK1325" s="5"/>
      <c r="BL1325" s="5"/>
      <c r="BM1325" s="5"/>
      <c r="BN1325" s="5"/>
      <c r="BO1325" s="1">
        <f t="shared" si="20"/>
        <v>0</v>
      </c>
      <c r="BP1325" s="2"/>
    </row>
    <row r="1326" spans="1:68" x14ac:dyDescent="0.25">
      <c r="A1326" s="3"/>
      <c r="B1326" s="4"/>
      <c r="C1326" s="2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Q1326" s="5"/>
      <c r="R1326" s="5"/>
      <c r="S1326" s="5"/>
      <c r="T1326" s="5"/>
      <c r="U1326" s="5"/>
      <c r="V1326" s="5"/>
      <c r="W1326" s="5"/>
      <c r="X1326" s="5"/>
      <c r="Y1326" s="5"/>
      <c r="Z1326" s="5"/>
      <c r="AA1326" s="5"/>
      <c r="AB1326" s="5"/>
      <c r="AC1326" s="5"/>
      <c r="AD1326" s="5"/>
      <c r="AE1326" s="5"/>
      <c r="AF1326" s="5"/>
      <c r="AG1326" s="5"/>
      <c r="AH1326" s="5"/>
      <c r="AI1326" s="5"/>
      <c r="AJ1326" s="5"/>
      <c r="AK1326" s="5"/>
      <c r="AL1326" s="5"/>
      <c r="AM1326" s="5"/>
      <c r="AN1326" s="5"/>
      <c r="AO1326" s="5"/>
      <c r="AP1326" s="5"/>
      <c r="AQ1326" s="5"/>
      <c r="AR1326" s="5"/>
      <c r="AS1326" s="5"/>
      <c r="AT1326" s="5"/>
      <c r="AU1326" s="5"/>
      <c r="AV1326" s="5"/>
      <c r="AW1326" s="5"/>
      <c r="AX1326" s="5"/>
      <c r="AY1326" s="5"/>
      <c r="AZ1326" s="5"/>
      <c r="BA1326" s="5"/>
      <c r="BB1326" s="5"/>
      <c r="BC1326" s="5"/>
      <c r="BD1326" s="5"/>
      <c r="BE1326" s="5"/>
      <c r="BF1326" s="5"/>
      <c r="BG1326" s="5"/>
      <c r="BH1326" s="5"/>
      <c r="BI1326" s="5"/>
      <c r="BJ1326" s="5"/>
      <c r="BK1326" s="5"/>
      <c r="BL1326" s="5"/>
      <c r="BM1326" s="5"/>
      <c r="BN1326" s="5"/>
      <c r="BO1326" s="1">
        <f t="shared" si="20"/>
        <v>0</v>
      </c>
      <c r="BP1326" s="2"/>
    </row>
    <row r="1327" spans="1:68" x14ac:dyDescent="0.25">
      <c r="A1327" s="3"/>
      <c r="B1327" s="4"/>
      <c r="C1327" s="2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Q1327" s="5"/>
      <c r="R1327" s="5"/>
      <c r="S1327" s="5"/>
      <c r="T1327" s="5"/>
      <c r="U1327" s="5"/>
      <c r="V1327" s="5"/>
      <c r="W1327" s="5"/>
      <c r="X1327" s="5"/>
      <c r="Y1327" s="5"/>
      <c r="Z1327" s="5"/>
      <c r="AA1327" s="5"/>
      <c r="AB1327" s="5"/>
      <c r="AC1327" s="5"/>
      <c r="AD1327" s="5"/>
      <c r="AE1327" s="5"/>
      <c r="AF1327" s="5"/>
      <c r="AG1327" s="5"/>
      <c r="AH1327" s="5"/>
      <c r="AI1327" s="5"/>
      <c r="AJ1327" s="5"/>
      <c r="AK1327" s="5"/>
      <c r="AL1327" s="5"/>
      <c r="AM1327" s="5"/>
      <c r="AN1327" s="5"/>
      <c r="AO1327" s="5"/>
      <c r="AP1327" s="5"/>
      <c r="AQ1327" s="5"/>
      <c r="AR1327" s="5"/>
      <c r="AS1327" s="5"/>
      <c r="AT1327" s="5"/>
      <c r="AU1327" s="5"/>
      <c r="AV1327" s="5"/>
      <c r="AW1327" s="5"/>
      <c r="AX1327" s="5"/>
      <c r="AY1327" s="5"/>
      <c r="AZ1327" s="5"/>
      <c r="BA1327" s="5"/>
      <c r="BB1327" s="5"/>
      <c r="BC1327" s="5"/>
      <c r="BD1327" s="5"/>
      <c r="BE1327" s="5"/>
      <c r="BF1327" s="5"/>
      <c r="BG1327" s="5"/>
      <c r="BH1327" s="5"/>
      <c r="BI1327" s="5"/>
      <c r="BJ1327" s="5"/>
      <c r="BK1327" s="5"/>
      <c r="BL1327" s="5"/>
      <c r="BM1327" s="5"/>
      <c r="BN1327" s="5"/>
      <c r="BO1327" s="1">
        <f t="shared" si="20"/>
        <v>0</v>
      </c>
      <c r="BP1327" s="2"/>
    </row>
    <row r="1328" spans="1:68" x14ac:dyDescent="0.25">
      <c r="A1328" s="3"/>
      <c r="B1328" s="4"/>
      <c r="C1328" s="2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Q1328" s="5"/>
      <c r="R1328" s="5"/>
      <c r="S1328" s="5"/>
      <c r="T1328" s="5"/>
      <c r="U1328" s="5"/>
      <c r="V1328" s="5"/>
      <c r="W1328" s="5"/>
      <c r="X1328" s="5"/>
      <c r="Y1328" s="5"/>
      <c r="Z1328" s="5"/>
      <c r="AA1328" s="5"/>
      <c r="AB1328" s="5"/>
      <c r="AC1328" s="5"/>
      <c r="AD1328" s="5"/>
      <c r="AE1328" s="5"/>
      <c r="AF1328" s="5"/>
      <c r="AG1328" s="5"/>
      <c r="AH1328" s="5"/>
      <c r="AI1328" s="5"/>
      <c r="AJ1328" s="5"/>
      <c r="AK1328" s="5"/>
      <c r="AL1328" s="5"/>
      <c r="AM1328" s="5"/>
      <c r="AN1328" s="5"/>
      <c r="AO1328" s="5"/>
      <c r="AP1328" s="5"/>
      <c r="AQ1328" s="5"/>
      <c r="AR1328" s="5"/>
      <c r="AS1328" s="5"/>
      <c r="AT1328" s="5"/>
      <c r="AU1328" s="5"/>
      <c r="AV1328" s="5"/>
      <c r="AW1328" s="5"/>
      <c r="AX1328" s="5"/>
      <c r="AY1328" s="5"/>
      <c r="AZ1328" s="5"/>
      <c r="BA1328" s="5"/>
      <c r="BB1328" s="5"/>
      <c r="BC1328" s="5"/>
      <c r="BD1328" s="5"/>
      <c r="BE1328" s="5"/>
      <c r="BF1328" s="5"/>
      <c r="BG1328" s="5"/>
      <c r="BH1328" s="5"/>
      <c r="BI1328" s="5"/>
      <c r="BJ1328" s="5"/>
      <c r="BK1328" s="5"/>
      <c r="BL1328" s="5"/>
      <c r="BM1328" s="5"/>
      <c r="BN1328" s="5"/>
      <c r="BO1328" s="1">
        <f t="shared" si="20"/>
        <v>0</v>
      </c>
      <c r="BP1328" s="2"/>
    </row>
    <row r="1329" spans="1:68" x14ac:dyDescent="0.25">
      <c r="A1329" s="3"/>
      <c r="B1329" s="4"/>
      <c r="C1329" s="2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Q1329" s="5"/>
      <c r="R1329" s="5"/>
      <c r="S1329" s="5"/>
      <c r="T1329" s="5"/>
      <c r="U1329" s="5"/>
      <c r="V1329" s="5"/>
      <c r="W1329" s="5"/>
      <c r="X1329" s="5"/>
      <c r="Y1329" s="5"/>
      <c r="Z1329" s="5"/>
      <c r="AA1329" s="5"/>
      <c r="AB1329" s="5"/>
      <c r="AC1329" s="5"/>
      <c r="AD1329" s="5"/>
      <c r="AE1329" s="5"/>
      <c r="AF1329" s="5"/>
      <c r="AG1329" s="5"/>
      <c r="AH1329" s="5"/>
      <c r="AI1329" s="5"/>
      <c r="AJ1329" s="5"/>
      <c r="AK1329" s="5"/>
      <c r="AL1329" s="5"/>
      <c r="AM1329" s="5"/>
      <c r="AN1329" s="5"/>
      <c r="AO1329" s="5"/>
      <c r="AP1329" s="5"/>
      <c r="AQ1329" s="5"/>
      <c r="AR1329" s="5"/>
      <c r="AS1329" s="5"/>
      <c r="AT1329" s="5"/>
      <c r="AU1329" s="5"/>
      <c r="AV1329" s="5"/>
      <c r="AW1329" s="5"/>
      <c r="AX1329" s="5"/>
      <c r="AY1329" s="5"/>
      <c r="AZ1329" s="5"/>
      <c r="BA1329" s="5"/>
      <c r="BB1329" s="5"/>
      <c r="BC1329" s="5"/>
      <c r="BD1329" s="5"/>
      <c r="BE1329" s="5"/>
      <c r="BF1329" s="5"/>
      <c r="BG1329" s="5"/>
      <c r="BH1329" s="5"/>
      <c r="BI1329" s="5"/>
      <c r="BJ1329" s="5"/>
      <c r="BK1329" s="5"/>
      <c r="BL1329" s="5"/>
      <c r="BM1329" s="5"/>
      <c r="BN1329" s="5"/>
      <c r="BO1329" s="1">
        <f t="shared" si="20"/>
        <v>0</v>
      </c>
      <c r="BP1329" s="2"/>
    </row>
    <row r="1330" spans="1:68" x14ac:dyDescent="0.25">
      <c r="A1330" s="3"/>
      <c r="B1330" s="4"/>
      <c r="C1330" s="2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Q1330" s="5"/>
      <c r="R1330" s="5"/>
      <c r="S1330" s="5"/>
      <c r="T1330" s="5"/>
      <c r="U1330" s="5"/>
      <c r="V1330" s="5"/>
      <c r="W1330" s="5"/>
      <c r="X1330" s="5"/>
      <c r="Y1330" s="5"/>
      <c r="Z1330" s="5"/>
      <c r="AA1330" s="5"/>
      <c r="AB1330" s="5"/>
      <c r="AC1330" s="5"/>
      <c r="AD1330" s="5"/>
      <c r="AE1330" s="5"/>
      <c r="AF1330" s="5"/>
      <c r="AG1330" s="5"/>
      <c r="AH1330" s="5"/>
      <c r="AI1330" s="5"/>
      <c r="AJ1330" s="5"/>
      <c r="AK1330" s="5"/>
      <c r="AL1330" s="5"/>
      <c r="AM1330" s="5"/>
      <c r="AN1330" s="5"/>
      <c r="AO1330" s="5"/>
      <c r="AP1330" s="5"/>
      <c r="AQ1330" s="5"/>
      <c r="AR1330" s="5"/>
      <c r="AS1330" s="5"/>
      <c r="AT1330" s="5"/>
      <c r="AU1330" s="5"/>
      <c r="AV1330" s="5"/>
      <c r="AW1330" s="5"/>
      <c r="AX1330" s="5"/>
      <c r="AY1330" s="5"/>
      <c r="AZ1330" s="5"/>
      <c r="BA1330" s="5"/>
      <c r="BB1330" s="5"/>
      <c r="BC1330" s="5"/>
      <c r="BD1330" s="5"/>
      <c r="BE1330" s="5"/>
      <c r="BF1330" s="5"/>
      <c r="BG1330" s="5"/>
      <c r="BH1330" s="5"/>
      <c r="BI1330" s="5"/>
      <c r="BJ1330" s="5"/>
      <c r="BK1330" s="5"/>
      <c r="BL1330" s="5"/>
      <c r="BM1330" s="5"/>
      <c r="BN1330" s="5"/>
      <c r="BO1330" s="1">
        <f t="shared" si="20"/>
        <v>0</v>
      </c>
      <c r="BP1330" s="2"/>
    </row>
    <row r="1331" spans="1:68" x14ac:dyDescent="0.25">
      <c r="A1331" s="3"/>
      <c r="B1331" s="4"/>
      <c r="C1331" s="2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Q1331" s="5"/>
      <c r="R1331" s="5"/>
      <c r="S1331" s="5"/>
      <c r="T1331" s="5"/>
      <c r="U1331" s="5"/>
      <c r="V1331" s="5"/>
      <c r="W1331" s="5"/>
      <c r="X1331" s="5"/>
      <c r="Y1331" s="5"/>
      <c r="Z1331" s="5"/>
      <c r="AA1331" s="5"/>
      <c r="AB1331" s="5"/>
      <c r="AC1331" s="5"/>
      <c r="AD1331" s="5"/>
      <c r="AE1331" s="5"/>
      <c r="AF1331" s="5"/>
      <c r="AG1331" s="5"/>
      <c r="AH1331" s="5"/>
      <c r="AI1331" s="5"/>
      <c r="AJ1331" s="5"/>
      <c r="AK1331" s="5"/>
      <c r="AL1331" s="5"/>
      <c r="AM1331" s="5"/>
      <c r="AN1331" s="5"/>
      <c r="AO1331" s="5"/>
      <c r="AP1331" s="5"/>
      <c r="AQ1331" s="5"/>
      <c r="AR1331" s="5"/>
      <c r="AS1331" s="5"/>
      <c r="AT1331" s="5"/>
      <c r="AU1331" s="5"/>
      <c r="AV1331" s="5"/>
      <c r="AW1331" s="5"/>
      <c r="AX1331" s="5"/>
      <c r="AY1331" s="5"/>
      <c r="AZ1331" s="5"/>
      <c r="BA1331" s="5"/>
      <c r="BB1331" s="5"/>
      <c r="BC1331" s="5"/>
      <c r="BD1331" s="5"/>
      <c r="BE1331" s="5"/>
      <c r="BF1331" s="5"/>
      <c r="BG1331" s="5"/>
      <c r="BH1331" s="5"/>
      <c r="BI1331" s="5"/>
      <c r="BJ1331" s="5"/>
      <c r="BK1331" s="5"/>
      <c r="BL1331" s="5"/>
      <c r="BM1331" s="5"/>
      <c r="BN1331" s="5"/>
      <c r="BO1331" s="1">
        <f t="shared" si="20"/>
        <v>0</v>
      </c>
      <c r="BP1331" s="2"/>
    </row>
    <row r="1332" spans="1:68" x14ac:dyDescent="0.25">
      <c r="A1332" s="3"/>
      <c r="B1332" s="4"/>
      <c r="C1332" s="2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Q1332" s="5"/>
      <c r="R1332" s="5"/>
      <c r="S1332" s="5"/>
      <c r="T1332" s="5"/>
      <c r="U1332" s="5"/>
      <c r="V1332" s="5"/>
      <c r="W1332" s="5"/>
      <c r="X1332" s="5"/>
      <c r="Y1332" s="5"/>
      <c r="Z1332" s="5"/>
      <c r="AA1332" s="5"/>
      <c r="AB1332" s="5"/>
      <c r="AC1332" s="5"/>
      <c r="AD1332" s="5"/>
      <c r="AE1332" s="5"/>
      <c r="AF1332" s="5"/>
      <c r="AG1332" s="5"/>
      <c r="AH1332" s="5"/>
      <c r="AI1332" s="5"/>
      <c r="AJ1332" s="5"/>
      <c r="AK1332" s="5"/>
      <c r="AL1332" s="5"/>
      <c r="AM1332" s="5"/>
      <c r="AN1332" s="5"/>
      <c r="AO1332" s="5"/>
      <c r="AP1332" s="5"/>
      <c r="AQ1332" s="5"/>
      <c r="AR1332" s="5"/>
      <c r="AS1332" s="5"/>
      <c r="AT1332" s="5"/>
      <c r="AU1332" s="5"/>
      <c r="AV1332" s="5"/>
      <c r="AW1332" s="5"/>
      <c r="AX1332" s="5"/>
      <c r="AY1332" s="5"/>
      <c r="AZ1332" s="5"/>
      <c r="BA1332" s="5"/>
      <c r="BB1332" s="5"/>
      <c r="BC1332" s="5"/>
      <c r="BD1332" s="5"/>
      <c r="BE1332" s="5"/>
      <c r="BF1332" s="5"/>
      <c r="BG1332" s="5"/>
      <c r="BH1332" s="5"/>
      <c r="BI1332" s="5"/>
      <c r="BJ1332" s="5"/>
      <c r="BK1332" s="5"/>
      <c r="BL1332" s="5"/>
      <c r="BM1332" s="5"/>
      <c r="BN1332" s="5"/>
      <c r="BO1332" s="1">
        <f t="shared" si="20"/>
        <v>0</v>
      </c>
      <c r="BP1332" s="2"/>
    </row>
    <row r="1333" spans="1:68" x14ac:dyDescent="0.25">
      <c r="A1333" s="3"/>
      <c r="B1333" s="4"/>
      <c r="C1333" s="2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Q1333" s="5"/>
      <c r="R1333" s="5"/>
      <c r="S1333" s="5"/>
      <c r="T1333" s="5"/>
      <c r="U1333" s="5"/>
      <c r="V1333" s="5"/>
      <c r="W1333" s="5"/>
      <c r="X1333" s="5"/>
      <c r="Y1333" s="5"/>
      <c r="Z1333" s="5"/>
      <c r="AA1333" s="5"/>
      <c r="AB1333" s="5"/>
      <c r="AC1333" s="5"/>
      <c r="AD1333" s="5"/>
      <c r="AE1333" s="5"/>
      <c r="AF1333" s="5"/>
      <c r="AG1333" s="5"/>
      <c r="AH1333" s="5"/>
      <c r="AI1333" s="5"/>
      <c r="AJ1333" s="5"/>
      <c r="AK1333" s="5"/>
      <c r="AL1333" s="5"/>
      <c r="AM1333" s="5"/>
      <c r="AN1333" s="5"/>
      <c r="AO1333" s="5"/>
      <c r="AP1333" s="5"/>
      <c r="AQ1333" s="5"/>
      <c r="AR1333" s="5"/>
      <c r="AS1333" s="5"/>
      <c r="AT1333" s="5"/>
      <c r="AU1333" s="5"/>
      <c r="AV1333" s="5"/>
      <c r="AW1333" s="5"/>
      <c r="AX1333" s="5"/>
      <c r="AY1333" s="5"/>
      <c r="AZ1333" s="5"/>
      <c r="BA1333" s="5"/>
      <c r="BB1333" s="5"/>
      <c r="BC1333" s="5"/>
      <c r="BD1333" s="5"/>
      <c r="BE1333" s="5"/>
      <c r="BF1333" s="5"/>
      <c r="BG1333" s="5"/>
      <c r="BH1333" s="5"/>
      <c r="BI1333" s="5"/>
      <c r="BJ1333" s="5"/>
      <c r="BK1333" s="5"/>
      <c r="BL1333" s="5"/>
      <c r="BM1333" s="5"/>
      <c r="BN1333" s="5"/>
      <c r="BO1333" s="1">
        <f t="shared" si="20"/>
        <v>0</v>
      </c>
      <c r="BP1333" s="2"/>
    </row>
    <row r="1334" spans="1:68" x14ac:dyDescent="0.25">
      <c r="A1334" s="3"/>
      <c r="B1334" s="4"/>
      <c r="C1334" s="2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Q1334" s="5"/>
      <c r="R1334" s="5"/>
      <c r="S1334" s="5"/>
      <c r="T1334" s="5"/>
      <c r="U1334" s="5"/>
      <c r="V1334" s="5"/>
      <c r="W1334" s="5"/>
      <c r="X1334" s="5"/>
      <c r="Y1334" s="5"/>
      <c r="Z1334" s="5"/>
      <c r="AA1334" s="5"/>
      <c r="AB1334" s="5"/>
      <c r="AC1334" s="5"/>
      <c r="AD1334" s="5"/>
      <c r="AE1334" s="5"/>
      <c r="AF1334" s="5"/>
      <c r="AG1334" s="5"/>
      <c r="AH1334" s="5"/>
      <c r="AI1334" s="5"/>
      <c r="AJ1334" s="5"/>
      <c r="AK1334" s="5"/>
      <c r="AL1334" s="5"/>
      <c r="AM1334" s="5"/>
      <c r="AN1334" s="5"/>
      <c r="AO1334" s="5"/>
      <c r="AP1334" s="5"/>
      <c r="AQ1334" s="5"/>
      <c r="AR1334" s="5"/>
      <c r="AS1334" s="5"/>
      <c r="AT1334" s="5"/>
      <c r="AU1334" s="5"/>
      <c r="AV1334" s="5"/>
      <c r="AW1334" s="5"/>
      <c r="AX1334" s="5"/>
      <c r="AY1334" s="5"/>
      <c r="AZ1334" s="5"/>
      <c r="BA1334" s="5"/>
      <c r="BB1334" s="5"/>
      <c r="BC1334" s="5"/>
      <c r="BD1334" s="5"/>
      <c r="BE1334" s="5"/>
      <c r="BF1334" s="5"/>
      <c r="BG1334" s="5"/>
      <c r="BH1334" s="5"/>
      <c r="BI1334" s="5"/>
      <c r="BJ1334" s="5"/>
      <c r="BK1334" s="5"/>
      <c r="BL1334" s="5"/>
      <c r="BM1334" s="5"/>
      <c r="BN1334" s="5"/>
      <c r="BO1334" s="1">
        <f t="shared" si="20"/>
        <v>0</v>
      </c>
      <c r="BP1334" s="2"/>
    </row>
    <row r="1335" spans="1:68" x14ac:dyDescent="0.25">
      <c r="A1335" s="3"/>
      <c r="B1335" s="4"/>
      <c r="C1335" s="2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Q1335" s="5"/>
      <c r="R1335" s="5"/>
      <c r="S1335" s="5"/>
      <c r="T1335" s="5"/>
      <c r="U1335" s="5"/>
      <c r="V1335" s="5"/>
      <c r="W1335" s="5"/>
      <c r="X1335" s="5"/>
      <c r="Y1335" s="5"/>
      <c r="Z1335" s="5"/>
      <c r="AA1335" s="5"/>
      <c r="AB1335" s="5"/>
      <c r="AC1335" s="5"/>
      <c r="AD1335" s="5"/>
      <c r="AE1335" s="5"/>
      <c r="AF1335" s="5"/>
      <c r="AG1335" s="5"/>
      <c r="AH1335" s="5"/>
      <c r="AI1335" s="5"/>
      <c r="AJ1335" s="5"/>
      <c r="AK1335" s="5"/>
      <c r="AL1335" s="5"/>
      <c r="AM1335" s="5"/>
      <c r="AN1335" s="5"/>
      <c r="AO1335" s="5"/>
      <c r="AP1335" s="5"/>
      <c r="AQ1335" s="5"/>
      <c r="AR1335" s="5"/>
      <c r="AS1335" s="5"/>
      <c r="AT1335" s="5"/>
      <c r="AU1335" s="5"/>
      <c r="AV1335" s="5"/>
      <c r="AW1335" s="5"/>
      <c r="AX1335" s="5"/>
      <c r="AY1335" s="5"/>
      <c r="AZ1335" s="5"/>
      <c r="BA1335" s="5"/>
      <c r="BB1335" s="5"/>
      <c r="BC1335" s="5"/>
      <c r="BD1335" s="5"/>
      <c r="BE1335" s="5"/>
      <c r="BF1335" s="5"/>
      <c r="BG1335" s="5"/>
      <c r="BH1335" s="5"/>
      <c r="BI1335" s="5"/>
      <c r="BJ1335" s="5"/>
      <c r="BK1335" s="5"/>
      <c r="BL1335" s="5"/>
      <c r="BM1335" s="5"/>
      <c r="BN1335" s="5"/>
      <c r="BO1335" s="1">
        <f t="shared" si="20"/>
        <v>0</v>
      </c>
      <c r="BP1335" s="2"/>
    </row>
    <row r="1336" spans="1:68" x14ac:dyDescent="0.25">
      <c r="A1336" s="3"/>
      <c r="B1336" s="4"/>
      <c r="C1336" s="2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Q1336" s="5"/>
      <c r="R1336" s="5"/>
      <c r="S1336" s="5"/>
      <c r="T1336" s="5"/>
      <c r="U1336" s="5"/>
      <c r="V1336" s="5"/>
      <c r="W1336" s="5"/>
      <c r="X1336" s="5"/>
      <c r="Y1336" s="5"/>
      <c r="Z1336" s="5"/>
      <c r="AA1336" s="5"/>
      <c r="AB1336" s="5"/>
      <c r="AC1336" s="5"/>
      <c r="AD1336" s="5"/>
      <c r="AE1336" s="5"/>
      <c r="AF1336" s="5"/>
      <c r="AG1336" s="5"/>
      <c r="AH1336" s="5"/>
      <c r="AI1336" s="5"/>
      <c r="AJ1336" s="5"/>
      <c r="AK1336" s="5"/>
      <c r="AL1336" s="5"/>
      <c r="AM1336" s="5"/>
      <c r="AN1336" s="5"/>
      <c r="AO1336" s="5"/>
      <c r="AP1336" s="5"/>
      <c r="AQ1336" s="5"/>
      <c r="AR1336" s="5"/>
      <c r="AS1336" s="5"/>
      <c r="AT1336" s="5"/>
      <c r="AU1336" s="5"/>
      <c r="AV1336" s="5"/>
      <c r="AW1336" s="5"/>
      <c r="AX1336" s="5"/>
      <c r="AY1336" s="5"/>
      <c r="AZ1336" s="5"/>
      <c r="BA1336" s="5"/>
      <c r="BB1336" s="5"/>
      <c r="BC1336" s="5"/>
      <c r="BD1336" s="5"/>
      <c r="BE1336" s="5"/>
      <c r="BF1336" s="5"/>
      <c r="BG1336" s="5"/>
      <c r="BH1336" s="5"/>
      <c r="BI1336" s="5"/>
      <c r="BJ1336" s="5"/>
      <c r="BK1336" s="5"/>
      <c r="BL1336" s="5"/>
      <c r="BM1336" s="5"/>
      <c r="BN1336" s="5"/>
      <c r="BO1336" s="1">
        <f t="shared" si="20"/>
        <v>0</v>
      </c>
      <c r="BP1336" s="2"/>
    </row>
    <row r="1337" spans="1:68" x14ac:dyDescent="0.25">
      <c r="A1337" s="3"/>
      <c r="B1337" s="4"/>
      <c r="C1337" s="2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Y1337" s="5"/>
      <c r="Z1337" s="5"/>
      <c r="AA1337" s="5"/>
      <c r="AB1337" s="5"/>
      <c r="AC1337" s="5"/>
      <c r="AD1337" s="5"/>
      <c r="AE1337" s="5"/>
      <c r="AF1337" s="5"/>
      <c r="AG1337" s="5"/>
      <c r="AH1337" s="5"/>
      <c r="AI1337" s="5"/>
      <c r="AJ1337" s="5"/>
      <c r="AK1337" s="5"/>
      <c r="AL1337" s="5"/>
      <c r="AM1337" s="5"/>
      <c r="AN1337" s="5"/>
      <c r="AO1337" s="5"/>
      <c r="AP1337" s="5"/>
      <c r="AQ1337" s="5"/>
      <c r="AR1337" s="5"/>
      <c r="AS1337" s="5"/>
      <c r="AT1337" s="5"/>
      <c r="AU1337" s="5"/>
      <c r="AV1337" s="5"/>
      <c r="AW1337" s="5"/>
      <c r="AX1337" s="5"/>
      <c r="AY1337" s="5"/>
      <c r="AZ1337" s="5"/>
      <c r="BA1337" s="5"/>
      <c r="BB1337" s="5"/>
      <c r="BC1337" s="5"/>
      <c r="BD1337" s="5"/>
      <c r="BE1337" s="5"/>
      <c r="BF1337" s="5"/>
      <c r="BG1337" s="5"/>
      <c r="BH1337" s="5"/>
      <c r="BI1337" s="5"/>
      <c r="BJ1337" s="5"/>
      <c r="BK1337" s="5"/>
      <c r="BL1337" s="5"/>
      <c r="BM1337" s="5"/>
      <c r="BN1337" s="5"/>
      <c r="BO1337" s="1">
        <f t="shared" si="20"/>
        <v>0</v>
      </c>
      <c r="BP1337" s="2"/>
    </row>
    <row r="1338" spans="1:68" x14ac:dyDescent="0.25">
      <c r="A1338" s="3"/>
      <c r="B1338" s="4"/>
      <c r="C1338" s="2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Q1338" s="5"/>
      <c r="R1338" s="5"/>
      <c r="S1338" s="5"/>
      <c r="T1338" s="5"/>
      <c r="U1338" s="5"/>
      <c r="V1338" s="5"/>
      <c r="W1338" s="5"/>
      <c r="X1338" s="5"/>
      <c r="Y1338" s="5"/>
      <c r="Z1338" s="5"/>
      <c r="AA1338" s="5"/>
      <c r="AB1338" s="5"/>
      <c r="AC1338" s="5"/>
      <c r="AD1338" s="5"/>
      <c r="AE1338" s="5"/>
      <c r="AF1338" s="5"/>
      <c r="AG1338" s="5"/>
      <c r="AH1338" s="5"/>
      <c r="AI1338" s="5"/>
      <c r="AJ1338" s="5"/>
      <c r="AK1338" s="5"/>
      <c r="AL1338" s="5"/>
      <c r="AM1338" s="5"/>
      <c r="AN1338" s="5"/>
      <c r="AO1338" s="5"/>
      <c r="AP1338" s="5"/>
      <c r="AQ1338" s="5"/>
      <c r="AR1338" s="5"/>
      <c r="AS1338" s="5"/>
      <c r="AT1338" s="5"/>
      <c r="AU1338" s="5"/>
      <c r="AV1338" s="5"/>
      <c r="AW1338" s="5"/>
      <c r="AX1338" s="5"/>
      <c r="AY1338" s="5"/>
      <c r="AZ1338" s="5"/>
      <c r="BA1338" s="5"/>
      <c r="BB1338" s="5"/>
      <c r="BC1338" s="5"/>
      <c r="BD1338" s="5"/>
      <c r="BE1338" s="5"/>
      <c r="BF1338" s="5"/>
      <c r="BG1338" s="5"/>
      <c r="BH1338" s="5"/>
      <c r="BI1338" s="5"/>
      <c r="BJ1338" s="5"/>
      <c r="BK1338" s="5"/>
      <c r="BL1338" s="5"/>
      <c r="BM1338" s="5"/>
      <c r="BN1338" s="5"/>
      <c r="BO1338" s="1">
        <f t="shared" si="20"/>
        <v>0</v>
      </c>
      <c r="BP1338" s="2"/>
    </row>
    <row r="1339" spans="1:68" x14ac:dyDescent="0.25">
      <c r="A1339" s="3"/>
      <c r="B1339" s="4"/>
      <c r="C1339" s="2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Q1339" s="5"/>
      <c r="R1339" s="5"/>
      <c r="S1339" s="5"/>
      <c r="T1339" s="5"/>
      <c r="U1339" s="5"/>
      <c r="V1339" s="5"/>
      <c r="W1339" s="5"/>
      <c r="X1339" s="5"/>
      <c r="Y1339" s="5"/>
      <c r="Z1339" s="5"/>
      <c r="AA1339" s="5"/>
      <c r="AB1339" s="5"/>
      <c r="AC1339" s="5"/>
      <c r="AD1339" s="5"/>
      <c r="AE1339" s="5"/>
      <c r="AF1339" s="5"/>
      <c r="AG1339" s="5"/>
      <c r="AH1339" s="5"/>
      <c r="AI1339" s="5"/>
      <c r="AJ1339" s="5"/>
      <c r="AK1339" s="5"/>
      <c r="AL1339" s="5"/>
      <c r="AM1339" s="5"/>
      <c r="AN1339" s="5"/>
      <c r="AO1339" s="5"/>
      <c r="AP1339" s="5"/>
      <c r="AQ1339" s="5"/>
      <c r="AR1339" s="5"/>
      <c r="AS1339" s="5"/>
      <c r="AT1339" s="5"/>
      <c r="AU1339" s="5"/>
      <c r="AV1339" s="5"/>
      <c r="AW1339" s="5"/>
      <c r="AX1339" s="5"/>
      <c r="AY1339" s="5"/>
      <c r="AZ1339" s="5"/>
      <c r="BA1339" s="5"/>
      <c r="BB1339" s="5"/>
      <c r="BC1339" s="5"/>
      <c r="BD1339" s="5"/>
      <c r="BE1339" s="5"/>
      <c r="BF1339" s="5"/>
      <c r="BG1339" s="5"/>
      <c r="BH1339" s="5"/>
      <c r="BI1339" s="5"/>
      <c r="BJ1339" s="5"/>
      <c r="BK1339" s="5"/>
      <c r="BL1339" s="5"/>
      <c r="BM1339" s="5"/>
      <c r="BN1339" s="5"/>
      <c r="BO1339" s="1">
        <f t="shared" si="20"/>
        <v>0</v>
      </c>
      <c r="BP1339" s="2"/>
    </row>
    <row r="1340" spans="1:68" x14ac:dyDescent="0.25">
      <c r="A1340" s="3"/>
      <c r="B1340" s="4"/>
      <c r="C1340" s="2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Q1340" s="5"/>
      <c r="R1340" s="5"/>
      <c r="S1340" s="5"/>
      <c r="T1340" s="5"/>
      <c r="U1340" s="5"/>
      <c r="V1340" s="5"/>
      <c r="W1340" s="5"/>
      <c r="X1340" s="5"/>
      <c r="Y1340" s="5"/>
      <c r="Z1340" s="5"/>
      <c r="AA1340" s="5"/>
      <c r="AB1340" s="5"/>
      <c r="AC1340" s="5"/>
      <c r="AD1340" s="5"/>
      <c r="AE1340" s="5"/>
      <c r="AF1340" s="5"/>
      <c r="AG1340" s="5"/>
      <c r="AH1340" s="5"/>
      <c r="AI1340" s="5"/>
      <c r="AJ1340" s="5"/>
      <c r="AK1340" s="5"/>
      <c r="AL1340" s="5"/>
      <c r="AM1340" s="5"/>
      <c r="AN1340" s="5"/>
      <c r="AO1340" s="5"/>
      <c r="AP1340" s="5"/>
      <c r="AQ1340" s="5"/>
      <c r="AR1340" s="5"/>
      <c r="AS1340" s="5"/>
      <c r="AT1340" s="5"/>
      <c r="AU1340" s="5"/>
      <c r="AV1340" s="5"/>
      <c r="AW1340" s="5"/>
      <c r="AX1340" s="5"/>
      <c r="AY1340" s="5"/>
      <c r="AZ1340" s="5"/>
      <c r="BA1340" s="5"/>
      <c r="BB1340" s="5"/>
      <c r="BC1340" s="5"/>
      <c r="BD1340" s="5"/>
      <c r="BE1340" s="5"/>
      <c r="BF1340" s="5"/>
      <c r="BG1340" s="5"/>
      <c r="BH1340" s="5"/>
      <c r="BI1340" s="5"/>
      <c r="BJ1340" s="5"/>
      <c r="BK1340" s="5"/>
      <c r="BL1340" s="5"/>
      <c r="BM1340" s="5"/>
      <c r="BN1340" s="5"/>
      <c r="BO1340" s="1">
        <f t="shared" si="20"/>
        <v>0</v>
      </c>
      <c r="BP1340" s="2"/>
    </row>
    <row r="1341" spans="1:68" x14ac:dyDescent="0.25">
      <c r="A1341" s="3"/>
      <c r="B1341" s="4"/>
      <c r="C1341" s="2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Q1341" s="5"/>
      <c r="R1341" s="5"/>
      <c r="S1341" s="5"/>
      <c r="T1341" s="5"/>
      <c r="U1341" s="5"/>
      <c r="V1341" s="5"/>
      <c r="W1341" s="5"/>
      <c r="X1341" s="5"/>
      <c r="Y1341" s="5"/>
      <c r="Z1341" s="5"/>
      <c r="AA1341" s="5"/>
      <c r="AB1341" s="5"/>
      <c r="AC1341" s="5"/>
      <c r="AD1341" s="5"/>
      <c r="AE1341" s="5"/>
      <c r="AF1341" s="5"/>
      <c r="AG1341" s="5"/>
      <c r="AH1341" s="5"/>
      <c r="AI1341" s="5"/>
      <c r="AJ1341" s="5"/>
      <c r="AK1341" s="5"/>
      <c r="AL1341" s="5"/>
      <c r="AM1341" s="5"/>
      <c r="AN1341" s="5"/>
      <c r="AO1341" s="5"/>
      <c r="AP1341" s="5"/>
      <c r="AQ1341" s="5"/>
      <c r="AR1341" s="5"/>
      <c r="AS1341" s="5"/>
      <c r="AT1341" s="5"/>
      <c r="AU1341" s="5"/>
      <c r="AV1341" s="5"/>
      <c r="AW1341" s="5"/>
      <c r="AX1341" s="5"/>
      <c r="AY1341" s="5"/>
      <c r="AZ1341" s="5"/>
      <c r="BA1341" s="5"/>
      <c r="BB1341" s="5"/>
      <c r="BC1341" s="5"/>
      <c r="BD1341" s="5"/>
      <c r="BE1341" s="5"/>
      <c r="BF1341" s="5"/>
      <c r="BG1341" s="5"/>
      <c r="BH1341" s="5"/>
      <c r="BI1341" s="5"/>
      <c r="BJ1341" s="5"/>
      <c r="BK1341" s="5"/>
      <c r="BL1341" s="5"/>
      <c r="BM1341" s="5"/>
      <c r="BN1341" s="5"/>
      <c r="BO1341" s="1">
        <f t="shared" si="20"/>
        <v>0</v>
      </c>
      <c r="BP1341" s="2"/>
    </row>
    <row r="1342" spans="1:68" x14ac:dyDescent="0.25">
      <c r="A1342" s="3"/>
      <c r="B1342" s="4"/>
      <c r="C1342" s="2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Q1342" s="5"/>
      <c r="R1342" s="5"/>
      <c r="S1342" s="5"/>
      <c r="T1342" s="5"/>
      <c r="U1342" s="5"/>
      <c r="V1342" s="5"/>
      <c r="W1342" s="5"/>
      <c r="X1342" s="5"/>
      <c r="Y1342" s="5"/>
      <c r="Z1342" s="5"/>
      <c r="AA1342" s="5"/>
      <c r="AB1342" s="5"/>
      <c r="AC1342" s="5"/>
      <c r="AD1342" s="5"/>
      <c r="AE1342" s="5"/>
      <c r="AF1342" s="5"/>
      <c r="AG1342" s="5"/>
      <c r="AH1342" s="5"/>
      <c r="AI1342" s="5"/>
      <c r="AJ1342" s="5"/>
      <c r="AK1342" s="5"/>
      <c r="AL1342" s="5"/>
      <c r="AM1342" s="5"/>
      <c r="AN1342" s="5"/>
      <c r="AO1342" s="5"/>
      <c r="AP1342" s="5"/>
      <c r="AQ1342" s="5"/>
      <c r="AR1342" s="5"/>
      <c r="AS1342" s="5"/>
      <c r="AT1342" s="5"/>
      <c r="AU1342" s="5"/>
      <c r="AV1342" s="5"/>
      <c r="AW1342" s="5"/>
      <c r="AX1342" s="5"/>
      <c r="AY1342" s="5"/>
      <c r="AZ1342" s="5"/>
      <c r="BA1342" s="5"/>
      <c r="BB1342" s="5"/>
      <c r="BC1342" s="5"/>
      <c r="BD1342" s="5"/>
      <c r="BE1342" s="5"/>
      <c r="BF1342" s="5"/>
      <c r="BG1342" s="5"/>
      <c r="BH1342" s="5"/>
      <c r="BI1342" s="5"/>
      <c r="BJ1342" s="5"/>
      <c r="BK1342" s="5"/>
      <c r="BL1342" s="5"/>
      <c r="BM1342" s="5"/>
      <c r="BN1342" s="5"/>
      <c r="BO1342" s="1">
        <f t="shared" si="20"/>
        <v>0</v>
      </c>
      <c r="BP1342" s="2"/>
    </row>
    <row r="1343" spans="1:68" x14ac:dyDescent="0.25">
      <c r="A1343" s="3"/>
      <c r="B1343" s="4"/>
      <c r="C1343" s="2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Q1343" s="5"/>
      <c r="R1343" s="5"/>
      <c r="S1343" s="5"/>
      <c r="T1343" s="5"/>
      <c r="U1343" s="5"/>
      <c r="V1343" s="5"/>
      <c r="W1343" s="5"/>
      <c r="X1343" s="5"/>
      <c r="Y1343" s="5"/>
      <c r="Z1343" s="5"/>
      <c r="AA1343" s="5"/>
      <c r="AB1343" s="5"/>
      <c r="AC1343" s="5"/>
      <c r="AD1343" s="5"/>
      <c r="AE1343" s="5"/>
      <c r="AF1343" s="5"/>
      <c r="AG1343" s="5"/>
      <c r="AH1343" s="5"/>
      <c r="AI1343" s="5"/>
      <c r="AJ1343" s="5"/>
      <c r="AK1343" s="5"/>
      <c r="AL1343" s="5"/>
      <c r="AM1343" s="5"/>
      <c r="AN1343" s="5"/>
      <c r="AO1343" s="5"/>
      <c r="AP1343" s="5"/>
      <c r="AQ1343" s="5"/>
      <c r="AR1343" s="5"/>
      <c r="AS1343" s="5"/>
      <c r="AT1343" s="5"/>
      <c r="AU1343" s="5"/>
      <c r="AV1343" s="5"/>
      <c r="AW1343" s="5"/>
      <c r="AX1343" s="5"/>
      <c r="AY1343" s="5"/>
      <c r="AZ1343" s="5"/>
      <c r="BA1343" s="5"/>
      <c r="BB1343" s="5"/>
      <c r="BC1343" s="5"/>
      <c r="BD1343" s="5"/>
      <c r="BE1343" s="5"/>
      <c r="BF1343" s="5"/>
      <c r="BG1343" s="5"/>
      <c r="BH1343" s="5"/>
      <c r="BI1343" s="5"/>
      <c r="BJ1343" s="5"/>
      <c r="BK1343" s="5"/>
      <c r="BL1343" s="5"/>
      <c r="BM1343" s="5"/>
      <c r="BN1343" s="5"/>
      <c r="BO1343" s="1">
        <f t="shared" si="20"/>
        <v>0</v>
      </c>
      <c r="BP1343" s="2"/>
    </row>
    <row r="1344" spans="1:68" x14ac:dyDescent="0.25">
      <c r="A1344" s="3"/>
      <c r="B1344" s="4"/>
      <c r="C1344" s="2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Q1344" s="5"/>
      <c r="R1344" s="5"/>
      <c r="S1344" s="5"/>
      <c r="T1344" s="5"/>
      <c r="U1344" s="5"/>
      <c r="V1344" s="5"/>
      <c r="W1344" s="5"/>
      <c r="X1344" s="5"/>
      <c r="Y1344" s="5"/>
      <c r="Z1344" s="5"/>
      <c r="AA1344" s="5"/>
      <c r="AB1344" s="5"/>
      <c r="AC1344" s="5"/>
      <c r="AD1344" s="5"/>
      <c r="AE1344" s="5"/>
      <c r="AF1344" s="5"/>
      <c r="AG1344" s="5"/>
      <c r="AH1344" s="5"/>
      <c r="AI1344" s="5"/>
      <c r="AJ1344" s="5"/>
      <c r="AK1344" s="5"/>
      <c r="AL1344" s="5"/>
      <c r="AM1344" s="5"/>
      <c r="AN1344" s="5"/>
      <c r="AO1344" s="5"/>
      <c r="AP1344" s="5"/>
      <c r="AQ1344" s="5"/>
      <c r="AR1344" s="5"/>
      <c r="AS1344" s="5"/>
      <c r="AT1344" s="5"/>
      <c r="AU1344" s="5"/>
      <c r="AV1344" s="5"/>
      <c r="AW1344" s="5"/>
      <c r="AX1344" s="5"/>
      <c r="AY1344" s="5"/>
      <c r="AZ1344" s="5"/>
      <c r="BA1344" s="5"/>
      <c r="BB1344" s="5"/>
      <c r="BC1344" s="5"/>
      <c r="BD1344" s="5"/>
      <c r="BE1344" s="5"/>
      <c r="BF1344" s="5"/>
      <c r="BG1344" s="5"/>
      <c r="BH1344" s="5"/>
      <c r="BI1344" s="5"/>
      <c r="BJ1344" s="5"/>
      <c r="BK1344" s="5"/>
      <c r="BL1344" s="5"/>
      <c r="BM1344" s="5"/>
      <c r="BN1344" s="5"/>
      <c r="BO1344" s="1">
        <f t="shared" si="20"/>
        <v>0</v>
      </c>
      <c r="BP1344" s="2"/>
    </row>
    <row r="1345" spans="1:68" x14ac:dyDescent="0.25">
      <c r="A1345" s="3"/>
      <c r="B1345" s="4"/>
      <c r="C1345" s="2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Q1345" s="5"/>
      <c r="R1345" s="5"/>
      <c r="S1345" s="5"/>
      <c r="T1345" s="5"/>
      <c r="U1345" s="5"/>
      <c r="V1345" s="5"/>
      <c r="W1345" s="5"/>
      <c r="X1345" s="5"/>
      <c r="Y1345" s="5"/>
      <c r="Z1345" s="5"/>
      <c r="AA1345" s="5"/>
      <c r="AB1345" s="5"/>
      <c r="AC1345" s="5"/>
      <c r="AD1345" s="5"/>
      <c r="AE1345" s="5"/>
      <c r="AF1345" s="5"/>
      <c r="AG1345" s="5"/>
      <c r="AH1345" s="5"/>
      <c r="AI1345" s="5"/>
      <c r="AJ1345" s="5"/>
      <c r="AK1345" s="5"/>
      <c r="AL1345" s="5"/>
      <c r="AM1345" s="5"/>
      <c r="AN1345" s="5"/>
      <c r="AO1345" s="5"/>
      <c r="AP1345" s="5"/>
      <c r="AQ1345" s="5"/>
      <c r="AR1345" s="5"/>
      <c r="AS1345" s="5"/>
      <c r="AT1345" s="5"/>
      <c r="AU1345" s="5"/>
      <c r="AV1345" s="5"/>
      <c r="AW1345" s="5"/>
      <c r="AX1345" s="5"/>
      <c r="AY1345" s="5"/>
      <c r="AZ1345" s="5"/>
      <c r="BA1345" s="5"/>
      <c r="BB1345" s="5"/>
      <c r="BC1345" s="5"/>
      <c r="BD1345" s="5"/>
      <c r="BE1345" s="5"/>
      <c r="BF1345" s="5"/>
      <c r="BG1345" s="5"/>
      <c r="BH1345" s="5"/>
      <c r="BI1345" s="5"/>
      <c r="BJ1345" s="5"/>
      <c r="BK1345" s="5"/>
      <c r="BL1345" s="5"/>
      <c r="BM1345" s="5"/>
      <c r="BN1345" s="5"/>
      <c r="BO1345" s="1">
        <f t="shared" si="20"/>
        <v>0</v>
      </c>
      <c r="BP1345" s="2"/>
    </row>
    <row r="1346" spans="1:68" x14ac:dyDescent="0.25">
      <c r="A1346" s="3"/>
      <c r="B1346" s="4"/>
      <c r="C1346" s="2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Q1346" s="5"/>
      <c r="R1346" s="5"/>
      <c r="S1346" s="5"/>
      <c r="T1346" s="5"/>
      <c r="U1346" s="5"/>
      <c r="V1346" s="5"/>
      <c r="W1346" s="5"/>
      <c r="X1346" s="5"/>
      <c r="Y1346" s="5"/>
      <c r="Z1346" s="5"/>
      <c r="AA1346" s="5"/>
      <c r="AB1346" s="5"/>
      <c r="AC1346" s="5"/>
      <c r="AD1346" s="5"/>
      <c r="AE1346" s="5"/>
      <c r="AF1346" s="5"/>
      <c r="AG1346" s="5"/>
      <c r="AH1346" s="5"/>
      <c r="AI1346" s="5"/>
      <c r="AJ1346" s="5"/>
      <c r="AK1346" s="5"/>
      <c r="AL1346" s="5"/>
      <c r="AM1346" s="5"/>
      <c r="AN1346" s="5"/>
      <c r="AO1346" s="5"/>
      <c r="AP1346" s="5"/>
      <c r="AQ1346" s="5"/>
      <c r="AR1346" s="5"/>
      <c r="AS1346" s="5"/>
      <c r="AT1346" s="5"/>
      <c r="AU1346" s="5"/>
      <c r="AV1346" s="5"/>
      <c r="AW1346" s="5"/>
      <c r="AX1346" s="5"/>
      <c r="AY1346" s="5"/>
      <c r="AZ1346" s="5"/>
      <c r="BA1346" s="5"/>
      <c r="BB1346" s="5"/>
      <c r="BC1346" s="5"/>
      <c r="BD1346" s="5"/>
      <c r="BE1346" s="5"/>
      <c r="BF1346" s="5"/>
      <c r="BG1346" s="5"/>
      <c r="BH1346" s="5"/>
      <c r="BI1346" s="5"/>
      <c r="BJ1346" s="5"/>
      <c r="BK1346" s="5"/>
      <c r="BL1346" s="5"/>
      <c r="BM1346" s="5"/>
      <c r="BN1346" s="5"/>
      <c r="BO1346" s="1">
        <f t="shared" si="20"/>
        <v>0</v>
      </c>
      <c r="BP1346" s="2"/>
    </row>
    <row r="1347" spans="1:68" x14ac:dyDescent="0.25">
      <c r="A1347" s="3"/>
      <c r="B1347" s="4"/>
      <c r="C1347" s="2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Q1347" s="5"/>
      <c r="R1347" s="5"/>
      <c r="S1347" s="5"/>
      <c r="T1347" s="5"/>
      <c r="U1347" s="5"/>
      <c r="V1347" s="5"/>
      <c r="W1347" s="5"/>
      <c r="X1347" s="5"/>
      <c r="Y1347" s="5"/>
      <c r="Z1347" s="5"/>
      <c r="AA1347" s="5"/>
      <c r="AB1347" s="5"/>
      <c r="AC1347" s="5"/>
      <c r="AD1347" s="5"/>
      <c r="AE1347" s="5"/>
      <c r="AF1347" s="5"/>
      <c r="AG1347" s="5"/>
      <c r="AH1347" s="5"/>
      <c r="AI1347" s="5"/>
      <c r="AJ1347" s="5"/>
      <c r="AK1347" s="5"/>
      <c r="AL1347" s="5"/>
      <c r="AM1347" s="5"/>
      <c r="AN1347" s="5"/>
      <c r="AO1347" s="5"/>
      <c r="AP1347" s="5"/>
      <c r="AQ1347" s="5"/>
      <c r="AR1347" s="5"/>
      <c r="AS1347" s="5"/>
      <c r="AT1347" s="5"/>
      <c r="AU1347" s="5"/>
      <c r="AV1347" s="5"/>
      <c r="AW1347" s="5"/>
      <c r="AX1347" s="5"/>
      <c r="AY1347" s="5"/>
      <c r="AZ1347" s="5"/>
      <c r="BA1347" s="5"/>
      <c r="BB1347" s="5"/>
      <c r="BC1347" s="5"/>
      <c r="BD1347" s="5"/>
      <c r="BE1347" s="5"/>
      <c r="BF1347" s="5"/>
      <c r="BG1347" s="5"/>
      <c r="BH1347" s="5"/>
      <c r="BI1347" s="5"/>
      <c r="BJ1347" s="5"/>
      <c r="BK1347" s="5"/>
      <c r="BL1347" s="5"/>
      <c r="BM1347" s="5"/>
      <c r="BN1347" s="5"/>
      <c r="BO1347" s="1">
        <f t="shared" si="20"/>
        <v>0</v>
      </c>
      <c r="BP1347" s="2"/>
    </row>
    <row r="1348" spans="1:68" x14ac:dyDescent="0.25">
      <c r="A1348" s="3"/>
      <c r="B1348" s="4"/>
      <c r="C1348" s="2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Q1348" s="5"/>
      <c r="R1348" s="5"/>
      <c r="S1348" s="5"/>
      <c r="T1348" s="5"/>
      <c r="U1348" s="5"/>
      <c r="V1348" s="5"/>
      <c r="W1348" s="5"/>
      <c r="X1348" s="5"/>
      <c r="Y1348" s="5"/>
      <c r="Z1348" s="5"/>
      <c r="AA1348" s="5"/>
      <c r="AB1348" s="5"/>
      <c r="AC1348" s="5"/>
      <c r="AD1348" s="5"/>
      <c r="AE1348" s="5"/>
      <c r="AF1348" s="5"/>
      <c r="AG1348" s="5"/>
      <c r="AH1348" s="5"/>
      <c r="AI1348" s="5"/>
      <c r="AJ1348" s="5"/>
      <c r="AK1348" s="5"/>
      <c r="AL1348" s="5"/>
      <c r="AM1348" s="5"/>
      <c r="AN1348" s="5"/>
      <c r="AO1348" s="5"/>
      <c r="AP1348" s="5"/>
      <c r="AQ1348" s="5"/>
      <c r="AR1348" s="5"/>
      <c r="AS1348" s="5"/>
      <c r="AT1348" s="5"/>
      <c r="AU1348" s="5"/>
      <c r="AV1348" s="5"/>
      <c r="AW1348" s="5"/>
      <c r="AX1348" s="5"/>
      <c r="AY1348" s="5"/>
      <c r="AZ1348" s="5"/>
      <c r="BA1348" s="5"/>
      <c r="BB1348" s="5"/>
      <c r="BC1348" s="5"/>
      <c r="BD1348" s="5"/>
      <c r="BE1348" s="5"/>
      <c r="BF1348" s="5"/>
      <c r="BG1348" s="5"/>
      <c r="BH1348" s="5"/>
      <c r="BI1348" s="5"/>
      <c r="BJ1348" s="5"/>
      <c r="BK1348" s="5"/>
      <c r="BL1348" s="5"/>
      <c r="BM1348" s="5"/>
      <c r="BN1348" s="5"/>
      <c r="BO1348" s="1">
        <f t="shared" si="20"/>
        <v>0</v>
      </c>
      <c r="BP1348" s="2"/>
    </row>
    <row r="1349" spans="1:68" x14ac:dyDescent="0.25">
      <c r="A1349" s="3"/>
      <c r="B1349" s="4"/>
      <c r="C1349" s="2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Q1349" s="5"/>
      <c r="R1349" s="5"/>
      <c r="S1349" s="5"/>
      <c r="T1349" s="5"/>
      <c r="U1349" s="5"/>
      <c r="V1349" s="5"/>
      <c r="W1349" s="5"/>
      <c r="X1349" s="5"/>
      <c r="Y1349" s="5"/>
      <c r="Z1349" s="5"/>
      <c r="AA1349" s="5"/>
      <c r="AB1349" s="5"/>
      <c r="AC1349" s="5"/>
      <c r="AD1349" s="5"/>
      <c r="AE1349" s="5"/>
      <c r="AF1349" s="5"/>
      <c r="AG1349" s="5"/>
      <c r="AH1349" s="5"/>
      <c r="AI1349" s="5"/>
      <c r="AJ1349" s="5"/>
      <c r="AK1349" s="5"/>
      <c r="AL1349" s="5"/>
      <c r="AM1349" s="5"/>
      <c r="AN1349" s="5"/>
      <c r="AO1349" s="5"/>
      <c r="AP1349" s="5"/>
      <c r="AQ1349" s="5"/>
      <c r="AR1349" s="5"/>
      <c r="AS1349" s="5"/>
      <c r="AT1349" s="5"/>
      <c r="AU1349" s="5"/>
      <c r="AV1349" s="5"/>
      <c r="AW1349" s="5"/>
      <c r="AX1349" s="5"/>
      <c r="AY1349" s="5"/>
      <c r="AZ1349" s="5"/>
      <c r="BA1349" s="5"/>
      <c r="BB1349" s="5"/>
      <c r="BC1349" s="5"/>
      <c r="BD1349" s="5"/>
      <c r="BE1349" s="5"/>
      <c r="BF1349" s="5"/>
      <c r="BG1349" s="5"/>
      <c r="BH1349" s="5"/>
      <c r="BI1349" s="5"/>
      <c r="BJ1349" s="5"/>
      <c r="BK1349" s="5"/>
      <c r="BL1349" s="5"/>
      <c r="BM1349" s="5"/>
      <c r="BN1349" s="5"/>
      <c r="BO1349" s="1">
        <f t="shared" si="20"/>
        <v>0</v>
      </c>
      <c r="BP1349" s="2"/>
    </row>
    <row r="1350" spans="1:68" x14ac:dyDescent="0.25">
      <c r="A1350" s="3"/>
      <c r="B1350" s="4"/>
      <c r="C1350" s="2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Q1350" s="5"/>
      <c r="R1350" s="5"/>
      <c r="S1350" s="5"/>
      <c r="T1350" s="5"/>
      <c r="U1350" s="5"/>
      <c r="V1350" s="5"/>
      <c r="W1350" s="5"/>
      <c r="X1350" s="5"/>
      <c r="Y1350" s="5"/>
      <c r="Z1350" s="5"/>
      <c r="AA1350" s="5"/>
      <c r="AB1350" s="5"/>
      <c r="AC1350" s="5"/>
      <c r="AD1350" s="5"/>
      <c r="AE1350" s="5"/>
      <c r="AF1350" s="5"/>
      <c r="AG1350" s="5"/>
      <c r="AH1350" s="5"/>
      <c r="AI1350" s="5"/>
      <c r="AJ1350" s="5"/>
      <c r="AK1350" s="5"/>
      <c r="AL1350" s="5"/>
      <c r="AM1350" s="5"/>
      <c r="AN1350" s="5"/>
      <c r="AO1350" s="5"/>
      <c r="AP1350" s="5"/>
      <c r="AQ1350" s="5"/>
      <c r="AR1350" s="5"/>
      <c r="AS1350" s="5"/>
      <c r="AT1350" s="5"/>
      <c r="AU1350" s="5"/>
      <c r="AV1350" s="5"/>
      <c r="AW1350" s="5"/>
      <c r="AX1350" s="5"/>
      <c r="AY1350" s="5"/>
      <c r="AZ1350" s="5"/>
      <c r="BA1350" s="5"/>
      <c r="BB1350" s="5"/>
      <c r="BC1350" s="5"/>
      <c r="BD1350" s="5"/>
      <c r="BE1350" s="5"/>
      <c r="BF1350" s="5"/>
      <c r="BG1350" s="5"/>
      <c r="BH1350" s="5"/>
      <c r="BI1350" s="5"/>
      <c r="BJ1350" s="5"/>
      <c r="BK1350" s="5"/>
      <c r="BL1350" s="5"/>
      <c r="BM1350" s="5"/>
      <c r="BN1350" s="5"/>
      <c r="BO1350" s="1">
        <f t="shared" si="20"/>
        <v>0</v>
      </c>
      <c r="BP1350" s="2"/>
    </row>
    <row r="1351" spans="1:68" x14ac:dyDescent="0.25">
      <c r="A1351" s="3"/>
      <c r="B1351" s="4"/>
      <c r="C1351" s="2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Q1351" s="5"/>
      <c r="R1351" s="5"/>
      <c r="S1351" s="5"/>
      <c r="T1351" s="5"/>
      <c r="U1351" s="5"/>
      <c r="V1351" s="5"/>
      <c r="W1351" s="5"/>
      <c r="X1351" s="5"/>
      <c r="Y1351" s="5"/>
      <c r="Z1351" s="5"/>
      <c r="AA1351" s="5"/>
      <c r="AB1351" s="5"/>
      <c r="AC1351" s="5"/>
      <c r="AD1351" s="5"/>
      <c r="AE1351" s="5"/>
      <c r="AF1351" s="5"/>
      <c r="AG1351" s="5"/>
      <c r="AH1351" s="5"/>
      <c r="AI1351" s="5"/>
      <c r="AJ1351" s="5"/>
      <c r="AK1351" s="5"/>
      <c r="AL1351" s="5"/>
      <c r="AM1351" s="5"/>
      <c r="AN1351" s="5"/>
      <c r="AO1351" s="5"/>
      <c r="AP1351" s="5"/>
      <c r="AQ1351" s="5"/>
      <c r="AR1351" s="5"/>
      <c r="AS1351" s="5"/>
      <c r="AT1351" s="5"/>
      <c r="AU1351" s="5"/>
      <c r="AV1351" s="5"/>
      <c r="AW1351" s="5"/>
      <c r="AX1351" s="5"/>
      <c r="AY1351" s="5"/>
      <c r="AZ1351" s="5"/>
      <c r="BA1351" s="5"/>
      <c r="BB1351" s="5"/>
      <c r="BC1351" s="5"/>
      <c r="BD1351" s="5"/>
      <c r="BE1351" s="5"/>
      <c r="BF1351" s="5"/>
      <c r="BG1351" s="5"/>
      <c r="BH1351" s="5"/>
      <c r="BI1351" s="5"/>
      <c r="BJ1351" s="5"/>
      <c r="BK1351" s="5"/>
      <c r="BL1351" s="5"/>
      <c r="BM1351" s="5"/>
      <c r="BN1351" s="5"/>
      <c r="BO1351" s="1">
        <f t="shared" si="20"/>
        <v>0</v>
      </c>
      <c r="BP1351" s="2"/>
    </row>
    <row r="1352" spans="1:68" x14ac:dyDescent="0.25">
      <c r="A1352" s="3"/>
      <c r="B1352" s="4"/>
      <c r="C1352" s="2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Q1352" s="5"/>
      <c r="R1352" s="5"/>
      <c r="S1352" s="5"/>
      <c r="T1352" s="5"/>
      <c r="U1352" s="5"/>
      <c r="V1352" s="5"/>
      <c r="W1352" s="5"/>
      <c r="X1352" s="5"/>
      <c r="Y1352" s="5"/>
      <c r="Z1352" s="5"/>
      <c r="AA1352" s="5"/>
      <c r="AB1352" s="5"/>
      <c r="AC1352" s="5"/>
      <c r="AD1352" s="5"/>
      <c r="AE1352" s="5"/>
      <c r="AF1352" s="5"/>
      <c r="AG1352" s="5"/>
      <c r="AH1352" s="5"/>
      <c r="AI1352" s="5"/>
      <c r="AJ1352" s="5"/>
      <c r="AK1352" s="5"/>
      <c r="AL1352" s="5"/>
      <c r="AM1352" s="5"/>
      <c r="AN1352" s="5"/>
      <c r="AO1352" s="5"/>
      <c r="AP1352" s="5"/>
      <c r="AQ1352" s="5"/>
      <c r="AR1352" s="5"/>
      <c r="AS1352" s="5"/>
      <c r="AT1352" s="5"/>
      <c r="AU1352" s="5"/>
      <c r="AV1352" s="5"/>
      <c r="AW1352" s="5"/>
      <c r="AX1352" s="5"/>
      <c r="AY1352" s="5"/>
      <c r="AZ1352" s="5"/>
      <c r="BA1352" s="5"/>
      <c r="BB1352" s="5"/>
      <c r="BC1352" s="5"/>
      <c r="BD1352" s="5"/>
      <c r="BE1352" s="5"/>
      <c r="BF1352" s="5"/>
      <c r="BG1352" s="5"/>
      <c r="BH1352" s="5"/>
      <c r="BI1352" s="5"/>
      <c r="BJ1352" s="5"/>
      <c r="BK1352" s="5"/>
      <c r="BL1352" s="5"/>
      <c r="BM1352" s="5"/>
      <c r="BN1352" s="5"/>
      <c r="BO1352" s="1">
        <f t="shared" ref="BO1352:BO1415" si="21">COUNTA(D1352:BN1352)</f>
        <v>0</v>
      </c>
      <c r="BP1352" s="2"/>
    </row>
    <row r="1353" spans="1:68" x14ac:dyDescent="0.25">
      <c r="A1353" s="3"/>
      <c r="B1353" s="4"/>
      <c r="C1353" s="2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Q1353" s="5"/>
      <c r="R1353" s="5"/>
      <c r="S1353" s="5"/>
      <c r="T1353" s="5"/>
      <c r="U1353" s="5"/>
      <c r="V1353" s="5"/>
      <c r="W1353" s="5"/>
      <c r="X1353" s="5"/>
      <c r="Y1353" s="5"/>
      <c r="Z1353" s="5"/>
      <c r="AA1353" s="5"/>
      <c r="AB1353" s="5"/>
      <c r="AC1353" s="5"/>
      <c r="AD1353" s="5"/>
      <c r="AE1353" s="5"/>
      <c r="AF1353" s="5"/>
      <c r="AG1353" s="5"/>
      <c r="AH1353" s="5"/>
      <c r="AI1353" s="5"/>
      <c r="AJ1353" s="5"/>
      <c r="AK1353" s="5"/>
      <c r="AL1353" s="5"/>
      <c r="AM1353" s="5"/>
      <c r="AN1353" s="5"/>
      <c r="AO1353" s="5"/>
      <c r="AP1353" s="5"/>
      <c r="AQ1353" s="5"/>
      <c r="AR1353" s="5"/>
      <c r="AS1353" s="5"/>
      <c r="AT1353" s="5"/>
      <c r="AU1353" s="5"/>
      <c r="AV1353" s="5"/>
      <c r="AW1353" s="5"/>
      <c r="AX1353" s="5"/>
      <c r="AY1353" s="5"/>
      <c r="AZ1353" s="5"/>
      <c r="BA1353" s="5"/>
      <c r="BB1353" s="5"/>
      <c r="BC1353" s="5"/>
      <c r="BD1353" s="5"/>
      <c r="BE1353" s="5"/>
      <c r="BF1353" s="5"/>
      <c r="BG1353" s="5"/>
      <c r="BH1353" s="5"/>
      <c r="BI1353" s="5"/>
      <c r="BJ1353" s="5"/>
      <c r="BK1353" s="5"/>
      <c r="BL1353" s="5"/>
      <c r="BM1353" s="5"/>
      <c r="BN1353" s="5"/>
      <c r="BO1353" s="1">
        <f t="shared" si="21"/>
        <v>0</v>
      </c>
      <c r="BP1353" s="2"/>
    </row>
    <row r="1354" spans="1:68" x14ac:dyDescent="0.25">
      <c r="A1354" s="3"/>
      <c r="B1354" s="4"/>
      <c r="C1354" s="2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Q1354" s="5"/>
      <c r="R1354" s="5"/>
      <c r="S1354" s="5"/>
      <c r="T1354" s="5"/>
      <c r="U1354" s="5"/>
      <c r="V1354" s="5"/>
      <c r="W1354" s="5"/>
      <c r="X1354" s="5"/>
      <c r="Y1354" s="5"/>
      <c r="Z1354" s="5"/>
      <c r="AA1354" s="5"/>
      <c r="AB1354" s="5"/>
      <c r="AC1354" s="5"/>
      <c r="AD1354" s="5"/>
      <c r="AE1354" s="5"/>
      <c r="AF1354" s="5"/>
      <c r="AG1354" s="5"/>
      <c r="AH1354" s="5"/>
      <c r="AI1354" s="5"/>
      <c r="AJ1354" s="5"/>
      <c r="AK1354" s="5"/>
      <c r="AL1354" s="5"/>
      <c r="AM1354" s="5"/>
      <c r="AN1354" s="5"/>
      <c r="AO1354" s="5"/>
      <c r="AP1354" s="5"/>
      <c r="AQ1354" s="5"/>
      <c r="AR1354" s="5"/>
      <c r="AS1354" s="5"/>
      <c r="AT1354" s="5"/>
      <c r="AU1354" s="5"/>
      <c r="AV1354" s="5"/>
      <c r="AW1354" s="5"/>
      <c r="AX1354" s="5"/>
      <c r="AY1354" s="5"/>
      <c r="AZ1354" s="5"/>
      <c r="BA1354" s="5"/>
      <c r="BB1354" s="5"/>
      <c r="BC1354" s="5"/>
      <c r="BD1354" s="5"/>
      <c r="BE1354" s="5"/>
      <c r="BF1354" s="5"/>
      <c r="BG1354" s="5"/>
      <c r="BH1354" s="5"/>
      <c r="BI1354" s="5"/>
      <c r="BJ1354" s="5"/>
      <c r="BK1354" s="5"/>
      <c r="BL1354" s="5"/>
      <c r="BM1354" s="5"/>
      <c r="BN1354" s="5"/>
      <c r="BO1354" s="1">
        <f t="shared" si="21"/>
        <v>0</v>
      </c>
      <c r="BP1354" s="2"/>
    </row>
    <row r="1355" spans="1:68" x14ac:dyDescent="0.25">
      <c r="A1355" s="3"/>
      <c r="B1355" s="4"/>
      <c r="C1355" s="2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Q1355" s="5"/>
      <c r="R1355" s="5"/>
      <c r="S1355" s="5"/>
      <c r="T1355" s="5"/>
      <c r="U1355" s="5"/>
      <c r="V1355" s="5"/>
      <c r="W1355" s="5"/>
      <c r="X1355" s="5"/>
      <c r="Y1355" s="5"/>
      <c r="Z1355" s="5"/>
      <c r="AA1355" s="5"/>
      <c r="AB1355" s="5"/>
      <c r="AC1355" s="5"/>
      <c r="AD1355" s="5"/>
      <c r="AE1355" s="5"/>
      <c r="AF1355" s="5"/>
      <c r="AG1355" s="5"/>
      <c r="AH1355" s="5"/>
      <c r="AI1355" s="5"/>
      <c r="AJ1355" s="5"/>
      <c r="AK1355" s="5"/>
      <c r="AL1355" s="5"/>
      <c r="AM1355" s="5"/>
      <c r="AN1355" s="5"/>
      <c r="AO1355" s="5"/>
      <c r="AP1355" s="5"/>
      <c r="AQ1355" s="5"/>
      <c r="AR1355" s="5"/>
      <c r="AS1355" s="5"/>
      <c r="AT1355" s="5"/>
      <c r="AU1355" s="5"/>
      <c r="AV1355" s="5"/>
      <c r="AW1355" s="5"/>
      <c r="AX1355" s="5"/>
      <c r="AY1355" s="5"/>
      <c r="AZ1355" s="5"/>
      <c r="BA1355" s="5"/>
      <c r="BB1355" s="5"/>
      <c r="BC1355" s="5"/>
      <c r="BD1355" s="5"/>
      <c r="BE1355" s="5"/>
      <c r="BF1355" s="5"/>
      <c r="BG1355" s="5"/>
      <c r="BH1355" s="5"/>
      <c r="BI1355" s="5"/>
      <c r="BJ1355" s="5"/>
      <c r="BK1355" s="5"/>
      <c r="BL1355" s="5"/>
      <c r="BM1355" s="5"/>
      <c r="BN1355" s="5"/>
      <c r="BO1355" s="1">
        <f t="shared" si="21"/>
        <v>0</v>
      </c>
      <c r="BP1355" s="2"/>
    </row>
    <row r="1356" spans="1:68" x14ac:dyDescent="0.25">
      <c r="A1356" s="3"/>
      <c r="B1356" s="4"/>
      <c r="C1356" s="2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Q1356" s="5"/>
      <c r="R1356" s="5"/>
      <c r="S1356" s="5"/>
      <c r="T1356" s="5"/>
      <c r="U1356" s="5"/>
      <c r="V1356" s="5"/>
      <c r="W1356" s="5"/>
      <c r="X1356" s="5"/>
      <c r="Y1356" s="5"/>
      <c r="Z1356" s="5"/>
      <c r="AA1356" s="5"/>
      <c r="AB1356" s="5"/>
      <c r="AC1356" s="5"/>
      <c r="AD1356" s="5"/>
      <c r="AE1356" s="5"/>
      <c r="AF1356" s="5"/>
      <c r="AG1356" s="5"/>
      <c r="AH1356" s="5"/>
      <c r="AI1356" s="5"/>
      <c r="AJ1356" s="5"/>
      <c r="AK1356" s="5"/>
      <c r="AL1356" s="5"/>
      <c r="AM1356" s="5"/>
      <c r="AN1356" s="5"/>
      <c r="AO1356" s="5"/>
      <c r="AP1356" s="5"/>
      <c r="AQ1356" s="5"/>
      <c r="AR1356" s="5"/>
      <c r="AS1356" s="5"/>
      <c r="AT1356" s="5"/>
      <c r="AU1356" s="5"/>
      <c r="AV1356" s="5"/>
      <c r="AW1356" s="5"/>
      <c r="AX1356" s="5"/>
      <c r="AY1356" s="5"/>
      <c r="AZ1356" s="5"/>
      <c r="BA1356" s="5"/>
      <c r="BB1356" s="5"/>
      <c r="BC1356" s="5"/>
      <c r="BD1356" s="5"/>
      <c r="BE1356" s="5"/>
      <c r="BF1356" s="5"/>
      <c r="BG1356" s="5"/>
      <c r="BH1356" s="5"/>
      <c r="BI1356" s="5"/>
      <c r="BJ1356" s="5"/>
      <c r="BK1356" s="5"/>
      <c r="BL1356" s="5"/>
      <c r="BM1356" s="5"/>
      <c r="BN1356" s="5"/>
      <c r="BO1356" s="1">
        <f t="shared" si="21"/>
        <v>0</v>
      </c>
      <c r="BP1356" s="2"/>
    </row>
    <row r="1357" spans="1:68" x14ac:dyDescent="0.25">
      <c r="A1357" s="3"/>
      <c r="B1357" s="4"/>
      <c r="C1357" s="2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Q1357" s="5"/>
      <c r="R1357" s="5"/>
      <c r="S1357" s="5"/>
      <c r="T1357" s="5"/>
      <c r="U1357" s="5"/>
      <c r="V1357" s="5"/>
      <c r="W1357" s="5"/>
      <c r="X1357" s="5"/>
      <c r="Y1357" s="5"/>
      <c r="Z1357" s="5"/>
      <c r="AA1357" s="5"/>
      <c r="AB1357" s="5"/>
      <c r="AC1357" s="5"/>
      <c r="AD1357" s="5"/>
      <c r="AE1357" s="5"/>
      <c r="AF1357" s="5"/>
      <c r="AG1357" s="5"/>
      <c r="AH1357" s="5"/>
      <c r="AI1357" s="5"/>
      <c r="AJ1357" s="5"/>
      <c r="AK1357" s="5"/>
      <c r="AL1357" s="5"/>
      <c r="AM1357" s="5"/>
      <c r="AN1357" s="5"/>
      <c r="AO1357" s="5"/>
      <c r="AP1357" s="5"/>
      <c r="AQ1357" s="5"/>
      <c r="AR1357" s="5"/>
      <c r="AS1357" s="5"/>
      <c r="AT1357" s="5"/>
      <c r="AU1357" s="5"/>
      <c r="AV1357" s="5"/>
      <c r="AW1357" s="5"/>
      <c r="AX1357" s="5"/>
      <c r="AY1357" s="5"/>
      <c r="AZ1357" s="5"/>
      <c r="BA1357" s="5"/>
      <c r="BB1357" s="5"/>
      <c r="BC1357" s="5"/>
      <c r="BD1357" s="5"/>
      <c r="BE1357" s="5"/>
      <c r="BF1357" s="5"/>
      <c r="BG1357" s="5"/>
      <c r="BH1357" s="5"/>
      <c r="BI1357" s="5"/>
      <c r="BJ1357" s="5"/>
      <c r="BK1357" s="5"/>
      <c r="BL1357" s="5"/>
      <c r="BM1357" s="5"/>
      <c r="BN1357" s="5"/>
      <c r="BO1357" s="1">
        <f t="shared" si="21"/>
        <v>0</v>
      </c>
      <c r="BP1357" s="2"/>
    </row>
    <row r="1358" spans="1:68" x14ac:dyDescent="0.25">
      <c r="A1358" s="3"/>
      <c r="B1358" s="4"/>
      <c r="C1358" s="2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Q1358" s="5"/>
      <c r="R1358" s="5"/>
      <c r="S1358" s="5"/>
      <c r="T1358" s="5"/>
      <c r="U1358" s="5"/>
      <c r="V1358" s="5"/>
      <c r="W1358" s="5"/>
      <c r="X1358" s="5"/>
      <c r="Y1358" s="5"/>
      <c r="Z1358" s="5"/>
      <c r="AA1358" s="5"/>
      <c r="AB1358" s="5"/>
      <c r="AC1358" s="5"/>
      <c r="AD1358" s="5"/>
      <c r="AE1358" s="5"/>
      <c r="AF1358" s="5"/>
      <c r="AG1358" s="5"/>
      <c r="AH1358" s="5"/>
      <c r="AI1358" s="5"/>
      <c r="AJ1358" s="5"/>
      <c r="AK1358" s="5"/>
      <c r="AL1358" s="5"/>
      <c r="AM1358" s="5"/>
      <c r="AN1358" s="5"/>
      <c r="AO1358" s="5"/>
      <c r="AP1358" s="5"/>
      <c r="AQ1358" s="5"/>
      <c r="AR1358" s="5"/>
      <c r="AS1358" s="5"/>
      <c r="AT1358" s="5"/>
      <c r="AU1358" s="5"/>
      <c r="AV1358" s="5"/>
      <c r="AW1358" s="5"/>
      <c r="AX1358" s="5"/>
      <c r="AY1358" s="5"/>
      <c r="AZ1358" s="5"/>
      <c r="BA1358" s="5"/>
      <c r="BB1358" s="5"/>
      <c r="BC1358" s="5"/>
      <c r="BD1358" s="5"/>
      <c r="BE1358" s="5"/>
      <c r="BF1358" s="5"/>
      <c r="BG1358" s="5"/>
      <c r="BH1358" s="5"/>
      <c r="BI1358" s="5"/>
      <c r="BJ1358" s="5"/>
      <c r="BK1358" s="5"/>
      <c r="BL1358" s="5"/>
      <c r="BM1358" s="5"/>
      <c r="BN1358" s="5"/>
      <c r="BO1358" s="1">
        <f t="shared" si="21"/>
        <v>0</v>
      </c>
      <c r="BP1358" s="2"/>
    </row>
    <row r="1359" spans="1:68" x14ac:dyDescent="0.25">
      <c r="A1359" s="3"/>
      <c r="B1359" s="4"/>
      <c r="C1359" s="2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Q1359" s="5"/>
      <c r="R1359" s="5"/>
      <c r="S1359" s="5"/>
      <c r="T1359" s="5"/>
      <c r="U1359" s="5"/>
      <c r="V1359" s="5"/>
      <c r="W1359" s="5"/>
      <c r="X1359" s="5"/>
      <c r="Y1359" s="5"/>
      <c r="Z1359" s="5"/>
      <c r="AA1359" s="5"/>
      <c r="AB1359" s="5"/>
      <c r="AC1359" s="5"/>
      <c r="AD1359" s="5"/>
      <c r="AE1359" s="5"/>
      <c r="AF1359" s="5"/>
      <c r="AG1359" s="5"/>
      <c r="AH1359" s="5"/>
      <c r="AI1359" s="5"/>
      <c r="AJ1359" s="5"/>
      <c r="AK1359" s="5"/>
      <c r="AL1359" s="5"/>
      <c r="AM1359" s="5"/>
      <c r="AN1359" s="5"/>
      <c r="AO1359" s="5"/>
      <c r="AP1359" s="5"/>
      <c r="AQ1359" s="5"/>
      <c r="AR1359" s="5"/>
      <c r="AS1359" s="5"/>
      <c r="AT1359" s="5"/>
      <c r="AU1359" s="5"/>
      <c r="AV1359" s="5"/>
      <c r="AW1359" s="5"/>
      <c r="AX1359" s="5"/>
      <c r="AY1359" s="5"/>
      <c r="AZ1359" s="5"/>
      <c r="BA1359" s="5"/>
      <c r="BB1359" s="5"/>
      <c r="BC1359" s="5"/>
      <c r="BD1359" s="5"/>
      <c r="BE1359" s="5"/>
      <c r="BF1359" s="5"/>
      <c r="BG1359" s="5"/>
      <c r="BH1359" s="5"/>
      <c r="BI1359" s="5"/>
      <c r="BJ1359" s="5"/>
      <c r="BK1359" s="5"/>
      <c r="BL1359" s="5"/>
      <c r="BM1359" s="5"/>
      <c r="BN1359" s="5"/>
      <c r="BO1359" s="1">
        <f t="shared" si="21"/>
        <v>0</v>
      </c>
      <c r="BP1359" s="2"/>
    </row>
    <row r="1360" spans="1:68" x14ac:dyDescent="0.25">
      <c r="A1360" s="3"/>
      <c r="B1360" s="4"/>
      <c r="C1360" s="2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Q1360" s="5"/>
      <c r="R1360" s="5"/>
      <c r="S1360" s="5"/>
      <c r="T1360" s="5"/>
      <c r="U1360" s="5"/>
      <c r="V1360" s="5"/>
      <c r="W1360" s="5"/>
      <c r="X1360" s="5"/>
      <c r="Y1360" s="5"/>
      <c r="Z1360" s="5"/>
      <c r="AA1360" s="5"/>
      <c r="AB1360" s="5"/>
      <c r="AC1360" s="5"/>
      <c r="AD1360" s="5"/>
      <c r="AE1360" s="5"/>
      <c r="AF1360" s="5"/>
      <c r="AG1360" s="5"/>
      <c r="AH1360" s="5"/>
      <c r="AI1360" s="5"/>
      <c r="AJ1360" s="5"/>
      <c r="AK1360" s="5"/>
      <c r="AL1360" s="5"/>
      <c r="AM1360" s="5"/>
      <c r="AN1360" s="5"/>
      <c r="AO1360" s="5"/>
      <c r="AP1360" s="5"/>
      <c r="AQ1360" s="5"/>
      <c r="AR1360" s="5"/>
      <c r="AS1360" s="5"/>
      <c r="AT1360" s="5"/>
      <c r="AU1360" s="5"/>
      <c r="AV1360" s="5"/>
      <c r="AW1360" s="5"/>
      <c r="AX1360" s="5"/>
      <c r="AY1360" s="5"/>
      <c r="AZ1360" s="5"/>
      <c r="BA1360" s="5"/>
      <c r="BB1360" s="5"/>
      <c r="BC1360" s="5"/>
      <c r="BD1360" s="5"/>
      <c r="BE1360" s="5"/>
      <c r="BF1360" s="5"/>
      <c r="BG1360" s="5"/>
      <c r="BH1360" s="5"/>
      <c r="BI1360" s="5"/>
      <c r="BJ1360" s="5"/>
      <c r="BK1360" s="5"/>
      <c r="BL1360" s="5"/>
      <c r="BM1360" s="5"/>
      <c r="BN1360" s="5"/>
      <c r="BO1360" s="1">
        <f t="shared" si="21"/>
        <v>0</v>
      </c>
      <c r="BP1360" s="2"/>
    </row>
    <row r="1361" spans="1:68" x14ac:dyDescent="0.25">
      <c r="A1361" s="3"/>
      <c r="B1361" s="4"/>
      <c r="C1361" s="2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Q1361" s="5"/>
      <c r="R1361" s="5"/>
      <c r="S1361" s="5"/>
      <c r="T1361" s="5"/>
      <c r="U1361" s="5"/>
      <c r="V1361" s="5"/>
      <c r="W1361" s="5"/>
      <c r="X1361" s="5"/>
      <c r="Y1361" s="5"/>
      <c r="Z1361" s="5"/>
      <c r="AA1361" s="5"/>
      <c r="AB1361" s="5"/>
      <c r="AC1361" s="5"/>
      <c r="AD1361" s="5"/>
      <c r="AE1361" s="5"/>
      <c r="AF1361" s="5"/>
      <c r="AG1361" s="5"/>
      <c r="AH1361" s="5"/>
      <c r="AI1361" s="5"/>
      <c r="AJ1361" s="5"/>
      <c r="AK1361" s="5"/>
      <c r="AL1361" s="5"/>
      <c r="AM1361" s="5"/>
      <c r="AN1361" s="5"/>
      <c r="AO1361" s="5"/>
      <c r="AP1361" s="5"/>
      <c r="AQ1361" s="5"/>
      <c r="AR1361" s="5"/>
      <c r="AS1361" s="5"/>
      <c r="AT1361" s="5"/>
      <c r="AU1361" s="5"/>
      <c r="AV1361" s="5"/>
      <c r="AW1361" s="5"/>
      <c r="AX1361" s="5"/>
      <c r="AY1361" s="5"/>
      <c r="AZ1361" s="5"/>
      <c r="BA1361" s="5"/>
      <c r="BB1361" s="5"/>
      <c r="BC1361" s="5"/>
      <c r="BD1361" s="5"/>
      <c r="BE1361" s="5"/>
      <c r="BF1361" s="5"/>
      <c r="BG1361" s="5"/>
      <c r="BH1361" s="5"/>
      <c r="BI1361" s="5"/>
      <c r="BJ1361" s="5"/>
      <c r="BK1361" s="5"/>
      <c r="BL1361" s="5"/>
      <c r="BM1361" s="5"/>
      <c r="BN1361" s="5"/>
      <c r="BO1361" s="1">
        <f t="shared" si="21"/>
        <v>0</v>
      </c>
      <c r="BP1361" s="2"/>
    </row>
    <row r="1362" spans="1:68" x14ac:dyDescent="0.25">
      <c r="A1362" s="3"/>
      <c r="B1362" s="4"/>
      <c r="C1362" s="2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Q1362" s="5"/>
      <c r="R1362" s="5"/>
      <c r="S1362" s="5"/>
      <c r="T1362" s="5"/>
      <c r="U1362" s="5"/>
      <c r="V1362" s="5"/>
      <c r="W1362" s="5"/>
      <c r="X1362" s="5"/>
      <c r="Y1362" s="5"/>
      <c r="Z1362" s="5"/>
      <c r="AA1362" s="5"/>
      <c r="AB1362" s="5"/>
      <c r="AC1362" s="5"/>
      <c r="AD1362" s="5"/>
      <c r="AE1362" s="5"/>
      <c r="AF1362" s="5"/>
      <c r="AG1362" s="5"/>
      <c r="AH1362" s="5"/>
      <c r="AI1362" s="5"/>
      <c r="AJ1362" s="5"/>
      <c r="AK1362" s="5"/>
      <c r="AL1362" s="5"/>
      <c r="AM1362" s="5"/>
      <c r="AN1362" s="5"/>
      <c r="AO1362" s="5"/>
      <c r="AP1362" s="5"/>
      <c r="AQ1362" s="5"/>
      <c r="AR1362" s="5"/>
      <c r="AS1362" s="5"/>
      <c r="AT1362" s="5"/>
      <c r="AU1362" s="5"/>
      <c r="AV1362" s="5"/>
      <c r="AW1362" s="5"/>
      <c r="AX1362" s="5"/>
      <c r="AY1362" s="5"/>
      <c r="AZ1362" s="5"/>
      <c r="BA1362" s="5"/>
      <c r="BB1362" s="5"/>
      <c r="BC1362" s="5"/>
      <c r="BD1362" s="5"/>
      <c r="BE1362" s="5"/>
      <c r="BF1362" s="5"/>
      <c r="BG1362" s="5"/>
      <c r="BH1362" s="5"/>
      <c r="BI1362" s="5"/>
      <c r="BJ1362" s="5"/>
      <c r="BK1362" s="5"/>
      <c r="BL1362" s="5"/>
      <c r="BM1362" s="5"/>
      <c r="BN1362" s="5"/>
      <c r="BO1362" s="1">
        <f t="shared" si="21"/>
        <v>0</v>
      </c>
      <c r="BP1362" s="2"/>
    </row>
    <row r="1363" spans="1:68" x14ac:dyDescent="0.25">
      <c r="A1363" s="3"/>
      <c r="B1363" s="4"/>
      <c r="C1363" s="2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Q1363" s="5"/>
      <c r="R1363" s="5"/>
      <c r="S1363" s="5"/>
      <c r="T1363" s="5"/>
      <c r="U1363" s="5"/>
      <c r="V1363" s="5"/>
      <c r="W1363" s="5"/>
      <c r="X1363" s="5"/>
      <c r="Y1363" s="5"/>
      <c r="Z1363" s="5"/>
      <c r="AA1363" s="5"/>
      <c r="AB1363" s="5"/>
      <c r="AC1363" s="5"/>
      <c r="AD1363" s="5"/>
      <c r="AE1363" s="5"/>
      <c r="AF1363" s="5"/>
      <c r="AG1363" s="5"/>
      <c r="AH1363" s="5"/>
      <c r="AI1363" s="5"/>
      <c r="AJ1363" s="5"/>
      <c r="AK1363" s="5"/>
      <c r="AL1363" s="5"/>
      <c r="AM1363" s="5"/>
      <c r="AN1363" s="5"/>
      <c r="AO1363" s="5"/>
      <c r="AP1363" s="5"/>
      <c r="AQ1363" s="5"/>
      <c r="AR1363" s="5"/>
      <c r="AS1363" s="5"/>
      <c r="AT1363" s="5"/>
      <c r="AU1363" s="5"/>
      <c r="AV1363" s="5"/>
      <c r="AW1363" s="5"/>
      <c r="AX1363" s="5"/>
      <c r="AY1363" s="5"/>
      <c r="AZ1363" s="5"/>
      <c r="BA1363" s="5"/>
      <c r="BB1363" s="5"/>
      <c r="BC1363" s="5"/>
      <c r="BD1363" s="5"/>
      <c r="BE1363" s="5"/>
      <c r="BF1363" s="5"/>
      <c r="BG1363" s="5"/>
      <c r="BH1363" s="5"/>
      <c r="BI1363" s="5"/>
      <c r="BJ1363" s="5"/>
      <c r="BK1363" s="5"/>
      <c r="BL1363" s="5"/>
      <c r="BM1363" s="5"/>
      <c r="BN1363" s="5"/>
      <c r="BO1363" s="1">
        <f t="shared" si="21"/>
        <v>0</v>
      </c>
      <c r="BP1363" s="2"/>
    </row>
    <row r="1364" spans="1:68" x14ac:dyDescent="0.25">
      <c r="A1364" s="3"/>
      <c r="B1364" s="4"/>
      <c r="C1364" s="2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Q1364" s="5"/>
      <c r="R1364" s="5"/>
      <c r="S1364" s="5"/>
      <c r="T1364" s="5"/>
      <c r="U1364" s="5"/>
      <c r="V1364" s="5"/>
      <c r="W1364" s="5"/>
      <c r="X1364" s="5"/>
      <c r="Y1364" s="5"/>
      <c r="Z1364" s="5"/>
      <c r="AA1364" s="5"/>
      <c r="AB1364" s="5"/>
      <c r="AC1364" s="5"/>
      <c r="AD1364" s="5"/>
      <c r="AE1364" s="5"/>
      <c r="AF1364" s="5"/>
      <c r="AG1364" s="5"/>
      <c r="AH1364" s="5"/>
      <c r="AI1364" s="5"/>
      <c r="AJ1364" s="5"/>
      <c r="AK1364" s="5"/>
      <c r="AL1364" s="5"/>
      <c r="AM1364" s="5"/>
      <c r="AN1364" s="5"/>
      <c r="AO1364" s="5"/>
      <c r="AP1364" s="5"/>
      <c r="AQ1364" s="5"/>
      <c r="AR1364" s="5"/>
      <c r="AS1364" s="5"/>
      <c r="AT1364" s="5"/>
      <c r="AU1364" s="5"/>
      <c r="AV1364" s="5"/>
      <c r="AW1364" s="5"/>
      <c r="AX1364" s="5"/>
      <c r="AY1364" s="5"/>
      <c r="AZ1364" s="5"/>
      <c r="BA1364" s="5"/>
      <c r="BB1364" s="5"/>
      <c r="BC1364" s="5"/>
      <c r="BD1364" s="5"/>
      <c r="BE1364" s="5"/>
      <c r="BF1364" s="5"/>
      <c r="BG1364" s="5"/>
      <c r="BH1364" s="5"/>
      <c r="BI1364" s="5"/>
      <c r="BJ1364" s="5"/>
      <c r="BK1364" s="5"/>
      <c r="BL1364" s="5"/>
      <c r="BM1364" s="5"/>
      <c r="BN1364" s="5"/>
      <c r="BO1364" s="1">
        <f t="shared" si="21"/>
        <v>0</v>
      </c>
      <c r="BP1364" s="2"/>
    </row>
    <row r="1365" spans="1:68" x14ac:dyDescent="0.25">
      <c r="A1365" s="3"/>
      <c r="B1365" s="4"/>
      <c r="C1365" s="2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Q1365" s="5"/>
      <c r="R1365" s="5"/>
      <c r="S1365" s="5"/>
      <c r="T1365" s="5"/>
      <c r="U1365" s="5"/>
      <c r="V1365" s="5"/>
      <c r="W1365" s="5"/>
      <c r="X1365" s="5"/>
      <c r="Y1365" s="5"/>
      <c r="Z1365" s="5"/>
      <c r="AA1365" s="5"/>
      <c r="AB1365" s="5"/>
      <c r="AC1365" s="5"/>
      <c r="AD1365" s="5"/>
      <c r="AE1365" s="5"/>
      <c r="AF1365" s="5"/>
      <c r="AG1365" s="5"/>
      <c r="AH1365" s="5"/>
      <c r="AI1365" s="5"/>
      <c r="AJ1365" s="5"/>
      <c r="AK1365" s="5"/>
      <c r="AL1365" s="5"/>
      <c r="AM1365" s="5"/>
      <c r="AN1365" s="5"/>
      <c r="AO1365" s="5"/>
      <c r="AP1365" s="5"/>
      <c r="AQ1365" s="5"/>
      <c r="AR1365" s="5"/>
      <c r="AS1365" s="5"/>
      <c r="AT1365" s="5"/>
      <c r="AU1365" s="5"/>
      <c r="AV1365" s="5"/>
      <c r="AW1365" s="5"/>
      <c r="AX1365" s="5"/>
      <c r="AY1365" s="5"/>
      <c r="AZ1365" s="5"/>
      <c r="BA1365" s="5"/>
      <c r="BB1365" s="5"/>
      <c r="BC1365" s="5"/>
      <c r="BD1365" s="5"/>
      <c r="BE1365" s="5"/>
      <c r="BF1365" s="5"/>
      <c r="BG1365" s="5"/>
      <c r="BH1365" s="5"/>
      <c r="BI1365" s="5"/>
      <c r="BJ1365" s="5"/>
      <c r="BK1365" s="5"/>
      <c r="BL1365" s="5"/>
      <c r="BM1365" s="5"/>
      <c r="BN1365" s="5"/>
      <c r="BO1365" s="1">
        <f t="shared" si="21"/>
        <v>0</v>
      </c>
      <c r="BP1365" s="2"/>
    </row>
    <row r="1366" spans="1:68" x14ac:dyDescent="0.25">
      <c r="A1366" s="3"/>
      <c r="B1366" s="4"/>
      <c r="C1366" s="2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Q1366" s="5"/>
      <c r="R1366" s="5"/>
      <c r="S1366" s="5"/>
      <c r="T1366" s="5"/>
      <c r="U1366" s="5"/>
      <c r="V1366" s="5"/>
      <c r="W1366" s="5"/>
      <c r="X1366" s="5"/>
      <c r="Y1366" s="5"/>
      <c r="Z1366" s="5"/>
      <c r="AA1366" s="5"/>
      <c r="AB1366" s="5"/>
      <c r="AC1366" s="5"/>
      <c r="AD1366" s="5"/>
      <c r="AE1366" s="5"/>
      <c r="AF1366" s="5"/>
      <c r="AG1366" s="5"/>
      <c r="AH1366" s="5"/>
      <c r="AI1366" s="5"/>
      <c r="AJ1366" s="5"/>
      <c r="AK1366" s="5"/>
      <c r="AL1366" s="5"/>
      <c r="AM1366" s="5"/>
      <c r="AN1366" s="5"/>
      <c r="AO1366" s="5"/>
      <c r="AP1366" s="5"/>
      <c r="AQ1366" s="5"/>
      <c r="AR1366" s="5"/>
      <c r="AS1366" s="5"/>
      <c r="AT1366" s="5"/>
      <c r="AU1366" s="5"/>
      <c r="AV1366" s="5"/>
      <c r="AW1366" s="5"/>
      <c r="AX1366" s="5"/>
      <c r="AY1366" s="5"/>
      <c r="AZ1366" s="5"/>
      <c r="BA1366" s="5"/>
      <c r="BB1366" s="5"/>
      <c r="BC1366" s="5"/>
      <c r="BD1366" s="5"/>
      <c r="BE1366" s="5"/>
      <c r="BF1366" s="5"/>
      <c r="BG1366" s="5"/>
      <c r="BH1366" s="5"/>
      <c r="BI1366" s="5"/>
      <c r="BJ1366" s="5"/>
      <c r="BK1366" s="5"/>
      <c r="BL1366" s="5"/>
      <c r="BM1366" s="5"/>
      <c r="BN1366" s="5"/>
      <c r="BO1366" s="1">
        <f t="shared" si="21"/>
        <v>0</v>
      </c>
      <c r="BP1366" s="2"/>
    </row>
    <row r="1367" spans="1:68" x14ac:dyDescent="0.25">
      <c r="A1367" s="3"/>
      <c r="B1367" s="4"/>
      <c r="C1367" s="2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Q1367" s="5"/>
      <c r="R1367" s="5"/>
      <c r="S1367" s="5"/>
      <c r="T1367" s="5"/>
      <c r="U1367" s="5"/>
      <c r="V1367" s="5"/>
      <c r="W1367" s="5"/>
      <c r="X1367" s="5"/>
      <c r="Y1367" s="5"/>
      <c r="Z1367" s="5"/>
      <c r="AA1367" s="5"/>
      <c r="AB1367" s="5"/>
      <c r="AC1367" s="5"/>
      <c r="AD1367" s="5"/>
      <c r="AE1367" s="5"/>
      <c r="AF1367" s="5"/>
      <c r="AG1367" s="5"/>
      <c r="AH1367" s="5"/>
      <c r="AI1367" s="5"/>
      <c r="AJ1367" s="5"/>
      <c r="AK1367" s="5"/>
      <c r="AL1367" s="5"/>
      <c r="AM1367" s="5"/>
      <c r="AN1367" s="5"/>
      <c r="AO1367" s="5"/>
      <c r="AP1367" s="5"/>
      <c r="AQ1367" s="5"/>
      <c r="AR1367" s="5"/>
      <c r="AS1367" s="5"/>
      <c r="AT1367" s="5"/>
      <c r="AU1367" s="5"/>
      <c r="AV1367" s="5"/>
      <c r="AW1367" s="5"/>
      <c r="AX1367" s="5"/>
      <c r="AY1367" s="5"/>
      <c r="AZ1367" s="5"/>
      <c r="BA1367" s="5"/>
      <c r="BB1367" s="5"/>
      <c r="BC1367" s="5"/>
      <c r="BD1367" s="5"/>
      <c r="BE1367" s="5"/>
      <c r="BF1367" s="5"/>
      <c r="BG1367" s="5"/>
      <c r="BH1367" s="5"/>
      <c r="BI1367" s="5"/>
      <c r="BJ1367" s="5"/>
      <c r="BK1367" s="5"/>
      <c r="BL1367" s="5"/>
      <c r="BM1367" s="5"/>
      <c r="BN1367" s="5"/>
      <c r="BO1367" s="1">
        <f t="shared" si="21"/>
        <v>0</v>
      </c>
      <c r="BP1367" s="2"/>
    </row>
    <row r="1368" spans="1:68" x14ac:dyDescent="0.25">
      <c r="A1368" s="3"/>
      <c r="B1368" s="4"/>
      <c r="C1368" s="2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Q1368" s="5"/>
      <c r="R1368" s="5"/>
      <c r="S1368" s="5"/>
      <c r="T1368" s="5"/>
      <c r="U1368" s="5"/>
      <c r="V1368" s="5"/>
      <c r="W1368" s="5"/>
      <c r="X1368" s="5"/>
      <c r="Y1368" s="5"/>
      <c r="Z1368" s="5"/>
      <c r="AA1368" s="5"/>
      <c r="AB1368" s="5"/>
      <c r="AC1368" s="5"/>
      <c r="AD1368" s="5"/>
      <c r="AE1368" s="5"/>
      <c r="AF1368" s="5"/>
      <c r="AG1368" s="5"/>
      <c r="AH1368" s="5"/>
      <c r="AI1368" s="5"/>
      <c r="AJ1368" s="5"/>
      <c r="AK1368" s="5"/>
      <c r="AL1368" s="5"/>
      <c r="AM1368" s="5"/>
      <c r="AN1368" s="5"/>
      <c r="AO1368" s="5"/>
      <c r="AP1368" s="5"/>
      <c r="AQ1368" s="5"/>
      <c r="AR1368" s="5"/>
      <c r="AS1368" s="5"/>
      <c r="AT1368" s="5"/>
      <c r="AU1368" s="5"/>
      <c r="AV1368" s="5"/>
      <c r="AW1368" s="5"/>
      <c r="AX1368" s="5"/>
      <c r="AY1368" s="5"/>
      <c r="AZ1368" s="5"/>
      <c r="BA1368" s="5"/>
      <c r="BB1368" s="5"/>
      <c r="BC1368" s="5"/>
      <c r="BD1368" s="5"/>
      <c r="BE1368" s="5"/>
      <c r="BF1368" s="5"/>
      <c r="BG1368" s="5"/>
      <c r="BH1368" s="5"/>
      <c r="BI1368" s="5"/>
      <c r="BJ1368" s="5"/>
      <c r="BK1368" s="5"/>
      <c r="BL1368" s="5"/>
      <c r="BM1368" s="5"/>
      <c r="BN1368" s="5"/>
      <c r="BO1368" s="1">
        <f t="shared" si="21"/>
        <v>0</v>
      </c>
      <c r="BP1368" s="2"/>
    </row>
    <row r="1369" spans="1:68" x14ac:dyDescent="0.25">
      <c r="A1369" s="3"/>
      <c r="B1369" s="4"/>
      <c r="C1369" s="2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Q1369" s="5"/>
      <c r="R1369" s="5"/>
      <c r="S1369" s="5"/>
      <c r="T1369" s="5"/>
      <c r="U1369" s="5"/>
      <c r="V1369" s="5"/>
      <c r="W1369" s="5"/>
      <c r="X1369" s="5"/>
      <c r="Y1369" s="5"/>
      <c r="Z1369" s="5"/>
      <c r="AA1369" s="5"/>
      <c r="AB1369" s="5"/>
      <c r="AC1369" s="5"/>
      <c r="AD1369" s="5"/>
      <c r="AE1369" s="5"/>
      <c r="AF1369" s="5"/>
      <c r="AG1369" s="5"/>
      <c r="AH1369" s="5"/>
      <c r="AI1369" s="5"/>
      <c r="AJ1369" s="5"/>
      <c r="AK1369" s="5"/>
      <c r="AL1369" s="5"/>
      <c r="AM1369" s="5"/>
      <c r="AN1369" s="5"/>
      <c r="AO1369" s="5"/>
      <c r="AP1369" s="5"/>
      <c r="AQ1369" s="5"/>
      <c r="AR1369" s="5"/>
      <c r="AS1369" s="5"/>
      <c r="AT1369" s="5"/>
      <c r="AU1369" s="5"/>
      <c r="AV1369" s="5"/>
      <c r="AW1369" s="5"/>
      <c r="AX1369" s="5"/>
      <c r="AY1369" s="5"/>
      <c r="AZ1369" s="5"/>
      <c r="BA1369" s="5"/>
      <c r="BB1369" s="5"/>
      <c r="BC1369" s="5"/>
      <c r="BD1369" s="5"/>
      <c r="BE1369" s="5"/>
      <c r="BF1369" s="5"/>
      <c r="BG1369" s="5"/>
      <c r="BH1369" s="5"/>
      <c r="BI1369" s="5"/>
      <c r="BJ1369" s="5"/>
      <c r="BK1369" s="5"/>
      <c r="BL1369" s="5"/>
      <c r="BM1369" s="5"/>
      <c r="BN1369" s="5"/>
      <c r="BO1369" s="1">
        <f t="shared" si="21"/>
        <v>0</v>
      </c>
      <c r="BP1369" s="2"/>
    </row>
    <row r="1370" spans="1:68" x14ac:dyDescent="0.25">
      <c r="A1370" s="3"/>
      <c r="B1370" s="4"/>
      <c r="C1370" s="2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Q1370" s="5"/>
      <c r="R1370" s="5"/>
      <c r="S1370" s="5"/>
      <c r="T1370" s="5"/>
      <c r="U1370" s="5"/>
      <c r="V1370" s="5"/>
      <c r="W1370" s="5"/>
      <c r="X1370" s="5"/>
      <c r="Y1370" s="5"/>
      <c r="Z1370" s="5"/>
      <c r="AA1370" s="5"/>
      <c r="AB1370" s="5"/>
      <c r="AC1370" s="5"/>
      <c r="AD1370" s="5"/>
      <c r="AE1370" s="5"/>
      <c r="AF1370" s="5"/>
      <c r="AG1370" s="5"/>
      <c r="AH1370" s="5"/>
      <c r="AI1370" s="5"/>
      <c r="AJ1370" s="5"/>
      <c r="AK1370" s="5"/>
      <c r="AL1370" s="5"/>
      <c r="AM1370" s="5"/>
      <c r="AN1370" s="5"/>
      <c r="AO1370" s="5"/>
      <c r="AP1370" s="5"/>
      <c r="AQ1370" s="5"/>
      <c r="AR1370" s="5"/>
      <c r="AS1370" s="5"/>
      <c r="AT1370" s="5"/>
      <c r="AU1370" s="5"/>
      <c r="AV1370" s="5"/>
      <c r="AW1370" s="5"/>
      <c r="AX1370" s="5"/>
      <c r="AY1370" s="5"/>
      <c r="AZ1370" s="5"/>
      <c r="BA1370" s="5"/>
      <c r="BB1370" s="5"/>
      <c r="BC1370" s="5"/>
      <c r="BD1370" s="5"/>
      <c r="BE1370" s="5"/>
      <c r="BF1370" s="5"/>
      <c r="BG1370" s="5"/>
      <c r="BH1370" s="5"/>
      <c r="BI1370" s="5"/>
      <c r="BJ1370" s="5"/>
      <c r="BK1370" s="5"/>
      <c r="BL1370" s="5"/>
      <c r="BM1370" s="5"/>
      <c r="BN1370" s="5"/>
      <c r="BO1370" s="1">
        <f t="shared" si="21"/>
        <v>0</v>
      </c>
      <c r="BP1370" s="2"/>
    </row>
    <row r="1371" spans="1:68" x14ac:dyDescent="0.25">
      <c r="A1371" s="3"/>
      <c r="B1371" s="4"/>
      <c r="C1371" s="2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Q1371" s="5"/>
      <c r="R1371" s="5"/>
      <c r="S1371" s="5"/>
      <c r="T1371" s="5"/>
      <c r="U1371" s="5"/>
      <c r="V1371" s="5"/>
      <c r="W1371" s="5"/>
      <c r="X1371" s="5"/>
      <c r="Y1371" s="5"/>
      <c r="Z1371" s="5"/>
      <c r="AA1371" s="5"/>
      <c r="AB1371" s="5"/>
      <c r="AC1371" s="5"/>
      <c r="AD1371" s="5"/>
      <c r="AE1371" s="5"/>
      <c r="AF1371" s="5"/>
      <c r="AG1371" s="5"/>
      <c r="AH1371" s="5"/>
      <c r="AI1371" s="5"/>
      <c r="AJ1371" s="5"/>
      <c r="AK1371" s="5"/>
      <c r="AL1371" s="5"/>
      <c r="AM1371" s="5"/>
      <c r="AN1371" s="5"/>
      <c r="AO1371" s="5"/>
      <c r="AP1371" s="5"/>
      <c r="AQ1371" s="5"/>
      <c r="AR1371" s="5"/>
      <c r="AS1371" s="5"/>
      <c r="AT1371" s="5"/>
      <c r="AU1371" s="5"/>
      <c r="AV1371" s="5"/>
      <c r="AW1371" s="5"/>
      <c r="AX1371" s="5"/>
      <c r="AY1371" s="5"/>
      <c r="AZ1371" s="5"/>
      <c r="BA1371" s="5"/>
      <c r="BB1371" s="5"/>
      <c r="BC1371" s="5"/>
      <c r="BD1371" s="5"/>
      <c r="BE1371" s="5"/>
      <c r="BF1371" s="5"/>
      <c r="BG1371" s="5"/>
      <c r="BH1371" s="5"/>
      <c r="BI1371" s="5"/>
      <c r="BJ1371" s="5"/>
      <c r="BK1371" s="5"/>
      <c r="BL1371" s="5"/>
      <c r="BM1371" s="5"/>
      <c r="BN1371" s="5"/>
      <c r="BO1371" s="1">
        <f t="shared" si="21"/>
        <v>0</v>
      </c>
      <c r="BP1371" s="2"/>
    </row>
    <row r="1372" spans="1:68" x14ac:dyDescent="0.25">
      <c r="A1372" s="3"/>
      <c r="B1372" s="4"/>
      <c r="C1372" s="2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Q1372" s="5"/>
      <c r="R1372" s="5"/>
      <c r="S1372" s="5"/>
      <c r="T1372" s="5"/>
      <c r="U1372" s="5"/>
      <c r="V1372" s="5"/>
      <c r="W1372" s="5"/>
      <c r="X1372" s="5"/>
      <c r="Y1372" s="5"/>
      <c r="Z1372" s="5"/>
      <c r="AA1372" s="5"/>
      <c r="AB1372" s="5"/>
      <c r="AC1372" s="5"/>
      <c r="AD1372" s="5"/>
      <c r="AE1372" s="5"/>
      <c r="AF1372" s="5"/>
      <c r="AG1372" s="5"/>
      <c r="AH1372" s="5"/>
      <c r="AI1372" s="5"/>
      <c r="AJ1372" s="5"/>
      <c r="AK1372" s="5"/>
      <c r="AL1372" s="5"/>
      <c r="AM1372" s="5"/>
      <c r="AN1372" s="5"/>
      <c r="AO1372" s="5"/>
      <c r="AP1372" s="5"/>
      <c r="AQ1372" s="5"/>
      <c r="AR1372" s="5"/>
      <c r="AS1372" s="5"/>
      <c r="AT1372" s="5"/>
      <c r="AU1372" s="5"/>
      <c r="AV1372" s="5"/>
      <c r="AW1372" s="5"/>
      <c r="AX1372" s="5"/>
      <c r="AY1372" s="5"/>
      <c r="AZ1372" s="5"/>
      <c r="BA1372" s="5"/>
      <c r="BB1372" s="5"/>
      <c r="BC1372" s="5"/>
      <c r="BD1372" s="5"/>
      <c r="BE1372" s="5"/>
      <c r="BF1372" s="5"/>
      <c r="BG1372" s="5"/>
      <c r="BH1372" s="5"/>
      <c r="BI1372" s="5"/>
      <c r="BJ1372" s="5"/>
      <c r="BK1372" s="5"/>
      <c r="BL1372" s="5"/>
      <c r="BM1372" s="5"/>
      <c r="BN1372" s="5"/>
      <c r="BO1372" s="1">
        <f t="shared" si="21"/>
        <v>0</v>
      </c>
      <c r="BP1372" s="2"/>
    </row>
    <row r="1373" spans="1:68" x14ac:dyDescent="0.25">
      <c r="A1373" s="3"/>
      <c r="B1373" s="4"/>
      <c r="C1373" s="2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Q1373" s="5"/>
      <c r="R1373" s="5"/>
      <c r="S1373" s="5"/>
      <c r="T1373" s="5"/>
      <c r="U1373" s="5"/>
      <c r="V1373" s="5"/>
      <c r="W1373" s="5"/>
      <c r="X1373" s="5"/>
      <c r="Y1373" s="5"/>
      <c r="Z1373" s="5"/>
      <c r="AA1373" s="5"/>
      <c r="AB1373" s="5"/>
      <c r="AC1373" s="5"/>
      <c r="AD1373" s="5"/>
      <c r="AE1373" s="5"/>
      <c r="AF1373" s="5"/>
      <c r="AG1373" s="5"/>
      <c r="AH1373" s="5"/>
      <c r="AI1373" s="5"/>
      <c r="AJ1373" s="5"/>
      <c r="AK1373" s="5"/>
      <c r="AL1373" s="5"/>
      <c r="AM1373" s="5"/>
      <c r="AN1373" s="5"/>
      <c r="AO1373" s="5"/>
      <c r="AP1373" s="5"/>
      <c r="AQ1373" s="5"/>
      <c r="AR1373" s="5"/>
      <c r="AS1373" s="5"/>
      <c r="AT1373" s="5"/>
      <c r="AU1373" s="5"/>
      <c r="AV1373" s="5"/>
      <c r="AW1373" s="5"/>
      <c r="AX1373" s="5"/>
      <c r="AY1373" s="5"/>
      <c r="AZ1373" s="5"/>
      <c r="BA1373" s="5"/>
      <c r="BB1373" s="5"/>
      <c r="BC1373" s="5"/>
      <c r="BD1373" s="5"/>
      <c r="BE1373" s="5"/>
      <c r="BF1373" s="5"/>
      <c r="BG1373" s="5"/>
      <c r="BH1373" s="5"/>
      <c r="BI1373" s="5"/>
      <c r="BJ1373" s="5"/>
      <c r="BK1373" s="5"/>
      <c r="BL1373" s="5"/>
      <c r="BM1373" s="5"/>
      <c r="BN1373" s="5"/>
      <c r="BO1373" s="1">
        <f t="shared" si="21"/>
        <v>0</v>
      </c>
      <c r="BP1373" s="2"/>
    </row>
    <row r="1374" spans="1:68" x14ac:dyDescent="0.25">
      <c r="A1374" s="3"/>
      <c r="B1374" s="4"/>
      <c r="C1374" s="2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Q1374" s="5"/>
      <c r="R1374" s="5"/>
      <c r="S1374" s="5"/>
      <c r="T1374" s="5"/>
      <c r="U1374" s="5"/>
      <c r="V1374" s="5"/>
      <c r="W1374" s="5"/>
      <c r="X1374" s="5"/>
      <c r="Y1374" s="5"/>
      <c r="Z1374" s="5"/>
      <c r="AA1374" s="5"/>
      <c r="AB1374" s="5"/>
      <c r="AC1374" s="5"/>
      <c r="AD1374" s="5"/>
      <c r="AE1374" s="5"/>
      <c r="AF1374" s="5"/>
      <c r="AG1374" s="5"/>
      <c r="AH1374" s="5"/>
      <c r="AI1374" s="5"/>
      <c r="AJ1374" s="5"/>
      <c r="AK1374" s="5"/>
      <c r="AL1374" s="5"/>
      <c r="AM1374" s="5"/>
      <c r="AN1374" s="5"/>
      <c r="AO1374" s="5"/>
      <c r="AP1374" s="5"/>
      <c r="AQ1374" s="5"/>
      <c r="AR1374" s="5"/>
      <c r="AS1374" s="5"/>
      <c r="AT1374" s="5"/>
      <c r="AU1374" s="5"/>
      <c r="AV1374" s="5"/>
      <c r="AW1374" s="5"/>
      <c r="AX1374" s="5"/>
      <c r="AY1374" s="5"/>
      <c r="AZ1374" s="5"/>
      <c r="BA1374" s="5"/>
      <c r="BB1374" s="5"/>
      <c r="BC1374" s="5"/>
      <c r="BD1374" s="5"/>
      <c r="BE1374" s="5"/>
      <c r="BF1374" s="5"/>
      <c r="BG1374" s="5"/>
      <c r="BH1374" s="5"/>
      <c r="BI1374" s="5"/>
      <c r="BJ1374" s="5"/>
      <c r="BK1374" s="5"/>
      <c r="BL1374" s="5"/>
      <c r="BM1374" s="5"/>
      <c r="BN1374" s="5"/>
      <c r="BO1374" s="1">
        <f t="shared" si="21"/>
        <v>0</v>
      </c>
      <c r="BP1374" s="2"/>
    </row>
    <row r="1375" spans="1:68" x14ac:dyDescent="0.25">
      <c r="A1375" s="3"/>
      <c r="B1375" s="4"/>
      <c r="C1375" s="2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Q1375" s="5"/>
      <c r="R1375" s="5"/>
      <c r="S1375" s="5"/>
      <c r="T1375" s="5"/>
      <c r="U1375" s="5"/>
      <c r="V1375" s="5"/>
      <c r="W1375" s="5"/>
      <c r="X1375" s="5"/>
      <c r="Y1375" s="5"/>
      <c r="Z1375" s="5"/>
      <c r="AA1375" s="5"/>
      <c r="AB1375" s="5"/>
      <c r="AC1375" s="5"/>
      <c r="AD1375" s="5"/>
      <c r="AE1375" s="5"/>
      <c r="AF1375" s="5"/>
      <c r="AG1375" s="5"/>
      <c r="AH1375" s="5"/>
      <c r="AI1375" s="5"/>
      <c r="AJ1375" s="5"/>
      <c r="AK1375" s="5"/>
      <c r="AL1375" s="5"/>
      <c r="AM1375" s="5"/>
      <c r="AN1375" s="5"/>
      <c r="AO1375" s="5"/>
      <c r="AP1375" s="5"/>
      <c r="AQ1375" s="5"/>
      <c r="AR1375" s="5"/>
      <c r="AS1375" s="5"/>
      <c r="AT1375" s="5"/>
      <c r="AU1375" s="5"/>
      <c r="AV1375" s="5"/>
      <c r="AW1375" s="5"/>
      <c r="AX1375" s="5"/>
      <c r="AY1375" s="5"/>
      <c r="AZ1375" s="5"/>
      <c r="BA1375" s="5"/>
      <c r="BB1375" s="5"/>
      <c r="BC1375" s="5"/>
      <c r="BD1375" s="5"/>
      <c r="BE1375" s="5"/>
      <c r="BF1375" s="5"/>
      <c r="BG1375" s="5"/>
      <c r="BH1375" s="5"/>
      <c r="BI1375" s="5"/>
      <c r="BJ1375" s="5"/>
      <c r="BK1375" s="5"/>
      <c r="BL1375" s="5"/>
      <c r="BM1375" s="5"/>
      <c r="BN1375" s="5"/>
      <c r="BO1375" s="1">
        <f t="shared" si="21"/>
        <v>0</v>
      </c>
      <c r="BP1375" s="2"/>
    </row>
    <row r="1376" spans="1:68" x14ac:dyDescent="0.25">
      <c r="A1376" s="3"/>
      <c r="B1376" s="4"/>
      <c r="C1376" s="2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Q1376" s="5"/>
      <c r="R1376" s="5"/>
      <c r="S1376" s="5"/>
      <c r="T1376" s="5"/>
      <c r="U1376" s="5"/>
      <c r="V1376" s="5"/>
      <c r="W1376" s="5"/>
      <c r="X1376" s="5"/>
      <c r="Y1376" s="5"/>
      <c r="Z1376" s="5"/>
      <c r="AA1376" s="5"/>
      <c r="AB1376" s="5"/>
      <c r="AC1376" s="5"/>
      <c r="AD1376" s="5"/>
      <c r="AE1376" s="5"/>
      <c r="AF1376" s="5"/>
      <c r="AG1376" s="5"/>
      <c r="AH1376" s="5"/>
      <c r="AI1376" s="5"/>
      <c r="AJ1376" s="5"/>
      <c r="AK1376" s="5"/>
      <c r="AL1376" s="5"/>
      <c r="AM1376" s="5"/>
      <c r="AN1376" s="5"/>
      <c r="AO1376" s="5"/>
      <c r="AP1376" s="5"/>
      <c r="AQ1376" s="5"/>
      <c r="AR1376" s="5"/>
      <c r="AS1376" s="5"/>
      <c r="AT1376" s="5"/>
      <c r="AU1376" s="5"/>
      <c r="AV1376" s="5"/>
      <c r="AW1376" s="5"/>
      <c r="AX1376" s="5"/>
      <c r="AY1376" s="5"/>
      <c r="AZ1376" s="5"/>
      <c r="BA1376" s="5"/>
      <c r="BB1376" s="5"/>
      <c r="BC1376" s="5"/>
      <c r="BD1376" s="5"/>
      <c r="BE1376" s="5"/>
      <c r="BF1376" s="5"/>
      <c r="BG1376" s="5"/>
      <c r="BH1376" s="5"/>
      <c r="BI1376" s="5"/>
      <c r="BJ1376" s="5"/>
      <c r="BK1376" s="5"/>
      <c r="BL1376" s="5"/>
      <c r="BM1376" s="5"/>
      <c r="BN1376" s="5"/>
      <c r="BO1376" s="1">
        <f t="shared" si="21"/>
        <v>0</v>
      </c>
      <c r="BP1376" s="2"/>
    </row>
    <row r="1377" spans="1:68" x14ac:dyDescent="0.25">
      <c r="A1377" s="3"/>
      <c r="B1377" s="4"/>
      <c r="C1377" s="2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Q1377" s="5"/>
      <c r="R1377" s="5"/>
      <c r="S1377" s="5"/>
      <c r="T1377" s="5"/>
      <c r="U1377" s="5"/>
      <c r="V1377" s="5"/>
      <c r="W1377" s="5"/>
      <c r="X1377" s="5"/>
      <c r="Y1377" s="5"/>
      <c r="Z1377" s="5"/>
      <c r="AA1377" s="5"/>
      <c r="AB1377" s="5"/>
      <c r="AC1377" s="5"/>
      <c r="AD1377" s="5"/>
      <c r="AE1377" s="5"/>
      <c r="AF1377" s="5"/>
      <c r="AG1377" s="5"/>
      <c r="AH1377" s="5"/>
      <c r="AI1377" s="5"/>
      <c r="AJ1377" s="5"/>
      <c r="AK1377" s="5"/>
      <c r="AL1377" s="5"/>
      <c r="AM1377" s="5"/>
      <c r="AN1377" s="5"/>
      <c r="AO1377" s="5"/>
      <c r="AP1377" s="5"/>
      <c r="AQ1377" s="5"/>
      <c r="AR1377" s="5"/>
      <c r="AS1377" s="5"/>
      <c r="AT1377" s="5"/>
      <c r="AU1377" s="5"/>
      <c r="AV1377" s="5"/>
      <c r="AW1377" s="5"/>
      <c r="AX1377" s="5"/>
      <c r="AY1377" s="5"/>
      <c r="AZ1377" s="5"/>
      <c r="BA1377" s="5"/>
      <c r="BB1377" s="5"/>
      <c r="BC1377" s="5"/>
      <c r="BD1377" s="5"/>
      <c r="BE1377" s="5"/>
      <c r="BF1377" s="5"/>
      <c r="BG1377" s="5"/>
      <c r="BH1377" s="5"/>
      <c r="BI1377" s="5"/>
      <c r="BJ1377" s="5"/>
      <c r="BK1377" s="5"/>
      <c r="BL1377" s="5"/>
      <c r="BM1377" s="5"/>
      <c r="BN1377" s="5"/>
      <c r="BO1377" s="1">
        <f t="shared" si="21"/>
        <v>0</v>
      </c>
      <c r="BP1377" s="2"/>
    </row>
    <row r="1378" spans="1:68" x14ac:dyDescent="0.25">
      <c r="A1378" s="3"/>
      <c r="B1378" s="4"/>
      <c r="C1378" s="2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Q1378" s="5"/>
      <c r="R1378" s="5"/>
      <c r="S1378" s="5"/>
      <c r="T1378" s="5"/>
      <c r="U1378" s="5"/>
      <c r="V1378" s="5"/>
      <c r="W1378" s="5"/>
      <c r="X1378" s="5"/>
      <c r="Y1378" s="5"/>
      <c r="Z1378" s="5"/>
      <c r="AA1378" s="5"/>
      <c r="AB1378" s="5"/>
      <c r="AC1378" s="5"/>
      <c r="AD1378" s="5"/>
      <c r="AE1378" s="5"/>
      <c r="AF1378" s="5"/>
      <c r="AG1378" s="5"/>
      <c r="AH1378" s="5"/>
      <c r="AI1378" s="5"/>
      <c r="AJ1378" s="5"/>
      <c r="AK1378" s="5"/>
      <c r="AL1378" s="5"/>
      <c r="AM1378" s="5"/>
      <c r="AN1378" s="5"/>
      <c r="AO1378" s="5"/>
      <c r="AP1378" s="5"/>
      <c r="AQ1378" s="5"/>
      <c r="AR1378" s="5"/>
      <c r="AS1378" s="5"/>
      <c r="AT1378" s="5"/>
      <c r="AU1378" s="5"/>
      <c r="AV1378" s="5"/>
      <c r="AW1378" s="5"/>
      <c r="AX1378" s="5"/>
      <c r="AY1378" s="5"/>
      <c r="AZ1378" s="5"/>
      <c r="BA1378" s="5"/>
      <c r="BB1378" s="5"/>
      <c r="BC1378" s="5"/>
      <c r="BD1378" s="5"/>
      <c r="BE1378" s="5"/>
      <c r="BF1378" s="5"/>
      <c r="BG1378" s="5"/>
      <c r="BH1378" s="5"/>
      <c r="BI1378" s="5"/>
      <c r="BJ1378" s="5"/>
      <c r="BK1378" s="5"/>
      <c r="BL1378" s="5"/>
      <c r="BM1378" s="5"/>
      <c r="BN1378" s="5"/>
      <c r="BO1378" s="1">
        <f t="shared" si="21"/>
        <v>0</v>
      </c>
      <c r="BP1378" s="2"/>
    </row>
    <row r="1379" spans="1:68" x14ac:dyDescent="0.25">
      <c r="A1379" s="3"/>
      <c r="B1379" s="4"/>
      <c r="C1379" s="2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Q1379" s="5"/>
      <c r="R1379" s="5"/>
      <c r="S1379" s="5"/>
      <c r="T1379" s="5"/>
      <c r="U1379" s="5"/>
      <c r="V1379" s="5"/>
      <c r="W1379" s="5"/>
      <c r="X1379" s="5"/>
      <c r="Y1379" s="5"/>
      <c r="Z1379" s="5"/>
      <c r="AA1379" s="5"/>
      <c r="AB1379" s="5"/>
      <c r="AC1379" s="5"/>
      <c r="AD1379" s="5"/>
      <c r="AE1379" s="5"/>
      <c r="AF1379" s="5"/>
      <c r="AG1379" s="5"/>
      <c r="AH1379" s="5"/>
      <c r="AI1379" s="5"/>
      <c r="AJ1379" s="5"/>
      <c r="AK1379" s="5"/>
      <c r="AL1379" s="5"/>
      <c r="AM1379" s="5"/>
      <c r="AN1379" s="5"/>
      <c r="AO1379" s="5"/>
      <c r="AP1379" s="5"/>
      <c r="AQ1379" s="5"/>
      <c r="AR1379" s="5"/>
      <c r="AS1379" s="5"/>
      <c r="AT1379" s="5"/>
      <c r="AU1379" s="5"/>
      <c r="AV1379" s="5"/>
      <c r="AW1379" s="5"/>
      <c r="AX1379" s="5"/>
      <c r="AY1379" s="5"/>
      <c r="AZ1379" s="5"/>
      <c r="BA1379" s="5"/>
      <c r="BB1379" s="5"/>
      <c r="BC1379" s="5"/>
      <c r="BD1379" s="5"/>
      <c r="BE1379" s="5"/>
      <c r="BF1379" s="5"/>
      <c r="BG1379" s="5"/>
      <c r="BH1379" s="5"/>
      <c r="BI1379" s="5"/>
      <c r="BJ1379" s="5"/>
      <c r="BK1379" s="5"/>
      <c r="BL1379" s="5"/>
      <c r="BM1379" s="5"/>
      <c r="BN1379" s="5"/>
      <c r="BO1379" s="1">
        <f t="shared" si="21"/>
        <v>0</v>
      </c>
      <c r="BP1379" s="2"/>
    </row>
    <row r="1380" spans="1:68" x14ac:dyDescent="0.25">
      <c r="A1380" s="3"/>
      <c r="B1380" s="4"/>
      <c r="C1380" s="2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Q1380" s="5"/>
      <c r="R1380" s="5"/>
      <c r="S1380" s="5"/>
      <c r="T1380" s="5"/>
      <c r="U1380" s="5"/>
      <c r="V1380" s="5"/>
      <c r="W1380" s="5"/>
      <c r="X1380" s="5"/>
      <c r="Y1380" s="5"/>
      <c r="Z1380" s="5"/>
      <c r="AA1380" s="5"/>
      <c r="AB1380" s="5"/>
      <c r="AC1380" s="5"/>
      <c r="AD1380" s="5"/>
      <c r="AE1380" s="5"/>
      <c r="AF1380" s="5"/>
      <c r="AG1380" s="5"/>
      <c r="AH1380" s="5"/>
      <c r="AI1380" s="5"/>
      <c r="AJ1380" s="5"/>
      <c r="AK1380" s="5"/>
      <c r="AL1380" s="5"/>
      <c r="AM1380" s="5"/>
      <c r="AN1380" s="5"/>
      <c r="AO1380" s="5"/>
      <c r="AP1380" s="5"/>
      <c r="AQ1380" s="5"/>
      <c r="AR1380" s="5"/>
      <c r="AS1380" s="5"/>
      <c r="AT1380" s="5"/>
      <c r="AU1380" s="5"/>
      <c r="AV1380" s="5"/>
      <c r="AW1380" s="5"/>
      <c r="AX1380" s="5"/>
      <c r="AY1380" s="5"/>
      <c r="AZ1380" s="5"/>
      <c r="BA1380" s="5"/>
      <c r="BB1380" s="5"/>
      <c r="BC1380" s="5"/>
      <c r="BD1380" s="5"/>
      <c r="BE1380" s="5"/>
      <c r="BF1380" s="5"/>
      <c r="BG1380" s="5"/>
      <c r="BH1380" s="5"/>
      <c r="BI1380" s="5"/>
      <c r="BJ1380" s="5"/>
      <c r="BK1380" s="5"/>
      <c r="BL1380" s="5"/>
      <c r="BM1380" s="5"/>
      <c r="BN1380" s="5"/>
      <c r="BO1380" s="1">
        <f t="shared" si="21"/>
        <v>0</v>
      </c>
      <c r="BP1380" s="2"/>
    </row>
    <row r="1381" spans="1:68" x14ac:dyDescent="0.25">
      <c r="A1381" s="3"/>
      <c r="B1381" s="4"/>
      <c r="C1381" s="2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Q1381" s="5"/>
      <c r="R1381" s="5"/>
      <c r="S1381" s="5"/>
      <c r="T1381" s="5"/>
      <c r="U1381" s="5"/>
      <c r="V1381" s="5"/>
      <c r="W1381" s="5"/>
      <c r="X1381" s="5"/>
      <c r="Y1381" s="5"/>
      <c r="Z1381" s="5"/>
      <c r="AA1381" s="5"/>
      <c r="AB1381" s="5"/>
      <c r="AC1381" s="5"/>
      <c r="AD1381" s="5"/>
      <c r="AE1381" s="5"/>
      <c r="AF1381" s="5"/>
      <c r="AG1381" s="5"/>
      <c r="AH1381" s="5"/>
      <c r="AI1381" s="5"/>
      <c r="AJ1381" s="5"/>
      <c r="AK1381" s="5"/>
      <c r="AL1381" s="5"/>
      <c r="AM1381" s="5"/>
      <c r="AN1381" s="5"/>
      <c r="AO1381" s="5"/>
      <c r="AP1381" s="5"/>
      <c r="AQ1381" s="5"/>
      <c r="AR1381" s="5"/>
      <c r="AS1381" s="5"/>
      <c r="AT1381" s="5"/>
      <c r="AU1381" s="5"/>
      <c r="AV1381" s="5"/>
      <c r="AW1381" s="5"/>
      <c r="AX1381" s="5"/>
      <c r="AY1381" s="5"/>
      <c r="AZ1381" s="5"/>
      <c r="BA1381" s="5"/>
      <c r="BB1381" s="5"/>
      <c r="BC1381" s="5"/>
      <c r="BD1381" s="5"/>
      <c r="BE1381" s="5"/>
      <c r="BF1381" s="5"/>
      <c r="BG1381" s="5"/>
      <c r="BH1381" s="5"/>
      <c r="BI1381" s="5"/>
      <c r="BJ1381" s="5"/>
      <c r="BK1381" s="5"/>
      <c r="BL1381" s="5"/>
      <c r="BM1381" s="5"/>
      <c r="BN1381" s="5"/>
      <c r="BO1381" s="1">
        <f t="shared" si="21"/>
        <v>0</v>
      </c>
      <c r="BP1381" s="2"/>
    </row>
    <row r="1382" spans="1:68" x14ac:dyDescent="0.25">
      <c r="A1382" s="3"/>
      <c r="B1382" s="4"/>
      <c r="C1382" s="2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Q1382" s="5"/>
      <c r="R1382" s="5"/>
      <c r="S1382" s="5"/>
      <c r="T1382" s="5"/>
      <c r="U1382" s="5"/>
      <c r="V1382" s="5"/>
      <c r="W1382" s="5"/>
      <c r="X1382" s="5"/>
      <c r="Y1382" s="5"/>
      <c r="Z1382" s="5"/>
      <c r="AA1382" s="5"/>
      <c r="AB1382" s="5"/>
      <c r="AC1382" s="5"/>
      <c r="AD1382" s="5"/>
      <c r="AE1382" s="5"/>
      <c r="AF1382" s="5"/>
      <c r="AG1382" s="5"/>
      <c r="AH1382" s="5"/>
      <c r="AI1382" s="5"/>
      <c r="AJ1382" s="5"/>
      <c r="AK1382" s="5"/>
      <c r="AL1382" s="5"/>
      <c r="AM1382" s="5"/>
      <c r="AN1382" s="5"/>
      <c r="AO1382" s="5"/>
      <c r="AP1382" s="5"/>
      <c r="AQ1382" s="5"/>
      <c r="AR1382" s="5"/>
      <c r="AS1382" s="5"/>
      <c r="AT1382" s="5"/>
      <c r="AU1382" s="5"/>
      <c r="AV1382" s="5"/>
      <c r="AW1382" s="5"/>
      <c r="AX1382" s="5"/>
      <c r="AY1382" s="5"/>
      <c r="AZ1382" s="5"/>
      <c r="BA1382" s="5"/>
      <c r="BB1382" s="5"/>
      <c r="BC1382" s="5"/>
      <c r="BD1382" s="5"/>
      <c r="BE1382" s="5"/>
      <c r="BF1382" s="5"/>
      <c r="BG1382" s="5"/>
      <c r="BH1382" s="5"/>
      <c r="BI1382" s="5"/>
      <c r="BJ1382" s="5"/>
      <c r="BK1382" s="5"/>
      <c r="BL1382" s="5"/>
      <c r="BM1382" s="5"/>
      <c r="BN1382" s="5"/>
      <c r="BO1382" s="1">
        <f t="shared" si="21"/>
        <v>0</v>
      </c>
      <c r="BP1382" s="2"/>
    </row>
    <row r="1383" spans="1:68" x14ac:dyDescent="0.25">
      <c r="A1383" s="3"/>
      <c r="B1383" s="4"/>
      <c r="C1383" s="2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Q1383" s="5"/>
      <c r="R1383" s="5"/>
      <c r="S1383" s="5"/>
      <c r="T1383" s="5"/>
      <c r="U1383" s="5"/>
      <c r="V1383" s="5"/>
      <c r="W1383" s="5"/>
      <c r="X1383" s="5"/>
      <c r="Y1383" s="5"/>
      <c r="Z1383" s="5"/>
      <c r="AA1383" s="5"/>
      <c r="AB1383" s="5"/>
      <c r="AC1383" s="5"/>
      <c r="AD1383" s="5"/>
      <c r="AE1383" s="5"/>
      <c r="AF1383" s="5"/>
      <c r="AG1383" s="5"/>
      <c r="AH1383" s="5"/>
      <c r="AI1383" s="5"/>
      <c r="AJ1383" s="5"/>
      <c r="AK1383" s="5"/>
      <c r="AL1383" s="5"/>
      <c r="AM1383" s="5"/>
      <c r="AN1383" s="5"/>
      <c r="AO1383" s="5"/>
      <c r="AP1383" s="5"/>
      <c r="AQ1383" s="5"/>
      <c r="AR1383" s="5"/>
      <c r="AS1383" s="5"/>
      <c r="AT1383" s="5"/>
      <c r="AU1383" s="5"/>
      <c r="AV1383" s="5"/>
      <c r="AW1383" s="5"/>
      <c r="AX1383" s="5"/>
      <c r="AY1383" s="5"/>
      <c r="AZ1383" s="5"/>
      <c r="BA1383" s="5"/>
      <c r="BB1383" s="5"/>
      <c r="BC1383" s="5"/>
      <c r="BD1383" s="5"/>
      <c r="BE1383" s="5"/>
      <c r="BF1383" s="5"/>
      <c r="BG1383" s="5"/>
      <c r="BH1383" s="5"/>
      <c r="BI1383" s="5"/>
      <c r="BJ1383" s="5"/>
      <c r="BK1383" s="5"/>
      <c r="BL1383" s="5"/>
      <c r="BM1383" s="5"/>
      <c r="BN1383" s="5"/>
      <c r="BO1383" s="1">
        <f t="shared" si="21"/>
        <v>0</v>
      </c>
      <c r="BP1383" s="2"/>
    </row>
    <row r="1384" spans="1:68" x14ac:dyDescent="0.25">
      <c r="A1384" s="3"/>
      <c r="B1384" s="4"/>
      <c r="C1384" s="2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Q1384" s="5"/>
      <c r="R1384" s="5"/>
      <c r="S1384" s="5"/>
      <c r="T1384" s="5"/>
      <c r="U1384" s="5"/>
      <c r="V1384" s="5"/>
      <c r="W1384" s="5"/>
      <c r="X1384" s="5"/>
      <c r="Y1384" s="5"/>
      <c r="Z1384" s="5"/>
      <c r="AA1384" s="5"/>
      <c r="AB1384" s="5"/>
      <c r="AC1384" s="5"/>
      <c r="AD1384" s="5"/>
      <c r="AE1384" s="5"/>
      <c r="AF1384" s="5"/>
      <c r="AG1384" s="5"/>
      <c r="AH1384" s="5"/>
      <c r="AI1384" s="5"/>
      <c r="AJ1384" s="5"/>
      <c r="AK1384" s="5"/>
      <c r="AL1384" s="5"/>
      <c r="AM1384" s="5"/>
      <c r="AN1384" s="5"/>
      <c r="AO1384" s="5"/>
      <c r="AP1384" s="5"/>
      <c r="AQ1384" s="5"/>
      <c r="AR1384" s="5"/>
      <c r="AS1384" s="5"/>
      <c r="AT1384" s="5"/>
      <c r="AU1384" s="5"/>
      <c r="AV1384" s="5"/>
      <c r="AW1384" s="5"/>
      <c r="AX1384" s="5"/>
      <c r="AY1384" s="5"/>
      <c r="AZ1384" s="5"/>
      <c r="BA1384" s="5"/>
      <c r="BB1384" s="5"/>
      <c r="BC1384" s="5"/>
      <c r="BD1384" s="5"/>
      <c r="BE1384" s="5"/>
      <c r="BF1384" s="5"/>
      <c r="BG1384" s="5"/>
      <c r="BH1384" s="5"/>
      <c r="BI1384" s="5"/>
      <c r="BJ1384" s="5"/>
      <c r="BK1384" s="5"/>
      <c r="BL1384" s="5"/>
      <c r="BM1384" s="5"/>
      <c r="BN1384" s="5"/>
      <c r="BO1384" s="1">
        <f t="shared" si="21"/>
        <v>0</v>
      </c>
      <c r="BP1384" s="2"/>
    </row>
    <row r="1385" spans="1:68" x14ac:dyDescent="0.25">
      <c r="A1385" s="3"/>
      <c r="B1385" s="4"/>
      <c r="C1385" s="2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Q1385" s="5"/>
      <c r="R1385" s="5"/>
      <c r="S1385" s="5"/>
      <c r="T1385" s="5"/>
      <c r="U1385" s="5"/>
      <c r="V1385" s="5"/>
      <c r="W1385" s="5"/>
      <c r="X1385" s="5"/>
      <c r="Y1385" s="5"/>
      <c r="Z1385" s="5"/>
      <c r="AA1385" s="5"/>
      <c r="AB1385" s="5"/>
      <c r="AC1385" s="5"/>
      <c r="AD1385" s="5"/>
      <c r="AE1385" s="5"/>
      <c r="AF1385" s="5"/>
      <c r="AG1385" s="5"/>
      <c r="AH1385" s="5"/>
      <c r="AI1385" s="5"/>
      <c r="AJ1385" s="5"/>
      <c r="AK1385" s="5"/>
      <c r="AL1385" s="5"/>
      <c r="AM1385" s="5"/>
      <c r="AN1385" s="5"/>
      <c r="AO1385" s="5"/>
      <c r="AP1385" s="5"/>
      <c r="AQ1385" s="5"/>
      <c r="AR1385" s="5"/>
      <c r="AS1385" s="5"/>
      <c r="AT1385" s="5"/>
      <c r="AU1385" s="5"/>
      <c r="AV1385" s="5"/>
      <c r="AW1385" s="5"/>
      <c r="AX1385" s="5"/>
      <c r="AY1385" s="5"/>
      <c r="AZ1385" s="5"/>
      <c r="BA1385" s="5"/>
      <c r="BB1385" s="5"/>
      <c r="BC1385" s="5"/>
      <c r="BD1385" s="5"/>
      <c r="BE1385" s="5"/>
      <c r="BF1385" s="5"/>
      <c r="BG1385" s="5"/>
      <c r="BH1385" s="5"/>
      <c r="BI1385" s="5"/>
      <c r="BJ1385" s="5"/>
      <c r="BK1385" s="5"/>
      <c r="BL1385" s="5"/>
      <c r="BM1385" s="5"/>
      <c r="BN1385" s="5"/>
      <c r="BO1385" s="1">
        <f t="shared" si="21"/>
        <v>0</v>
      </c>
      <c r="BP1385" s="2"/>
    </row>
    <row r="1386" spans="1:68" x14ac:dyDescent="0.25">
      <c r="A1386" s="3"/>
      <c r="B1386" s="4"/>
      <c r="C1386" s="2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Q1386" s="5"/>
      <c r="R1386" s="5"/>
      <c r="S1386" s="5"/>
      <c r="T1386" s="5"/>
      <c r="U1386" s="5"/>
      <c r="V1386" s="5"/>
      <c r="W1386" s="5"/>
      <c r="X1386" s="5"/>
      <c r="Y1386" s="5"/>
      <c r="Z1386" s="5"/>
      <c r="AA1386" s="5"/>
      <c r="AB1386" s="5"/>
      <c r="AC1386" s="5"/>
      <c r="AD1386" s="5"/>
      <c r="AE1386" s="5"/>
      <c r="AF1386" s="5"/>
      <c r="AG1386" s="5"/>
      <c r="AH1386" s="5"/>
      <c r="AI1386" s="5"/>
      <c r="AJ1386" s="5"/>
      <c r="AK1386" s="5"/>
      <c r="AL1386" s="5"/>
      <c r="AM1386" s="5"/>
      <c r="AN1386" s="5"/>
      <c r="AO1386" s="5"/>
      <c r="AP1386" s="5"/>
      <c r="AQ1386" s="5"/>
      <c r="AR1386" s="5"/>
      <c r="AS1386" s="5"/>
      <c r="AT1386" s="5"/>
      <c r="AU1386" s="5"/>
      <c r="AV1386" s="5"/>
      <c r="AW1386" s="5"/>
      <c r="AX1386" s="5"/>
      <c r="AY1386" s="5"/>
      <c r="AZ1386" s="5"/>
      <c r="BA1386" s="5"/>
      <c r="BB1386" s="5"/>
      <c r="BC1386" s="5"/>
      <c r="BD1386" s="5"/>
      <c r="BE1386" s="5"/>
      <c r="BF1386" s="5"/>
      <c r="BG1386" s="5"/>
      <c r="BH1386" s="5"/>
      <c r="BI1386" s="5"/>
      <c r="BJ1386" s="5"/>
      <c r="BK1386" s="5"/>
      <c r="BL1386" s="5"/>
      <c r="BM1386" s="5"/>
      <c r="BN1386" s="5"/>
      <c r="BO1386" s="1">
        <f t="shared" si="21"/>
        <v>0</v>
      </c>
      <c r="BP1386" s="2"/>
    </row>
    <row r="1387" spans="1:68" x14ac:dyDescent="0.25">
      <c r="A1387" s="3"/>
      <c r="B1387" s="4"/>
      <c r="C1387" s="2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Q1387" s="5"/>
      <c r="R1387" s="5"/>
      <c r="S1387" s="5"/>
      <c r="T1387" s="5"/>
      <c r="U1387" s="5"/>
      <c r="V1387" s="5"/>
      <c r="W1387" s="5"/>
      <c r="X1387" s="5"/>
      <c r="Y1387" s="5"/>
      <c r="Z1387" s="5"/>
      <c r="AA1387" s="5"/>
      <c r="AB1387" s="5"/>
      <c r="AC1387" s="5"/>
      <c r="AD1387" s="5"/>
      <c r="AE1387" s="5"/>
      <c r="AF1387" s="5"/>
      <c r="AG1387" s="5"/>
      <c r="AH1387" s="5"/>
      <c r="AI1387" s="5"/>
      <c r="AJ1387" s="5"/>
      <c r="AK1387" s="5"/>
      <c r="AL1387" s="5"/>
      <c r="AM1387" s="5"/>
      <c r="AN1387" s="5"/>
      <c r="AO1387" s="5"/>
      <c r="AP1387" s="5"/>
      <c r="AQ1387" s="5"/>
      <c r="AR1387" s="5"/>
      <c r="AS1387" s="5"/>
      <c r="AT1387" s="5"/>
      <c r="AU1387" s="5"/>
      <c r="AV1387" s="5"/>
      <c r="AW1387" s="5"/>
      <c r="AX1387" s="5"/>
      <c r="AY1387" s="5"/>
      <c r="AZ1387" s="5"/>
      <c r="BA1387" s="5"/>
      <c r="BB1387" s="5"/>
      <c r="BC1387" s="5"/>
      <c r="BD1387" s="5"/>
      <c r="BE1387" s="5"/>
      <c r="BF1387" s="5"/>
      <c r="BG1387" s="5"/>
      <c r="BH1387" s="5"/>
      <c r="BI1387" s="5"/>
      <c r="BJ1387" s="5"/>
      <c r="BK1387" s="5"/>
      <c r="BL1387" s="5"/>
      <c r="BM1387" s="5"/>
      <c r="BN1387" s="5"/>
      <c r="BO1387" s="1">
        <f t="shared" si="21"/>
        <v>0</v>
      </c>
      <c r="BP1387" s="2"/>
    </row>
    <row r="1388" spans="1:68" x14ac:dyDescent="0.25">
      <c r="A1388" s="3"/>
      <c r="B1388" s="4"/>
      <c r="C1388" s="2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Q1388" s="5"/>
      <c r="R1388" s="5"/>
      <c r="S1388" s="5"/>
      <c r="T1388" s="5"/>
      <c r="U1388" s="5"/>
      <c r="V1388" s="5"/>
      <c r="W1388" s="5"/>
      <c r="X1388" s="5"/>
      <c r="Y1388" s="5"/>
      <c r="Z1388" s="5"/>
      <c r="AA1388" s="5"/>
      <c r="AB1388" s="5"/>
      <c r="AC1388" s="5"/>
      <c r="AD1388" s="5"/>
      <c r="AE1388" s="5"/>
      <c r="AF1388" s="5"/>
      <c r="AG1388" s="5"/>
      <c r="AH1388" s="5"/>
      <c r="AI1388" s="5"/>
      <c r="AJ1388" s="5"/>
      <c r="AK1388" s="5"/>
      <c r="AL1388" s="5"/>
      <c r="AM1388" s="5"/>
      <c r="AN1388" s="5"/>
      <c r="AO1388" s="5"/>
      <c r="AP1388" s="5"/>
      <c r="AQ1388" s="5"/>
      <c r="AR1388" s="5"/>
      <c r="AS1388" s="5"/>
      <c r="AT1388" s="5"/>
      <c r="AU1388" s="5"/>
      <c r="AV1388" s="5"/>
      <c r="AW1388" s="5"/>
      <c r="AX1388" s="5"/>
      <c r="AY1388" s="5"/>
      <c r="AZ1388" s="5"/>
      <c r="BA1388" s="5"/>
      <c r="BB1388" s="5"/>
      <c r="BC1388" s="5"/>
      <c r="BD1388" s="5"/>
      <c r="BE1388" s="5"/>
      <c r="BF1388" s="5"/>
      <c r="BG1388" s="5"/>
      <c r="BH1388" s="5"/>
      <c r="BI1388" s="5"/>
      <c r="BJ1388" s="5"/>
      <c r="BK1388" s="5"/>
      <c r="BL1388" s="5"/>
      <c r="BM1388" s="5"/>
      <c r="BN1388" s="5"/>
      <c r="BO1388" s="1">
        <f t="shared" si="21"/>
        <v>0</v>
      </c>
      <c r="BP1388" s="2"/>
    </row>
    <row r="1389" spans="1:68" x14ac:dyDescent="0.25">
      <c r="A1389" s="3"/>
      <c r="B1389" s="4"/>
      <c r="C1389" s="2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Q1389" s="5"/>
      <c r="R1389" s="5"/>
      <c r="S1389" s="5"/>
      <c r="T1389" s="5"/>
      <c r="U1389" s="5"/>
      <c r="V1389" s="5"/>
      <c r="W1389" s="5"/>
      <c r="X1389" s="5"/>
      <c r="Y1389" s="5"/>
      <c r="Z1389" s="5"/>
      <c r="AA1389" s="5"/>
      <c r="AB1389" s="5"/>
      <c r="AC1389" s="5"/>
      <c r="AD1389" s="5"/>
      <c r="AE1389" s="5"/>
      <c r="AF1389" s="5"/>
      <c r="AG1389" s="5"/>
      <c r="AH1389" s="5"/>
      <c r="AI1389" s="5"/>
      <c r="AJ1389" s="5"/>
      <c r="AK1389" s="5"/>
      <c r="AL1389" s="5"/>
      <c r="AM1389" s="5"/>
      <c r="AN1389" s="5"/>
      <c r="AO1389" s="5"/>
      <c r="AP1389" s="5"/>
      <c r="AQ1389" s="5"/>
      <c r="AR1389" s="5"/>
      <c r="AS1389" s="5"/>
      <c r="AT1389" s="5"/>
      <c r="AU1389" s="5"/>
      <c r="AV1389" s="5"/>
      <c r="AW1389" s="5"/>
      <c r="AX1389" s="5"/>
      <c r="AY1389" s="5"/>
      <c r="AZ1389" s="5"/>
      <c r="BA1389" s="5"/>
      <c r="BB1389" s="5"/>
      <c r="BC1389" s="5"/>
      <c r="BD1389" s="5"/>
      <c r="BE1389" s="5"/>
      <c r="BF1389" s="5"/>
      <c r="BG1389" s="5"/>
      <c r="BH1389" s="5"/>
      <c r="BI1389" s="5"/>
      <c r="BJ1389" s="5"/>
      <c r="BK1389" s="5"/>
      <c r="BL1389" s="5"/>
      <c r="BM1389" s="5"/>
      <c r="BN1389" s="5"/>
      <c r="BO1389" s="1">
        <f t="shared" si="21"/>
        <v>0</v>
      </c>
      <c r="BP1389" s="2"/>
    </row>
    <row r="1390" spans="1:68" x14ac:dyDescent="0.25">
      <c r="A1390" s="3"/>
      <c r="B1390" s="4"/>
      <c r="C1390" s="2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Q1390" s="5"/>
      <c r="R1390" s="5"/>
      <c r="S1390" s="5"/>
      <c r="T1390" s="5"/>
      <c r="U1390" s="5"/>
      <c r="V1390" s="5"/>
      <c r="W1390" s="5"/>
      <c r="X1390" s="5"/>
      <c r="Y1390" s="5"/>
      <c r="Z1390" s="5"/>
      <c r="AA1390" s="5"/>
      <c r="AB1390" s="5"/>
      <c r="AC1390" s="5"/>
      <c r="AD1390" s="5"/>
      <c r="AE1390" s="5"/>
      <c r="AF1390" s="5"/>
      <c r="AG1390" s="5"/>
      <c r="AH1390" s="5"/>
      <c r="AI1390" s="5"/>
      <c r="AJ1390" s="5"/>
      <c r="AK1390" s="5"/>
      <c r="AL1390" s="5"/>
      <c r="AM1390" s="5"/>
      <c r="AN1390" s="5"/>
      <c r="AO1390" s="5"/>
      <c r="AP1390" s="5"/>
      <c r="AQ1390" s="5"/>
      <c r="AR1390" s="5"/>
      <c r="AS1390" s="5"/>
      <c r="AT1390" s="5"/>
      <c r="AU1390" s="5"/>
      <c r="AV1390" s="5"/>
      <c r="AW1390" s="5"/>
      <c r="AX1390" s="5"/>
      <c r="AY1390" s="5"/>
      <c r="AZ1390" s="5"/>
      <c r="BA1390" s="5"/>
      <c r="BB1390" s="5"/>
      <c r="BC1390" s="5"/>
      <c r="BD1390" s="5"/>
      <c r="BE1390" s="5"/>
      <c r="BF1390" s="5"/>
      <c r="BG1390" s="5"/>
      <c r="BH1390" s="5"/>
      <c r="BI1390" s="5"/>
      <c r="BJ1390" s="5"/>
      <c r="BK1390" s="5"/>
      <c r="BL1390" s="5"/>
      <c r="BM1390" s="5"/>
      <c r="BN1390" s="5"/>
      <c r="BO1390" s="1">
        <f t="shared" si="21"/>
        <v>0</v>
      </c>
      <c r="BP1390" s="2"/>
    </row>
    <row r="1391" spans="1:68" x14ac:dyDescent="0.25">
      <c r="A1391" s="3"/>
      <c r="B1391" s="4"/>
      <c r="C1391" s="2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Q1391" s="5"/>
      <c r="R1391" s="5"/>
      <c r="S1391" s="5"/>
      <c r="T1391" s="5"/>
      <c r="U1391" s="5"/>
      <c r="V1391" s="5"/>
      <c r="W1391" s="5"/>
      <c r="X1391" s="5"/>
      <c r="Y1391" s="5"/>
      <c r="Z1391" s="5"/>
      <c r="AA1391" s="5"/>
      <c r="AB1391" s="5"/>
      <c r="AC1391" s="5"/>
      <c r="AD1391" s="5"/>
      <c r="AE1391" s="5"/>
      <c r="AF1391" s="5"/>
      <c r="AG1391" s="5"/>
      <c r="AH1391" s="5"/>
      <c r="AI1391" s="5"/>
      <c r="AJ1391" s="5"/>
      <c r="AK1391" s="5"/>
      <c r="AL1391" s="5"/>
      <c r="AM1391" s="5"/>
      <c r="AN1391" s="5"/>
      <c r="AO1391" s="5"/>
      <c r="AP1391" s="5"/>
      <c r="AQ1391" s="5"/>
      <c r="AR1391" s="5"/>
      <c r="AS1391" s="5"/>
      <c r="AT1391" s="5"/>
      <c r="AU1391" s="5"/>
      <c r="AV1391" s="5"/>
      <c r="AW1391" s="5"/>
      <c r="AX1391" s="5"/>
      <c r="AY1391" s="5"/>
      <c r="AZ1391" s="5"/>
      <c r="BA1391" s="5"/>
      <c r="BB1391" s="5"/>
      <c r="BC1391" s="5"/>
      <c r="BD1391" s="5"/>
      <c r="BE1391" s="5"/>
      <c r="BF1391" s="5"/>
      <c r="BG1391" s="5"/>
      <c r="BH1391" s="5"/>
      <c r="BI1391" s="5"/>
      <c r="BJ1391" s="5"/>
      <c r="BK1391" s="5"/>
      <c r="BL1391" s="5"/>
      <c r="BM1391" s="5"/>
      <c r="BN1391" s="5"/>
      <c r="BO1391" s="1">
        <f t="shared" si="21"/>
        <v>0</v>
      </c>
      <c r="BP1391" s="2"/>
    </row>
    <row r="1392" spans="1:68" x14ac:dyDescent="0.25">
      <c r="A1392" s="3"/>
      <c r="B1392" s="4"/>
      <c r="C1392" s="2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Q1392" s="5"/>
      <c r="R1392" s="5"/>
      <c r="S1392" s="5"/>
      <c r="T1392" s="5"/>
      <c r="U1392" s="5"/>
      <c r="V1392" s="5"/>
      <c r="W1392" s="5"/>
      <c r="X1392" s="5"/>
      <c r="Y1392" s="5"/>
      <c r="Z1392" s="5"/>
      <c r="AA1392" s="5"/>
      <c r="AB1392" s="5"/>
      <c r="AC1392" s="5"/>
      <c r="AD1392" s="5"/>
      <c r="AE1392" s="5"/>
      <c r="AF1392" s="5"/>
      <c r="AG1392" s="5"/>
      <c r="AH1392" s="5"/>
      <c r="AI1392" s="5"/>
      <c r="AJ1392" s="5"/>
      <c r="AK1392" s="5"/>
      <c r="AL1392" s="5"/>
      <c r="AM1392" s="5"/>
      <c r="AN1392" s="5"/>
      <c r="AO1392" s="5"/>
      <c r="AP1392" s="5"/>
      <c r="AQ1392" s="5"/>
      <c r="AR1392" s="5"/>
      <c r="AS1392" s="5"/>
      <c r="AT1392" s="5"/>
      <c r="AU1392" s="5"/>
      <c r="AV1392" s="5"/>
      <c r="AW1392" s="5"/>
      <c r="AX1392" s="5"/>
      <c r="AY1392" s="5"/>
      <c r="AZ1392" s="5"/>
      <c r="BA1392" s="5"/>
      <c r="BB1392" s="5"/>
      <c r="BC1392" s="5"/>
      <c r="BD1392" s="5"/>
      <c r="BE1392" s="5"/>
      <c r="BF1392" s="5"/>
      <c r="BG1392" s="5"/>
      <c r="BH1392" s="5"/>
      <c r="BI1392" s="5"/>
      <c r="BJ1392" s="5"/>
      <c r="BK1392" s="5"/>
      <c r="BL1392" s="5"/>
      <c r="BM1392" s="5"/>
      <c r="BN1392" s="5"/>
      <c r="BO1392" s="1">
        <f t="shared" si="21"/>
        <v>0</v>
      </c>
      <c r="BP1392" s="2"/>
    </row>
    <row r="1393" spans="1:68" x14ac:dyDescent="0.25">
      <c r="A1393" s="3"/>
      <c r="B1393" s="4"/>
      <c r="C1393" s="2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Q1393" s="5"/>
      <c r="R1393" s="5"/>
      <c r="S1393" s="5"/>
      <c r="T1393" s="5"/>
      <c r="U1393" s="5"/>
      <c r="V1393" s="5"/>
      <c r="W1393" s="5"/>
      <c r="X1393" s="5"/>
      <c r="Y1393" s="5"/>
      <c r="Z1393" s="5"/>
      <c r="AA1393" s="5"/>
      <c r="AB1393" s="5"/>
      <c r="AC1393" s="5"/>
      <c r="AD1393" s="5"/>
      <c r="AE1393" s="5"/>
      <c r="AF1393" s="5"/>
      <c r="AG1393" s="5"/>
      <c r="AH1393" s="5"/>
      <c r="AI1393" s="5"/>
      <c r="AJ1393" s="5"/>
      <c r="AK1393" s="5"/>
      <c r="AL1393" s="5"/>
      <c r="AM1393" s="5"/>
      <c r="AN1393" s="5"/>
      <c r="AO1393" s="5"/>
      <c r="AP1393" s="5"/>
      <c r="AQ1393" s="5"/>
      <c r="AR1393" s="5"/>
      <c r="AS1393" s="5"/>
      <c r="AT1393" s="5"/>
      <c r="AU1393" s="5"/>
      <c r="AV1393" s="5"/>
      <c r="AW1393" s="5"/>
      <c r="AX1393" s="5"/>
      <c r="AY1393" s="5"/>
      <c r="AZ1393" s="5"/>
      <c r="BA1393" s="5"/>
      <c r="BB1393" s="5"/>
      <c r="BC1393" s="5"/>
      <c r="BD1393" s="5"/>
      <c r="BE1393" s="5"/>
      <c r="BF1393" s="5"/>
      <c r="BG1393" s="5"/>
      <c r="BH1393" s="5"/>
      <c r="BI1393" s="5"/>
      <c r="BJ1393" s="5"/>
      <c r="BK1393" s="5"/>
      <c r="BL1393" s="5"/>
      <c r="BM1393" s="5"/>
      <c r="BN1393" s="5"/>
      <c r="BO1393" s="1">
        <f t="shared" si="21"/>
        <v>0</v>
      </c>
      <c r="BP1393" s="2"/>
    </row>
    <row r="1394" spans="1:68" x14ac:dyDescent="0.25">
      <c r="A1394" s="3"/>
      <c r="B1394" s="4"/>
      <c r="C1394" s="2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Q1394" s="5"/>
      <c r="R1394" s="5"/>
      <c r="S1394" s="5"/>
      <c r="T1394" s="5"/>
      <c r="U1394" s="5"/>
      <c r="V1394" s="5"/>
      <c r="W1394" s="5"/>
      <c r="X1394" s="5"/>
      <c r="Y1394" s="5"/>
      <c r="Z1394" s="5"/>
      <c r="AA1394" s="5"/>
      <c r="AB1394" s="5"/>
      <c r="AC1394" s="5"/>
      <c r="AD1394" s="5"/>
      <c r="AE1394" s="5"/>
      <c r="AF1394" s="5"/>
      <c r="AG1394" s="5"/>
      <c r="AH1394" s="5"/>
      <c r="AI1394" s="5"/>
      <c r="AJ1394" s="5"/>
      <c r="AK1394" s="5"/>
      <c r="AL1394" s="5"/>
      <c r="AM1394" s="5"/>
      <c r="AN1394" s="5"/>
      <c r="AO1394" s="5"/>
      <c r="AP1394" s="5"/>
      <c r="AQ1394" s="5"/>
      <c r="AR1394" s="5"/>
      <c r="AS1394" s="5"/>
      <c r="AT1394" s="5"/>
      <c r="AU1394" s="5"/>
      <c r="AV1394" s="5"/>
      <c r="AW1394" s="5"/>
      <c r="AX1394" s="5"/>
      <c r="AY1394" s="5"/>
      <c r="AZ1394" s="5"/>
      <c r="BA1394" s="5"/>
      <c r="BB1394" s="5"/>
      <c r="BC1394" s="5"/>
      <c r="BD1394" s="5"/>
      <c r="BE1394" s="5"/>
      <c r="BF1394" s="5"/>
      <c r="BG1394" s="5"/>
      <c r="BH1394" s="5"/>
      <c r="BI1394" s="5"/>
      <c r="BJ1394" s="5"/>
      <c r="BK1394" s="5"/>
      <c r="BL1394" s="5"/>
      <c r="BM1394" s="5"/>
      <c r="BN1394" s="5"/>
      <c r="BO1394" s="1">
        <f t="shared" si="21"/>
        <v>0</v>
      </c>
      <c r="BP1394" s="2"/>
    </row>
    <row r="1395" spans="1:68" x14ac:dyDescent="0.25">
      <c r="A1395" s="3"/>
      <c r="B1395" s="4"/>
      <c r="C1395" s="2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Q1395" s="5"/>
      <c r="R1395" s="5"/>
      <c r="S1395" s="5"/>
      <c r="T1395" s="5"/>
      <c r="U1395" s="5"/>
      <c r="V1395" s="5"/>
      <c r="W1395" s="5"/>
      <c r="X1395" s="5"/>
      <c r="Y1395" s="5"/>
      <c r="Z1395" s="5"/>
      <c r="AA1395" s="5"/>
      <c r="AB1395" s="5"/>
      <c r="AC1395" s="5"/>
      <c r="AD1395" s="5"/>
      <c r="AE1395" s="5"/>
      <c r="AF1395" s="5"/>
      <c r="AG1395" s="5"/>
      <c r="AH1395" s="5"/>
      <c r="AI1395" s="5"/>
      <c r="AJ1395" s="5"/>
      <c r="AK1395" s="5"/>
      <c r="AL1395" s="5"/>
      <c r="AM1395" s="5"/>
      <c r="AN1395" s="5"/>
      <c r="AO1395" s="5"/>
      <c r="AP1395" s="5"/>
      <c r="AQ1395" s="5"/>
      <c r="AR1395" s="5"/>
      <c r="AS1395" s="5"/>
      <c r="AT1395" s="5"/>
      <c r="AU1395" s="5"/>
      <c r="AV1395" s="5"/>
      <c r="AW1395" s="5"/>
      <c r="AX1395" s="5"/>
      <c r="AY1395" s="5"/>
      <c r="AZ1395" s="5"/>
      <c r="BA1395" s="5"/>
      <c r="BB1395" s="5"/>
      <c r="BC1395" s="5"/>
      <c r="BD1395" s="5"/>
      <c r="BE1395" s="5"/>
      <c r="BF1395" s="5"/>
      <c r="BG1395" s="5"/>
      <c r="BH1395" s="5"/>
      <c r="BI1395" s="5"/>
      <c r="BJ1395" s="5"/>
      <c r="BK1395" s="5"/>
      <c r="BL1395" s="5"/>
      <c r="BM1395" s="5"/>
      <c r="BN1395" s="5"/>
      <c r="BO1395" s="1">
        <f t="shared" si="21"/>
        <v>0</v>
      </c>
      <c r="BP1395" s="2"/>
    </row>
    <row r="1396" spans="1:68" x14ac:dyDescent="0.25">
      <c r="A1396" s="3"/>
      <c r="B1396" s="4"/>
      <c r="C1396" s="2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Q1396" s="5"/>
      <c r="R1396" s="5"/>
      <c r="S1396" s="5"/>
      <c r="T1396" s="5"/>
      <c r="U1396" s="5"/>
      <c r="V1396" s="5"/>
      <c r="W1396" s="5"/>
      <c r="X1396" s="5"/>
      <c r="Y1396" s="5"/>
      <c r="Z1396" s="5"/>
      <c r="AA1396" s="5"/>
      <c r="AB1396" s="5"/>
      <c r="AC1396" s="5"/>
      <c r="AD1396" s="5"/>
      <c r="AE1396" s="5"/>
      <c r="AF1396" s="5"/>
      <c r="AG1396" s="5"/>
      <c r="AH1396" s="5"/>
      <c r="AI1396" s="5"/>
      <c r="AJ1396" s="5"/>
      <c r="AK1396" s="5"/>
      <c r="AL1396" s="5"/>
      <c r="AM1396" s="5"/>
      <c r="AN1396" s="5"/>
      <c r="AO1396" s="5"/>
      <c r="AP1396" s="5"/>
      <c r="AQ1396" s="5"/>
      <c r="AR1396" s="5"/>
      <c r="AS1396" s="5"/>
      <c r="AT1396" s="5"/>
      <c r="AU1396" s="5"/>
      <c r="AV1396" s="5"/>
      <c r="AW1396" s="5"/>
      <c r="AX1396" s="5"/>
      <c r="AY1396" s="5"/>
      <c r="AZ1396" s="5"/>
      <c r="BA1396" s="5"/>
      <c r="BB1396" s="5"/>
      <c r="BC1396" s="5"/>
      <c r="BD1396" s="5"/>
      <c r="BE1396" s="5"/>
      <c r="BF1396" s="5"/>
      <c r="BG1396" s="5"/>
      <c r="BH1396" s="5"/>
      <c r="BI1396" s="5"/>
      <c r="BJ1396" s="5"/>
      <c r="BK1396" s="5"/>
      <c r="BL1396" s="5"/>
      <c r="BM1396" s="5"/>
      <c r="BN1396" s="5"/>
      <c r="BO1396" s="1">
        <f t="shared" si="21"/>
        <v>0</v>
      </c>
      <c r="BP1396" s="2"/>
    </row>
    <row r="1397" spans="1:68" x14ac:dyDescent="0.25">
      <c r="A1397" s="3"/>
      <c r="B1397" s="4"/>
      <c r="C1397" s="2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Q1397" s="5"/>
      <c r="R1397" s="5"/>
      <c r="S1397" s="5"/>
      <c r="T1397" s="5"/>
      <c r="U1397" s="5"/>
      <c r="V1397" s="5"/>
      <c r="W1397" s="5"/>
      <c r="X1397" s="5"/>
      <c r="Y1397" s="5"/>
      <c r="Z1397" s="5"/>
      <c r="AA1397" s="5"/>
      <c r="AB1397" s="5"/>
      <c r="AC1397" s="5"/>
      <c r="AD1397" s="5"/>
      <c r="AE1397" s="5"/>
      <c r="AF1397" s="5"/>
      <c r="AG1397" s="5"/>
      <c r="AH1397" s="5"/>
      <c r="AI1397" s="5"/>
      <c r="AJ1397" s="5"/>
      <c r="AK1397" s="5"/>
      <c r="AL1397" s="5"/>
      <c r="AM1397" s="5"/>
      <c r="AN1397" s="5"/>
      <c r="AO1397" s="5"/>
      <c r="AP1397" s="5"/>
      <c r="AQ1397" s="5"/>
      <c r="AR1397" s="5"/>
      <c r="AS1397" s="5"/>
      <c r="AT1397" s="5"/>
      <c r="AU1397" s="5"/>
      <c r="AV1397" s="5"/>
      <c r="AW1397" s="5"/>
      <c r="AX1397" s="5"/>
      <c r="AY1397" s="5"/>
      <c r="AZ1397" s="5"/>
      <c r="BA1397" s="5"/>
      <c r="BB1397" s="5"/>
      <c r="BC1397" s="5"/>
      <c r="BD1397" s="5"/>
      <c r="BE1397" s="5"/>
      <c r="BF1397" s="5"/>
      <c r="BG1397" s="5"/>
      <c r="BH1397" s="5"/>
      <c r="BI1397" s="5"/>
      <c r="BJ1397" s="5"/>
      <c r="BK1397" s="5"/>
      <c r="BL1397" s="5"/>
      <c r="BM1397" s="5"/>
      <c r="BN1397" s="5"/>
      <c r="BO1397" s="1">
        <f t="shared" si="21"/>
        <v>0</v>
      </c>
      <c r="BP1397" s="2"/>
    </row>
    <row r="1398" spans="1:68" x14ac:dyDescent="0.25">
      <c r="A1398" s="3"/>
      <c r="B1398" s="4"/>
      <c r="C1398" s="2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Q1398" s="5"/>
      <c r="R1398" s="5"/>
      <c r="S1398" s="5"/>
      <c r="T1398" s="5"/>
      <c r="U1398" s="5"/>
      <c r="V1398" s="5"/>
      <c r="W1398" s="5"/>
      <c r="X1398" s="5"/>
      <c r="Y1398" s="5"/>
      <c r="Z1398" s="5"/>
      <c r="AA1398" s="5"/>
      <c r="AB1398" s="5"/>
      <c r="AC1398" s="5"/>
      <c r="AD1398" s="5"/>
      <c r="AE1398" s="5"/>
      <c r="AF1398" s="5"/>
      <c r="AG1398" s="5"/>
      <c r="AH1398" s="5"/>
      <c r="AI1398" s="5"/>
      <c r="AJ1398" s="5"/>
      <c r="AK1398" s="5"/>
      <c r="AL1398" s="5"/>
      <c r="AM1398" s="5"/>
      <c r="AN1398" s="5"/>
      <c r="AO1398" s="5"/>
      <c r="AP1398" s="5"/>
      <c r="AQ1398" s="5"/>
      <c r="AR1398" s="5"/>
      <c r="AS1398" s="5"/>
      <c r="AT1398" s="5"/>
      <c r="AU1398" s="5"/>
      <c r="AV1398" s="5"/>
      <c r="AW1398" s="5"/>
      <c r="AX1398" s="5"/>
      <c r="AY1398" s="5"/>
      <c r="AZ1398" s="5"/>
      <c r="BA1398" s="5"/>
      <c r="BB1398" s="5"/>
      <c r="BC1398" s="5"/>
      <c r="BD1398" s="5"/>
      <c r="BE1398" s="5"/>
      <c r="BF1398" s="5"/>
      <c r="BG1398" s="5"/>
      <c r="BH1398" s="5"/>
      <c r="BI1398" s="5"/>
      <c r="BJ1398" s="5"/>
      <c r="BK1398" s="5"/>
      <c r="BL1398" s="5"/>
      <c r="BM1398" s="5"/>
      <c r="BN1398" s="5"/>
      <c r="BO1398" s="1">
        <f t="shared" si="21"/>
        <v>0</v>
      </c>
      <c r="BP1398" s="2"/>
    </row>
    <row r="1399" spans="1:68" x14ac:dyDescent="0.25">
      <c r="A1399" s="3"/>
      <c r="B1399" s="4"/>
      <c r="C1399" s="2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Q1399" s="5"/>
      <c r="R1399" s="5"/>
      <c r="S1399" s="5"/>
      <c r="T1399" s="5"/>
      <c r="U1399" s="5"/>
      <c r="V1399" s="5"/>
      <c r="W1399" s="5"/>
      <c r="X1399" s="5"/>
      <c r="Y1399" s="5"/>
      <c r="Z1399" s="5"/>
      <c r="AA1399" s="5"/>
      <c r="AB1399" s="5"/>
      <c r="AC1399" s="5"/>
      <c r="AD1399" s="5"/>
      <c r="AE1399" s="5"/>
      <c r="AF1399" s="5"/>
      <c r="AG1399" s="5"/>
      <c r="AH1399" s="5"/>
      <c r="AI1399" s="5"/>
      <c r="AJ1399" s="5"/>
      <c r="AK1399" s="5"/>
      <c r="AL1399" s="5"/>
      <c r="AM1399" s="5"/>
      <c r="AN1399" s="5"/>
      <c r="AO1399" s="5"/>
      <c r="AP1399" s="5"/>
      <c r="AQ1399" s="5"/>
      <c r="AR1399" s="5"/>
      <c r="AS1399" s="5"/>
      <c r="AT1399" s="5"/>
      <c r="AU1399" s="5"/>
      <c r="AV1399" s="5"/>
      <c r="AW1399" s="5"/>
      <c r="AX1399" s="5"/>
      <c r="AY1399" s="5"/>
      <c r="AZ1399" s="5"/>
      <c r="BA1399" s="5"/>
      <c r="BB1399" s="5"/>
      <c r="BC1399" s="5"/>
      <c r="BD1399" s="5"/>
      <c r="BE1399" s="5"/>
      <c r="BF1399" s="5"/>
      <c r="BG1399" s="5"/>
      <c r="BH1399" s="5"/>
      <c r="BI1399" s="5"/>
      <c r="BJ1399" s="5"/>
      <c r="BK1399" s="5"/>
      <c r="BL1399" s="5"/>
      <c r="BM1399" s="5"/>
      <c r="BN1399" s="5"/>
      <c r="BO1399" s="1">
        <f t="shared" si="21"/>
        <v>0</v>
      </c>
      <c r="BP1399" s="2"/>
    </row>
    <row r="1400" spans="1:68" x14ac:dyDescent="0.25">
      <c r="A1400" s="3"/>
      <c r="B1400" s="4"/>
      <c r="C1400" s="2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Q1400" s="5"/>
      <c r="R1400" s="5"/>
      <c r="S1400" s="5"/>
      <c r="T1400" s="5"/>
      <c r="U1400" s="5"/>
      <c r="V1400" s="5"/>
      <c r="W1400" s="5"/>
      <c r="X1400" s="5"/>
      <c r="Y1400" s="5"/>
      <c r="Z1400" s="5"/>
      <c r="AA1400" s="5"/>
      <c r="AB1400" s="5"/>
      <c r="AC1400" s="5"/>
      <c r="AD1400" s="5"/>
      <c r="AE1400" s="5"/>
      <c r="AF1400" s="5"/>
      <c r="AG1400" s="5"/>
      <c r="AH1400" s="5"/>
      <c r="AI1400" s="5"/>
      <c r="AJ1400" s="5"/>
      <c r="AK1400" s="5"/>
      <c r="AL1400" s="5"/>
      <c r="AM1400" s="5"/>
      <c r="AN1400" s="5"/>
      <c r="AO1400" s="5"/>
      <c r="AP1400" s="5"/>
      <c r="AQ1400" s="5"/>
      <c r="AR1400" s="5"/>
      <c r="AS1400" s="5"/>
      <c r="AT1400" s="5"/>
      <c r="AU1400" s="5"/>
      <c r="AV1400" s="5"/>
      <c r="AW1400" s="5"/>
      <c r="AX1400" s="5"/>
      <c r="AY1400" s="5"/>
      <c r="AZ1400" s="5"/>
      <c r="BA1400" s="5"/>
      <c r="BB1400" s="5"/>
      <c r="BC1400" s="5"/>
      <c r="BD1400" s="5"/>
      <c r="BE1400" s="5"/>
      <c r="BF1400" s="5"/>
      <c r="BG1400" s="5"/>
      <c r="BH1400" s="5"/>
      <c r="BI1400" s="5"/>
      <c r="BJ1400" s="5"/>
      <c r="BK1400" s="5"/>
      <c r="BL1400" s="5"/>
      <c r="BM1400" s="5"/>
      <c r="BN1400" s="5"/>
      <c r="BO1400" s="1">
        <f t="shared" si="21"/>
        <v>0</v>
      </c>
      <c r="BP1400" s="2"/>
    </row>
    <row r="1401" spans="1:68" x14ac:dyDescent="0.25">
      <c r="A1401" s="3"/>
      <c r="B1401" s="4"/>
      <c r="C1401" s="2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Q1401" s="5"/>
      <c r="R1401" s="5"/>
      <c r="S1401" s="5"/>
      <c r="T1401" s="5"/>
      <c r="U1401" s="5"/>
      <c r="V1401" s="5"/>
      <c r="W1401" s="5"/>
      <c r="X1401" s="5"/>
      <c r="Y1401" s="5"/>
      <c r="Z1401" s="5"/>
      <c r="AA1401" s="5"/>
      <c r="AB1401" s="5"/>
      <c r="AC1401" s="5"/>
      <c r="AD1401" s="5"/>
      <c r="AE1401" s="5"/>
      <c r="AF1401" s="5"/>
      <c r="AG1401" s="5"/>
      <c r="AH1401" s="5"/>
      <c r="AI1401" s="5"/>
      <c r="AJ1401" s="5"/>
      <c r="AK1401" s="5"/>
      <c r="AL1401" s="5"/>
      <c r="AM1401" s="5"/>
      <c r="AN1401" s="5"/>
      <c r="AO1401" s="5"/>
      <c r="AP1401" s="5"/>
      <c r="AQ1401" s="5"/>
      <c r="AR1401" s="5"/>
      <c r="AS1401" s="5"/>
      <c r="AT1401" s="5"/>
      <c r="AU1401" s="5"/>
      <c r="AV1401" s="5"/>
      <c r="AW1401" s="5"/>
      <c r="AX1401" s="5"/>
      <c r="AY1401" s="5"/>
      <c r="AZ1401" s="5"/>
      <c r="BA1401" s="5"/>
      <c r="BB1401" s="5"/>
      <c r="BC1401" s="5"/>
      <c r="BD1401" s="5"/>
      <c r="BE1401" s="5"/>
      <c r="BF1401" s="5"/>
      <c r="BG1401" s="5"/>
      <c r="BH1401" s="5"/>
      <c r="BI1401" s="5"/>
      <c r="BJ1401" s="5"/>
      <c r="BK1401" s="5"/>
      <c r="BL1401" s="5"/>
      <c r="BM1401" s="5"/>
      <c r="BN1401" s="5"/>
      <c r="BO1401" s="1">
        <f t="shared" si="21"/>
        <v>0</v>
      </c>
      <c r="BP1401" s="2"/>
    </row>
    <row r="1402" spans="1:68" x14ac:dyDescent="0.25">
      <c r="A1402" s="3"/>
      <c r="B1402" s="4"/>
      <c r="C1402" s="2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Q1402" s="5"/>
      <c r="R1402" s="5"/>
      <c r="S1402" s="5"/>
      <c r="T1402" s="5"/>
      <c r="U1402" s="5"/>
      <c r="V1402" s="5"/>
      <c r="W1402" s="5"/>
      <c r="X1402" s="5"/>
      <c r="Y1402" s="5"/>
      <c r="Z1402" s="5"/>
      <c r="AA1402" s="5"/>
      <c r="AB1402" s="5"/>
      <c r="AC1402" s="5"/>
      <c r="AD1402" s="5"/>
      <c r="AE1402" s="5"/>
      <c r="AF1402" s="5"/>
      <c r="AG1402" s="5"/>
      <c r="AH1402" s="5"/>
      <c r="AI1402" s="5"/>
      <c r="AJ1402" s="5"/>
      <c r="AK1402" s="5"/>
      <c r="AL1402" s="5"/>
      <c r="AM1402" s="5"/>
      <c r="AN1402" s="5"/>
      <c r="AO1402" s="5"/>
      <c r="AP1402" s="5"/>
      <c r="AQ1402" s="5"/>
      <c r="AR1402" s="5"/>
      <c r="AS1402" s="5"/>
      <c r="AT1402" s="5"/>
      <c r="AU1402" s="5"/>
      <c r="AV1402" s="5"/>
      <c r="AW1402" s="5"/>
      <c r="AX1402" s="5"/>
      <c r="AY1402" s="5"/>
      <c r="AZ1402" s="5"/>
      <c r="BA1402" s="5"/>
      <c r="BB1402" s="5"/>
      <c r="BC1402" s="5"/>
      <c r="BD1402" s="5"/>
      <c r="BE1402" s="5"/>
      <c r="BF1402" s="5"/>
      <c r="BG1402" s="5"/>
      <c r="BH1402" s="5"/>
      <c r="BI1402" s="5"/>
      <c r="BJ1402" s="5"/>
      <c r="BK1402" s="5"/>
      <c r="BL1402" s="5"/>
      <c r="BM1402" s="5"/>
      <c r="BN1402" s="5"/>
      <c r="BO1402" s="1">
        <f t="shared" si="21"/>
        <v>0</v>
      </c>
      <c r="BP1402" s="2"/>
    </row>
    <row r="1403" spans="1:68" x14ac:dyDescent="0.25">
      <c r="A1403" s="3"/>
      <c r="B1403" s="4"/>
      <c r="C1403" s="2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Q1403" s="5"/>
      <c r="R1403" s="5"/>
      <c r="S1403" s="5"/>
      <c r="T1403" s="5"/>
      <c r="U1403" s="5"/>
      <c r="V1403" s="5"/>
      <c r="W1403" s="5"/>
      <c r="X1403" s="5"/>
      <c r="Y1403" s="5"/>
      <c r="Z1403" s="5"/>
      <c r="AA1403" s="5"/>
      <c r="AB1403" s="5"/>
      <c r="AC1403" s="5"/>
      <c r="AD1403" s="5"/>
      <c r="AE1403" s="5"/>
      <c r="AF1403" s="5"/>
      <c r="AG1403" s="5"/>
      <c r="AH1403" s="5"/>
      <c r="AI1403" s="5"/>
      <c r="AJ1403" s="5"/>
      <c r="AK1403" s="5"/>
      <c r="AL1403" s="5"/>
      <c r="AM1403" s="5"/>
      <c r="AN1403" s="5"/>
      <c r="AO1403" s="5"/>
      <c r="AP1403" s="5"/>
      <c r="AQ1403" s="5"/>
      <c r="AR1403" s="5"/>
      <c r="AS1403" s="5"/>
      <c r="AT1403" s="5"/>
      <c r="AU1403" s="5"/>
      <c r="AV1403" s="5"/>
      <c r="AW1403" s="5"/>
      <c r="AX1403" s="5"/>
      <c r="AY1403" s="5"/>
      <c r="AZ1403" s="5"/>
      <c r="BA1403" s="5"/>
      <c r="BB1403" s="5"/>
      <c r="BC1403" s="5"/>
      <c r="BD1403" s="5"/>
      <c r="BE1403" s="5"/>
      <c r="BF1403" s="5"/>
      <c r="BG1403" s="5"/>
      <c r="BH1403" s="5"/>
      <c r="BI1403" s="5"/>
      <c r="BJ1403" s="5"/>
      <c r="BK1403" s="5"/>
      <c r="BL1403" s="5"/>
      <c r="BM1403" s="5"/>
      <c r="BN1403" s="5"/>
      <c r="BO1403" s="1">
        <f t="shared" si="21"/>
        <v>0</v>
      </c>
      <c r="BP1403" s="2"/>
    </row>
    <row r="1404" spans="1:68" x14ac:dyDescent="0.25">
      <c r="A1404" s="3"/>
      <c r="B1404" s="4"/>
      <c r="C1404" s="2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Q1404" s="5"/>
      <c r="R1404" s="5"/>
      <c r="S1404" s="5"/>
      <c r="T1404" s="5"/>
      <c r="U1404" s="5"/>
      <c r="V1404" s="5"/>
      <c r="W1404" s="5"/>
      <c r="X1404" s="5"/>
      <c r="Y1404" s="5"/>
      <c r="Z1404" s="5"/>
      <c r="AA1404" s="5"/>
      <c r="AB1404" s="5"/>
      <c r="AC1404" s="5"/>
      <c r="AD1404" s="5"/>
      <c r="AE1404" s="5"/>
      <c r="AF1404" s="5"/>
      <c r="AG1404" s="5"/>
      <c r="AH1404" s="5"/>
      <c r="AI1404" s="5"/>
      <c r="AJ1404" s="5"/>
      <c r="AK1404" s="5"/>
      <c r="AL1404" s="5"/>
      <c r="AM1404" s="5"/>
      <c r="AN1404" s="5"/>
      <c r="AO1404" s="5"/>
      <c r="AP1404" s="5"/>
      <c r="AQ1404" s="5"/>
      <c r="AR1404" s="5"/>
      <c r="AS1404" s="5"/>
      <c r="AT1404" s="5"/>
      <c r="AU1404" s="5"/>
      <c r="AV1404" s="5"/>
      <c r="AW1404" s="5"/>
      <c r="AX1404" s="5"/>
      <c r="AY1404" s="5"/>
      <c r="AZ1404" s="5"/>
      <c r="BA1404" s="5"/>
      <c r="BB1404" s="5"/>
      <c r="BC1404" s="5"/>
      <c r="BD1404" s="5"/>
      <c r="BE1404" s="5"/>
      <c r="BF1404" s="5"/>
      <c r="BG1404" s="5"/>
      <c r="BH1404" s="5"/>
      <c r="BI1404" s="5"/>
      <c r="BJ1404" s="5"/>
      <c r="BK1404" s="5"/>
      <c r="BL1404" s="5"/>
      <c r="BM1404" s="5"/>
      <c r="BN1404" s="5"/>
      <c r="BO1404" s="1">
        <f t="shared" si="21"/>
        <v>0</v>
      </c>
      <c r="BP1404" s="2"/>
    </row>
    <row r="1405" spans="1:68" x14ac:dyDescent="0.25">
      <c r="A1405" s="3"/>
      <c r="B1405" s="4"/>
      <c r="C1405" s="2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Q1405" s="5"/>
      <c r="R1405" s="5"/>
      <c r="S1405" s="5"/>
      <c r="T1405" s="5"/>
      <c r="U1405" s="5"/>
      <c r="V1405" s="5"/>
      <c r="W1405" s="5"/>
      <c r="X1405" s="5"/>
      <c r="Y1405" s="5"/>
      <c r="Z1405" s="5"/>
      <c r="AA1405" s="5"/>
      <c r="AB1405" s="5"/>
      <c r="AC1405" s="5"/>
      <c r="AD1405" s="5"/>
      <c r="AE1405" s="5"/>
      <c r="AF1405" s="5"/>
      <c r="AG1405" s="5"/>
      <c r="AH1405" s="5"/>
      <c r="AI1405" s="5"/>
      <c r="AJ1405" s="5"/>
      <c r="AK1405" s="5"/>
      <c r="AL1405" s="5"/>
      <c r="AM1405" s="5"/>
      <c r="AN1405" s="5"/>
      <c r="AO1405" s="5"/>
      <c r="AP1405" s="5"/>
      <c r="AQ1405" s="5"/>
      <c r="AR1405" s="5"/>
      <c r="AS1405" s="5"/>
      <c r="AT1405" s="5"/>
      <c r="AU1405" s="5"/>
      <c r="AV1405" s="5"/>
      <c r="AW1405" s="5"/>
      <c r="AX1405" s="5"/>
      <c r="AY1405" s="5"/>
      <c r="AZ1405" s="5"/>
      <c r="BA1405" s="5"/>
      <c r="BB1405" s="5"/>
      <c r="BC1405" s="5"/>
      <c r="BD1405" s="5"/>
      <c r="BE1405" s="5"/>
      <c r="BF1405" s="5"/>
      <c r="BG1405" s="5"/>
      <c r="BH1405" s="5"/>
      <c r="BI1405" s="5"/>
      <c r="BJ1405" s="5"/>
      <c r="BK1405" s="5"/>
      <c r="BL1405" s="5"/>
      <c r="BM1405" s="5"/>
      <c r="BN1405" s="5"/>
      <c r="BO1405" s="1">
        <f t="shared" si="21"/>
        <v>0</v>
      </c>
      <c r="BP1405" s="2"/>
    </row>
    <row r="1406" spans="1:68" x14ac:dyDescent="0.25">
      <c r="A1406" s="3"/>
      <c r="B1406" s="4"/>
      <c r="C1406" s="2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Q1406" s="5"/>
      <c r="R1406" s="5"/>
      <c r="S1406" s="5"/>
      <c r="T1406" s="5"/>
      <c r="U1406" s="5"/>
      <c r="V1406" s="5"/>
      <c r="W1406" s="5"/>
      <c r="X1406" s="5"/>
      <c r="Y1406" s="5"/>
      <c r="Z1406" s="5"/>
      <c r="AA1406" s="5"/>
      <c r="AB1406" s="5"/>
      <c r="AC1406" s="5"/>
      <c r="AD1406" s="5"/>
      <c r="AE1406" s="5"/>
      <c r="AF1406" s="5"/>
      <c r="AG1406" s="5"/>
      <c r="AH1406" s="5"/>
      <c r="AI1406" s="5"/>
      <c r="AJ1406" s="5"/>
      <c r="AK1406" s="5"/>
      <c r="AL1406" s="5"/>
      <c r="AM1406" s="5"/>
      <c r="AN1406" s="5"/>
      <c r="AO1406" s="5"/>
      <c r="AP1406" s="5"/>
      <c r="AQ1406" s="5"/>
      <c r="AR1406" s="5"/>
      <c r="AS1406" s="5"/>
      <c r="AT1406" s="5"/>
      <c r="AU1406" s="5"/>
      <c r="AV1406" s="5"/>
      <c r="AW1406" s="5"/>
      <c r="AX1406" s="5"/>
      <c r="AY1406" s="5"/>
      <c r="AZ1406" s="5"/>
      <c r="BA1406" s="5"/>
      <c r="BB1406" s="5"/>
      <c r="BC1406" s="5"/>
      <c r="BD1406" s="5"/>
      <c r="BE1406" s="5"/>
      <c r="BF1406" s="5"/>
      <c r="BG1406" s="5"/>
      <c r="BH1406" s="5"/>
      <c r="BI1406" s="5"/>
      <c r="BJ1406" s="5"/>
      <c r="BK1406" s="5"/>
      <c r="BL1406" s="5"/>
      <c r="BM1406" s="5"/>
      <c r="BN1406" s="5"/>
      <c r="BO1406" s="1">
        <f t="shared" si="21"/>
        <v>0</v>
      </c>
      <c r="BP1406" s="2"/>
    </row>
    <row r="1407" spans="1:68" x14ac:dyDescent="0.25">
      <c r="A1407" s="3"/>
      <c r="B1407" s="4"/>
      <c r="C1407" s="2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Q1407" s="5"/>
      <c r="R1407" s="5"/>
      <c r="S1407" s="5"/>
      <c r="T1407" s="5"/>
      <c r="U1407" s="5"/>
      <c r="V1407" s="5"/>
      <c r="W1407" s="5"/>
      <c r="X1407" s="5"/>
      <c r="Y1407" s="5"/>
      <c r="Z1407" s="5"/>
      <c r="AA1407" s="5"/>
      <c r="AB1407" s="5"/>
      <c r="AC1407" s="5"/>
      <c r="AD1407" s="5"/>
      <c r="AE1407" s="5"/>
      <c r="AF1407" s="5"/>
      <c r="AG1407" s="5"/>
      <c r="AH1407" s="5"/>
      <c r="AI1407" s="5"/>
      <c r="AJ1407" s="5"/>
      <c r="AK1407" s="5"/>
      <c r="AL1407" s="5"/>
      <c r="AM1407" s="5"/>
      <c r="AN1407" s="5"/>
      <c r="AO1407" s="5"/>
      <c r="AP1407" s="5"/>
      <c r="AQ1407" s="5"/>
      <c r="AR1407" s="5"/>
      <c r="AS1407" s="5"/>
      <c r="AT1407" s="5"/>
      <c r="AU1407" s="5"/>
      <c r="AV1407" s="5"/>
      <c r="AW1407" s="5"/>
      <c r="AX1407" s="5"/>
      <c r="AY1407" s="5"/>
      <c r="AZ1407" s="5"/>
      <c r="BA1407" s="5"/>
      <c r="BB1407" s="5"/>
      <c r="BC1407" s="5"/>
      <c r="BD1407" s="5"/>
      <c r="BE1407" s="5"/>
      <c r="BF1407" s="5"/>
      <c r="BG1407" s="5"/>
      <c r="BH1407" s="5"/>
      <c r="BI1407" s="5"/>
      <c r="BJ1407" s="5"/>
      <c r="BK1407" s="5"/>
      <c r="BL1407" s="5"/>
      <c r="BM1407" s="5"/>
      <c r="BN1407" s="5"/>
      <c r="BO1407" s="1">
        <f t="shared" si="21"/>
        <v>0</v>
      </c>
      <c r="BP1407" s="2"/>
    </row>
    <row r="1408" spans="1:68" x14ac:dyDescent="0.25">
      <c r="A1408" s="3"/>
      <c r="B1408" s="4"/>
      <c r="C1408" s="2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Q1408" s="5"/>
      <c r="R1408" s="5"/>
      <c r="S1408" s="5"/>
      <c r="T1408" s="5"/>
      <c r="U1408" s="5"/>
      <c r="V1408" s="5"/>
      <c r="W1408" s="5"/>
      <c r="X1408" s="5"/>
      <c r="Y1408" s="5"/>
      <c r="Z1408" s="5"/>
      <c r="AA1408" s="5"/>
      <c r="AB1408" s="5"/>
      <c r="AC1408" s="5"/>
      <c r="AD1408" s="5"/>
      <c r="AE1408" s="5"/>
      <c r="AF1408" s="5"/>
      <c r="AG1408" s="5"/>
      <c r="AH1408" s="5"/>
      <c r="AI1408" s="5"/>
      <c r="AJ1408" s="5"/>
      <c r="AK1408" s="5"/>
      <c r="AL1408" s="5"/>
      <c r="AM1408" s="5"/>
      <c r="AN1408" s="5"/>
      <c r="AO1408" s="5"/>
      <c r="AP1408" s="5"/>
      <c r="AQ1408" s="5"/>
      <c r="AR1408" s="5"/>
      <c r="AS1408" s="5"/>
      <c r="AT1408" s="5"/>
      <c r="AU1408" s="5"/>
      <c r="AV1408" s="5"/>
      <c r="AW1408" s="5"/>
      <c r="AX1408" s="5"/>
      <c r="AY1408" s="5"/>
      <c r="AZ1408" s="5"/>
      <c r="BA1408" s="5"/>
      <c r="BB1408" s="5"/>
      <c r="BC1408" s="5"/>
      <c r="BD1408" s="5"/>
      <c r="BE1408" s="5"/>
      <c r="BF1408" s="5"/>
      <c r="BG1408" s="5"/>
      <c r="BH1408" s="5"/>
      <c r="BI1408" s="5"/>
      <c r="BJ1408" s="5"/>
      <c r="BK1408" s="5"/>
      <c r="BL1408" s="5"/>
      <c r="BM1408" s="5"/>
      <c r="BN1408" s="5"/>
      <c r="BO1408" s="1">
        <f t="shared" si="21"/>
        <v>0</v>
      </c>
      <c r="BP1408" s="2"/>
    </row>
    <row r="1409" spans="1:68" x14ac:dyDescent="0.25">
      <c r="A1409" s="3"/>
      <c r="B1409" s="4"/>
      <c r="C1409" s="2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Q1409" s="5"/>
      <c r="R1409" s="5"/>
      <c r="S1409" s="5"/>
      <c r="T1409" s="5"/>
      <c r="U1409" s="5"/>
      <c r="V1409" s="5"/>
      <c r="W1409" s="5"/>
      <c r="X1409" s="5"/>
      <c r="Y1409" s="5"/>
      <c r="Z1409" s="5"/>
      <c r="AA1409" s="5"/>
      <c r="AB1409" s="5"/>
      <c r="AC1409" s="5"/>
      <c r="AD1409" s="5"/>
      <c r="AE1409" s="5"/>
      <c r="AF1409" s="5"/>
      <c r="AG1409" s="5"/>
      <c r="AH1409" s="5"/>
      <c r="AI1409" s="5"/>
      <c r="AJ1409" s="5"/>
      <c r="AK1409" s="5"/>
      <c r="AL1409" s="5"/>
      <c r="AM1409" s="5"/>
      <c r="AN1409" s="5"/>
      <c r="AO1409" s="5"/>
      <c r="AP1409" s="5"/>
      <c r="AQ1409" s="5"/>
      <c r="AR1409" s="5"/>
      <c r="AS1409" s="5"/>
      <c r="AT1409" s="5"/>
      <c r="AU1409" s="5"/>
      <c r="AV1409" s="5"/>
      <c r="AW1409" s="5"/>
      <c r="AX1409" s="5"/>
      <c r="AY1409" s="5"/>
      <c r="AZ1409" s="5"/>
      <c r="BA1409" s="5"/>
      <c r="BB1409" s="5"/>
      <c r="BC1409" s="5"/>
      <c r="BD1409" s="5"/>
      <c r="BE1409" s="5"/>
      <c r="BF1409" s="5"/>
      <c r="BG1409" s="5"/>
      <c r="BH1409" s="5"/>
      <c r="BI1409" s="5"/>
      <c r="BJ1409" s="5"/>
      <c r="BK1409" s="5"/>
      <c r="BL1409" s="5"/>
      <c r="BM1409" s="5"/>
      <c r="BN1409" s="5"/>
      <c r="BO1409" s="1">
        <f t="shared" si="21"/>
        <v>0</v>
      </c>
      <c r="BP1409" s="2"/>
    </row>
    <row r="1410" spans="1:68" x14ac:dyDescent="0.25">
      <c r="A1410" s="3"/>
      <c r="B1410" s="4"/>
      <c r="C1410" s="2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Q1410" s="5"/>
      <c r="R1410" s="5"/>
      <c r="S1410" s="5"/>
      <c r="T1410" s="5"/>
      <c r="U1410" s="5"/>
      <c r="V1410" s="5"/>
      <c r="W1410" s="5"/>
      <c r="X1410" s="5"/>
      <c r="Y1410" s="5"/>
      <c r="Z1410" s="5"/>
      <c r="AA1410" s="5"/>
      <c r="AB1410" s="5"/>
      <c r="AC1410" s="5"/>
      <c r="AD1410" s="5"/>
      <c r="AE1410" s="5"/>
      <c r="AF1410" s="5"/>
      <c r="AG1410" s="5"/>
      <c r="AH1410" s="5"/>
      <c r="AI1410" s="5"/>
      <c r="AJ1410" s="5"/>
      <c r="AK1410" s="5"/>
      <c r="AL1410" s="5"/>
      <c r="AM1410" s="5"/>
      <c r="AN1410" s="5"/>
      <c r="AO1410" s="5"/>
      <c r="AP1410" s="5"/>
      <c r="AQ1410" s="5"/>
      <c r="AR1410" s="5"/>
      <c r="AS1410" s="5"/>
      <c r="AT1410" s="5"/>
      <c r="AU1410" s="5"/>
      <c r="AV1410" s="5"/>
      <c r="AW1410" s="5"/>
      <c r="AX1410" s="5"/>
      <c r="AY1410" s="5"/>
      <c r="AZ1410" s="5"/>
      <c r="BA1410" s="5"/>
      <c r="BB1410" s="5"/>
      <c r="BC1410" s="5"/>
      <c r="BD1410" s="5"/>
      <c r="BE1410" s="5"/>
      <c r="BF1410" s="5"/>
      <c r="BG1410" s="5"/>
      <c r="BH1410" s="5"/>
      <c r="BI1410" s="5"/>
      <c r="BJ1410" s="5"/>
      <c r="BK1410" s="5"/>
      <c r="BL1410" s="5"/>
      <c r="BM1410" s="5"/>
      <c r="BN1410" s="5"/>
      <c r="BO1410" s="1">
        <f t="shared" si="21"/>
        <v>0</v>
      </c>
      <c r="BP1410" s="2"/>
    </row>
    <row r="1411" spans="1:68" x14ac:dyDescent="0.25">
      <c r="A1411" s="3"/>
      <c r="B1411" s="4"/>
      <c r="C1411" s="2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Q1411" s="5"/>
      <c r="R1411" s="5"/>
      <c r="S1411" s="5"/>
      <c r="T1411" s="5"/>
      <c r="U1411" s="5"/>
      <c r="V1411" s="5"/>
      <c r="W1411" s="5"/>
      <c r="X1411" s="5"/>
      <c r="Y1411" s="5"/>
      <c r="Z1411" s="5"/>
      <c r="AA1411" s="5"/>
      <c r="AB1411" s="5"/>
      <c r="AC1411" s="5"/>
      <c r="AD1411" s="5"/>
      <c r="AE1411" s="5"/>
      <c r="AF1411" s="5"/>
      <c r="AG1411" s="5"/>
      <c r="AH1411" s="5"/>
      <c r="AI1411" s="5"/>
      <c r="AJ1411" s="5"/>
      <c r="AK1411" s="5"/>
      <c r="AL1411" s="5"/>
      <c r="AM1411" s="5"/>
      <c r="AN1411" s="5"/>
      <c r="AO1411" s="5"/>
      <c r="AP1411" s="5"/>
      <c r="AQ1411" s="5"/>
      <c r="AR1411" s="5"/>
      <c r="AS1411" s="5"/>
      <c r="AT1411" s="5"/>
      <c r="AU1411" s="5"/>
      <c r="AV1411" s="5"/>
      <c r="AW1411" s="5"/>
      <c r="AX1411" s="5"/>
      <c r="AY1411" s="5"/>
      <c r="AZ1411" s="5"/>
      <c r="BA1411" s="5"/>
      <c r="BB1411" s="5"/>
      <c r="BC1411" s="5"/>
      <c r="BD1411" s="5"/>
      <c r="BE1411" s="5"/>
      <c r="BF1411" s="5"/>
      <c r="BG1411" s="5"/>
      <c r="BH1411" s="5"/>
      <c r="BI1411" s="5"/>
      <c r="BJ1411" s="5"/>
      <c r="BK1411" s="5"/>
      <c r="BL1411" s="5"/>
      <c r="BM1411" s="5"/>
      <c r="BN1411" s="5"/>
      <c r="BO1411" s="1">
        <f t="shared" si="21"/>
        <v>0</v>
      </c>
      <c r="BP1411" s="2"/>
    </row>
    <row r="1412" spans="1:68" x14ac:dyDescent="0.25">
      <c r="A1412" s="3"/>
      <c r="B1412" s="4"/>
      <c r="C1412" s="2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Q1412" s="5"/>
      <c r="R1412" s="5"/>
      <c r="S1412" s="5"/>
      <c r="T1412" s="5"/>
      <c r="U1412" s="5"/>
      <c r="V1412" s="5"/>
      <c r="W1412" s="5"/>
      <c r="X1412" s="5"/>
      <c r="Y1412" s="5"/>
      <c r="Z1412" s="5"/>
      <c r="AA1412" s="5"/>
      <c r="AB1412" s="5"/>
      <c r="AC1412" s="5"/>
      <c r="AD1412" s="5"/>
      <c r="AE1412" s="5"/>
      <c r="AF1412" s="5"/>
      <c r="AG1412" s="5"/>
      <c r="AH1412" s="5"/>
      <c r="AI1412" s="5"/>
      <c r="AJ1412" s="5"/>
      <c r="AK1412" s="5"/>
      <c r="AL1412" s="5"/>
      <c r="AM1412" s="5"/>
      <c r="AN1412" s="5"/>
      <c r="AO1412" s="5"/>
      <c r="AP1412" s="5"/>
      <c r="AQ1412" s="5"/>
      <c r="AR1412" s="5"/>
      <c r="AS1412" s="5"/>
      <c r="AT1412" s="5"/>
      <c r="AU1412" s="5"/>
      <c r="AV1412" s="5"/>
      <c r="AW1412" s="5"/>
      <c r="AX1412" s="5"/>
      <c r="AY1412" s="5"/>
      <c r="AZ1412" s="5"/>
      <c r="BA1412" s="5"/>
      <c r="BB1412" s="5"/>
      <c r="BC1412" s="5"/>
      <c r="BD1412" s="5"/>
      <c r="BE1412" s="5"/>
      <c r="BF1412" s="5"/>
      <c r="BG1412" s="5"/>
      <c r="BH1412" s="5"/>
      <c r="BI1412" s="5"/>
      <c r="BJ1412" s="5"/>
      <c r="BK1412" s="5"/>
      <c r="BL1412" s="5"/>
      <c r="BM1412" s="5"/>
      <c r="BN1412" s="5"/>
      <c r="BO1412" s="1">
        <f t="shared" si="21"/>
        <v>0</v>
      </c>
      <c r="BP1412" s="2"/>
    </row>
    <row r="1413" spans="1:68" x14ac:dyDescent="0.25">
      <c r="A1413" s="3"/>
      <c r="B1413" s="4"/>
      <c r="C1413" s="2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Q1413" s="5"/>
      <c r="R1413" s="5"/>
      <c r="S1413" s="5"/>
      <c r="T1413" s="5"/>
      <c r="U1413" s="5"/>
      <c r="V1413" s="5"/>
      <c r="W1413" s="5"/>
      <c r="X1413" s="5"/>
      <c r="Y1413" s="5"/>
      <c r="Z1413" s="5"/>
      <c r="AA1413" s="5"/>
      <c r="AB1413" s="5"/>
      <c r="AC1413" s="5"/>
      <c r="AD1413" s="5"/>
      <c r="AE1413" s="5"/>
      <c r="AF1413" s="5"/>
      <c r="AG1413" s="5"/>
      <c r="AH1413" s="5"/>
      <c r="AI1413" s="5"/>
      <c r="AJ1413" s="5"/>
      <c r="AK1413" s="5"/>
      <c r="AL1413" s="5"/>
      <c r="AM1413" s="5"/>
      <c r="AN1413" s="5"/>
      <c r="AO1413" s="5"/>
      <c r="AP1413" s="5"/>
      <c r="AQ1413" s="5"/>
      <c r="AR1413" s="5"/>
      <c r="AS1413" s="5"/>
      <c r="AT1413" s="5"/>
      <c r="AU1413" s="5"/>
      <c r="AV1413" s="5"/>
      <c r="AW1413" s="5"/>
      <c r="AX1413" s="5"/>
      <c r="AY1413" s="5"/>
      <c r="AZ1413" s="5"/>
      <c r="BA1413" s="5"/>
      <c r="BB1413" s="5"/>
      <c r="BC1413" s="5"/>
      <c r="BD1413" s="5"/>
      <c r="BE1413" s="5"/>
      <c r="BF1413" s="5"/>
      <c r="BG1413" s="5"/>
      <c r="BH1413" s="5"/>
      <c r="BI1413" s="5"/>
      <c r="BJ1413" s="5"/>
      <c r="BK1413" s="5"/>
      <c r="BL1413" s="5"/>
      <c r="BM1413" s="5"/>
      <c r="BN1413" s="5"/>
      <c r="BO1413" s="1">
        <f t="shared" si="21"/>
        <v>0</v>
      </c>
      <c r="BP1413" s="2"/>
    </row>
    <row r="1414" spans="1:68" x14ac:dyDescent="0.25">
      <c r="A1414" s="3"/>
      <c r="B1414" s="4"/>
      <c r="C1414" s="2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Q1414" s="5"/>
      <c r="R1414" s="5"/>
      <c r="S1414" s="5"/>
      <c r="T1414" s="5"/>
      <c r="U1414" s="5"/>
      <c r="V1414" s="5"/>
      <c r="W1414" s="5"/>
      <c r="X1414" s="5"/>
      <c r="Y1414" s="5"/>
      <c r="Z1414" s="5"/>
      <c r="AA1414" s="5"/>
      <c r="AB1414" s="5"/>
      <c r="AC1414" s="5"/>
      <c r="AD1414" s="5"/>
      <c r="AE1414" s="5"/>
      <c r="AF1414" s="5"/>
      <c r="AG1414" s="5"/>
      <c r="AH1414" s="5"/>
      <c r="AI1414" s="5"/>
      <c r="AJ1414" s="5"/>
      <c r="AK1414" s="5"/>
      <c r="AL1414" s="5"/>
      <c r="AM1414" s="5"/>
      <c r="AN1414" s="5"/>
      <c r="AO1414" s="5"/>
      <c r="AP1414" s="5"/>
      <c r="AQ1414" s="5"/>
      <c r="AR1414" s="5"/>
      <c r="AS1414" s="5"/>
      <c r="AT1414" s="5"/>
      <c r="AU1414" s="5"/>
      <c r="AV1414" s="5"/>
      <c r="AW1414" s="5"/>
      <c r="AX1414" s="5"/>
      <c r="AY1414" s="5"/>
      <c r="AZ1414" s="5"/>
      <c r="BA1414" s="5"/>
      <c r="BB1414" s="5"/>
      <c r="BC1414" s="5"/>
      <c r="BD1414" s="5"/>
      <c r="BE1414" s="5"/>
      <c r="BF1414" s="5"/>
      <c r="BG1414" s="5"/>
      <c r="BH1414" s="5"/>
      <c r="BI1414" s="5"/>
      <c r="BJ1414" s="5"/>
      <c r="BK1414" s="5"/>
      <c r="BL1414" s="5"/>
      <c r="BM1414" s="5"/>
      <c r="BN1414" s="5"/>
      <c r="BO1414" s="1">
        <f t="shared" si="21"/>
        <v>0</v>
      </c>
      <c r="BP1414" s="2"/>
    </row>
    <row r="1415" spans="1:68" x14ac:dyDescent="0.25">
      <c r="A1415" s="3"/>
      <c r="B1415" s="4"/>
      <c r="C1415" s="2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Q1415" s="5"/>
      <c r="R1415" s="5"/>
      <c r="S1415" s="5"/>
      <c r="T1415" s="5"/>
      <c r="U1415" s="5"/>
      <c r="V1415" s="5"/>
      <c r="W1415" s="5"/>
      <c r="X1415" s="5"/>
      <c r="Y1415" s="5"/>
      <c r="Z1415" s="5"/>
      <c r="AA1415" s="5"/>
      <c r="AB1415" s="5"/>
      <c r="AC1415" s="5"/>
      <c r="AD1415" s="5"/>
      <c r="AE1415" s="5"/>
      <c r="AF1415" s="5"/>
      <c r="AG1415" s="5"/>
      <c r="AH1415" s="5"/>
      <c r="AI1415" s="5"/>
      <c r="AJ1415" s="5"/>
      <c r="AK1415" s="5"/>
      <c r="AL1415" s="5"/>
      <c r="AM1415" s="5"/>
      <c r="AN1415" s="5"/>
      <c r="AO1415" s="5"/>
      <c r="AP1415" s="5"/>
      <c r="AQ1415" s="5"/>
      <c r="AR1415" s="5"/>
      <c r="AS1415" s="5"/>
      <c r="AT1415" s="5"/>
      <c r="AU1415" s="5"/>
      <c r="AV1415" s="5"/>
      <c r="AW1415" s="5"/>
      <c r="AX1415" s="5"/>
      <c r="AY1415" s="5"/>
      <c r="AZ1415" s="5"/>
      <c r="BA1415" s="5"/>
      <c r="BB1415" s="5"/>
      <c r="BC1415" s="5"/>
      <c r="BD1415" s="5"/>
      <c r="BE1415" s="5"/>
      <c r="BF1415" s="5"/>
      <c r="BG1415" s="5"/>
      <c r="BH1415" s="5"/>
      <c r="BI1415" s="5"/>
      <c r="BJ1415" s="5"/>
      <c r="BK1415" s="5"/>
      <c r="BL1415" s="5"/>
      <c r="BM1415" s="5"/>
      <c r="BN1415" s="5"/>
      <c r="BO1415" s="1">
        <f t="shared" si="21"/>
        <v>0</v>
      </c>
      <c r="BP1415" s="2"/>
    </row>
    <row r="1416" spans="1:68" x14ac:dyDescent="0.25">
      <c r="A1416" s="3"/>
      <c r="B1416" s="4"/>
      <c r="C1416" s="2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Q1416" s="5"/>
      <c r="R1416" s="5"/>
      <c r="S1416" s="5"/>
      <c r="T1416" s="5"/>
      <c r="U1416" s="5"/>
      <c r="V1416" s="5"/>
      <c r="W1416" s="5"/>
      <c r="X1416" s="5"/>
      <c r="Y1416" s="5"/>
      <c r="Z1416" s="5"/>
      <c r="AA1416" s="5"/>
      <c r="AB1416" s="5"/>
      <c r="AC1416" s="5"/>
      <c r="AD1416" s="5"/>
      <c r="AE1416" s="5"/>
      <c r="AF1416" s="5"/>
      <c r="AG1416" s="5"/>
      <c r="AH1416" s="5"/>
      <c r="AI1416" s="5"/>
      <c r="AJ1416" s="5"/>
      <c r="AK1416" s="5"/>
      <c r="AL1416" s="5"/>
      <c r="AM1416" s="5"/>
      <c r="AN1416" s="5"/>
      <c r="AO1416" s="5"/>
      <c r="AP1416" s="5"/>
      <c r="AQ1416" s="5"/>
      <c r="AR1416" s="5"/>
      <c r="AS1416" s="5"/>
      <c r="AT1416" s="5"/>
      <c r="AU1416" s="5"/>
      <c r="AV1416" s="5"/>
      <c r="AW1416" s="5"/>
      <c r="AX1416" s="5"/>
      <c r="AY1416" s="5"/>
      <c r="AZ1416" s="5"/>
      <c r="BA1416" s="5"/>
      <c r="BB1416" s="5"/>
      <c r="BC1416" s="5"/>
      <c r="BD1416" s="5"/>
      <c r="BE1416" s="5"/>
      <c r="BF1416" s="5"/>
      <c r="BG1416" s="5"/>
      <c r="BH1416" s="5"/>
      <c r="BI1416" s="5"/>
      <c r="BJ1416" s="5"/>
      <c r="BK1416" s="5"/>
      <c r="BL1416" s="5"/>
      <c r="BM1416" s="5"/>
      <c r="BN1416" s="5"/>
      <c r="BO1416" s="1">
        <f t="shared" ref="BO1416:BO1479" si="22">COUNTA(D1416:BN1416)</f>
        <v>0</v>
      </c>
      <c r="BP1416" s="2"/>
    </row>
    <row r="1417" spans="1:68" x14ac:dyDescent="0.25">
      <c r="A1417" s="3"/>
      <c r="B1417" s="4"/>
      <c r="C1417" s="2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Q1417" s="5"/>
      <c r="R1417" s="5"/>
      <c r="S1417" s="5"/>
      <c r="T1417" s="5"/>
      <c r="U1417" s="5"/>
      <c r="V1417" s="5"/>
      <c r="W1417" s="5"/>
      <c r="X1417" s="5"/>
      <c r="Y1417" s="5"/>
      <c r="Z1417" s="5"/>
      <c r="AA1417" s="5"/>
      <c r="AB1417" s="5"/>
      <c r="AC1417" s="5"/>
      <c r="AD1417" s="5"/>
      <c r="AE1417" s="5"/>
      <c r="AF1417" s="5"/>
      <c r="AG1417" s="5"/>
      <c r="AH1417" s="5"/>
      <c r="AI1417" s="5"/>
      <c r="AJ1417" s="5"/>
      <c r="AK1417" s="5"/>
      <c r="AL1417" s="5"/>
      <c r="AM1417" s="5"/>
      <c r="AN1417" s="5"/>
      <c r="AO1417" s="5"/>
      <c r="AP1417" s="5"/>
      <c r="AQ1417" s="5"/>
      <c r="AR1417" s="5"/>
      <c r="AS1417" s="5"/>
      <c r="AT1417" s="5"/>
      <c r="AU1417" s="5"/>
      <c r="AV1417" s="5"/>
      <c r="AW1417" s="5"/>
      <c r="AX1417" s="5"/>
      <c r="AY1417" s="5"/>
      <c r="AZ1417" s="5"/>
      <c r="BA1417" s="5"/>
      <c r="BB1417" s="5"/>
      <c r="BC1417" s="5"/>
      <c r="BD1417" s="5"/>
      <c r="BE1417" s="5"/>
      <c r="BF1417" s="5"/>
      <c r="BG1417" s="5"/>
      <c r="BH1417" s="5"/>
      <c r="BI1417" s="5"/>
      <c r="BJ1417" s="5"/>
      <c r="BK1417" s="5"/>
      <c r="BL1417" s="5"/>
      <c r="BM1417" s="5"/>
      <c r="BN1417" s="5"/>
      <c r="BO1417" s="1">
        <f t="shared" si="22"/>
        <v>0</v>
      </c>
      <c r="BP1417" s="2"/>
    </row>
    <row r="1418" spans="1:68" x14ac:dyDescent="0.25">
      <c r="A1418" s="3"/>
      <c r="B1418" s="4"/>
      <c r="C1418" s="2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Q1418" s="5"/>
      <c r="R1418" s="5"/>
      <c r="S1418" s="5"/>
      <c r="T1418" s="5"/>
      <c r="U1418" s="5"/>
      <c r="V1418" s="5"/>
      <c r="W1418" s="5"/>
      <c r="X1418" s="5"/>
      <c r="Y1418" s="5"/>
      <c r="Z1418" s="5"/>
      <c r="AA1418" s="5"/>
      <c r="AB1418" s="5"/>
      <c r="AC1418" s="5"/>
      <c r="AD1418" s="5"/>
      <c r="AE1418" s="5"/>
      <c r="AF1418" s="5"/>
      <c r="AG1418" s="5"/>
      <c r="AH1418" s="5"/>
      <c r="AI1418" s="5"/>
      <c r="AJ1418" s="5"/>
      <c r="AK1418" s="5"/>
      <c r="AL1418" s="5"/>
      <c r="AM1418" s="5"/>
      <c r="AN1418" s="5"/>
      <c r="AO1418" s="5"/>
      <c r="AP1418" s="5"/>
      <c r="AQ1418" s="5"/>
      <c r="AR1418" s="5"/>
      <c r="AS1418" s="5"/>
      <c r="AT1418" s="5"/>
      <c r="AU1418" s="5"/>
      <c r="AV1418" s="5"/>
      <c r="AW1418" s="5"/>
      <c r="AX1418" s="5"/>
      <c r="AY1418" s="5"/>
      <c r="AZ1418" s="5"/>
      <c r="BA1418" s="5"/>
      <c r="BB1418" s="5"/>
      <c r="BC1418" s="5"/>
      <c r="BD1418" s="5"/>
      <c r="BE1418" s="5"/>
      <c r="BF1418" s="5"/>
      <c r="BG1418" s="5"/>
      <c r="BH1418" s="5"/>
      <c r="BI1418" s="5"/>
      <c r="BJ1418" s="5"/>
      <c r="BK1418" s="5"/>
      <c r="BL1418" s="5"/>
      <c r="BM1418" s="5"/>
      <c r="BN1418" s="5"/>
      <c r="BO1418" s="1">
        <f t="shared" si="22"/>
        <v>0</v>
      </c>
      <c r="BP1418" s="2"/>
    </row>
    <row r="1419" spans="1:68" x14ac:dyDescent="0.25">
      <c r="A1419" s="3"/>
      <c r="B1419" s="4"/>
      <c r="C1419" s="2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Q1419" s="5"/>
      <c r="R1419" s="5"/>
      <c r="S1419" s="5"/>
      <c r="T1419" s="5"/>
      <c r="U1419" s="5"/>
      <c r="V1419" s="5"/>
      <c r="W1419" s="5"/>
      <c r="X1419" s="5"/>
      <c r="Y1419" s="5"/>
      <c r="Z1419" s="5"/>
      <c r="AA1419" s="5"/>
      <c r="AB1419" s="5"/>
      <c r="AC1419" s="5"/>
      <c r="AD1419" s="5"/>
      <c r="AE1419" s="5"/>
      <c r="AF1419" s="5"/>
      <c r="AG1419" s="5"/>
      <c r="AH1419" s="5"/>
      <c r="AI1419" s="5"/>
      <c r="AJ1419" s="5"/>
      <c r="AK1419" s="5"/>
      <c r="AL1419" s="5"/>
      <c r="AM1419" s="5"/>
      <c r="AN1419" s="5"/>
      <c r="AO1419" s="5"/>
      <c r="AP1419" s="5"/>
      <c r="AQ1419" s="5"/>
      <c r="AR1419" s="5"/>
      <c r="AS1419" s="5"/>
      <c r="AT1419" s="5"/>
      <c r="AU1419" s="5"/>
      <c r="AV1419" s="5"/>
      <c r="AW1419" s="5"/>
      <c r="AX1419" s="5"/>
      <c r="AY1419" s="5"/>
      <c r="AZ1419" s="5"/>
      <c r="BA1419" s="5"/>
      <c r="BB1419" s="5"/>
      <c r="BC1419" s="5"/>
      <c r="BD1419" s="5"/>
      <c r="BE1419" s="5"/>
      <c r="BF1419" s="5"/>
      <c r="BG1419" s="5"/>
      <c r="BH1419" s="5"/>
      <c r="BI1419" s="5"/>
      <c r="BJ1419" s="5"/>
      <c r="BK1419" s="5"/>
      <c r="BL1419" s="5"/>
      <c r="BM1419" s="5"/>
      <c r="BN1419" s="5"/>
      <c r="BO1419" s="1">
        <f t="shared" si="22"/>
        <v>0</v>
      </c>
      <c r="BP1419" s="2"/>
    </row>
    <row r="1420" spans="1:68" x14ac:dyDescent="0.25">
      <c r="A1420" s="3"/>
      <c r="B1420" s="4"/>
      <c r="C1420" s="2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Q1420" s="5"/>
      <c r="R1420" s="5"/>
      <c r="S1420" s="5"/>
      <c r="T1420" s="5"/>
      <c r="U1420" s="5"/>
      <c r="V1420" s="5"/>
      <c r="W1420" s="5"/>
      <c r="X1420" s="5"/>
      <c r="Y1420" s="5"/>
      <c r="Z1420" s="5"/>
      <c r="AA1420" s="5"/>
      <c r="AB1420" s="5"/>
      <c r="AC1420" s="5"/>
      <c r="AD1420" s="5"/>
      <c r="AE1420" s="5"/>
      <c r="AF1420" s="5"/>
      <c r="AG1420" s="5"/>
      <c r="AH1420" s="5"/>
      <c r="AI1420" s="5"/>
      <c r="AJ1420" s="5"/>
      <c r="AK1420" s="5"/>
      <c r="AL1420" s="5"/>
      <c r="AM1420" s="5"/>
      <c r="AN1420" s="5"/>
      <c r="AO1420" s="5"/>
      <c r="AP1420" s="5"/>
      <c r="AQ1420" s="5"/>
      <c r="AR1420" s="5"/>
      <c r="AS1420" s="5"/>
      <c r="AT1420" s="5"/>
      <c r="AU1420" s="5"/>
      <c r="AV1420" s="5"/>
      <c r="AW1420" s="5"/>
      <c r="AX1420" s="5"/>
      <c r="AY1420" s="5"/>
      <c r="AZ1420" s="5"/>
      <c r="BA1420" s="5"/>
      <c r="BB1420" s="5"/>
      <c r="BC1420" s="5"/>
      <c r="BD1420" s="5"/>
      <c r="BE1420" s="5"/>
      <c r="BF1420" s="5"/>
      <c r="BG1420" s="5"/>
      <c r="BH1420" s="5"/>
      <c r="BI1420" s="5"/>
      <c r="BJ1420" s="5"/>
      <c r="BK1420" s="5"/>
      <c r="BL1420" s="5"/>
      <c r="BM1420" s="5"/>
      <c r="BN1420" s="5"/>
      <c r="BO1420" s="1">
        <f t="shared" si="22"/>
        <v>0</v>
      </c>
      <c r="BP1420" s="2"/>
    </row>
    <row r="1421" spans="1:68" x14ac:dyDescent="0.25">
      <c r="A1421" s="3"/>
      <c r="B1421" s="4"/>
      <c r="C1421" s="2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Q1421" s="5"/>
      <c r="R1421" s="5"/>
      <c r="S1421" s="5"/>
      <c r="T1421" s="5"/>
      <c r="U1421" s="5"/>
      <c r="V1421" s="5"/>
      <c r="W1421" s="5"/>
      <c r="X1421" s="5"/>
      <c r="Y1421" s="5"/>
      <c r="Z1421" s="5"/>
      <c r="AA1421" s="5"/>
      <c r="AB1421" s="5"/>
      <c r="AC1421" s="5"/>
      <c r="AD1421" s="5"/>
      <c r="AE1421" s="5"/>
      <c r="AF1421" s="5"/>
      <c r="AG1421" s="5"/>
      <c r="AH1421" s="5"/>
      <c r="AI1421" s="5"/>
      <c r="AJ1421" s="5"/>
      <c r="AK1421" s="5"/>
      <c r="AL1421" s="5"/>
      <c r="AM1421" s="5"/>
      <c r="AN1421" s="5"/>
      <c r="AO1421" s="5"/>
      <c r="AP1421" s="5"/>
      <c r="AQ1421" s="5"/>
      <c r="AR1421" s="5"/>
      <c r="AS1421" s="5"/>
      <c r="AT1421" s="5"/>
      <c r="AU1421" s="5"/>
      <c r="AV1421" s="5"/>
      <c r="AW1421" s="5"/>
      <c r="AX1421" s="5"/>
      <c r="AY1421" s="5"/>
      <c r="AZ1421" s="5"/>
      <c r="BA1421" s="5"/>
      <c r="BB1421" s="5"/>
      <c r="BC1421" s="5"/>
      <c r="BD1421" s="5"/>
      <c r="BE1421" s="5"/>
      <c r="BF1421" s="5"/>
      <c r="BG1421" s="5"/>
      <c r="BH1421" s="5"/>
      <c r="BI1421" s="5"/>
      <c r="BJ1421" s="5"/>
      <c r="BK1421" s="5"/>
      <c r="BL1421" s="5"/>
      <c r="BM1421" s="5"/>
      <c r="BN1421" s="5"/>
      <c r="BO1421" s="1">
        <f t="shared" si="22"/>
        <v>0</v>
      </c>
      <c r="BP1421" s="2"/>
    </row>
    <row r="1422" spans="1:68" x14ac:dyDescent="0.25">
      <c r="A1422" s="3"/>
      <c r="B1422" s="4"/>
      <c r="C1422" s="2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Q1422" s="5"/>
      <c r="R1422" s="5"/>
      <c r="S1422" s="5"/>
      <c r="T1422" s="5"/>
      <c r="U1422" s="5"/>
      <c r="V1422" s="5"/>
      <c r="W1422" s="5"/>
      <c r="X1422" s="5"/>
      <c r="Y1422" s="5"/>
      <c r="Z1422" s="5"/>
      <c r="AA1422" s="5"/>
      <c r="AB1422" s="5"/>
      <c r="AC1422" s="5"/>
      <c r="AD1422" s="5"/>
      <c r="AE1422" s="5"/>
      <c r="AF1422" s="5"/>
      <c r="AG1422" s="5"/>
      <c r="AH1422" s="5"/>
      <c r="AI1422" s="5"/>
      <c r="AJ1422" s="5"/>
      <c r="AK1422" s="5"/>
      <c r="AL1422" s="5"/>
      <c r="AM1422" s="5"/>
      <c r="AN1422" s="5"/>
      <c r="AO1422" s="5"/>
      <c r="AP1422" s="5"/>
      <c r="AQ1422" s="5"/>
      <c r="AR1422" s="5"/>
      <c r="AS1422" s="5"/>
      <c r="AT1422" s="5"/>
      <c r="AU1422" s="5"/>
      <c r="AV1422" s="5"/>
      <c r="AW1422" s="5"/>
      <c r="AX1422" s="5"/>
      <c r="AY1422" s="5"/>
      <c r="AZ1422" s="5"/>
      <c r="BA1422" s="5"/>
      <c r="BB1422" s="5"/>
      <c r="BC1422" s="5"/>
      <c r="BD1422" s="5"/>
      <c r="BE1422" s="5"/>
      <c r="BF1422" s="5"/>
      <c r="BG1422" s="5"/>
      <c r="BH1422" s="5"/>
      <c r="BI1422" s="5"/>
      <c r="BJ1422" s="5"/>
      <c r="BK1422" s="5"/>
      <c r="BL1422" s="5"/>
      <c r="BM1422" s="5"/>
      <c r="BN1422" s="5"/>
      <c r="BO1422" s="1">
        <f t="shared" si="22"/>
        <v>0</v>
      </c>
      <c r="BP1422" s="2"/>
    </row>
    <row r="1423" spans="1:68" x14ac:dyDescent="0.25">
      <c r="A1423" s="3"/>
      <c r="B1423" s="4"/>
      <c r="C1423" s="2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Q1423" s="5"/>
      <c r="R1423" s="5"/>
      <c r="S1423" s="5"/>
      <c r="T1423" s="5"/>
      <c r="U1423" s="5"/>
      <c r="V1423" s="5"/>
      <c r="W1423" s="5"/>
      <c r="X1423" s="5"/>
      <c r="Y1423" s="5"/>
      <c r="Z1423" s="5"/>
      <c r="AA1423" s="5"/>
      <c r="AB1423" s="5"/>
      <c r="AC1423" s="5"/>
      <c r="AD1423" s="5"/>
      <c r="AE1423" s="5"/>
      <c r="AF1423" s="5"/>
      <c r="AG1423" s="5"/>
      <c r="AH1423" s="5"/>
      <c r="AI1423" s="5"/>
      <c r="AJ1423" s="5"/>
      <c r="AK1423" s="5"/>
      <c r="AL1423" s="5"/>
      <c r="AM1423" s="5"/>
      <c r="AN1423" s="5"/>
      <c r="AO1423" s="5"/>
      <c r="AP1423" s="5"/>
      <c r="AQ1423" s="5"/>
      <c r="AR1423" s="5"/>
      <c r="AS1423" s="5"/>
      <c r="AT1423" s="5"/>
      <c r="AU1423" s="5"/>
      <c r="AV1423" s="5"/>
      <c r="AW1423" s="5"/>
      <c r="AX1423" s="5"/>
      <c r="AY1423" s="5"/>
      <c r="AZ1423" s="5"/>
      <c r="BA1423" s="5"/>
      <c r="BB1423" s="5"/>
      <c r="BC1423" s="5"/>
      <c r="BD1423" s="5"/>
      <c r="BE1423" s="5"/>
      <c r="BF1423" s="5"/>
      <c r="BG1423" s="5"/>
      <c r="BH1423" s="5"/>
      <c r="BI1423" s="5"/>
      <c r="BJ1423" s="5"/>
      <c r="BK1423" s="5"/>
      <c r="BL1423" s="5"/>
      <c r="BM1423" s="5"/>
      <c r="BN1423" s="5"/>
      <c r="BO1423" s="1">
        <f t="shared" si="22"/>
        <v>0</v>
      </c>
      <c r="BP1423" s="2"/>
    </row>
    <row r="1424" spans="1:68" x14ac:dyDescent="0.25">
      <c r="A1424" s="3"/>
      <c r="B1424" s="4"/>
      <c r="C1424" s="2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Q1424" s="5"/>
      <c r="R1424" s="5"/>
      <c r="S1424" s="5"/>
      <c r="T1424" s="5"/>
      <c r="U1424" s="5"/>
      <c r="V1424" s="5"/>
      <c r="W1424" s="5"/>
      <c r="X1424" s="5"/>
      <c r="Y1424" s="5"/>
      <c r="Z1424" s="5"/>
      <c r="AA1424" s="5"/>
      <c r="AB1424" s="5"/>
      <c r="AC1424" s="5"/>
      <c r="AD1424" s="5"/>
      <c r="AE1424" s="5"/>
      <c r="AF1424" s="5"/>
      <c r="AG1424" s="5"/>
      <c r="AH1424" s="5"/>
      <c r="AI1424" s="5"/>
      <c r="AJ1424" s="5"/>
      <c r="AK1424" s="5"/>
      <c r="AL1424" s="5"/>
      <c r="AM1424" s="5"/>
      <c r="AN1424" s="5"/>
      <c r="AO1424" s="5"/>
      <c r="AP1424" s="5"/>
      <c r="AQ1424" s="5"/>
      <c r="AR1424" s="5"/>
      <c r="AS1424" s="5"/>
      <c r="AT1424" s="5"/>
      <c r="AU1424" s="5"/>
      <c r="AV1424" s="5"/>
      <c r="AW1424" s="5"/>
      <c r="AX1424" s="5"/>
      <c r="AY1424" s="5"/>
      <c r="AZ1424" s="5"/>
      <c r="BA1424" s="5"/>
      <c r="BB1424" s="5"/>
      <c r="BC1424" s="5"/>
      <c r="BD1424" s="5"/>
      <c r="BE1424" s="5"/>
      <c r="BF1424" s="5"/>
      <c r="BG1424" s="5"/>
      <c r="BH1424" s="5"/>
      <c r="BI1424" s="5"/>
      <c r="BJ1424" s="5"/>
      <c r="BK1424" s="5"/>
      <c r="BL1424" s="5"/>
      <c r="BM1424" s="5"/>
      <c r="BN1424" s="5"/>
      <c r="BO1424" s="1">
        <f t="shared" si="22"/>
        <v>0</v>
      </c>
      <c r="BP1424" s="2"/>
    </row>
    <row r="1425" spans="1:68" x14ac:dyDescent="0.25">
      <c r="A1425" s="3"/>
      <c r="B1425" s="4"/>
      <c r="C1425" s="2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Q1425" s="5"/>
      <c r="R1425" s="5"/>
      <c r="S1425" s="5"/>
      <c r="T1425" s="5"/>
      <c r="U1425" s="5"/>
      <c r="V1425" s="5"/>
      <c r="W1425" s="5"/>
      <c r="X1425" s="5"/>
      <c r="Y1425" s="5"/>
      <c r="Z1425" s="5"/>
      <c r="AA1425" s="5"/>
      <c r="AB1425" s="5"/>
      <c r="AC1425" s="5"/>
      <c r="AD1425" s="5"/>
      <c r="AE1425" s="5"/>
      <c r="AF1425" s="5"/>
      <c r="AG1425" s="5"/>
      <c r="AH1425" s="5"/>
      <c r="AI1425" s="5"/>
      <c r="AJ1425" s="5"/>
      <c r="AK1425" s="5"/>
      <c r="AL1425" s="5"/>
      <c r="AM1425" s="5"/>
      <c r="AN1425" s="5"/>
      <c r="AO1425" s="5"/>
      <c r="AP1425" s="5"/>
      <c r="AQ1425" s="5"/>
      <c r="AR1425" s="5"/>
      <c r="AS1425" s="5"/>
      <c r="AT1425" s="5"/>
      <c r="AU1425" s="5"/>
      <c r="AV1425" s="5"/>
      <c r="AW1425" s="5"/>
      <c r="AX1425" s="5"/>
      <c r="AY1425" s="5"/>
      <c r="AZ1425" s="5"/>
      <c r="BA1425" s="5"/>
      <c r="BB1425" s="5"/>
      <c r="BC1425" s="5"/>
      <c r="BD1425" s="5"/>
      <c r="BE1425" s="5"/>
      <c r="BF1425" s="5"/>
      <c r="BG1425" s="5"/>
      <c r="BH1425" s="5"/>
      <c r="BI1425" s="5"/>
      <c r="BJ1425" s="5"/>
      <c r="BK1425" s="5"/>
      <c r="BL1425" s="5"/>
      <c r="BM1425" s="5"/>
      <c r="BN1425" s="5"/>
      <c r="BO1425" s="1">
        <f t="shared" si="22"/>
        <v>0</v>
      </c>
      <c r="BP1425" s="2"/>
    </row>
    <row r="1426" spans="1:68" x14ac:dyDescent="0.25">
      <c r="A1426" s="3"/>
      <c r="B1426" s="4"/>
      <c r="C1426" s="2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Q1426" s="5"/>
      <c r="R1426" s="5"/>
      <c r="S1426" s="5"/>
      <c r="T1426" s="5"/>
      <c r="U1426" s="5"/>
      <c r="V1426" s="5"/>
      <c r="W1426" s="5"/>
      <c r="X1426" s="5"/>
      <c r="Y1426" s="5"/>
      <c r="Z1426" s="5"/>
      <c r="AA1426" s="5"/>
      <c r="AB1426" s="5"/>
      <c r="AC1426" s="5"/>
      <c r="AD1426" s="5"/>
      <c r="AE1426" s="5"/>
      <c r="AF1426" s="5"/>
      <c r="AG1426" s="5"/>
      <c r="AH1426" s="5"/>
      <c r="AI1426" s="5"/>
      <c r="AJ1426" s="5"/>
      <c r="AK1426" s="5"/>
      <c r="AL1426" s="5"/>
      <c r="AM1426" s="5"/>
      <c r="AN1426" s="5"/>
      <c r="AO1426" s="5"/>
      <c r="AP1426" s="5"/>
      <c r="AQ1426" s="5"/>
      <c r="AR1426" s="5"/>
      <c r="AS1426" s="5"/>
      <c r="AT1426" s="5"/>
      <c r="AU1426" s="5"/>
      <c r="AV1426" s="5"/>
      <c r="AW1426" s="5"/>
      <c r="AX1426" s="5"/>
      <c r="AY1426" s="5"/>
      <c r="AZ1426" s="5"/>
      <c r="BA1426" s="5"/>
      <c r="BB1426" s="5"/>
      <c r="BC1426" s="5"/>
      <c r="BD1426" s="5"/>
      <c r="BE1426" s="5"/>
      <c r="BF1426" s="5"/>
      <c r="BG1426" s="5"/>
      <c r="BH1426" s="5"/>
      <c r="BI1426" s="5"/>
      <c r="BJ1426" s="5"/>
      <c r="BK1426" s="5"/>
      <c r="BL1426" s="5"/>
      <c r="BM1426" s="5"/>
      <c r="BN1426" s="5"/>
      <c r="BO1426" s="1">
        <f t="shared" si="22"/>
        <v>0</v>
      </c>
      <c r="BP1426" s="2"/>
    </row>
    <row r="1427" spans="1:68" x14ac:dyDescent="0.25">
      <c r="A1427" s="3"/>
      <c r="B1427" s="4"/>
      <c r="C1427" s="2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Q1427" s="5"/>
      <c r="R1427" s="5"/>
      <c r="S1427" s="5"/>
      <c r="T1427" s="5"/>
      <c r="U1427" s="5"/>
      <c r="V1427" s="5"/>
      <c r="W1427" s="5"/>
      <c r="X1427" s="5"/>
      <c r="Y1427" s="5"/>
      <c r="Z1427" s="5"/>
      <c r="AA1427" s="5"/>
      <c r="AB1427" s="5"/>
      <c r="AC1427" s="5"/>
      <c r="AD1427" s="5"/>
      <c r="AE1427" s="5"/>
      <c r="AF1427" s="5"/>
      <c r="AG1427" s="5"/>
      <c r="AH1427" s="5"/>
      <c r="AI1427" s="5"/>
      <c r="AJ1427" s="5"/>
      <c r="AK1427" s="5"/>
      <c r="AL1427" s="5"/>
      <c r="AM1427" s="5"/>
      <c r="AN1427" s="5"/>
      <c r="AO1427" s="5"/>
      <c r="AP1427" s="5"/>
      <c r="AQ1427" s="5"/>
      <c r="AR1427" s="5"/>
      <c r="AS1427" s="5"/>
      <c r="AT1427" s="5"/>
      <c r="AU1427" s="5"/>
      <c r="AV1427" s="5"/>
      <c r="AW1427" s="5"/>
      <c r="AX1427" s="5"/>
      <c r="AY1427" s="5"/>
      <c r="AZ1427" s="5"/>
      <c r="BA1427" s="5"/>
      <c r="BB1427" s="5"/>
      <c r="BC1427" s="5"/>
      <c r="BD1427" s="5"/>
      <c r="BE1427" s="5"/>
      <c r="BF1427" s="5"/>
      <c r="BG1427" s="5"/>
      <c r="BH1427" s="5"/>
      <c r="BI1427" s="5"/>
      <c r="BJ1427" s="5"/>
      <c r="BK1427" s="5"/>
      <c r="BL1427" s="5"/>
      <c r="BM1427" s="5"/>
      <c r="BN1427" s="5"/>
      <c r="BO1427" s="1">
        <f t="shared" si="22"/>
        <v>0</v>
      </c>
      <c r="BP1427" s="2"/>
    </row>
    <row r="1428" spans="1:68" x14ac:dyDescent="0.25">
      <c r="A1428" s="3"/>
      <c r="B1428" s="4"/>
      <c r="C1428" s="2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Q1428" s="5"/>
      <c r="R1428" s="5"/>
      <c r="S1428" s="5"/>
      <c r="T1428" s="5"/>
      <c r="U1428" s="5"/>
      <c r="V1428" s="5"/>
      <c r="W1428" s="5"/>
      <c r="X1428" s="5"/>
      <c r="Y1428" s="5"/>
      <c r="Z1428" s="5"/>
      <c r="AA1428" s="5"/>
      <c r="AB1428" s="5"/>
      <c r="AC1428" s="5"/>
      <c r="AD1428" s="5"/>
      <c r="AE1428" s="5"/>
      <c r="AF1428" s="5"/>
      <c r="AG1428" s="5"/>
      <c r="AH1428" s="5"/>
      <c r="AI1428" s="5"/>
      <c r="AJ1428" s="5"/>
      <c r="AK1428" s="5"/>
      <c r="AL1428" s="5"/>
      <c r="AM1428" s="5"/>
      <c r="AN1428" s="5"/>
      <c r="AO1428" s="5"/>
      <c r="AP1428" s="5"/>
      <c r="AQ1428" s="5"/>
      <c r="AR1428" s="5"/>
      <c r="AS1428" s="5"/>
      <c r="AT1428" s="5"/>
      <c r="AU1428" s="5"/>
      <c r="AV1428" s="5"/>
      <c r="AW1428" s="5"/>
      <c r="AX1428" s="5"/>
      <c r="AY1428" s="5"/>
      <c r="AZ1428" s="5"/>
      <c r="BA1428" s="5"/>
      <c r="BB1428" s="5"/>
      <c r="BC1428" s="5"/>
      <c r="BD1428" s="5"/>
      <c r="BE1428" s="5"/>
      <c r="BF1428" s="5"/>
      <c r="BG1428" s="5"/>
      <c r="BH1428" s="5"/>
      <c r="BI1428" s="5"/>
      <c r="BJ1428" s="5"/>
      <c r="BK1428" s="5"/>
      <c r="BL1428" s="5"/>
      <c r="BM1428" s="5"/>
      <c r="BN1428" s="5"/>
      <c r="BO1428" s="1">
        <f t="shared" si="22"/>
        <v>0</v>
      </c>
      <c r="BP1428" s="2"/>
    </row>
    <row r="1429" spans="1:68" x14ac:dyDescent="0.25">
      <c r="A1429" s="3"/>
      <c r="B1429" s="4"/>
      <c r="C1429" s="2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Q1429" s="5"/>
      <c r="R1429" s="5"/>
      <c r="S1429" s="5"/>
      <c r="T1429" s="5"/>
      <c r="U1429" s="5"/>
      <c r="V1429" s="5"/>
      <c r="W1429" s="5"/>
      <c r="X1429" s="5"/>
      <c r="Y1429" s="5"/>
      <c r="Z1429" s="5"/>
      <c r="AA1429" s="5"/>
      <c r="AB1429" s="5"/>
      <c r="AC1429" s="5"/>
      <c r="AD1429" s="5"/>
      <c r="AE1429" s="5"/>
      <c r="AF1429" s="5"/>
      <c r="AG1429" s="5"/>
      <c r="AH1429" s="5"/>
      <c r="AI1429" s="5"/>
      <c r="AJ1429" s="5"/>
      <c r="AK1429" s="5"/>
      <c r="AL1429" s="5"/>
      <c r="AM1429" s="5"/>
      <c r="AN1429" s="5"/>
      <c r="AO1429" s="5"/>
      <c r="AP1429" s="5"/>
      <c r="AQ1429" s="5"/>
      <c r="AR1429" s="5"/>
      <c r="AS1429" s="5"/>
      <c r="AT1429" s="5"/>
      <c r="AU1429" s="5"/>
      <c r="AV1429" s="5"/>
      <c r="AW1429" s="5"/>
      <c r="AX1429" s="5"/>
      <c r="AY1429" s="5"/>
      <c r="AZ1429" s="5"/>
      <c r="BA1429" s="5"/>
      <c r="BB1429" s="5"/>
      <c r="BC1429" s="5"/>
      <c r="BD1429" s="5"/>
      <c r="BE1429" s="5"/>
      <c r="BF1429" s="5"/>
      <c r="BG1429" s="5"/>
      <c r="BH1429" s="5"/>
      <c r="BI1429" s="5"/>
      <c r="BJ1429" s="5"/>
      <c r="BK1429" s="5"/>
      <c r="BL1429" s="5"/>
      <c r="BM1429" s="5"/>
      <c r="BN1429" s="5"/>
      <c r="BO1429" s="1">
        <f t="shared" si="22"/>
        <v>0</v>
      </c>
      <c r="BP1429" s="2"/>
    </row>
    <row r="1430" spans="1:68" x14ac:dyDescent="0.25">
      <c r="A1430" s="3"/>
      <c r="B1430" s="4"/>
      <c r="C1430" s="2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Q1430" s="5"/>
      <c r="R1430" s="5"/>
      <c r="S1430" s="5"/>
      <c r="T1430" s="5"/>
      <c r="U1430" s="5"/>
      <c r="V1430" s="5"/>
      <c r="W1430" s="5"/>
      <c r="X1430" s="5"/>
      <c r="Y1430" s="5"/>
      <c r="Z1430" s="5"/>
      <c r="AA1430" s="5"/>
      <c r="AB1430" s="5"/>
      <c r="AC1430" s="5"/>
      <c r="AD1430" s="5"/>
      <c r="AE1430" s="5"/>
      <c r="AF1430" s="5"/>
      <c r="AG1430" s="5"/>
      <c r="AH1430" s="5"/>
      <c r="AI1430" s="5"/>
      <c r="AJ1430" s="5"/>
      <c r="AK1430" s="5"/>
      <c r="AL1430" s="5"/>
      <c r="AM1430" s="5"/>
      <c r="AN1430" s="5"/>
      <c r="AO1430" s="5"/>
      <c r="AP1430" s="5"/>
      <c r="AQ1430" s="5"/>
      <c r="AR1430" s="5"/>
      <c r="AS1430" s="5"/>
      <c r="AT1430" s="5"/>
      <c r="AU1430" s="5"/>
      <c r="AV1430" s="5"/>
      <c r="AW1430" s="5"/>
      <c r="AX1430" s="5"/>
      <c r="AY1430" s="5"/>
      <c r="AZ1430" s="5"/>
      <c r="BA1430" s="5"/>
      <c r="BB1430" s="5"/>
      <c r="BC1430" s="5"/>
      <c r="BD1430" s="5"/>
      <c r="BE1430" s="5"/>
      <c r="BF1430" s="5"/>
      <c r="BG1430" s="5"/>
      <c r="BH1430" s="5"/>
      <c r="BI1430" s="5"/>
      <c r="BJ1430" s="5"/>
      <c r="BK1430" s="5"/>
      <c r="BL1430" s="5"/>
      <c r="BM1430" s="5"/>
      <c r="BN1430" s="5"/>
      <c r="BO1430" s="1">
        <f t="shared" si="22"/>
        <v>0</v>
      </c>
      <c r="BP1430" s="2"/>
    </row>
    <row r="1431" spans="1:68" x14ac:dyDescent="0.25">
      <c r="A1431" s="3"/>
      <c r="B1431" s="4"/>
      <c r="C1431" s="2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Q1431" s="5"/>
      <c r="R1431" s="5"/>
      <c r="S1431" s="5"/>
      <c r="T1431" s="5"/>
      <c r="U1431" s="5"/>
      <c r="V1431" s="5"/>
      <c r="W1431" s="5"/>
      <c r="X1431" s="5"/>
      <c r="Y1431" s="5"/>
      <c r="Z1431" s="5"/>
      <c r="AA1431" s="5"/>
      <c r="AB1431" s="5"/>
      <c r="AC1431" s="5"/>
      <c r="AD1431" s="5"/>
      <c r="AE1431" s="5"/>
      <c r="AF1431" s="5"/>
      <c r="AG1431" s="5"/>
      <c r="AH1431" s="5"/>
      <c r="AI1431" s="5"/>
      <c r="AJ1431" s="5"/>
      <c r="AK1431" s="5"/>
      <c r="AL1431" s="5"/>
      <c r="AM1431" s="5"/>
      <c r="AN1431" s="5"/>
      <c r="AO1431" s="5"/>
      <c r="AP1431" s="5"/>
      <c r="AQ1431" s="5"/>
      <c r="AR1431" s="5"/>
      <c r="AS1431" s="5"/>
      <c r="AT1431" s="5"/>
      <c r="AU1431" s="5"/>
      <c r="AV1431" s="5"/>
      <c r="AW1431" s="5"/>
      <c r="AX1431" s="5"/>
      <c r="AY1431" s="5"/>
      <c r="AZ1431" s="5"/>
      <c r="BA1431" s="5"/>
      <c r="BB1431" s="5"/>
      <c r="BC1431" s="5"/>
      <c r="BD1431" s="5"/>
      <c r="BE1431" s="5"/>
      <c r="BF1431" s="5"/>
      <c r="BG1431" s="5"/>
      <c r="BH1431" s="5"/>
      <c r="BI1431" s="5"/>
      <c r="BJ1431" s="5"/>
      <c r="BK1431" s="5"/>
      <c r="BL1431" s="5"/>
      <c r="BM1431" s="5"/>
      <c r="BN1431" s="5"/>
      <c r="BO1431" s="1">
        <f t="shared" si="22"/>
        <v>0</v>
      </c>
      <c r="BP1431" s="2"/>
    </row>
    <row r="1432" spans="1:68" x14ac:dyDescent="0.25">
      <c r="A1432" s="3"/>
      <c r="B1432" s="4"/>
      <c r="C1432" s="2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Q1432" s="5"/>
      <c r="R1432" s="5"/>
      <c r="S1432" s="5"/>
      <c r="T1432" s="5"/>
      <c r="U1432" s="5"/>
      <c r="V1432" s="5"/>
      <c r="W1432" s="5"/>
      <c r="X1432" s="5"/>
      <c r="Y1432" s="5"/>
      <c r="Z1432" s="5"/>
      <c r="AA1432" s="5"/>
      <c r="AB1432" s="5"/>
      <c r="AC1432" s="5"/>
      <c r="AD1432" s="5"/>
      <c r="AE1432" s="5"/>
      <c r="AF1432" s="5"/>
      <c r="AG1432" s="5"/>
      <c r="AH1432" s="5"/>
      <c r="AI1432" s="5"/>
      <c r="AJ1432" s="5"/>
      <c r="AK1432" s="5"/>
      <c r="AL1432" s="5"/>
      <c r="AM1432" s="5"/>
      <c r="AN1432" s="5"/>
      <c r="AO1432" s="5"/>
      <c r="AP1432" s="5"/>
      <c r="AQ1432" s="5"/>
      <c r="AR1432" s="5"/>
      <c r="AS1432" s="5"/>
      <c r="AT1432" s="5"/>
      <c r="AU1432" s="5"/>
      <c r="AV1432" s="5"/>
      <c r="AW1432" s="5"/>
      <c r="AX1432" s="5"/>
      <c r="AY1432" s="5"/>
      <c r="AZ1432" s="5"/>
      <c r="BA1432" s="5"/>
      <c r="BB1432" s="5"/>
      <c r="BC1432" s="5"/>
      <c r="BD1432" s="5"/>
      <c r="BE1432" s="5"/>
      <c r="BF1432" s="5"/>
      <c r="BG1432" s="5"/>
      <c r="BH1432" s="5"/>
      <c r="BI1432" s="5"/>
      <c r="BJ1432" s="5"/>
      <c r="BK1432" s="5"/>
      <c r="BL1432" s="5"/>
      <c r="BM1432" s="5"/>
      <c r="BN1432" s="5"/>
      <c r="BO1432" s="1">
        <f t="shared" si="22"/>
        <v>0</v>
      </c>
      <c r="BP1432" s="2"/>
    </row>
    <row r="1433" spans="1:68" x14ac:dyDescent="0.25">
      <c r="A1433" s="3"/>
      <c r="B1433" s="4"/>
      <c r="C1433" s="2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Q1433" s="5"/>
      <c r="R1433" s="5"/>
      <c r="S1433" s="5"/>
      <c r="T1433" s="5"/>
      <c r="U1433" s="5"/>
      <c r="V1433" s="5"/>
      <c r="W1433" s="5"/>
      <c r="X1433" s="5"/>
      <c r="Y1433" s="5"/>
      <c r="Z1433" s="5"/>
      <c r="AA1433" s="5"/>
      <c r="AB1433" s="5"/>
      <c r="AC1433" s="5"/>
      <c r="AD1433" s="5"/>
      <c r="AE1433" s="5"/>
      <c r="AF1433" s="5"/>
      <c r="AG1433" s="5"/>
      <c r="AH1433" s="5"/>
      <c r="AI1433" s="5"/>
      <c r="AJ1433" s="5"/>
      <c r="AK1433" s="5"/>
      <c r="AL1433" s="5"/>
      <c r="AM1433" s="5"/>
      <c r="AN1433" s="5"/>
      <c r="AO1433" s="5"/>
      <c r="AP1433" s="5"/>
      <c r="AQ1433" s="5"/>
      <c r="AR1433" s="5"/>
      <c r="AS1433" s="5"/>
      <c r="AT1433" s="5"/>
      <c r="AU1433" s="5"/>
      <c r="AV1433" s="5"/>
      <c r="AW1433" s="5"/>
      <c r="AX1433" s="5"/>
      <c r="AY1433" s="5"/>
      <c r="AZ1433" s="5"/>
      <c r="BA1433" s="5"/>
      <c r="BB1433" s="5"/>
      <c r="BC1433" s="5"/>
      <c r="BD1433" s="5"/>
      <c r="BE1433" s="5"/>
      <c r="BF1433" s="5"/>
      <c r="BG1433" s="5"/>
      <c r="BH1433" s="5"/>
      <c r="BI1433" s="5"/>
      <c r="BJ1433" s="5"/>
      <c r="BK1433" s="5"/>
      <c r="BL1433" s="5"/>
      <c r="BM1433" s="5"/>
      <c r="BN1433" s="5"/>
      <c r="BO1433" s="1">
        <f t="shared" si="22"/>
        <v>0</v>
      </c>
      <c r="BP1433" s="2"/>
    </row>
    <row r="1434" spans="1:68" x14ac:dyDescent="0.25">
      <c r="A1434" s="3"/>
      <c r="B1434" s="4"/>
      <c r="C1434" s="2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Q1434" s="5"/>
      <c r="R1434" s="5"/>
      <c r="S1434" s="5"/>
      <c r="T1434" s="5"/>
      <c r="U1434" s="5"/>
      <c r="V1434" s="5"/>
      <c r="W1434" s="5"/>
      <c r="X1434" s="5"/>
      <c r="Y1434" s="5"/>
      <c r="Z1434" s="5"/>
      <c r="AA1434" s="5"/>
      <c r="AB1434" s="5"/>
      <c r="AC1434" s="5"/>
      <c r="AD1434" s="5"/>
      <c r="AE1434" s="5"/>
      <c r="AF1434" s="5"/>
      <c r="AG1434" s="5"/>
      <c r="AH1434" s="5"/>
      <c r="AI1434" s="5"/>
      <c r="AJ1434" s="5"/>
      <c r="AK1434" s="5"/>
      <c r="AL1434" s="5"/>
      <c r="AM1434" s="5"/>
      <c r="AN1434" s="5"/>
      <c r="AO1434" s="5"/>
      <c r="AP1434" s="5"/>
      <c r="AQ1434" s="5"/>
      <c r="AR1434" s="5"/>
      <c r="AS1434" s="5"/>
      <c r="AT1434" s="5"/>
      <c r="AU1434" s="5"/>
      <c r="AV1434" s="5"/>
      <c r="AW1434" s="5"/>
      <c r="AX1434" s="5"/>
      <c r="AY1434" s="5"/>
      <c r="AZ1434" s="5"/>
      <c r="BA1434" s="5"/>
      <c r="BB1434" s="5"/>
      <c r="BC1434" s="5"/>
      <c r="BD1434" s="5"/>
      <c r="BE1434" s="5"/>
      <c r="BF1434" s="5"/>
      <c r="BG1434" s="5"/>
      <c r="BH1434" s="5"/>
      <c r="BI1434" s="5"/>
      <c r="BJ1434" s="5"/>
      <c r="BK1434" s="5"/>
      <c r="BL1434" s="5"/>
      <c r="BM1434" s="5"/>
      <c r="BN1434" s="5"/>
      <c r="BO1434" s="1">
        <f t="shared" si="22"/>
        <v>0</v>
      </c>
      <c r="BP1434" s="2"/>
    </row>
    <row r="1435" spans="1:68" x14ac:dyDescent="0.25">
      <c r="A1435" s="3"/>
      <c r="B1435" s="4"/>
      <c r="C1435" s="2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Q1435" s="5"/>
      <c r="R1435" s="5"/>
      <c r="S1435" s="5"/>
      <c r="T1435" s="5"/>
      <c r="U1435" s="5"/>
      <c r="V1435" s="5"/>
      <c r="W1435" s="5"/>
      <c r="X1435" s="5"/>
      <c r="Y1435" s="5"/>
      <c r="Z1435" s="5"/>
      <c r="AA1435" s="5"/>
      <c r="AB1435" s="5"/>
      <c r="AC1435" s="5"/>
      <c r="AD1435" s="5"/>
      <c r="AE1435" s="5"/>
      <c r="AF1435" s="5"/>
      <c r="AG1435" s="5"/>
      <c r="AH1435" s="5"/>
      <c r="AI1435" s="5"/>
      <c r="AJ1435" s="5"/>
      <c r="AK1435" s="5"/>
      <c r="AL1435" s="5"/>
      <c r="AM1435" s="5"/>
      <c r="AN1435" s="5"/>
      <c r="AO1435" s="5"/>
      <c r="AP1435" s="5"/>
      <c r="AQ1435" s="5"/>
      <c r="AR1435" s="5"/>
      <c r="AS1435" s="5"/>
      <c r="AT1435" s="5"/>
      <c r="AU1435" s="5"/>
      <c r="AV1435" s="5"/>
      <c r="AW1435" s="5"/>
      <c r="AX1435" s="5"/>
      <c r="AY1435" s="5"/>
      <c r="AZ1435" s="5"/>
      <c r="BA1435" s="5"/>
      <c r="BB1435" s="5"/>
      <c r="BC1435" s="5"/>
      <c r="BD1435" s="5"/>
      <c r="BE1435" s="5"/>
      <c r="BF1435" s="5"/>
      <c r="BG1435" s="5"/>
      <c r="BH1435" s="5"/>
      <c r="BI1435" s="5"/>
      <c r="BJ1435" s="5"/>
      <c r="BK1435" s="5"/>
      <c r="BL1435" s="5"/>
      <c r="BM1435" s="5"/>
      <c r="BN1435" s="5"/>
      <c r="BO1435" s="1">
        <f t="shared" si="22"/>
        <v>0</v>
      </c>
      <c r="BP1435" s="2"/>
    </row>
    <row r="1436" spans="1:68" x14ac:dyDescent="0.25">
      <c r="A1436" s="3"/>
      <c r="B1436" s="4"/>
      <c r="C1436" s="2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Q1436" s="5"/>
      <c r="R1436" s="5"/>
      <c r="S1436" s="5"/>
      <c r="T1436" s="5"/>
      <c r="U1436" s="5"/>
      <c r="V1436" s="5"/>
      <c r="W1436" s="5"/>
      <c r="X1436" s="5"/>
      <c r="Y1436" s="5"/>
      <c r="Z1436" s="5"/>
      <c r="AA1436" s="5"/>
      <c r="AB1436" s="5"/>
      <c r="AC1436" s="5"/>
      <c r="AD1436" s="5"/>
      <c r="AE1436" s="5"/>
      <c r="AF1436" s="5"/>
      <c r="AG1436" s="5"/>
      <c r="AH1436" s="5"/>
      <c r="AI1436" s="5"/>
      <c r="AJ1436" s="5"/>
      <c r="AK1436" s="5"/>
      <c r="AL1436" s="5"/>
      <c r="AM1436" s="5"/>
      <c r="AN1436" s="5"/>
      <c r="AO1436" s="5"/>
      <c r="AP1436" s="5"/>
      <c r="AQ1436" s="5"/>
      <c r="AR1436" s="5"/>
      <c r="AS1436" s="5"/>
      <c r="AT1436" s="5"/>
      <c r="AU1436" s="5"/>
      <c r="AV1436" s="5"/>
      <c r="AW1436" s="5"/>
      <c r="AX1436" s="5"/>
      <c r="AY1436" s="5"/>
      <c r="AZ1436" s="5"/>
      <c r="BA1436" s="5"/>
      <c r="BB1436" s="5"/>
      <c r="BC1436" s="5"/>
      <c r="BD1436" s="5"/>
      <c r="BE1436" s="5"/>
      <c r="BF1436" s="5"/>
      <c r="BG1436" s="5"/>
      <c r="BH1436" s="5"/>
      <c r="BI1436" s="5"/>
      <c r="BJ1436" s="5"/>
      <c r="BK1436" s="5"/>
      <c r="BL1436" s="5"/>
      <c r="BM1436" s="5"/>
      <c r="BN1436" s="5"/>
      <c r="BO1436" s="1">
        <f t="shared" si="22"/>
        <v>0</v>
      </c>
      <c r="BP1436" s="2"/>
    </row>
    <row r="1437" spans="1:68" x14ac:dyDescent="0.25">
      <c r="A1437" s="3"/>
      <c r="B1437" s="4"/>
      <c r="C1437" s="2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Q1437" s="5"/>
      <c r="R1437" s="5"/>
      <c r="S1437" s="5"/>
      <c r="T1437" s="5"/>
      <c r="U1437" s="5"/>
      <c r="V1437" s="5"/>
      <c r="W1437" s="5"/>
      <c r="X1437" s="5"/>
      <c r="Y1437" s="5"/>
      <c r="Z1437" s="5"/>
      <c r="AA1437" s="5"/>
      <c r="AB1437" s="5"/>
      <c r="AC1437" s="5"/>
      <c r="AD1437" s="5"/>
      <c r="AE1437" s="5"/>
      <c r="AF1437" s="5"/>
      <c r="AG1437" s="5"/>
      <c r="AH1437" s="5"/>
      <c r="AI1437" s="5"/>
      <c r="AJ1437" s="5"/>
      <c r="AK1437" s="5"/>
      <c r="AL1437" s="5"/>
      <c r="AM1437" s="5"/>
      <c r="AN1437" s="5"/>
      <c r="AO1437" s="5"/>
      <c r="AP1437" s="5"/>
      <c r="AQ1437" s="5"/>
      <c r="AR1437" s="5"/>
      <c r="AS1437" s="5"/>
      <c r="AT1437" s="5"/>
      <c r="AU1437" s="5"/>
      <c r="AV1437" s="5"/>
      <c r="AW1437" s="5"/>
      <c r="AX1437" s="5"/>
      <c r="AY1437" s="5"/>
      <c r="AZ1437" s="5"/>
      <c r="BA1437" s="5"/>
      <c r="BB1437" s="5"/>
      <c r="BC1437" s="5"/>
      <c r="BD1437" s="5"/>
      <c r="BE1437" s="5"/>
      <c r="BF1437" s="5"/>
      <c r="BG1437" s="5"/>
      <c r="BH1437" s="5"/>
      <c r="BI1437" s="5"/>
      <c r="BJ1437" s="5"/>
      <c r="BK1437" s="5"/>
      <c r="BL1437" s="5"/>
      <c r="BM1437" s="5"/>
      <c r="BN1437" s="5"/>
      <c r="BO1437" s="1">
        <f t="shared" si="22"/>
        <v>0</v>
      </c>
      <c r="BP1437" s="2"/>
    </row>
    <row r="1438" spans="1:68" x14ac:dyDescent="0.25">
      <c r="A1438" s="3"/>
      <c r="B1438" s="4"/>
      <c r="C1438" s="2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Q1438" s="5"/>
      <c r="R1438" s="5"/>
      <c r="S1438" s="5"/>
      <c r="T1438" s="5"/>
      <c r="U1438" s="5"/>
      <c r="V1438" s="5"/>
      <c r="W1438" s="5"/>
      <c r="X1438" s="5"/>
      <c r="Y1438" s="5"/>
      <c r="Z1438" s="5"/>
      <c r="AA1438" s="5"/>
      <c r="AB1438" s="5"/>
      <c r="AC1438" s="5"/>
      <c r="AD1438" s="5"/>
      <c r="AE1438" s="5"/>
      <c r="AF1438" s="5"/>
      <c r="AG1438" s="5"/>
      <c r="AH1438" s="5"/>
      <c r="AI1438" s="5"/>
      <c r="AJ1438" s="5"/>
      <c r="AK1438" s="5"/>
      <c r="AL1438" s="5"/>
      <c r="AM1438" s="5"/>
      <c r="AN1438" s="5"/>
      <c r="AO1438" s="5"/>
      <c r="AP1438" s="5"/>
      <c r="AQ1438" s="5"/>
      <c r="AR1438" s="5"/>
      <c r="AS1438" s="5"/>
      <c r="AT1438" s="5"/>
      <c r="AU1438" s="5"/>
      <c r="AV1438" s="5"/>
      <c r="AW1438" s="5"/>
      <c r="AX1438" s="5"/>
      <c r="AY1438" s="5"/>
      <c r="AZ1438" s="5"/>
      <c r="BA1438" s="5"/>
      <c r="BB1438" s="5"/>
      <c r="BC1438" s="5"/>
      <c r="BD1438" s="5"/>
      <c r="BE1438" s="5"/>
      <c r="BF1438" s="5"/>
      <c r="BG1438" s="5"/>
      <c r="BH1438" s="5"/>
      <c r="BI1438" s="5"/>
      <c r="BJ1438" s="5"/>
      <c r="BK1438" s="5"/>
      <c r="BL1438" s="5"/>
      <c r="BM1438" s="5"/>
      <c r="BN1438" s="5"/>
      <c r="BO1438" s="1">
        <f t="shared" si="22"/>
        <v>0</v>
      </c>
      <c r="BP1438" s="2"/>
    </row>
    <row r="1439" spans="1:68" x14ac:dyDescent="0.25">
      <c r="A1439" s="3"/>
      <c r="B1439" s="4"/>
      <c r="C1439" s="2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Q1439" s="5"/>
      <c r="R1439" s="5"/>
      <c r="S1439" s="5"/>
      <c r="T1439" s="5"/>
      <c r="U1439" s="5"/>
      <c r="V1439" s="5"/>
      <c r="W1439" s="5"/>
      <c r="X1439" s="5"/>
      <c r="Y1439" s="5"/>
      <c r="Z1439" s="5"/>
      <c r="AA1439" s="5"/>
      <c r="AB1439" s="5"/>
      <c r="AC1439" s="5"/>
      <c r="AD1439" s="5"/>
      <c r="AE1439" s="5"/>
      <c r="AF1439" s="5"/>
      <c r="AG1439" s="5"/>
      <c r="AH1439" s="5"/>
      <c r="AI1439" s="5"/>
      <c r="AJ1439" s="5"/>
      <c r="AK1439" s="5"/>
      <c r="AL1439" s="5"/>
      <c r="AM1439" s="5"/>
      <c r="AN1439" s="5"/>
      <c r="AO1439" s="5"/>
      <c r="AP1439" s="5"/>
      <c r="AQ1439" s="5"/>
      <c r="AR1439" s="5"/>
      <c r="AS1439" s="5"/>
      <c r="AT1439" s="5"/>
      <c r="AU1439" s="5"/>
      <c r="AV1439" s="5"/>
      <c r="AW1439" s="5"/>
      <c r="AX1439" s="5"/>
      <c r="AY1439" s="5"/>
      <c r="AZ1439" s="5"/>
      <c r="BA1439" s="5"/>
      <c r="BB1439" s="5"/>
      <c r="BC1439" s="5"/>
      <c r="BD1439" s="5"/>
      <c r="BE1439" s="5"/>
      <c r="BF1439" s="5"/>
      <c r="BG1439" s="5"/>
      <c r="BH1439" s="5"/>
      <c r="BI1439" s="5"/>
      <c r="BJ1439" s="5"/>
      <c r="BK1439" s="5"/>
      <c r="BL1439" s="5"/>
      <c r="BM1439" s="5"/>
      <c r="BN1439" s="5"/>
      <c r="BO1439" s="1">
        <f t="shared" si="22"/>
        <v>0</v>
      </c>
      <c r="BP1439" s="2"/>
    </row>
    <row r="1440" spans="1:68" x14ac:dyDescent="0.25">
      <c r="A1440" s="3"/>
      <c r="B1440" s="4"/>
      <c r="C1440" s="2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Q1440" s="5"/>
      <c r="R1440" s="5"/>
      <c r="S1440" s="5"/>
      <c r="T1440" s="5"/>
      <c r="U1440" s="5"/>
      <c r="V1440" s="5"/>
      <c r="W1440" s="5"/>
      <c r="X1440" s="5"/>
      <c r="Y1440" s="5"/>
      <c r="Z1440" s="5"/>
      <c r="AA1440" s="5"/>
      <c r="AB1440" s="5"/>
      <c r="AC1440" s="5"/>
      <c r="AD1440" s="5"/>
      <c r="AE1440" s="5"/>
      <c r="AF1440" s="5"/>
      <c r="AG1440" s="5"/>
      <c r="AH1440" s="5"/>
      <c r="AI1440" s="5"/>
      <c r="AJ1440" s="5"/>
      <c r="AK1440" s="5"/>
      <c r="AL1440" s="5"/>
      <c r="AM1440" s="5"/>
      <c r="AN1440" s="5"/>
      <c r="AO1440" s="5"/>
      <c r="AP1440" s="5"/>
      <c r="AQ1440" s="5"/>
      <c r="AR1440" s="5"/>
      <c r="AS1440" s="5"/>
      <c r="AT1440" s="5"/>
      <c r="AU1440" s="5"/>
      <c r="AV1440" s="5"/>
      <c r="AW1440" s="5"/>
      <c r="AX1440" s="5"/>
      <c r="AY1440" s="5"/>
      <c r="AZ1440" s="5"/>
      <c r="BA1440" s="5"/>
      <c r="BB1440" s="5"/>
      <c r="BC1440" s="5"/>
      <c r="BD1440" s="5"/>
      <c r="BE1440" s="5"/>
      <c r="BF1440" s="5"/>
      <c r="BG1440" s="5"/>
      <c r="BH1440" s="5"/>
      <c r="BI1440" s="5"/>
      <c r="BJ1440" s="5"/>
      <c r="BK1440" s="5"/>
      <c r="BL1440" s="5"/>
      <c r="BM1440" s="5"/>
      <c r="BN1440" s="5"/>
      <c r="BO1440" s="1">
        <f t="shared" si="22"/>
        <v>0</v>
      </c>
      <c r="BP1440" s="2"/>
    </row>
    <row r="1441" spans="1:68" x14ac:dyDescent="0.25">
      <c r="A1441" s="3"/>
      <c r="B1441" s="4"/>
      <c r="C1441" s="2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Q1441" s="5"/>
      <c r="R1441" s="5"/>
      <c r="S1441" s="5"/>
      <c r="T1441" s="5"/>
      <c r="U1441" s="5"/>
      <c r="V1441" s="5"/>
      <c r="W1441" s="5"/>
      <c r="X1441" s="5"/>
      <c r="Y1441" s="5"/>
      <c r="Z1441" s="5"/>
      <c r="AA1441" s="5"/>
      <c r="AB1441" s="5"/>
      <c r="AC1441" s="5"/>
      <c r="AD1441" s="5"/>
      <c r="AE1441" s="5"/>
      <c r="AF1441" s="5"/>
      <c r="AG1441" s="5"/>
      <c r="AH1441" s="5"/>
      <c r="AI1441" s="5"/>
      <c r="AJ1441" s="5"/>
      <c r="AK1441" s="5"/>
      <c r="AL1441" s="5"/>
      <c r="AM1441" s="5"/>
      <c r="AN1441" s="5"/>
      <c r="AO1441" s="5"/>
      <c r="AP1441" s="5"/>
      <c r="AQ1441" s="5"/>
      <c r="AR1441" s="5"/>
      <c r="AS1441" s="5"/>
      <c r="AT1441" s="5"/>
      <c r="AU1441" s="5"/>
      <c r="AV1441" s="5"/>
      <c r="AW1441" s="5"/>
      <c r="AX1441" s="5"/>
      <c r="AY1441" s="5"/>
      <c r="AZ1441" s="5"/>
      <c r="BA1441" s="5"/>
      <c r="BB1441" s="5"/>
      <c r="BC1441" s="5"/>
      <c r="BD1441" s="5"/>
      <c r="BE1441" s="5"/>
      <c r="BF1441" s="5"/>
      <c r="BG1441" s="5"/>
      <c r="BH1441" s="5"/>
      <c r="BI1441" s="5"/>
      <c r="BJ1441" s="5"/>
      <c r="BK1441" s="5"/>
      <c r="BL1441" s="5"/>
      <c r="BM1441" s="5"/>
      <c r="BN1441" s="5"/>
      <c r="BO1441" s="1">
        <f t="shared" si="22"/>
        <v>0</v>
      </c>
      <c r="BP1441" s="2"/>
    </row>
    <row r="1442" spans="1:68" x14ac:dyDescent="0.25">
      <c r="A1442" s="3"/>
      <c r="B1442" s="4"/>
      <c r="C1442" s="2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Q1442" s="5"/>
      <c r="R1442" s="5"/>
      <c r="S1442" s="5"/>
      <c r="T1442" s="5"/>
      <c r="U1442" s="5"/>
      <c r="V1442" s="5"/>
      <c r="W1442" s="5"/>
      <c r="X1442" s="5"/>
      <c r="Y1442" s="5"/>
      <c r="Z1442" s="5"/>
      <c r="AA1442" s="5"/>
      <c r="AB1442" s="5"/>
      <c r="AC1442" s="5"/>
      <c r="AD1442" s="5"/>
      <c r="AE1442" s="5"/>
      <c r="AF1442" s="5"/>
      <c r="AG1442" s="5"/>
      <c r="AH1442" s="5"/>
      <c r="AI1442" s="5"/>
      <c r="AJ1442" s="5"/>
      <c r="AK1442" s="5"/>
      <c r="AL1442" s="5"/>
      <c r="AM1442" s="5"/>
      <c r="AN1442" s="5"/>
      <c r="AO1442" s="5"/>
      <c r="AP1442" s="5"/>
      <c r="AQ1442" s="5"/>
      <c r="AR1442" s="5"/>
      <c r="AS1442" s="5"/>
      <c r="AT1442" s="5"/>
      <c r="AU1442" s="5"/>
      <c r="AV1442" s="5"/>
      <c r="AW1442" s="5"/>
      <c r="AX1442" s="5"/>
      <c r="AY1442" s="5"/>
      <c r="AZ1442" s="5"/>
      <c r="BA1442" s="5"/>
      <c r="BB1442" s="5"/>
      <c r="BC1442" s="5"/>
      <c r="BD1442" s="5"/>
      <c r="BE1442" s="5"/>
      <c r="BF1442" s="5"/>
      <c r="BG1442" s="5"/>
      <c r="BH1442" s="5"/>
      <c r="BI1442" s="5"/>
      <c r="BJ1442" s="5"/>
      <c r="BK1442" s="5"/>
      <c r="BL1442" s="5"/>
      <c r="BM1442" s="5"/>
      <c r="BN1442" s="5"/>
      <c r="BO1442" s="1">
        <f t="shared" si="22"/>
        <v>0</v>
      </c>
      <c r="BP1442" s="2"/>
    </row>
    <row r="1443" spans="1:68" x14ac:dyDescent="0.25">
      <c r="A1443" s="3"/>
      <c r="B1443" s="4"/>
      <c r="C1443" s="2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Q1443" s="5"/>
      <c r="R1443" s="5"/>
      <c r="S1443" s="5"/>
      <c r="T1443" s="5"/>
      <c r="U1443" s="5"/>
      <c r="V1443" s="5"/>
      <c r="W1443" s="5"/>
      <c r="X1443" s="5"/>
      <c r="Y1443" s="5"/>
      <c r="Z1443" s="5"/>
      <c r="AA1443" s="5"/>
      <c r="AB1443" s="5"/>
      <c r="AC1443" s="5"/>
      <c r="AD1443" s="5"/>
      <c r="AE1443" s="5"/>
      <c r="AF1443" s="5"/>
      <c r="AG1443" s="5"/>
      <c r="AH1443" s="5"/>
      <c r="AI1443" s="5"/>
      <c r="AJ1443" s="5"/>
      <c r="AK1443" s="5"/>
      <c r="AL1443" s="5"/>
      <c r="AM1443" s="5"/>
      <c r="AN1443" s="5"/>
      <c r="AO1443" s="5"/>
      <c r="AP1443" s="5"/>
      <c r="AQ1443" s="5"/>
      <c r="AR1443" s="5"/>
      <c r="AS1443" s="5"/>
      <c r="AT1443" s="5"/>
      <c r="AU1443" s="5"/>
      <c r="AV1443" s="5"/>
      <c r="AW1443" s="5"/>
      <c r="AX1443" s="5"/>
      <c r="AY1443" s="5"/>
      <c r="AZ1443" s="5"/>
      <c r="BA1443" s="5"/>
      <c r="BB1443" s="5"/>
      <c r="BC1443" s="5"/>
      <c r="BD1443" s="5"/>
      <c r="BE1443" s="5"/>
      <c r="BF1443" s="5"/>
      <c r="BG1443" s="5"/>
      <c r="BH1443" s="5"/>
      <c r="BI1443" s="5"/>
      <c r="BJ1443" s="5"/>
      <c r="BK1443" s="5"/>
      <c r="BL1443" s="5"/>
      <c r="BM1443" s="5"/>
      <c r="BN1443" s="5"/>
      <c r="BO1443" s="1">
        <f t="shared" si="22"/>
        <v>0</v>
      </c>
      <c r="BP1443" s="2"/>
    </row>
    <row r="1444" spans="1:68" x14ac:dyDescent="0.25">
      <c r="A1444" s="3"/>
      <c r="B1444" s="4"/>
      <c r="C1444" s="2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Q1444" s="5"/>
      <c r="R1444" s="5"/>
      <c r="S1444" s="5"/>
      <c r="T1444" s="5"/>
      <c r="U1444" s="5"/>
      <c r="V1444" s="5"/>
      <c r="W1444" s="5"/>
      <c r="X1444" s="5"/>
      <c r="Y1444" s="5"/>
      <c r="Z1444" s="5"/>
      <c r="AA1444" s="5"/>
      <c r="AB1444" s="5"/>
      <c r="AC1444" s="5"/>
      <c r="AD1444" s="5"/>
      <c r="AE1444" s="5"/>
      <c r="AF1444" s="5"/>
      <c r="AG1444" s="5"/>
      <c r="AH1444" s="5"/>
      <c r="AI1444" s="5"/>
      <c r="AJ1444" s="5"/>
      <c r="AK1444" s="5"/>
      <c r="AL1444" s="5"/>
      <c r="AM1444" s="5"/>
      <c r="AN1444" s="5"/>
      <c r="AO1444" s="5"/>
      <c r="AP1444" s="5"/>
      <c r="AQ1444" s="5"/>
      <c r="AR1444" s="5"/>
      <c r="AS1444" s="5"/>
      <c r="AT1444" s="5"/>
      <c r="AU1444" s="5"/>
      <c r="AV1444" s="5"/>
      <c r="AW1444" s="5"/>
      <c r="AX1444" s="5"/>
      <c r="AY1444" s="5"/>
      <c r="AZ1444" s="5"/>
      <c r="BA1444" s="5"/>
      <c r="BB1444" s="5"/>
      <c r="BC1444" s="5"/>
      <c r="BD1444" s="5"/>
      <c r="BE1444" s="5"/>
      <c r="BF1444" s="5"/>
      <c r="BG1444" s="5"/>
      <c r="BH1444" s="5"/>
      <c r="BI1444" s="5"/>
      <c r="BJ1444" s="5"/>
      <c r="BK1444" s="5"/>
      <c r="BL1444" s="5"/>
      <c r="BM1444" s="5"/>
      <c r="BN1444" s="5"/>
      <c r="BO1444" s="1">
        <f t="shared" si="22"/>
        <v>0</v>
      </c>
      <c r="BP1444" s="2"/>
    </row>
    <row r="1445" spans="1:68" x14ac:dyDescent="0.25">
      <c r="A1445" s="3"/>
      <c r="B1445" s="4"/>
      <c r="C1445" s="2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Q1445" s="5"/>
      <c r="R1445" s="5"/>
      <c r="S1445" s="5"/>
      <c r="T1445" s="5"/>
      <c r="U1445" s="5"/>
      <c r="V1445" s="5"/>
      <c r="W1445" s="5"/>
      <c r="X1445" s="5"/>
      <c r="Y1445" s="5"/>
      <c r="Z1445" s="5"/>
      <c r="AA1445" s="5"/>
      <c r="AB1445" s="5"/>
      <c r="AC1445" s="5"/>
      <c r="AD1445" s="5"/>
      <c r="AE1445" s="5"/>
      <c r="AF1445" s="5"/>
      <c r="AG1445" s="5"/>
      <c r="AH1445" s="5"/>
      <c r="AI1445" s="5"/>
      <c r="AJ1445" s="5"/>
      <c r="AK1445" s="5"/>
      <c r="AL1445" s="5"/>
      <c r="AM1445" s="5"/>
      <c r="AN1445" s="5"/>
      <c r="AO1445" s="5"/>
      <c r="AP1445" s="5"/>
      <c r="AQ1445" s="5"/>
      <c r="AR1445" s="5"/>
      <c r="AS1445" s="5"/>
      <c r="AT1445" s="5"/>
      <c r="AU1445" s="5"/>
      <c r="AV1445" s="5"/>
      <c r="AW1445" s="5"/>
      <c r="AX1445" s="5"/>
      <c r="AY1445" s="5"/>
      <c r="AZ1445" s="5"/>
      <c r="BA1445" s="5"/>
      <c r="BB1445" s="5"/>
      <c r="BC1445" s="5"/>
      <c r="BD1445" s="5"/>
      <c r="BE1445" s="5"/>
      <c r="BF1445" s="5"/>
      <c r="BG1445" s="5"/>
      <c r="BH1445" s="5"/>
      <c r="BI1445" s="5"/>
      <c r="BJ1445" s="5"/>
      <c r="BK1445" s="5"/>
      <c r="BL1445" s="5"/>
      <c r="BM1445" s="5"/>
      <c r="BN1445" s="5"/>
      <c r="BO1445" s="1">
        <f t="shared" si="22"/>
        <v>0</v>
      </c>
      <c r="BP1445" s="2"/>
    </row>
    <row r="1446" spans="1:68" x14ac:dyDescent="0.25">
      <c r="A1446" s="3"/>
      <c r="B1446" s="4"/>
      <c r="C1446" s="2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Q1446" s="5"/>
      <c r="R1446" s="5"/>
      <c r="S1446" s="5"/>
      <c r="T1446" s="5"/>
      <c r="U1446" s="5"/>
      <c r="V1446" s="5"/>
      <c r="W1446" s="5"/>
      <c r="X1446" s="5"/>
      <c r="Y1446" s="5"/>
      <c r="Z1446" s="5"/>
      <c r="AA1446" s="5"/>
      <c r="AB1446" s="5"/>
      <c r="AC1446" s="5"/>
      <c r="AD1446" s="5"/>
      <c r="AE1446" s="5"/>
      <c r="AF1446" s="5"/>
      <c r="AG1446" s="5"/>
      <c r="AH1446" s="5"/>
      <c r="AI1446" s="5"/>
      <c r="AJ1446" s="5"/>
      <c r="AK1446" s="5"/>
      <c r="AL1446" s="5"/>
      <c r="AM1446" s="5"/>
      <c r="AN1446" s="5"/>
      <c r="AO1446" s="5"/>
      <c r="AP1446" s="5"/>
      <c r="AQ1446" s="5"/>
      <c r="AR1446" s="5"/>
      <c r="AS1446" s="5"/>
      <c r="AT1446" s="5"/>
      <c r="AU1446" s="5"/>
      <c r="AV1446" s="5"/>
      <c r="AW1446" s="5"/>
      <c r="AX1446" s="5"/>
      <c r="AY1446" s="5"/>
      <c r="AZ1446" s="5"/>
      <c r="BA1446" s="5"/>
      <c r="BB1446" s="5"/>
      <c r="BC1446" s="5"/>
      <c r="BD1446" s="5"/>
      <c r="BE1446" s="5"/>
      <c r="BF1446" s="5"/>
      <c r="BG1446" s="5"/>
      <c r="BH1446" s="5"/>
      <c r="BI1446" s="5"/>
      <c r="BJ1446" s="5"/>
      <c r="BK1446" s="5"/>
      <c r="BL1446" s="5"/>
      <c r="BM1446" s="5"/>
      <c r="BN1446" s="5"/>
      <c r="BO1446" s="1">
        <f t="shared" si="22"/>
        <v>0</v>
      </c>
      <c r="BP1446" s="2"/>
    </row>
    <row r="1447" spans="1:68" x14ac:dyDescent="0.25">
      <c r="A1447" s="3"/>
      <c r="B1447" s="4"/>
      <c r="C1447" s="2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Q1447" s="5"/>
      <c r="R1447" s="5"/>
      <c r="S1447" s="5"/>
      <c r="T1447" s="5"/>
      <c r="U1447" s="5"/>
      <c r="V1447" s="5"/>
      <c r="W1447" s="5"/>
      <c r="X1447" s="5"/>
      <c r="Y1447" s="5"/>
      <c r="Z1447" s="5"/>
      <c r="AA1447" s="5"/>
      <c r="AB1447" s="5"/>
      <c r="AC1447" s="5"/>
      <c r="AD1447" s="5"/>
      <c r="AE1447" s="5"/>
      <c r="AF1447" s="5"/>
      <c r="AG1447" s="5"/>
      <c r="AH1447" s="5"/>
      <c r="AI1447" s="5"/>
      <c r="AJ1447" s="5"/>
      <c r="AK1447" s="5"/>
      <c r="AL1447" s="5"/>
      <c r="AM1447" s="5"/>
      <c r="AN1447" s="5"/>
      <c r="AO1447" s="5"/>
      <c r="AP1447" s="5"/>
      <c r="AQ1447" s="5"/>
      <c r="AR1447" s="5"/>
      <c r="AS1447" s="5"/>
      <c r="AT1447" s="5"/>
      <c r="AU1447" s="5"/>
      <c r="AV1447" s="5"/>
      <c r="AW1447" s="5"/>
      <c r="AX1447" s="5"/>
      <c r="AY1447" s="5"/>
      <c r="AZ1447" s="5"/>
      <c r="BA1447" s="5"/>
      <c r="BB1447" s="5"/>
      <c r="BC1447" s="5"/>
      <c r="BD1447" s="5"/>
      <c r="BE1447" s="5"/>
      <c r="BF1447" s="5"/>
      <c r="BG1447" s="5"/>
      <c r="BH1447" s="5"/>
      <c r="BI1447" s="5"/>
      <c r="BJ1447" s="5"/>
      <c r="BK1447" s="5"/>
      <c r="BL1447" s="5"/>
      <c r="BM1447" s="5"/>
      <c r="BN1447" s="5"/>
      <c r="BO1447" s="1">
        <f t="shared" si="22"/>
        <v>0</v>
      </c>
      <c r="BP1447" s="2"/>
    </row>
    <row r="1448" spans="1:68" x14ac:dyDescent="0.25">
      <c r="A1448" s="3"/>
      <c r="B1448" s="4"/>
      <c r="C1448" s="2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Q1448" s="5"/>
      <c r="R1448" s="5"/>
      <c r="S1448" s="5"/>
      <c r="T1448" s="5"/>
      <c r="U1448" s="5"/>
      <c r="V1448" s="5"/>
      <c r="W1448" s="5"/>
      <c r="X1448" s="5"/>
      <c r="Y1448" s="5"/>
      <c r="Z1448" s="5"/>
      <c r="AA1448" s="5"/>
      <c r="AB1448" s="5"/>
      <c r="AC1448" s="5"/>
      <c r="AD1448" s="5"/>
      <c r="AE1448" s="5"/>
      <c r="AF1448" s="5"/>
      <c r="AG1448" s="5"/>
      <c r="AH1448" s="5"/>
      <c r="AI1448" s="5"/>
      <c r="AJ1448" s="5"/>
      <c r="AK1448" s="5"/>
      <c r="AL1448" s="5"/>
      <c r="AM1448" s="5"/>
      <c r="AN1448" s="5"/>
      <c r="AO1448" s="5"/>
      <c r="AP1448" s="5"/>
      <c r="AQ1448" s="5"/>
      <c r="AR1448" s="5"/>
      <c r="AS1448" s="5"/>
      <c r="AT1448" s="5"/>
      <c r="AU1448" s="5"/>
      <c r="AV1448" s="5"/>
      <c r="AW1448" s="5"/>
      <c r="AX1448" s="5"/>
      <c r="AY1448" s="5"/>
      <c r="AZ1448" s="5"/>
      <c r="BA1448" s="5"/>
      <c r="BB1448" s="5"/>
      <c r="BC1448" s="5"/>
      <c r="BD1448" s="5"/>
      <c r="BE1448" s="5"/>
      <c r="BF1448" s="5"/>
      <c r="BG1448" s="5"/>
      <c r="BH1448" s="5"/>
      <c r="BI1448" s="5"/>
      <c r="BJ1448" s="5"/>
      <c r="BK1448" s="5"/>
      <c r="BL1448" s="5"/>
      <c r="BM1448" s="5"/>
      <c r="BN1448" s="5"/>
      <c r="BO1448" s="1">
        <f t="shared" si="22"/>
        <v>0</v>
      </c>
      <c r="BP1448" s="2"/>
    </row>
    <row r="1449" spans="1:68" x14ac:dyDescent="0.25">
      <c r="A1449" s="3"/>
      <c r="B1449" s="4"/>
      <c r="C1449" s="2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Q1449" s="5"/>
      <c r="R1449" s="5"/>
      <c r="S1449" s="5"/>
      <c r="T1449" s="5"/>
      <c r="U1449" s="5"/>
      <c r="V1449" s="5"/>
      <c r="W1449" s="5"/>
      <c r="X1449" s="5"/>
      <c r="Y1449" s="5"/>
      <c r="Z1449" s="5"/>
      <c r="AA1449" s="5"/>
      <c r="AB1449" s="5"/>
      <c r="AC1449" s="5"/>
      <c r="AD1449" s="5"/>
      <c r="AE1449" s="5"/>
      <c r="AF1449" s="5"/>
      <c r="AG1449" s="5"/>
      <c r="AH1449" s="5"/>
      <c r="AI1449" s="5"/>
      <c r="AJ1449" s="5"/>
      <c r="AK1449" s="5"/>
      <c r="AL1449" s="5"/>
      <c r="AM1449" s="5"/>
      <c r="AN1449" s="5"/>
      <c r="AO1449" s="5"/>
      <c r="AP1449" s="5"/>
      <c r="AQ1449" s="5"/>
      <c r="AR1449" s="5"/>
      <c r="AS1449" s="5"/>
      <c r="AT1449" s="5"/>
      <c r="AU1449" s="5"/>
      <c r="AV1449" s="5"/>
      <c r="AW1449" s="5"/>
      <c r="AX1449" s="5"/>
      <c r="AY1449" s="5"/>
      <c r="AZ1449" s="5"/>
      <c r="BA1449" s="5"/>
      <c r="BB1449" s="5"/>
      <c r="BC1449" s="5"/>
      <c r="BD1449" s="5"/>
      <c r="BE1449" s="5"/>
      <c r="BF1449" s="5"/>
      <c r="BG1449" s="5"/>
      <c r="BH1449" s="5"/>
      <c r="BI1449" s="5"/>
      <c r="BJ1449" s="5"/>
      <c r="BK1449" s="5"/>
      <c r="BL1449" s="5"/>
      <c r="BM1449" s="5"/>
      <c r="BN1449" s="5"/>
      <c r="BO1449" s="1">
        <f t="shared" si="22"/>
        <v>0</v>
      </c>
      <c r="BP1449" s="2"/>
    </row>
    <row r="1450" spans="1:68" x14ac:dyDescent="0.25">
      <c r="A1450" s="3"/>
      <c r="B1450" s="4"/>
      <c r="C1450" s="2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Q1450" s="5"/>
      <c r="R1450" s="5"/>
      <c r="S1450" s="5"/>
      <c r="T1450" s="5"/>
      <c r="U1450" s="5"/>
      <c r="V1450" s="5"/>
      <c r="W1450" s="5"/>
      <c r="X1450" s="5"/>
      <c r="Y1450" s="5"/>
      <c r="Z1450" s="5"/>
      <c r="AA1450" s="5"/>
      <c r="AB1450" s="5"/>
      <c r="AC1450" s="5"/>
      <c r="AD1450" s="5"/>
      <c r="AE1450" s="5"/>
      <c r="AF1450" s="5"/>
      <c r="AG1450" s="5"/>
      <c r="AH1450" s="5"/>
      <c r="AI1450" s="5"/>
      <c r="AJ1450" s="5"/>
      <c r="AK1450" s="5"/>
      <c r="AL1450" s="5"/>
      <c r="AM1450" s="5"/>
      <c r="AN1450" s="5"/>
      <c r="AO1450" s="5"/>
      <c r="AP1450" s="5"/>
      <c r="AQ1450" s="5"/>
      <c r="AR1450" s="5"/>
      <c r="AS1450" s="5"/>
      <c r="AT1450" s="5"/>
      <c r="AU1450" s="5"/>
      <c r="AV1450" s="5"/>
      <c r="AW1450" s="5"/>
      <c r="AX1450" s="5"/>
      <c r="AY1450" s="5"/>
      <c r="AZ1450" s="5"/>
      <c r="BA1450" s="5"/>
      <c r="BB1450" s="5"/>
      <c r="BC1450" s="5"/>
      <c r="BD1450" s="5"/>
      <c r="BE1450" s="5"/>
      <c r="BF1450" s="5"/>
      <c r="BG1450" s="5"/>
      <c r="BH1450" s="5"/>
      <c r="BI1450" s="5"/>
      <c r="BJ1450" s="5"/>
      <c r="BK1450" s="5"/>
      <c r="BL1450" s="5"/>
      <c r="BM1450" s="5"/>
      <c r="BN1450" s="5"/>
      <c r="BO1450" s="1">
        <f t="shared" si="22"/>
        <v>0</v>
      </c>
      <c r="BP1450" s="2"/>
    </row>
    <row r="1451" spans="1:68" x14ac:dyDescent="0.25">
      <c r="A1451" s="3"/>
      <c r="B1451" s="4"/>
      <c r="C1451" s="2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 s="5"/>
      <c r="O1451" s="5"/>
      <c r="P1451" s="5"/>
      <c r="Q1451" s="5"/>
      <c r="R1451" s="5"/>
      <c r="S1451" s="5"/>
      <c r="T1451" s="5"/>
      <c r="U1451" s="5"/>
      <c r="V1451" s="5"/>
      <c r="W1451" s="5"/>
      <c r="X1451" s="5"/>
      <c r="Y1451" s="5"/>
      <c r="Z1451" s="5"/>
      <c r="AA1451" s="5"/>
      <c r="AB1451" s="5"/>
      <c r="AC1451" s="5"/>
      <c r="AD1451" s="5"/>
      <c r="AE1451" s="5"/>
      <c r="AF1451" s="5"/>
      <c r="AG1451" s="5"/>
      <c r="AH1451" s="5"/>
      <c r="AI1451" s="5"/>
      <c r="AJ1451" s="5"/>
      <c r="AK1451" s="5"/>
      <c r="AL1451" s="5"/>
      <c r="AM1451" s="5"/>
      <c r="AN1451" s="5"/>
      <c r="AO1451" s="5"/>
      <c r="AP1451" s="5"/>
      <c r="AQ1451" s="5"/>
      <c r="AR1451" s="5"/>
      <c r="AS1451" s="5"/>
      <c r="AT1451" s="5"/>
      <c r="AU1451" s="5"/>
      <c r="AV1451" s="5"/>
      <c r="AW1451" s="5"/>
      <c r="AX1451" s="5"/>
      <c r="AY1451" s="5"/>
      <c r="AZ1451" s="5"/>
      <c r="BA1451" s="5"/>
      <c r="BB1451" s="5"/>
      <c r="BC1451" s="5"/>
      <c r="BD1451" s="5"/>
      <c r="BE1451" s="5"/>
      <c r="BF1451" s="5"/>
      <c r="BG1451" s="5"/>
      <c r="BH1451" s="5"/>
      <c r="BI1451" s="5"/>
      <c r="BJ1451" s="5"/>
      <c r="BK1451" s="5"/>
      <c r="BL1451" s="5"/>
      <c r="BM1451" s="5"/>
      <c r="BN1451" s="5"/>
      <c r="BO1451" s="1">
        <f t="shared" si="22"/>
        <v>0</v>
      </c>
      <c r="BP1451" s="2"/>
    </row>
    <row r="1452" spans="1:68" x14ac:dyDescent="0.25">
      <c r="A1452" s="3"/>
      <c r="B1452" s="4"/>
      <c r="C1452" s="2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 s="5"/>
      <c r="O1452" s="5"/>
      <c r="P1452" s="5"/>
      <c r="Q1452" s="5"/>
      <c r="R1452" s="5"/>
      <c r="S1452" s="5"/>
      <c r="T1452" s="5"/>
      <c r="U1452" s="5"/>
      <c r="V1452" s="5"/>
      <c r="W1452" s="5"/>
      <c r="X1452" s="5"/>
      <c r="Y1452" s="5"/>
      <c r="Z1452" s="5"/>
      <c r="AA1452" s="5"/>
      <c r="AB1452" s="5"/>
      <c r="AC1452" s="5"/>
      <c r="AD1452" s="5"/>
      <c r="AE1452" s="5"/>
      <c r="AF1452" s="5"/>
      <c r="AG1452" s="5"/>
      <c r="AH1452" s="5"/>
      <c r="AI1452" s="5"/>
      <c r="AJ1452" s="5"/>
      <c r="AK1452" s="5"/>
      <c r="AL1452" s="5"/>
      <c r="AM1452" s="5"/>
      <c r="AN1452" s="5"/>
      <c r="AO1452" s="5"/>
      <c r="AP1452" s="5"/>
      <c r="AQ1452" s="5"/>
      <c r="AR1452" s="5"/>
      <c r="AS1452" s="5"/>
      <c r="AT1452" s="5"/>
      <c r="AU1452" s="5"/>
      <c r="AV1452" s="5"/>
      <c r="AW1452" s="5"/>
      <c r="AX1452" s="5"/>
      <c r="AY1452" s="5"/>
      <c r="AZ1452" s="5"/>
      <c r="BA1452" s="5"/>
      <c r="BB1452" s="5"/>
      <c r="BC1452" s="5"/>
      <c r="BD1452" s="5"/>
      <c r="BE1452" s="5"/>
      <c r="BF1452" s="5"/>
      <c r="BG1452" s="5"/>
      <c r="BH1452" s="5"/>
      <c r="BI1452" s="5"/>
      <c r="BJ1452" s="5"/>
      <c r="BK1452" s="5"/>
      <c r="BL1452" s="5"/>
      <c r="BM1452" s="5"/>
      <c r="BN1452" s="5"/>
      <c r="BO1452" s="1">
        <f t="shared" si="22"/>
        <v>0</v>
      </c>
      <c r="BP1452" s="2"/>
    </row>
    <row r="1453" spans="1:68" x14ac:dyDescent="0.25">
      <c r="A1453" s="3"/>
      <c r="B1453" s="4"/>
      <c r="C1453" s="2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 s="5"/>
      <c r="O1453" s="5"/>
      <c r="P1453" s="5"/>
      <c r="Q1453" s="5"/>
      <c r="R1453" s="5"/>
      <c r="S1453" s="5"/>
      <c r="T1453" s="5"/>
      <c r="U1453" s="5"/>
      <c r="V1453" s="5"/>
      <c r="W1453" s="5"/>
      <c r="X1453" s="5"/>
      <c r="Y1453" s="5"/>
      <c r="Z1453" s="5"/>
      <c r="AA1453" s="5"/>
      <c r="AB1453" s="5"/>
      <c r="AC1453" s="5"/>
      <c r="AD1453" s="5"/>
      <c r="AE1453" s="5"/>
      <c r="AF1453" s="5"/>
      <c r="AG1453" s="5"/>
      <c r="AH1453" s="5"/>
      <c r="AI1453" s="5"/>
      <c r="AJ1453" s="5"/>
      <c r="AK1453" s="5"/>
      <c r="AL1453" s="5"/>
      <c r="AM1453" s="5"/>
      <c r="AN1453" s="5"/>
      <c r="AO1453" s="5"/>
      <c r="AP1453" s="5"/>
      <c r="AQ1453" s="5"/>
      <c r="AR1453" s="5"/>
      <c r="AS1453" s="5"/>
      <c r="AT1453" s="5"/>
      <c r="AU1453" s="5"/>
      <c r="AV1453" s="5"/>
      <c r="AW1453" s="5"/>
      <c r="AX1453" s="5"/>
      <c r="AY1453" s="5"/>
      <c r="AZ1453" s="5"/>
      <c r="BA1453" s="5"/>
      <c r="BB1453" s="5"/>
      <c r="BC1453" s="5"/>
      <c r="BD1453" s="5"/>
      <c r="BE1453" s="5"/>
      <c r="BF1453" s="5"/>
      <c r="BG1453" s="5"/>
      <c r="BH1453" s="5"/>
      <c r="BI1453" s="5"/>
      <c r="BJ1453" s="5"/>
      <c r="BK1453" s="5"/>
      <c r="BL1453" s="5"/>
      <c r="BM1453" s="5"/>
      <c r="BN1453" s="5"/>
      <c r="BO1453" s="1">
        <f t="shared" si="22"/>
        <v>0</v>
      </c>
      <c r="BP1453" s="2"/>
    </row>
    <row r="1454" spans="1:68" x14ac:dyDescent="0.25">
      <c r="A1454" s="3"/>
      <c r="B1454" s="4"/>
      <c r="C1454" s="2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 s="5"/>
      <c r="O1454" s="5"/>
      <c r="P1454" s="5"/>
      <c r="Q1454" s="5"/>
      <c r="R1454" s="5"/>
      <c r="S1454" s="5"/>
      <c r="T1454" s="5"/>
      <c r="U1454" s="5"/>
      <c r="V1454" s="5"/>
      <c r="W1454" s="5"/>
      <c r="X1454" s="5"/>
      <c r="Y1454" s="5"/>
      <c r="Z1454" s="5"/>
      <c r="AA1454" s="5"/>
      <c r="AB1454" s="5"/>
      <c r="AC1454" s="5"/>
      <c r="AD1454" s="5"/>
      <c r="AE1454" s="5"/>
      <c r="AF1454" s="5"/>
      <c r="AG1454" s="5"/>
      <c r="AH1454" s="5"/>
      <c r="AI1454" s="5"/>
      <c r="AJ1454" s="5"/>
      <c r="AK1454" s="5"/>
      <c r="AL1454" s="5"/>
      <c r="AM1454" s="5"/>
      <c r="AN1454" s="5"/>
      <c r="AO1454" s="5"/>
      <c r="AP1454" s="5"/>
      <c r="AQ1454" s="5"/>
      <c r="AR1454" s="5"/>
      <c r="AS1454" s="5"/>
      <c r="AT1454" s="5"/>
      <c r="AU1454" s="5"/>
      <c r="AV1454" s="5"/>
      <c r="AW1454" s="5"/>
      <c r="AX1454" s="5"/>
      <c r="AY1454" s="5"/>
      <c r="AZ1454" s="5"/>
      <c r="BA1454" s="5"/>
      <c r="BB1454" s="5"/>
      <c r="BC1454" s="5"/>
      <c r="BD1454" s="5"/>
      <c r="BE1454" s="5"/>
      <c r="BF1454" s="5"/>
      <c r="BG1454" s="5"/>
      <c r="BH1454" s="5"/>
      <c r="BI1454" s="5"/>
      <c r="BJ1454" s="5"/>
      <c r="BK1454" s="5"/>
      <c r="BL1454" s="5"/>
      <c r="BM1454" s="5"/>
      <c r="BN1454" s="5"/>
      <c r="BO1454" s="1">
        <f t="shared" si="22"/>
        <v>0</v>
      </c>
      <c r="BP1454" s="2"/>
    </row>
    <row r="1455" spans="1:68" x14ac:dyDescent="0.25">
      <c r="A1455" s="3"/>
      <c r="B1455" s="4"/>
      <c r="C1455" s="2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 s="5"/>
      <c r="O1455" s="5"/>
      <c r="P1455" s="5"/>
      <c r="Q1455" s="5"/>
      <c r="R1455" s="5"/>
      <c r="S1455" s="5"/>
      <c r="T1455" s="5"/>
      <c r="U1455" s="5"/>
      <c r="V1455" s="5"/>
      <c r="W1455" s="5"/>
      <c r="X1455" s="5"/>
      <c r="Y1455" s="5"/>
      <c r="Z1455" s="5"/>
      <c r="AA1455" s="5"/>
      <c r="AB1455" s="5"/>
      <c r="AC1455" s="5"/>
      <c r="AD1455" s="5"/>
      <c r="AE1455" s="5"/>
      <c r="AF1455" s="5"/>
      <c r="AG1455" s="5"/>
      <c r="AH1455" s="5"/>
      <c r="AI1455" s="5"/>
      <c r="AJ1455" s="5"/>
      <c r="AK1455" s="5"/>
      <c r="AL1455" s="5"/>
      <c r="AM1455" s="5"/>
      <c r="AN1455" s="5"/>
      <c r="AO1455" s="5"/>
      <c r="AP1455" s="5"/>
      <c r="AQ1455" s="5"/>
      <c r="AR1455" s="5"/>
      <c r="AS1455" s="5"/>
      <c r="AT1455" s="5"/>
      <c r="AU1455" s="5"/>
      <c r="AV1455" s="5"/>
      <c r="AW1455" s="5"/>
      <c r="AX1455" s="5"/>
      <c r="AY1455" s="5"/>
      <c r="AZ1455" s="5"/>
      <c r="BA1455" s="5"/>
      <c r="BB1455" s="5"/>
      <c r="BC1455" s="5"/>
      <c r="BD1455" s="5"/>
      <c r="BE1455" s="5"/>
      <c r="BF1455" s="5"/>
      <c r="BG1455" s="5"/>
      <c r="BH1455" s="5"/>
      <c r="BI1455" s="5"/>
      <c r="BJ1455" s="5"/>
      <c r="BK1455" s="5"/>
      <c r="BL1455" s="5"/>
      <c r="BM1455" s="5"/>
      <c r="BN1455" s="5"/>
      <c r="BO1455" s="1">
        <f t="shared" si="22"/>
        <v>0</v>
      </c>
      <c r="BP1455" s="2"/>
    </row>
    <row r="1456" spans="1:68" x14ac:dyDescent="0.25">
      <c r="A1456" s="3"/>
      <c r="B1456" s="4"/>
      <c r="C1456" s="2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 s="5"/>
      <c r="O1456" s="5"/>
      <c r="P1456" s="5"/>
      <c r="Q1456" s="5"/>
      <c r="R1456" s="5"/>
      <c r="S1456" s="5"/>
      <c r="T1456" s="5"/>
      <c r="U1456" s="5"/>
      <c r="V1456" s="5"/>
      <c r="W1456" s="5"/>
      <c r="X1456" s="5"/>
      <c r="Y1456" s="5"/>
      <c r="Z1456" s="5"/>
      <c r="AA1456" s="5"/>
      <c r="AB1456" s="5"/>
      <c r="AC1456" s="5"/>
      <c r="AD1456" s="5"/>
      <c r="AE1456" s="5"/>
      <c r="AF1456" s="5"/>
      <c r="AG1456" s="5"/>
      <c r="AH1456" s="5"/>
      <c r="AI1456" s="5"/>
      <c r="AJ1456" s="5"/>
      <c r="AK1456" s="5"/>
      <c r="AL1456" s="5"/>
      <c r="AM1456" s="5"/>
      <c r="AN1456" s="5"/>
      <c r="AO1456" s="5"/>
      <c r="AP1456" s="5"/>
      <c r="AQ1456" s="5"/>
      <c r="AR1456" s="5"/>
      <c r="AS1456" s="5"/>
      <c r="AT1456" s="5"/>
      <c r="AU1456" s="5"/>
      <c r="AV1456" s="5"/>
      <c r="AW1456" s="5"/>
      <c r="AX1456" s="5"/>
      <c r="AY1456" s="5"/>
      <c r="AZ1456" s="5"/>
      <c r="BA1456" s="5"/>
      <c r="BB1456" s="5"/>
      <c r="BC1456" s="5"/>
      <c r="BD1456" s="5"/>
      <c r="BE1456" s="5"/>
      <c r="BF1456" s="5"/>
      <c r="BG1456" s="5"/>
      <c r="BH1456" s="5"/>
      <c r="BI1456" s="5"/>
      <c r="BJ1456" s="5"/>
      <c r="BK1456" s="5"/>
      <c r="BL1456" s="5"/>
      <c r="BM1456" s="5"/>
      <c r="BN1456" s="5"/>
      <c r="BO1456" s="1">
        <f t="shared" si="22"/>
        <v>0</v>
      </c>
      <c r="BP1456" s="2"/>
    </row>
    <row r="1457" spans="1:68" x14ac:dyDescent="0.25">
      <c r="A1457" s="3"/>
      <c r="B1457" s="4"/>
      <c r="C1457" s="2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 s="5"/>
      <c r="O1457" s="5"/>
      <c r="P1457" s="5"/>
      <c r="Q1457" s="5"/>
      <c r="R1457" s="5"/>
      <c r="S1457" s="5"/>
      <c r="T1457" s="5"/>
      <c r="U1457" s="5"/>
      <c r="V1457" s="5"/>
      <c r="W1457" s="5"/>
      <c r="X1457" s="5"/>
      <c r="Y1457" s="5"/>
      <c r="Z1457" s="5"/>
      <c r="AA1457" s="5"/>
      <c r="AB1457" s="5"/>
      <c r="AC1457" s="5"/>
      <c r="AD1457" s="5"/>
      <c r="AE1457" s="5"/>
      <c r="AF1457" s="5"/>
      <c r="AG1457" s="5"/>
      <c r="AH1457" s="5"/>
      <c r="AI1457" s="5"/>
      <c r="AJ1457" s="5"/>
      <c r="AK1457" s="5"/>
      <c r="AL1457" s="5"/>
      <c r="AM1457" s="5"/>
      <c r="AN1457" s="5"/>
      <c r="AO1457" s="5"/>
      <c r="AP1457" s="5"/>
      <c r="AQ1457" s="5"/>
      <c r="AR1457" s="5"/>
      <c r="AS1457" s="5"/>
      <c r="AT1457" s="5"/>
      <c r="AU1457" s="5"/>
      <c r="AV1457" s="5"/>
      <c r="AW1457" s="5"/>
      <c r="AX1457" s="5"/>
      <c r="AY1457" s="5"/>
      <c r="AZ1457" s="5"/>
      <c r="BA1457" s="5"/>
      <c r="BB1457" s="5"/>
      <c r="BC1457" s="5"/>
      <c r="BD1457" s="5"/>
      <c r="BE1457" s="5"/>
      <c r="BF1457" s="5"/>
      <c r="BG1457" s="5"/>
      <c r="BH1457" s="5"/>
      <c r="BI1457" s="5"/>
      <c r="BJ1457" s="5"/>
      <c r="BK1457" s="5"/>
      <c r="BL1457" s="5"/>
      <c r="BM1457" s="5"/>
      <c r="BN1457" s="5"/>
      <c r="BO1457" s="1">
        <f t="shared" si="22"/>
        <v>0</v>
      </c>
      <c r="BP1457" s="2"/>
    </row>
    <row r="1458" spans="1:68" x14ac:dyDescent="0.25">
      <c r="A1458" s="3"/>
      <c r="B1458" s="4"/>
      <c r="C1458" s="2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 s="5"/>
      <c r="O1458" s="5"/>
      <c r="P1458" s="5"/>
      <c r="Q1458" s="5"/>
      <c r="R1458" s="5"/>
      <c r="S1458" s="5"/>
      <c r="T1458" s="5"/>
      <c r="U1458" s="5"/>
      <c r="V1458" s="5"/>
      <c r="W1458" s="5"/>
      <c r="X1458" s="5"/>
      <c r="Y1458" s="5"/>
      <c r="Z1458" s="5"/>
      <c r="AA1458" s="5"/>
      <c r="AB1458" s="5"/>
      <c r="AC1458" s="5"/>
      <c r="AD1458" s="5"/>
      <c r="AE1458" s="5"/>
      <c r="AF1458" s="5"/>
      <c r="AG1458" s="5"/>
      <c r="AH1458" s="5"/>
      <c r="AI1458" s="5"/>
      <c r="AJ1458" s="5"/>
      <c r="AK1458" s="5"/>
      <c r="AL1458" s="5"/>
      <c r="AM1458" s="5"/>
      <c r="AN1458" s="5"/>
      <c r="AO1458" s="5"/>
      <c r="AP1458" s="5"/>
      <c r="AQ1458" s="5"/>
      <c r="AR1458" s="5"/>
      <c r="AS1458" s="5"/>
      <c r="AT1458" s="5"/>
      <c r="AU1458" s="5"/>
      <c r="AV1458" s="5"/>
      <c r="AW1458" s="5"/>
      <c r="AX1458" s="5"/>
      <c r="AY1458" s="5"/>
      <c r="AZ1458" s="5"/>
      <c r="BA1458" s="5"/>
      <c r="BB1458" s="5"/>
      <c r="BC1458" s="5"/>
      <c r="BD1458" s="5"/>
      <c r="BE1458" s="5"/>
      <c r="BF1458" s="5"/>
      <c r="BG1458" s="5"/>
      <c r="BH1458" s="5"/>
      <c r="BI1458" s="5"/>
      <c r="BJ1458" s="5"/>
      <c r="BK1458" s="5"/>
      <c r="BL1458" s="5"/>
      <c r="BM1458" s="5"/>
      <c r="BN1458" s="5"/>
      <c r="BO1458" s="1">
        <f t="shared" si="22"/>
        <v>0</v>
      </c>
      <c r="BP1458" s="2"/>
    </row>
    <row r="1459" spans="1:68" x14ac:dyDescent="0.25">
      <c r="A1459" s="3"/>
      <c r="B1459" s="4"/>
      <c r="C1459" s="2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 s="5"/>
      <c r="O1459" s="5"/>
      <c r="P1459" s="5"/>
      <c r="Q1459" s="5"/>
      <c r="R1459" s="5"/>
      <c r="S1459" s="5"/>
      <c r="T1459" s="5"/>
      <c r="U1459" s="5"/>
      <c r="V1459" s="5"/>
      <c r="W1459" s="5"/>
      <c r="X1459" s="5"/>
      <c r="Y1459" s="5"/>
      <c r="Z1459" s="5"/>
      <c r="AA1459" s="5"/>
      <c r="AB1459" s="5"/>
      <c r="AC1459" s="5"/>
      <c r="AD1459" s="5"/>
      <c r="AE1459" s="5"/>
      <c r="AF1459" s="5"/>
      <c r="AG1459" s="5"/>
      <c r="AH1459" s="5"/>
      <c r="AI1459" s="5"/>
      <c r="AJ1459" s="5"/>
      <c r="AK1459" s="5"/>
      <c r="AL1459" s="5"/>
      <c r="AM1459" s="5"/>
      <c r="AN1459" s="5"/>
      <c r="AO1459" s="5"/>
      <c r="AP1459" s="5"/>
      <c r="AQ1459" s="5"/>
      <c r="AR1459" s="5"/>
      <c r="AS1459" s="5"/>
      <c r="AT1459" s="5"/>
      <c r="AU1459" s="5"/>
      <c r="AV1459" s="5"/>
      <c r="AW1459" s="5"/>
      <c r="AX1459" s="5"/>
      <c r="AY1459" s="5"/>
      <c r="AZ1459" s="5"/>
      <c r="BA1459" s="5"/>
      <c r="BB1459" s="5"/>
      <c r="BC1459" s="5"/>
      <c r="BD1459" s="5"/>
      <c r="BE1459" s="5"/>
      <c r="BF1459" s="5"/>
      <c r="BG1459" s="5"/>
      <c r="BH1459" s="5"/>
      <c r="BI1459" s="5"/>
      <c r="BJ1459" s="5"/>
      <c r="BK1459" s="5"/>
      <c r="BL1459" s="5"/>
      <c r="BM1459" s="5"/>
      <c r="BN1459" s="5"/>
      <c r="BO1459" s="1">
        <f t="shared" si="22"/>
        <v>0</v>
      </c>
      <c r="BP1459" s="2"/>
    </row>
    <row r="1460" spans="1:68" x14ac:dyDescent="0.25">
      <c r="A1460" s="3"/>
      <c r="B1460" s="4"/>
      <c r="C1460" s="2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 s="5"/>
      <c r="O1460" s="5"/>
      <c r="P1460" s="5"/>
      <c r="Q1460" s="5"/>
      <c r="R1460" s="5"/>
      <c r="S1460" s="5"/>
      <c r="T1460" s="5"/>
      <c r="U1460" s="5"/>
      <c r="V1460" s="5"/>
      <c r="W1460" s="5"/>
      <c r="X1460" s="5"/>
      <c r="Y1460" s="5"/>
      <c r="Z1460" s="5"/>
      <c r="AA1460" s="5"/>
      <c r="AB1460" s="5"/>
      <c r="AC1460" s="5"/>
      <c r="AD1460" s="5"/>
      <c r="AE1460" s="5"/>
      <c r="AF1460" s="5"/>
      <c r="AG1460" s="5"/>
      <c r="AH1460" s="5"/>
      <c r="AI1460" s="5"/>
      <c r="AJ1460" s="5"/>
      <c r="AK1460" s="5"/>
      <c r="AL1460" s="5"/>
      <c r="AM1460" s="5"/>
      <c r="AN1460" s="5"/>
      <c r="AO1460" s="5"/>
      <c r="AP1460" s="5"/>
      <c r="AQ1460" s="5"/>
      <c r="AR1460" s="5"/>
      <c r="AS1460" s="5"/>
      <c r="AT1460" s="5"/>
      <c r="AU1460" s="5"/>
      <c r="AV1460" s="5"/>
      <c r="AW1460" s="5"/>
      <c r="AX1460" s="5"/>
      <c r="AY1460" s="5"/>
      <c r="AZ1460" s="5"/>
      <c r="BA1460" s="5"/>
      <c r="BB1460" s="5"/>
      <c r="BC1460" s="5"/>
      <c r="BD1460" s="5"/>
      <c r="BE1460" s="5"/>
      <c r="BF1460" s="5"/>
      <c r="BG1460" s="5"/>
      <c r="BH1460" s="5"/>
      <c r="BI1460" s="5"/>
      <c r="BJ1460" s="5"/>
      <c r="BK1460" s="5"/>
      <c r="BL1460" s="5"/>
      <c r="BM1460" s="5"/>
      <c r="BN1460" s="5"/>
      <c r="BO1460" s="1">
        <f t="shared" si="22"/>
        <v>0</v>
      </c>
      <c r="BP1460" s="2"/>
    </row>
    <row r="1461" spans="1:68" x14ac:dyDescent="0.25">
      <c r="A1461" s="3"/>
      <c r="B1461" s="4"/>
      <c r="C1461" s="2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 s="5"/>
      <c r="O1461" s="5"/>
      <c r="P1461" s="5"/>
      <c r="Q1461" s="5"/>
      <c r="R1461" s="5"/>
      <c r="S1461" s="5"/>
      <c r="T1461" s="5"/>
      <c r="U1461" s="5"/>
      <c r="V1461" s="5"/>
      <c r="W1461" s="5"/>
      <c r="X1461" s="5"/>
      <c r="Y1461" s="5"/>
      <c r="Z1461" s="5"/>
      <c r="AA1461" s="5"/>
      <c r="AB1461" s="5"/>
      <c r="AC1461" s="5"/>
      <c r="AD1461" s="5"/>
      <c r="AE1461" s="5"/>
      <c r="AF1461" s="5"/>
      <c r="AG1461" s="5"/>
      <c r="AH1461" s="5"/>
      <c r="AI1461" s="5"/>
      <c r="AJ1461" s="5"/>
      <c r="AK1461" s="5"/>
      <c r="AL1461" s="5"/>
      <c r="AM1461" s="5"/>
      <c r="AN1461" s="5"/>
      <c r="AO1461" s="5"/>
      <c r="AP1461" s="5"/>
      <c r="AQ1461" s="5"/>
      <c r="AR1461" s="5"/>
      <c r="AS1461" s="5"/>
      <c r="AT1461" s="5"/>
      <c r="AU1461" s="5"/>
      <c r="AV1461" s="5"/>
      <c r="AW1461" s="5"/>
      <c r="AX1461" s="5"/>
      <c r="AY1461" s="5"/>
      <c r="AZ1461" s="5"/>
      <c r="BA1461" s="5"/>
      <c r="BB1461" s="5"/>
      <c r="BC1461" s="5"/>
      <c r="BD1461" s="5"/>
      <c r="BE1461" s="5"/>
      <c r="BF1461" s="5"/>
      <c r="BG1461" s="5"/>
      <c r="BH1461" s="5"/>
      <c r="BI1461" s="5"/>
      <c r="BJ1461" s="5"/>
      <c r="BK1461" s="5"/>
      <c r="BL1461" s="5"/>
      <c r="BM1461" s="5"/>
      <c r="BN1461" s="5"/>
      <c r="BO1461" s="1">
        <f t="shared" si="22"/>
        <v>0</v>
      </c>
      <c r="BP1461" s="2"/>
    </row>
    <row r="1462" spans="1:68" x14ac:dyDescent="0.25">
      <c r="A1462" s="3"/>
      <c r="B1462" s="4"/>
      <c r="C1462" s="2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 s="5"/>
      <c r="O1462" s="5"/>
      <c r="P1462" s="5"/>
      <c r="Q1462" s="5"/>
      <c r="R1462" s="5"/>
      <c r="S1462" s="5"/>
      <c r="T1462" s="5"/>
      <c r="U1462" s="5"/>
      <c r="V1462" s="5"/>
      <c r="W1462" s="5"/>
      <c r="X1462" s="5"/>
      <c r="Y1462" s="5"/>
      <c r="Z1462" s="5"/>
      <c r="AA1462" s="5"/>
      <c r="AB1462" s="5"/>
      <c r="AC1462" s="5"/>
      <c r="AD1462" s="5"/>
      <c r="AE1462" s="5"/>
      <c r="AF1462" s="5"/>
      <c r="AG1462" s="5"/>
      <c r="AH1462" s="5"/>
      <c r="AI1462" s="5"/>
      <c r="AJ1462" s="5"/>
      <c r="AK1462" s="5"/>
      <c r="AL1462" s="5"/>
      <c r="AM1462" s="5"/>
      <c r="AN1462" s="5"/>
      <c r="AO1462" s="5"/>
      <c r="AP1462" s="5"/>
      <c r="AQ1462" s="5"/>
      <c r="AR1462" s="5"/>
      <c r="AS1462" s="5"/>
      <c r="AT1462" s="5"/>
      <c r="AU1462" s="5"/>
      <c r="AV1462" s="5"/>
      <c r="AW1462" s="5"/>
      <c r="AX1462" s="5"/>
      <c r="AY1462" s="5"/>
      <c r="AZ1462" s="5"/>
      <c r="BA1462" s="5"/>
      <c r="BB1462" s="5"/>
      <c r="BC1462" s="5"/>
      <c r="BD1462" s="5"/>
      <c r="BE1462" s="5"/>
      <c r="BF1462" s="5"/>
      <c r="BG1462" s="5"/>
      <c r="BH1462" s="5"/>
      <c r="BI1462" s="5"/>
      <c r="BJ1462" s="5"/>
      <c r="BK1462" s="5"/>
      <c r="BL1462" s="5"/>
      <c r="BM1462" s="5"/>
      <c r="BN1462" s="5"/>
      <c r="BO1462" s="1">
        <f t="shared" si="22"/>
        <v>0</v>
      </c>
      <c r="BP1462" s="2"/>
    </row>
    <row r="1463" spans="1:68" x14ac:dyDescent="0.25">
      <c r="A1463" s="3"/>
      <c r="B1463" s="4"/>
      <c r="C1463" s="2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 s="5"/>
      <c r="O1463" s="5"/>
      <c r="P1463" s="5"/>
      <c r="Q1463" s="5"/>
      <c r="R1463" s="5"/>
      <c r="S1463" s="5"/>
      <c r="T1463" s="5"/>
      <c r="U1463" s="5"/>
      <c r="V1463" s="5"/>
      <c r="W1463" s="5"/>
      <c r="X1463" s="5"/>
      <c r="Y1463" s="5"/>
      <c r="Z1463" s="5"/>
      <c r="AA1463" s="5"/>
      <c r="AB1463" s="5"/>
      <c r="AC1463" s="5"/>
      <c r="AD1463" s="5"/>
      <c r="AE1463" s="5"/>
      <c r="AF1463" s="5"/>
      <c r="AG1463" s="5"/>
      <c r="AH1463" s="5"/>
      <c r="AI1463" s="5"/>
      <c r="AJ1463" s="5"/>
      <c r="AK1463" s="5"/>
      <c r="AL1463" s="5"/>
      <c r="AM1463" s="5"/>
      <c r="AN1463" s="5"/>
      <c r="AO1463" s="5"/>
      <c r="AP1463" s="5"/>
      <c r="AQ1463" s="5"/>
      <c r="AR1463" s="5"/>
      <c r="AS1463" s="5"/>
      <c r="AT1463" s="5"/>
      <c r="AU1463" s="5"/>
      <c r="AV1463" s="5"/>
      <c r="AW1463" s="5"/>
      <c r="AX1463" s="5"/>
      <c r="AY1463" s="5"/>
      <c r="AZ1463" s="5"/>
      <c r="BA1463" s="5"/>
      <c r="BB1463" s="5"/>
      <c r="BC1463" s="5"/>
      <c r="BD1463" s="5"/>
      <c r="BE1463" s="5"/>
      <c r="BF1463" s="5"/>
      <c r="BG1463" s="5"/>
      <c r="BH1463" s="5"/>
      <c r="BI1463" s="5"/>
      <c r="BJ1463" s="5"/>
      <c r="BK1463" s="5"/>
      <c r="BL1463" s="5"/>
      <c r="BM1463" s="5"/>
      <c r="BN1463" s="5"/>
      <c r="BO1463" s="1">
        <f t="shared" si="22"/>
        <v>0</v>
      </c>
      <c r="BP1463" s="2"/>
    </row>
    <row r="1464" spans="1:68" x14ac:dyDescent="0.25">
      <c r="A1464" s="3"/>
      <c r="B1464" s="4"/>
      <c r="C1464" s="2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 s="5"/>
      <c r="O1464" s="5"/>
      <c r="P1464" s="5"/>
      <c r="Q1464" s="5"/>
      <c r="R1464" s="5"/>
      <c r="S1464" s="5"/>
      <c r="T1464" s="5"/>
      <c r="U1464" s="5"/>
      <c r="V1464" s="5"/>
      <c r="W1464" s="5"/>
      <c r="X1464" s="5"/>
      <c r="Y1464" s="5"/>
      <c r="Z1464" s="5"/>
      <c r="AA1464" s="5"/>
      <c r="AB1464" s="5"/>
      <c r="AC1464" s="5"/>
      <c r="AD1464" s="5"/>
      <c r="AE1464" s="5"/>
      <c r="AF1464" s="5"/>
      <c r="AG1464" s="5"/>
      <c r="AH1464" s="5"/>
      <c r="AI1464" s="5"/>
      <c r="AJ1464" s="5"/>
      <c r="AK1464" s="5"/>
      <c r="AL1464" s="5"/>
      <c r="AM1464" s="5"/>
      <c r="AN1464" s="5"/>
      <c r="AO1464" s="5"/>
      <c r="AP1464" s="5"/>
      <c r="AQ1464" s="5"/>
      <c r="AR1464" s="5"/>
      <c r="AS1464" s="5"/>
      <c r="AT1464" s="5"/>
      <c r="AU1464" s="5"/>
      <c r="AV1464" s="5"/>
      <c r="AW1464" s="5"/>
      <c r="AX1464" s="5"/>
      <c r="AY1464" s="5"/>
      <c r="AZ1464" s="5"/>
      <c r="BA1464" s="5"/>
      <c r="BB1464" s="5"/>
      <c r="BC1464" s="5"/>
      <c r="BD1464" s="5"/>
      <c r="BE1464" s="5"/>
      <c r="BF1464" s="5"/>
      <c r="BG1464" s="5"/>
      <c r="BH1464" s="5"/>
      <c r="BI1464" s="5"/>
      <c r="BJ1464" s="5"/>
      <c r="BK1464" s="5"/>
      <c r="BL1464" s="5"/>
      <c r="BM1464" s="5"/>
      <c r="BN1464" s="5"/>
      <c r="BO1464" s="1">
        <f t="shared" si="22"/>
        <v>0</v>
      </c>
      <c r="BP1464" s="2"/>
    </row>
    <row r="1465" spans="1:68" x14ac:dyDescent="0.25">
      <c r="A1465" s="3"/>
      <c r="B1465" s="4"/>
      <c r="C1465" s="2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 s="5"/>
      <c r="O1465" s="5"/>
      <c r="P1465" s="5"/>
      <c r="Q1465" s="5"/>
      <c r="R1465" s="5"/>
      <c r="S1465" s="5"/>
      <c r="T1465" s="5"/>
      <c r="U1465" s="5"/>
      <c r="V1465" s="5"/>
      <c r="W1465" s="5"/>
      <c r="X1465" s="5"/>
      <c r="Y1465" s="5"/>
      <c r="Z1465" s="5"/>
      <c r="AA1465" s="5"/>
      <c r="AB1465" s="5"/>
      <c r="AC1465" s="5"/>
      <c r="AD1465" s="5"/>
      <c r="AE1465" s="5"/>
      <c r="AF1465" s="5"/>
      <c r="AG1465" s="5"/>
      <c r="AH1465" s="5"/>
      <c r="AI1465" s="5"/>
      <c r="AJ1465" s="5"/>
      <c r="AK1465" s="5"/>
      <c r="AL1465" s="5"/>
      <c r="AM1465" s="5"/>
      <c r="AN1465" s="5"/>
      <c r="AO1465" s="5"/>
      <c r="AP1465" s="5"/>
      <c r="AQ1465" s="5"/>
      <c r="AR1465" s="5"/>
      <c r="AS1465" s="5"/>
      <c r="AT1465" s="5"/>
      <c r="AU1465" s="5"/>
      <c r="AV1465" s="5"/>
      <c r="AW1465" s="5"/>
      <c r="AX1465" s="5"/>
      <c r="AY1465" s="5"/>
      <c r="AZ1465" s="5"/>
      <c r="BA1465" s="5"/>
      <c r="BB1465" s="5"/>
      <c r="BC1465" s="5"/>
      <c r="BD1465" s="5"/>
      <c r="BE1465" s="5"/>
      <c r="BF1465" s="5"/>
      <c r="BG1465" s="5"/>
      <c r="BH1465" s="5"/>
      <c r="BI1465" s="5"/>
      <c r="BJ1465" s="5"/>
      <c r="BK1465" s="5"/>
      <c r="BL1465" s="5"/>
      <c r="BM1465" s="5"/>
      <c r="BN1465" s="5"/>
      <c r="BO1465" s="1">
        <f t="shared" si="22"/>
        <v>0</v>
      </c>
      <c r="BP1465" s="2"/>
    </row>
    <row r="1466" spans="1:68" x14ac:dyDescent="0.25">
      <c r="A1466" s="3"/>
      <c r="B1466" s="4"/>
      <c r="C1466" s="2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 s="5"/>
      <c r="O1466" s="5"/>
      <c r="P1466" s="5"/>
      <c r="Q1466" s="5"/>
      <c r="R1466" s="5"/>
      <c r="S1466" s="5"/>
      <c r="T1466" s="5"/>
      <c r="U1466" s="5"/>
      <c r="V1466" s="5"/>
      <c r="W1466" s="5"/>
      <c r="X1466" s="5"/>
      <c r="Y1466" s="5"/>
      <c r="Z1466" s="5"/>
      <c r="AA1466" s="5"/>
      <c r="AB1466" s="5"/>
      <c r="AC1466" s="5"/>
      <c r="AD1466" s="5"/>
      <c r="AE1466" s="5"/>
      <c r="AF1466" s="5"/>
      <c r="AG1466" s="5"/>
      <c r="AH1466" s="5"/>
      <c r="AI1466" s="5"/>
      <c r="AJ1466" s="5"/>
      <c r="AK1466" s="5"/>
      <c r="AL1466" s="5"/>
      <c r="AM1466" s="5"/>
      <c r="AN1466" s="5"/>
      <c r="AO1466" s="5"/>
      <c r="AP1466" s="5"/>
      <c r="AQ1466" s="5"/>
      <c r="AR1466" s="5"/>
      <c r="AS1466" s="5"/>
      <c r="AT1466" s="5"/>
      <c r="AU1466" s="5"/>
      <c r="AV1466" s="5"/>
      <c r="AW1466" s="5"/>
      <c r="AX1466" s="5"/>
      <c r="AY1466" s="5"/>
      <c r="AZ1466" s="5"/>
      <c r="BA1466" s="5"/>
      <c r="BB1466" s="5"/>
      <c r="BC1466" s="5"/>
      <c r="BD1466" s="5"/>
      <c r="BE1466" s="5"/>
      <c r="BF1466" s="5"/>
      <c r="BG1466" s="5"/>
      <c r="BH1466" s="5"/>
      <c r="BI1466" s="5"/>
      <c r="BJ1466" s="5"/>
      <c r="BK1466" s="5"/>
      <c r="BL1466" s="5"/>
      <c r="BM1466" s="5"/>
      <c r="BN1466" s="5"/>
      <c r="BO1466" s="1">
        <f t="shared" si="22"/>
        <v>0</v>
      </c>
      <c r="BP1466" s="2"/>
    </row>
    <row r="1467" spans="1:68" x14ac:dyDescent="0.25">
      <c r="A1467" s="3"/>
      <c r="B1467" s="4"/>
      <c r="C1467" s="2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 s="5"/>
      <c r="O1467" s="5"/>
      <c r="P1467" s="5"/>
      <c r="Q1467" s="5"/>
      <c r="R1467" s="5"/>
      <c r="S1467" s="5"/>
      <c r="T1467" s="5"/>
      <c r="U1467" s="5"/>
      <c r="V1467" s="5"/>
      <c r="W1467" s="5"/>
      <c r="X1467" s="5"/>
      <c r="Y1467" s="5"/>
      <c r="Z1467" s="5"/>
      <c r="AA1467" s="5"/>
      <c r="AB1467" s="5"/>
      <c r="AC1467" s="5"/>
      <c r="AD1467" s="5"/>
      <c r="AE1467" s="5"/>
      <c r="AF1467" s="5"/>
      <c r="AG1467" s="5"/>
      <c r="AH1467" s="5"/>
      <c r="AI1467" s="5"/>
      <c r="AJ1467" s="5"/>
      <c r="AK1467" s="5"/>
      <c r="AL1467" s="5"/>
      <c r="AM1467" s="5"/>
      <c r="AN1467" s="5"/>
      <c r="AO1467" s="5"/>
      <c r="AP1467" s="5"/>
      <c r="AQ1467" s="5"/>
      <c r="AR1467" s="5"/>
      <c r="AS1467" s="5"/>
      <c r="AT1467" s="5"/>
      <c r="AU1467" s="5"/>
      <c r="AV1467" s="5"/>
      <c r="AW1467" s="5"/>
      <c r="AX1467" s="5"/>
      <c r="AY1467" s="5"/>
      <c r="AZ1467" s="5"/>
      <c r="BA1467" s="5"/>
      <c r="BB1467" s="5"/>
      <c r="BC1467" s="5"/>
      <c r="BD1467" s="5"/>
      <c r="BE1467" s="5"/>
      <c r="BF1467" s="5"/>
      <c r="BG1467" s="5"/>
      <c r="BH1467" s="5"/>
      <c r="BI1467" s="5"/>
      <c r="BJ1467" s="5"/>
      <c r="BK1467" s="5"/>
      <c r="BL1467" s="5"/>
      <c r="BM1467" s="5"/>
      <c r="BN1467" s="5"/>
      <c r="BO1467" s="1">
        <f t="shared" si="22"/>
        <v>0</v>
      </c>
      <c r="BP1467" s="2"/>
    </row>
    <row r="1468" spans="1:68" x14ac:dyDescent="0.25">
      <c r="A1468" s="3"/>
      <c r="B1468" s="4"/>
      <c r="C1468" s="2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 s="5"/>
      <c r="O1468" s="5"/>
      <c r="P1468" s="5"/>
      <c r="Q1468" s="5"/>
      <c r="R1468" s="5"/>
      <c r="S1468" s="5"/>
      <c r="T1468" s="5"/>
      <c r="U1468" s="5"/>
      <c r="V1468" s="5"/>
      <c r="W1468" s="5"/>
      <c r="X1468" s="5"/>
      <c r="Y1468" s="5"/>
      <c r="Z1468" s="5"/>
      <c r="AA1468" s="5"/>
      <c r="AB1468" s="5"/>
      <c r="AC1468" s="5"/>
      <c r="AD1468" s="5"/>
      <c r="AE1468" s="5"/>
      <c r="AF1468" s="5"/>
      <c r="AG1468" s="5"/>
      <c r="AH1468" s="5"/>
      <c r="AI1468" s="5"/>
      <c r="AJ1468" s="5"/>
      <c r="AK1468" s="5"/>
      <c r="AL1468" s="5"/>
      <c r="AM1468" s="5"/>
      <c r="AN1468" s="5"/>
      <c r="AO1468" s="5"/>
      <c r="AP1468" s="5"/>
      <c r="AQ1468" s="5"/>
      <c r="AR1468" s="5"/>
      <c r="AS1468" s="5"/>
      <c r="AT1468" s="5"/>
      <c r="AU1468" s="5"/>
      <c r="AV1468" s="5"/>
      <c r="AW1468" s="5"/>
      <c r="AX1468" s="5"/>
      <c r="AY1468" s="5"/>
      <c r="AZ1468" s="5"/>
      <c r="BA1468" s="5"/>
      <c r="BB1468" s="5"/>
      <c r="BC1468" s="5"/>
      <c r="BD1468" s="5"/>
      <c r="BE1468" s="5"/>
      <c r="BF1468" s="5"/>
      <c r="BG1468" s="5"/>
      <c r="BH1468" s="5"/>
      <c r="BI1468" s="5"/>
      <c r="BJ1468" s="5"/>
      <c r="BK1468" s="5"/>
      <c r="BL1468" s="5"/>
      <c r="BM1468" s="5"/>
      <c r="BN1468" s="5"/>
      <c r="BO1468" s="1">
        <f t="shared" si="22"/>
        <v>0</v>
      </c>
      <c r="BP1468" s="2"/>
    </row>
    <row r="1469" spans="1:68" x14ac:dyDescent="0.25">
      <c r="A1469" s="3"/>
      <c r="B1469" s="4"/>
      <c r="C1469" s="2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 s="5"/>
      <c r="O1469" s="5"/>
      <c r="P1469" s="5"/>
      <c r="Q1469" s="5"/>
      <c r="R1469" s="5"/>
      <c r="S1469" s="5"/>
      <c r="T1469" s="5"/>
      <c r="U1469" s="5"/>
      <c r="V1469" s="5"/>
      <c r="W1469" s="5"/>
      <c r="X1469" s="5"/>
      <c r="Y1469" s="5"/>
      <c r="Z1469" s="5"/>
      <c r="AA1469" s="5"/>
      <c r="AB1469" s="5"/>
      <c r="AC1469" s="5"/>
      <c r="AD1469" s="5"/>
      <c r="AE1469" s="5"/>
      <c r="AF1469" s="5"/>
      <c r="AG1469" s="5"/>
      <c r="AH1469" s="5"/>
      <c r="AI1469" s="5"/>
      <c r="AJ1469" s="5"/>
      <c r="AK1469" s="5"/>
      <c r="AL1469" s="5"/>
      <c r="AM1469" s="5"/>
      <c r="AN1469" s="5"/>
      <c r="AO1469" s="5"/>
      <c r="AP1469" s="5"/>
      <c r="AQ1469" s="5"/>
      <c r="AR1469" s="5"/>
      <c r="AS1469" s="5"/>
      <c r="AT1469" s="5"/>
      <c r="AU1469" s="5"/>
      <c r="AV1469" s="5"/>
      <c r="AW1469" s="5"/>
      <c r="AX1469" s="5"/>
      <c r="AY1469" s="5"/>
      <c r="AZ1469" s="5"/>
      <c r="BA1469" s="5"/>
      <c r="BB1469" s="5"/>
      <c r="BC1469" s="5"/>
      <c r="BD1469" s="5"/>
      <c r="BE1469" s="5"/>
      <c r="BF1469" s="5"/>
      <c r="BG1469" s="5"/>
      <c r="BH1469" s="5"/>
      <c r="BI1469" s="5"/>
      <c r="BJ1469" s="5"/>
      <c r="BK1469" s="5"/>
      <c r="BL1469" s="5"/>
      <c r="BM1469" s="5"/>
      <c r="BN1469" s="5"/>
      <c r="BO1469" s="1">
        <f t="shared" si="22"/>
        <v>0</v>
      </c>
      <c r="BP1469" s="2"/>
    </row>
    <row r="1470" spans="1:68" x14ac:dyDescent="0.25">
      <c r="A1470" s="3"/>
      <c r="B1470" s="4"/>
      <c r="C1470" s="2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 s="5"/>
      <c r="O1470" s="5"/>
      <c r="P1470" s="5"/>
      <c r="Q1470" s="5"/>
      <c r="R1470" s="5"/>
      <c r="S1470" s="5"/>
      <c r="T1470" s="5"/>
      <c r="U1470" s="5"/>
      <c r="V1470" s="5"/>
      <c r="W1470" s="5"/>
      <c r="X1470" s="5"/>
      <c r="Y1470" s="5"/>
      <c r="Z1470" s="5"/>
      <c r="AA1470" s="5"/>
      <c r="AB1470" s="5"/>
      <c r="AC1470" s="5"/>
      <c r="AD1470" s="5"/>
      <c r="AE1470" s="5"/>
      <c r="AF1470" s="5"/>
      <c r="AG1470" s="5"/>
      <c r="AH1470" s="5"/>
      <c r="AI1470" s="5"/>
      <c r="AJ1470" s="5"/>
      <c r="AK1470" s="5"/>
      <c r="AL1470" s="5"/>
      <c r="AM1470" s="5"/>
      <c r="AN1470" s="5"/>
      <c r="AO1470" s="5"/>
      <c r="AP1470" s="5"/>
      <c r="AQ1470" s="5"/>
      <c r="AR1470" s="5"/>
      <c r="AS1470" s="5"/>
      <c r="AT1470" s="5"/>
      <c r="AU1470" s="5"/>
      <c r="AV1470" s="5"/>
      <c r="AW1470" s="5"/>
      <c r="AX1470" s="5"/>
      <c r="AY1470" s="5"/>
      <c r="AZ1470" s="5"/>
      <c r="BA1470" s="5"/>
      <c r="BB1470" s="5"/>
      <c r="BC1470" s="5"/>
      <c r="BD1470" s="5"/>
      <c r="BE1470" s="5"/>
      <c r="BF1470" s="5"/>
      <c r="BG1470" s="5"/>
      <c r="BH1470" s="5"/>
      <c r="BI1470" s="5"/>
      <c r="BJ1470" s="5"/>
      <c r="BK1470" s="5"/>
      <c r="BL1470" s="5"/>
      <c r="BM1470" s="5"/>
      <c r="BN1470" s="5"/>
      <c r="BO1470" s="1">
        <f t="shared" si="22"/>
        <v>0</v>
      </c>
      <c r="BP1470" s="2"/>
    </row>
    <row r="1471" spans="1:68" x14ac:dyDescent="0.25">
      <c r="A1471" s="3"/>
      <c r="B1471" s="4"/>
      <c r="C1471" s="2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 s="5"/>
      <c r="O1471" s="5"/>
      <c r="P1471" s="5"/>
      <c r="Q1471" s="5"/>
      <c r="R1471" s="5"/>
      <c r="S1471" s="5"/>
      <c r="T1471" s="5"/>
      <c r="U1471" s="5"/>
      <c r="V1471" s="5"/>
      <c r="W1471" s="5"/>
      <c r="X1471" s="5"/>
      <c r="Y1471" s="5"/>
      <c r="Z1471" s="5"/>
      <c r="AA1471" s="5"/>
      <c r="AB1471" s="5"/>
      <c r="AC1471" s="5"/>
      <c r="AD1471" s="5"/>
      <c r="AE1471" s="5"/>
      <c r="AF1471" s="5"/>
      <c r="AG1471" s="5"/>
      <c r="AH1471" s="5"/>
      <c r="AI1471" s="5"/>
      <c r="AJ1471" s="5"/>
      <c r="AK1471" s="5"/>
      <c r="AL1471" s="5"/>
      <c r="AM1471" s="5"/>
      <c r="AN1471" s="5"/>
      <c r="AO1471" s="5"/>
      <c r="AP1471" s="5"/>
      <c r="AQ1471" s="5"/>
      <c r="AR1471" s="5"/>
      <c r="AS1471" s="5"/>
      <c r="AT1471" s="5"/>
      <c r="AU1471" s="5"/>
      <c r="AV1471" s="5"/>
      <c r="AW1471" s="5"/>
      <c r="AX1471" s="5"/>
      <c r="AY1471" s="5"/>
      <c r="AZ1471" s="5"/>
      <c r="BA1471" s="5"/>
      <c r="BB1471" s="5"/>
      <c r="BC1471" s="5"/>
      <c r="BD1471" s="5"/>
      <c r="BE1471" s="5"/>
      <c r="BF1471" s="5"/>
      <c r="BG1471" s="5"/>
      <c r="BH1471" s="5"/>
      <c r="BI1471" s="5"/>
      <c r="BJ1471" s="5"/>
      <c r="BK1471" s="5"/>
      <c r="BL1471" s="5"/>
      <c r="BM1471" s="5"/>
      <c r="BN1471" s="5"/>
      <c r="BO1471" s="1">
        <f t="shared" si="22"/>
        <v>0</v>
      </c>
      <c r="BP1471" s="2"/>
    </row>
    <row r="1472" spans="1:68" x14ac:dyDescent="0.25">
      <c r="A1472" s="3"/>
      <c r="B1472" s="4"/>
      <c r="C1472" s="2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 s="5"/>
      <c r="O1472" s="5"/>
      <c r="P1472" s="5"/>
      <c r="Q1472" s="5"/>
      <c r="R1472" s="5"/>
      <c r="S1472" s="5"/>
      <c r="T1472" s="5"/>
      <c r="U1472" s="5"/>
      <c r="V1472" s="5"/>
      <c r="W1472" s="5"/>
      <c r="X1472" s="5"/>
      <c r="Y1472" s="5"/>
      <c r="Z1472" s="5"/>
      <c r="AA1472" s="5"/>
      <c r="AB1472" s="5"/>
      <c r="AC1472" s="5"/>
      <c r="AD1472" s="5"/>
      <c r="AE1472" s="5"/>
      <c r="AF1472" s="5"/>
      <c r="AG1472" s="5"/>
      <c r="AH1472" s="5"/>
      <c r="AI1472" s="5"/>
      <c r="AJ1472" s="5"/>
      <c r="AK1472" s="5"/>
      <c r="AL1472" s="5"/>
      <c r="AM1472" s="5"/>
      <c r="AN1472" s="5"/>
      <c r="AO1472" s="5"/>
      <c r="AP1472" s="5"/>
      <c r="AQ1472" s="5"/>
      <c r="AR1472" s="5"/>
      <c r="AS1472" s="5"/>
      <c r="AT1472" s="5"/>
      <c r="AU1472" s="5"/>
      <c r="AV1472" s="5"/>
      <c r="AW1472" s="5"/>
      <c r="AX1472" s="5"/>
      <c r="AY1472" s="5"/>
      <c r="AZ1472" s="5"/>
      <c r="BA1472" s="5"/>
      <c r="BB1472" s="5"/>
      <c r="BC1472" s="5"/>
      <c r="BD1472" s="5"/>
      <c r="BE1472" s="5"/>
      <c r="BF1472" s="5"/>
      <c r="BG1472" s="5"/>
      <c r="BH1472" s="5"/>
      <c r="BI1472" s="5"/>
      <c r="BJ1472" s="5"/>
      <c r="BK1472" s="5"/>
      <c r="BL1472" s="5"/>
      <c r="BM1472" s="5"/>
      <c r="BN1472" s="5"/>
      <c r="BO1472" s="1">
        <f t="shared" si="22"/>
        <v>0</v>
      </c>
      <c r="BP1472" s="2"/>
    </row>
    <row r="1473" spans="1:68" x14ac:dyDescent="0.25">
      <c r="A1473" s="3"/>
      <c r="B1473" s="4"/>
      <c r="C1473" s="2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 s="5"/>
      <c r="O1473" s="5"/>
      <c r="P1473" s="5"/>
      <c r="Q1473" s="5"/>
      <c r="R1473" s="5"/>
      <c r="S1473" s="5"/>
      <c r="T1473" s="5"/>
      <c r="U1473" s="5"/>
      <c r="V1473" s="5"/>
      <c r="W1473" s="5"/>
      <c r="X1473" s="5"/>
      <c r="Y1473" s="5"/>
      <c r="Z1473" s="5"/>
      <c r="AA1473" s="5"/>
      <c r="AB1473" s="5"/>
      <c r="AC1473" s="5"/>
      <c r="AD1473" s="5"/>
      <c r="AE1473" s="5"/>
      <c r="AF1473" s="5"/>
      <c r="AG1473" s="5"/>
      <c r="AH1473" s="5"/>
      <c r="AI1473" s="5"/>
      <c r="AJ1473" s="5"/>
      <c r="AK1473" s="5"/>
      <c r="AL1473" s="5"/>
      <c r="AM1473" s="5"/>
      <c r="AN1473" s="5"/>
      <c r="AO1473" s="5"/>
      <c r="AP1473" s="5"/>
      <c r="AQ1473" s="5"/>
      <c r="AR1473" s="5"/>
      <c r="AS1473" s="5"/>
      <c r="AT1473" s="5"/>
      <c r="AU1473" s="5"/>
      <c r="AV1473" s="5"/>
      <c r="AW1473" s="5"/>
      <c r="AX1473" s="5"/>
      <c r="AY1473" s="5"/>
      <c r="AZ1473" s="5"/>
      <c r="BA1473" s="5"/>
      <c r="BB1473" s="5"/>
      <c r="BC1473" s="5"/>
      <c r="BD1473" s="5"/>
      <c r="BE1473" s="5"/>
      <c r="BF1473" s="5"/>
      <c r="BG1473" s="5"/>
      <c r="BH1473" s="5"/>
      <c r="BI1473" s="5"/>
      <c r="BJ1473" s="5"/>
      <c r="BK1473" s="5"/>
      <c r="BL1473" s="5"/>
      <c r="BM1473" s="5"/>
      <c r="BN1473" s="5"/>
      <c r="BO1473" s="1">
        <f t="shared" si="22"/>
        <v>0</v>
      </c>
      <c r="BP1473" s="2"/>
    </row>
    <row r="1474" spans="1:68" x14ac:dyDescent="0.25">
      <c r="A1474" s="3"/>
      <c r="B1474" s="4"/>
      <c r="C1474" s="2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 s="5"/>
      <c r="O1474" s="5"/>
      <c r="P1474" s="5"/>
      <c r="Q1474" s="5"/>
      <c r="R1474" s="5"/>
      <c r="S1474" s="5"/>
      <c r="T1474" s="5"/>
      <c r="U1474" s="5"/>
      <c r="V1474" s="5"/>
      <c r="W1474" s="5"/>
      <c r="X1474" s="5"/>
      <c r="Y1474" s="5"/>
      <c r="Z1474" s="5"/>
      <c r="AA1474" s="5"/>
      <c r="AB1474" s="5"/>
      <c r="AC1474" s="5"/>
      <c r="AD1474" s="5"/>
      <c r="AE1474" s="5"/>
      <c r="AF1474" s="5"/>
      <c r="AG1474" s="5"/>
      <c r="AH1474" s="5"/>
      <c r="AI1474" s="5"/>
      <c r="AJ1474" s="5"/>
      <c r="AK1474" s="5"/>
      <c r="AL1474" s="5"/>
      <c r="AM1474" s="5"/>
      <c r="AN1474" s="5"/>
      <c r="AO1474" s="5"/>
      <c r="AP1474" s="5"/>
      <c r="AQ1474" s="5"/>
      <c r="AR1474" s="5"/>
      <c r="AS1474" s="5"/>
      <c r="AT1474" s="5"/>
      <c r="AU1474" s="5"/>
      <c r="AV1474" s="5"/>
      <c r="AW1474" s="5"/>
      <c r="AX1474" s="5"/>
      <c r="AY1474" s="5"/>
      <c r="AZ1474" s="5"/>
      <c r="BA1474" s="5"/>
      <c r="BB1474" s="5"/>
      <c r="BC1474" s="5"/>
      <c r="BD1474" s="5"/>
      <c r="BE1474" s="5"/>
      <c r="BF1474" s="5"/>
      <c r="BG1474" s="5"/>
      <c r="BH1474" s="5"/>
      <c r="BI1474" s="5"/>
      <c r="BJ1474" s="5"/>
      <c r="BK1474" s="5"/>
      <c r="BL1474" s="5"/>
      <c r="BM1474" s="5"/>
      <c r="BN1474" s="5"/>
      <c r="BO1474" s="1">
        <f t="shared" si="22"/>
        <v>0</v>
      </c>
      <c r="BP1474" s="2"/>
    </row>
    <row r="1475" spans="1:68" x14ac:dyDescent="0.25">
      <c r="A1475" s="3"/>
      <c r="B1475" s="4"/>
      <c r="C1475" s="2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 s="5"/>
      <c r="O1475" s="5"/>
      <c r="P1475" s="5"/>
      <c r="Q1475" s="5"/>
      <c r="R1475" s="5"/>
      <c r="S1475" s="5"/>
      <c r="T1475" s="5"/>
      <c r="U1475" s="5"/>
      <c r="V1475" s="5"/>
      <c r="W1475" s="5"/>
      <c r="X1475" s="5"/>
      <c r="Y1475" s="5"/>
      <c r="Z1475" s="5"/>
      <c r="AA1475" s="5"/>
      <c r="AB1475" s="5"/>
      <c r="AC1475" s="5"/>
      <c r="AD1475" s="5"/>
      <c r="AE1475" s="5"/>
      <c r="AF1475" s="5"/>
      <c r="AG1475" s="5"/>
      <c r="AH1475" s="5"/>
      <c r="AI1475" s="5"/>
      <c r="AJ1475" s="5"/>
      <c r="AK1475" s="5"/>
      <c r="AL1475" s="5"/>
      <c r="AM1475" s="5"/>
      <c r="AN1475" s="5"/>
      <c r="AO1475" s="5"/>
      <c r="AP1475" s="5"/>
      <c r="AQ1475" s="5"/>
      <c r="AR1475" s="5"/>
      <c r="AS1475" s="5"/>
      <c r="AT1475" s="5"/>
      <c r="AU1475" s="5"/>
      <c r="AV1475" s="5"/>
      <c r="AW1475" s="5"/>
      <c r="AX1475" s="5"/>
      <c r="AY1475" s="5"/>
      <c r="AZ1475" s="5"/>
      <c r="BA1475" s="5"/>
      <c r="BB1475" s="5"/>
      <c r="BC1475" s="5"/>
      <c r="BD1475" s="5"/>
      <c r="BE1475" s="5"/>
      <c r="BF1475" s="5"/>
      <c r="BG1475" s="5"/>
      <c r="BH1475" s="5"/>
      <c r="BI1475" s="5"/>
      <c r="BJ1475" s="5"/>
      <c r="BK1475" s="5"/>
      <c r="BL1475" s="5"/>
      <c r="BM1475" s="5"/>
      <c r="BN1475" s="5"/>
      <c r="BO1475" s="1">
        <f t="shared" si="22"/>
        <v>0</v>
      </c>
      <c r="BP1475" s="2"/>
    </row>
    <row r="1476" spans="1:68" x14ac:dyDescent="0.25">
      <c r="A1476" s="3"/>
      <c r="B1476" s="4"/>
      <c r="C1476" s="2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 s="5"/>
      <c r="O1476" s="5"/>
      <c r="P1476" s="5"/>
      <c r="Q1476" s="5"/>
      <c r="R1476" s="5"/>
      <c r="S1476" s="5"/>
      <c r="T1476" s="5"/>
      <c r="U1476" s="5"/>
      <c r="V1476" s="5"/>
      <c r="W1476" s="5"/>
      <c r="X1476" s="5"/>
      <c r="Y1476" s="5"/>
      <c r="Z1476" s="5"/>
      <c r="AA1476" s="5"/>
      <c r="AB1476" s="5"/>
      <c r="AC1476" s="5"/>
      <c r="AD1476" s="5"/>
      <c r="AE1476" s="5"/>
      <c r="AF1476" s="5"/>
      <c r="AG1476" s="5"/>
      <c r="AH1476" s="5"/>
      <c r="AI1476" s="5"/>
      <c r="AJ1476" s="5"/>
      <c r="AK1476" s="5"/>
      <c r="AL1476" s="5"/>
      <c r="AM1476" s="5"/>
      <c r="AN1476" s="5"/>
      <c r="AO1476" s="5"/>
      <c r="AP1476" s="5"/>
      <c r="AQ1476" s="5"/>
      <c r="AR1476" s="5"/>
      <c r="AS1476" s="5"/>
      <c r="AT1476" s="5"/>
      <c r="AU1476" s="5"/>
      <c r="AV1476" s="5"/>
      <c r="AW1476" s="5"/>
      <c r="AX1476" s="5"/>
      <c r="AY1476" s="5"/>
      <c r="AZ1476" s="5"/>
      <c r="BA1476" s="5"/>
      <c r="BB1476" s="5"/>
      <c r="BC1476" s="5"/>
      <c r="BD1476" s="5"/>
      <c r="BE1476" s="5"/>
      <c r="BF1476" s="5"/>
      <c r="BG1476" s="5"/>
      <c r="BH1476" s="5"/>
      <c r="BI1476" s="5"/>
      <c r="BJ1476" s="5"/>
      <c r="BK1476" s="5"/>
      <c r="BL1476" s="5"/>
      <c r="BM1476" s="5"/>
      <c r="BN1476" s="5"/>
      <c r="BO1476" s="1">
        <f t="shared" si="22"/>
        <v>0</v>
      </c>
      <c r="BP1476" s="2"/>
    </row>
    <row r="1477" spans="1:68" x14ac:dyDescent="0.25">
      <c r="A1477" s="3"/>
      <c r="B1477" s="4"/>
      <c r="C1477" s="2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 s="5"/>
      <c r="O1477" s="5"/>
      <c r="P1477" s="5"/>
      <c r="Q1477" s="5"/>
      <c r="R1477" s="5"/>
      <c r="S1477" s="5"/>
      <c r="T1477" s="5"/>
      <c r="U1477" s="5"/>
      <c r="V1477" s="5"/>
      <c r="W1477" s="5"/>
      <c r="X1477" s="5"/>
      <c r="Y1477" s="5"/>
      <c r="Z1477" s="5"/>
      <c r="AA1477" s="5"/>
      <c r="AB1477" s="5"/>
      <c r="AC1477" s="5"/>
      <c r="AD1477" s="5"/>
      <c r="AE1477" s="5"/>
      <c r="AF1477" s="5"/>
      <c r="AG1477" s="5"/>
      <c r="AH1477" s="5"/>
      <c r="AI1477" s="5"/>
      <c r="AJ1477" s="5"/>
      <c r="AK1477" s="5"/>
      <c r="AL1477" s="5"/>
      <c r="AM1477" s="5"/>
      <c r="AN1477" s="5"/>
      <c r="AO1477" s="5"/>
      <c r="AP1477" s="5"/>
      <c r="AQ1477" s="5"/>
      <c r="AR1477" s="5"/>
      <c r="AS1477" s="5"/>
      <c r="AT1477" s="5"/>
      <c r="AU1477" s="5"/>
      <c r="AV1477" s="5"/>
      <c r="AW1477" s="5"/>
      <c r="AX1477" s="5"/>
      <c r="AY1477" s="5"/>
      <c r="AZ1477" s="5"/>
      <c r="BA1477" s="5"/>
      <c r="BB1477" s="5"/>
      <c r="BC1477" s="5"/>
      <c r="BD1477" s="5"/>
      <c r="BE1477" s="5"/>
      <c r="BF1477" s="5"/>
      <c r="BG1477" s="5"/>
      <c r="BH1477" s="5"/>
      <c r="BI1477" s="5"/>
      <c r="BJ1477" s="5"/>
      <c r="BK1477" s="5"/>
      <c r="BL1477" s="5"/>
      <c r="BM1477" s="5"/>
      <c r="BN1477" s="5"/>
      <c r="BO1477" s="1">
        <f t="shared" si="22"/>
        <v>0</v>
      </c>
      <c r="BP1477" s="2"/>
    </row>
    <row r="1478" spans="1:68" x14ac:dyDescent="0.25">
      <c r="A1478" s="3"/>
      <c r="B1478" s="4"/>
      <c r="C1478" s="2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 s="5"/>
      <c r="O1478" s="5"/>
      <c r="P1478" s="5"/>
      <c r="Q1478" s="5"/>
      <c r="R1478" s="5"/>
      <c r="S1478" s="5"/>
      <c r="T1478" s="5"/>
      <c r="U1478" s="5"/>
      <c r="V1478" s="5"/>
      <c r="W1478" s="5"/>
      <c r="X1478" s="5"/>
      <c r="Y1478" s="5"/>
      <c r="Z1478" s="5"/>
      <c r="AA1478" s="5"/>
      <c r="AB1478" s="5"/>
      <c r="AC1478" s="5"/>
      <c r="AD1478" s="5"/>
      <c r="AE1478" s="5"/>
      <c r="AF1478" s="5"/>
      <c r="AG1478" s="5"/>
      <c r="AH1478" s="5"/>
      <c r="AI1478" s="5"/>
      <c r="AJ1478" s="5"/>
      <c r="AK1478" s="5"/>
      <c r="AL1478" s="5"/>
      <c r="AM1478" s="5"/>
      <c r="AN1478" s="5"/>
      <c r="AO1478" s="5"/>
      <c r="AP1478" s="5"/>
      <c r="AQ1478" s="5"/>
      <c r="AR1478" s="5"/>
      <c r="AS1478" s="5"/>
      <c r="AT1478" s="5"/>
      <c r="AU1478" s="5"/>
      <c r="AV1478" s="5"/>
      <c r="AW1478" s="5"/>
      <c r="AX1478" s="5"/>
      <c r="AY1478" s="5"/>
      <c r="AZ1478" s="5"/>
      <c r="BA1478" s="5"/>
      <c r="BB1478" s="5"/>
      <c r="BC1478" s="5"/>
      <c r="BD1478" s="5"/>
      <c r="BE1478" s="5"/>
      <c r="BF1478" s="5"/>
      <c r="BG1478" s="5"/>
      <c r="BH1478" s="5"/>
      <c r="BI1478" s="5"/>
      <c r="BJ1478" s="5"/>
      <c r="BK1478" s="5"/>
      <c r="BL1478" s="5"/>
      <c r="BM1478" s="5"/>
      <c r="BN1478" s="5"/>
      <c r="BO1478" s="1">
        <f t="shared" si="22"/>
        <v>0</v>
      </c>
      <c r="BP1478" s="2"/>
    </row>
    <row r="1479" spans="1:68" x14ac:dyDescent="0.25">
      <c r="A1479" s="3"/>
      <c r="B1479" s="4"/>
      <c r="C1479" s="2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 s="5"/>
      <c r="O1479" s="5"/>
      <c r="P1479" s="5"/>
      <c r="Q1479" s="5"/>
      <c r="R1479" s="5"/>
      <c r="S1479" s="5"/>
      <c r="T1479" s="5"/>
      <c r="U1479" s="5"/>
      <c r="V1479" s="5"/>
      <c r="W1479" s="5"/>
      <c r="X1479" s="5"/>
      <c r="Y1479" s="5"/>
      <c r="Z1479" s="5"/>
      <c r="AA1479" s="5"/>
      <c r="AB1479" s="5"/>
      <c r="AC1479" s="5"/>
      <c r="AD1479" s="5"/>
      <c r="AE1479" s="5"/>
      <c r="AF1479" s="5"/>
      <c r="AG1479" s="5"/>
      <c r="AH1479" s="5"/>
      <c r="AI1479" s="5"/>
      <c r="AJ1479" s="5"/>
      <c r="AK1479" s="5"/>
      <c r="AL1479" s="5"/>
      <c r="AM1479" s="5"/>
      <c r="AN1479" s="5"/>
      <c r="AO1479" s="5"/>
      <c r="AP1479" s="5"/>
      <c r="AQ1479" s="5"/>
      <c r="AR1479" s="5"/>
      <c r="AS1479" s="5"/>
      <c r="AT1479" s="5"/>
      <c r="AU1479" s="5"/>
      <c r="AV1479" s="5"/>
      <c r="AW1479" s="5"/>
      <c r="AX1479" s="5"/>
      <c r="AY1479" s="5"/>
      <c r="AZ1479" s="5"/>
      <c r="BA1479" s="5"/>
      <c r="BB1479" s="5"/>
      <c r="BC1479" s="5"/>
      <c r="BD1479" s="5"/>
      <c r="BE1479" s="5"/>
      <c r="BF1479" s="5"/>
      <c r="BG1479" s="5"/>
      <c r="BH1479" s="5"/>
      <c r="BI1479" s="5"/>
      <c r="BJ1479" s="5"/>
      <c r="BK1479" s="5"/>
      <c r="BL1479" s="5"/>
      <c r="BM1479" s="5"/>
      <c r="BN1479" s="5"/>
      <c r="BO1479" s="1">
        <f t="shared" si="22"/>
        <v>0</v>
      </c>
      <c r="BP1479" s="2"/>
    </row>
    <row r="1480" spans="1:68" x14ac:dyDescent="0.25">
      <c r="A1480" s="3"/>
      <c r="B1480" s="4"/>
      <c r="C1480" s="2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 s="5"/>
      <c r="O1480" s="5"/>
      <c r="P1480" s="5"/>
      <c r="Q1480" s="5"/>
      <c r="R1480" s="5"/>
      <c r="S1480" s="5"/>
      <c r="T1480" s="5"/>
      <c r="U1480" s="5"/>
      <c r="V1480" s="5"/>
      <c r="W1480" s="5"/>
      <c r="X1480" s="5"/>
      <c r="Y1480" s="5"/>
      <c r="Z1480" s="5"/>
      <c r="AA1480" s="5"/>
      <c r="AB1480" s="5"/>
      <c r="AC1480" s="5"/>
      <c r="AD1480" s="5"/>
      <c r="AE1480" s="5"/>
      <c r="AF1480" s="5"/>
      <c r="AG1480" s="5"/>
      <c r="AH1480" s="5"/>
      <c r="AI1480" s="5"/>
      <c r="AJ1480" s="5"/>
      <c r="AK1480" s="5"/>
      <c r="AL1480" s="5"/>
      <c r="AM1480" s="5"/>
      <c r="AN1480" s="5"/>
      <c r="AO1480" s="5"/>
      <c r="AP1480" s="5"/>
      <c r="AQ1480" s="5"/>
      <c r="AR1480" s="5"/>
      <c r="AS1480" s="5"/>
      <c r="AT1480" s="5"/>
      <c r="AU1480" s="5"/>
      <c r="AV1480" s="5"/>
      <c r="AW1480" s="5"/>
      <c r="AX1480" s="5"/>
      <c r="AY1480" s="5"/>
      <c r="AZ1480" s="5"/>
      <c r="BA1480" s="5"/>
      <c r="BB1480" s="5"/>
      <c r="BC1480" s="5"/>
      <c r="BD1480" s="5"/>
      <c r="BE1480" s="5"/>
      <c r="BF1480" s="5"/>
      <c r="BG1480" s="5"/>
      <c r="BH1480" s="5"/>
      <c r="BI1480" s="5"/>
      <c r="BJ1480" s="5"/>
      <c r="BK1480" s="5"/>
      <c r="BL1480" s="5"/>
      <c r="BM1480" s="5"/>
      <c r="BN1480" s="5"/>
      <c r="BO1480" s="1">
        <f t="shared" ref="BO1480:BO1543" si="23">COUNTA(D1480:BN1480)</f>
        <v>0</v>
      </c>
      <c r="BP1480" s="2"/>
    </row>
    <row r="1481" spans="1:68" x14ac:dyDescent="0.25">
      <c r="A1481" s="3"/>
      <c r="B1481" s="4"/>
      <c r="C1481" s="2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 s="5"/>
      <c r="O1481" s="5"/>
      <c r="P1481" s="5"/>
      <c r="Q1481" s="5"/>
      <c r="R1481" s="5"/>
      <c r="S1481" s="5"/>
      <c r="T1481" s="5"/>
      <c r="U1481" s="5"/>
      <c r="V1481" s="5"/>
      <c r="W1481" s="5"/>
      <c r="X1481" s="5"/>
      <c r="Y1481" s="5"/>
      <c r="Z1481" s="5"/>
      <c r="AA1481" s="5"/>
      <c r="AB1481" s="5"/>
      <c r="AC1481" s="5"/>
      <c r="AD1481" s="5"/>
      <c r="AE1481" s="5"/>
      <c r="AF1481" s="5"/>
      <c r="AG1481" s="5"/>
      <c r="AH1481" s="5"/>
      <c r="AI1481" s="5"/>
      <c r="AJ1481" s="5"/>
      <c r="AK1481" s="5"/>
      <c r="AL1481" s="5"/>
      <c r="AM1481" s="5"/>
      <c r="AN1481" s="5"/>
      <c r="AO1481" s="5"/>
      <c r="AP1481" s="5"/>
      <c r="AQ1481" s="5"/>
      <c r="AR1481" s="5"/>
      <c r="AS1481" s="5"/>
      <c r="AT1481" s="5"/>
      <c r="AU1481" s="5"/>
      <c r="AV1481" s="5"/>
      <c r="AW1481" s="5"/>
      <c r="AX1481" s="5"/>
      <c r="AY1481" s="5"/>
      <c r="AZ1481" s="5"/>
      <c r="BA1481" s="5"/>
      <c r="BB1481" s="5"/>
      <c r="BC1481" s="5"/>
      <c r="BD1481" s="5"/>
      <c r="BE1481" s="5"/>
      <c r="BF1481" s="5"/>
      <c r="BG1481" s="5"/>
      <c r="BH1481" s="5"/>
      <c r="BI1481" s="5"/>
      <c r="BJ1481" s="5"/>
      <c r="BK1481" s="5"/>
      <c r="BL1481" s="5"/>
      <c r="BM1481" s="5"/>
      <c r="BN1481" s="5"/>
      <c r="BO1481" s="1">
        <f t="shared" si="23"/>
        <v>0</v>
      </c>
      <c r="BP1481" s="2"/>
    </row>
    <row r="1482" spans="1:68" x14ac:dyDescent="0.25">
      <c r="A1482" s="3"/>
      <c r="B1482" s="4"/>
      <c r="C1482" s="2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 s="5"/>
      <c r="O1482" s="5"/>
      <c r="P1482" s="5"/>
      <c r="Q1482" s="5"/>
      <c r="R1482" s="5"/>
      <c r="S1482" s="5"/>
      <c r="T1482" s="5"/>
      <c r="U1482" s="5"/>
      <c r="V1482" s="5"/>
      <c r="W1482" s="5"/>
      <c r="X1482" s="5"/>
      <c r="Y1482" s="5"/>
      <c r="Z1482" s="5"/>
      <c r="AA1482" s="5"/>
      <c r="AB1482" s="5"/>
      <c r="AC1482" s="5"/>
      <c r="AD1482" s="5"/>
      <c r="AE1482" s="5"/>
      <c r="AF1482" s="5"/>
      <c r="AG1482" s="5"/>
      <c r="AH1482" s="5"/>
      <c r="AI1482" s="5"/>
      <c r="AJ1482" s="5"/>
      <c r="AK1482" s="5"/>
      <c r="AL1482" s="5"/>
      <c r="AM1482" s="5"/>
      <c r="AN1482" s="5"/>
      <c r="AO1482" s="5"/>
      <c r="AP1482" s="5"/>
      <c r="AQ1482" s="5"/>
      <c r="AR1482" s="5"/>
      <c r="AS1482" s="5"/>
      <c r="AT1482" s="5"/>
      <c r="AU1482" s="5"/>
      <c r="AV1482" s="5"/>
      <c r="AW1482" s="5"/>
      <c r="AX1482" s="5"/>
      <c r="AY1482" s="5"/>
      <c r="AZ1482" s="5"/>
      <c r="BA1482" s="5"/>
      <c r="BB1482" s="5"/>
      <c r="BC1482" s="5"/>
      <c r="BD1482" s="5"/>
      <c r="BE1482" s="5"/>
      <c r="BF1482" s="5"/>
      <c r="BG1482" s="5"/>
      <c r="BH1482" s="5"/>
      <c r="BI1482" s="5"/>
      <c r="BJ1482" s="5"/>
      <c r="BK1482" s="5"/>
      <c r="BL1482" s="5"/>
      <c r="BM1482" s="5"/>
      <c r="BN1482" s="5"/>
      <c r="BO1482" s="1">
        <f t="shared" si="23"/>
        <v>0</v>
      </c>
      <c r="BP1482" s="2"/>
    </row>
    <row r="1483" spans="1:68" x14ac:dyDescent="0.25">
      <c r="A1483" s="3"/>
      <c r="B1483" s="4"/>
      <c r="C1483" s="2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 s="5"/>
      <c r="O1483" s="5"/>
      <c r="P1483" s="5"/>
      <c r="Q1483" s="5"/>
      <c r="R1483" s="5"/>
      <c r="S1483" s="5"/>
      <c r="T1483" s="5"/>
      <c r="U1483" s="5"/>
      <c r="V1483" s="5"/>
      <c r="W1483" s="5"/>
      <c r="X1483" s="5"/>
      <c r="Y1483" s="5"/>
      <c r="Z1483" s="5"/>
      <c r="AA1483" s="5"/>
      <c r="AB1483" s="5"/>
      <c r="AC1483" s="5"/>
      <c r="AD1483" s="5"/>
      <c r="AE1483" s="5"/>
      <c r="AF1483" s="5"/>
      <c r="AG1483" s="5"/>
      <c r="AH1483" s="5"/>
      <c r="AI1483" s="5"/>
      <c r="AJ1483" s="5"/>
      <c r="AK1483" s="5"/>
      <c r="AL1483" s="5"/>
      <c r="AM1483" s="5"/>
      <c r="AN1483" s="5"/>
      <c r="AO1483" s="5"/>
      <c r="AP1483" s="5"/>
      <c r="AQ1483" s="5"/>
      <c r="AR1483" s="5"/>
      <c r="AS1483" s="5"/>
      <c r="AT1483" s="5"/>
      <c r="AU1483" s="5"/>
      <c r="AV1483" s="5"/>
      <c r="AW1483" s="5"/>
      <c r="AX1483" s="5"/>
      <c r="AY1483" s="5"/>
      <c r="AZ1483" s="5"/>
      <c r="BA1483" s="5"/>
      <c r="BB1483" s="5"/>
      <c r="BC1483" s="5"/>
      <c r="BD1483" s="5"/>
      <c r="BE1483" s="5"/>
      <c r="BF1483" s="5"/>
      <c r="BG1483" s="5"/>
      <c r="BH1483" s="5"/>
      <c r="BI1483" s="5"/>
      <c r="BJ1483" s="5"/>
      <c r="BK1483" s="5"/>
      <c r="BL1483" s="5"/>
      <c r="BM1483" s="5"/>
      <c r="BN1483" s="5"/>
      <c r="BO1483" s="1">
        <f t="shared" si="23"/>
        <v>0</v>
      </c>
      <c r="BP1483" s="2"/>
    </row>
    <row r="1484" spans="1:68" x14ac:dyDescent="0.25">
      <c r="A1484" s="3"/>
      <c r="B1484" s="4"/>
      <c r="C1484" s="2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 s="5"/>
      <c r="O1484" s="5"/>
      <c r="P1484" s="5"/>
      <c r="Q1484" s="5"/>
      <c r="R1484" s="5"/>
      <c r="S1484" s="5"/>
      <c r="T1484" s="5"/>
      <c r="U1484" s="5"/>
      <c r="V1484" s="5"/>
      <c r="W1484" s="5"/>
      <c r="X1484" s="5"/>
      <c r="Y1484" s="5"/>
      <c r="Z1484" s="5"/>
      <c r="AA1484" s="5"/>
      <c r="AB1484" s="5"/>
      <c r="AC1484" s="5"/>
      <c r="AD1484" s="5"/>
      <c r="AE1484" s="5"/>
      <c r="AF1484" s="5"/>
      <c r="AG1484" s="5"/>
      <c r="AH1484" s="5"/>
      <c r="AI1484" s="5"/>
      <c r="AJ1484" s="5"/>
      <c r="AK1484" s="5"/>
      <c r="AL1484" s="5"/>
      <c r="AM1484" s="5"/>
      <c r="AN1484" s="5"/>
      <c r="AO1484" s="5"/>
      <c r="AP1484" s="5"/>
      <c r="AQ1484" s="5"/>
      <c r="AR1484" s="5"/>
      <c r="AS1484" s="5"/>
      <c r="AT1484" s="5"/>
      <c r="AU1484" s="5"/>
      <c r="AV1484" s="5"/>
      <c r="AW1484" s="5"/>
      <c r="AX1484" s="5"/>
      <c r="AY1484" s="5"/>
      <c r="AZ1484" s="5"/>
      <c r="BA1484" s="5"/>
      <c r="BB1484" s="5"/>
      <c r="BC1484" s="5"/>
      <c r="BD1484" s="5"/>
      <c r="BE1484" s="5"/>
      <c r="BF1484" s="5"/>
      <c r="BG1484" s="5"/>
      <c r="BH1484" s="5"/>
      <c r="BI1484" s="5"/>
      <c r="BJ1484" s="5"/>
      <c r="BK1484" s="5"/>
      <c r="BL1484" s="5"/>
      <c r="BM1484" s="5"/>
      <c r="BN1484" s="5"/>
      <c r="BO1484" s="1">
        <f t="shared" si="23"/>
        <v>0</v>
      </c>
      <c r="BP1484" s="2"/>
    </row>
    <row r="1485" spans="1:68" x14ac:dyDescent="0.25">
      <c r="A1485" s="3"/>
      <c r="B1485" s="4"/>
      <c r="C1485" s="2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 s="5"/>
      <c r="O1485" s="5"/>
      <c r="P1485" s="5"/>
      <c r="Q1485" s="5"/>
      <c r="R1485" s="5"/>
      <c r="S1485" s="5"/>
      <c r="T1485" s="5"/>
      <c r="U1485" s="5"/>
      <c r="V1485" s="5"/>
      <c r="W1485" s="5"/>
      <c r="X1485" s="5"/>
      <c r="Y1485" s="5"/>
      <c r="Z1485" s="5"/>
      <c r="AA1485" s="5"/>
      <c r="AB1485" s="5"/>
      <c r="AC1485" s="5"/>
      <c r="AD1485" s="5"/>
      <c r="AE1485" s="5"/>
      <c r="AF1485" s="5"/>
      <c r="AG1485" s="5"/>
      <c r="AH1485" s="5"/>
      <c r="AI1485" s="5"/>
      <c r="AJ1485" s="5"/>
      <c r="AK1485" s="5"/>
      <c r="AL1485" s="5"/>
      <c r="AM1485" s="5"/>
      <c r="AN1485" s="5"/>
      <c r="AO1485" s="5"/>
      <c r="AP1485" s="5"/>
      <c r="AQ1485" s="5"/>
      <c r="AR1485" s="5"/>
      <c r="AS1485" s="5"/>
      <c r="AT1485" s="5"/>
      <c r="AU1485" s="5"/>
      <c r="AV1485" s="5"/>
      <c r="AW1485" s="5"/>
      <c r="AX1485" s="5"/>
      <c r="AY1485" s="5"/>
      <c r="AZ1485" s="5"/>
      <c r="BA1485" s="5"/>
      <c r="BB1485" s="5"/>
      <c r="BC1485" s="5"/>
      <c r="BD1485" s="5"/>
      <c r="BE1485" s="5"/>
      <c r="BF1485" s="5"/>
      <c r="BG1485" s="5"/>
      <c r="BH1485" s="5"/>
      <c r="BI1485" s="5"/>
      <c r="BJ1485" s="5"/>
      <c r="BK1485" s="5"/>
      <c r="BL1485" s="5"/>
      <c r="BM1485" s="5"/>
      <c r="BN1485" s="5"/>
      <c r="BO1485" s="1">
        <f t="shared" si="23"/>
        <v>0</v>
      </c>
      <c r="BP1485" s="2"/>
    </row>
    <row r="1486" spans="1:68" x14ac:dyDescent="0.25">
      <c r="A1486" s="3"/>
      <c r="B1486" s="4"/>
      <c r="C1486" s="2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 s="5"/>
      <c r="O1486" s="5"/>
      <c r="P1486" s="5"/>
      <c r="Q1486" s="5"/>
      <c r="R1486" s="5"/>
      <c r="S1486" s="5"/>
      <c r="T1486" s="5"/>
      <c r="U1486" s="5"/>
      <c r="V1486" s="5"/>
      <c r="W1486" s="5"/>
      <c r="X1486" s="5"/>
      <c r="Y1486" s="5"/>
      <c r="Z1486" s="5"/>
      <c r="AA1486" s="5"/>
      <c r="AB1486" s="5"/>
      <c r="AC1486" s="5"/>
      <c r="AD1486" s="5"/>
      <c r="AE1486" s="5"/>
      <c r="AF1486" s="5"/>
      <c r="AG1486" s="5"/>
      <c r="AH1486" s="5"/>
      <c r="AI1486" s="5"/>
      <c r="AJ1486" s="5"/>
      <c r="AK1486" s="5"/>
      <c r="AL1486" s="5"/>
      <c r="AM1486" s="5"/>
      <c r="AN1486" s="5"/>
      <c r="AO1486" s="5"/>
      <c r="AP1486" s="5"/>
      <c r="AQ1486" s="5"/>
      <c r="AR1486" s="5"/>
      <c r="AS1486" s="5"/>
      <c r="AT1486" s="5"/>
      <c r="AU1486" s="5"/>
      <c r="AV1486" s="5"/>
      <c r="AW1486" s="5"/>
      <c r="AX1486" s="5"/>
      <c r="AY1486" s="5"/>
      <c r="AZ1486" s="5"/>
      <c r="BA1486" s="5"/>
      <c r="BB1486" s="5"/>
      <c r="BC1486" s="5"/>
      <c r="BD1486" s="5"/>
      <c r="BE1486" s="5"/>
      <c r="BF1486" s="5"/>
      <c r="BG1486" s="5"/>
      <c r="BH1486" s="5"/>
      <c r="BI1486" s="5"/>
      <c r="BJ1486" s="5"/>
      <c r="BK1486" s="5"/>
      <c r="BL1486" s="5"/>
      <c r="BM1486" s="5"/>
      <c r="BN1486" s="5"/>
      <c r="BO1486" s="1">
        <f t="shared" si="23"/>
        <v>0</v>
      </c>
      <c r="BP1486" s="2"/>
    </row>
    <row r="1487" spans="1:68" x14ac:dyDescent="0.25">
      <c r="A1487" s="3"/>
      <c r="B1487" s="4"/>
      <c r="C1487" s="2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 s="5"/>
      <c r="O1487" s="5"/>
      <c r="P1487" s="5"/>
      <c r="Q1487" s="5"/>
      <c r="R1487" s="5"/>
      <c r="S1487" s="5"/>
      <c r="T1487" s="5"/>
      <c r="U1487" s="5"/>
      <c r="V1487" s="5"/>
      <c r="W1487" s="5"/>
      <c r="X1487" s="5"/>
      <c r="Y1487" s="5"/>
      <c r="Z1487" s="5"/>
      <c r="AA1487" s="5"/>
      <c r="AB1487" s="5"/>
      <c r="AC1487" s="5"/>
      <c r="AD1487" s="5"/>
      <c r="AE1487" s="5"/>
      <c r="AF1487" s="5"/>
      <c r="AG1487" s="5"/>
      <c r="AH1487" s="5"/>
      <c r="AI1487" s="5"/>
      <c r="AJ1487" s="5"/>
      <c r="AK1487" s="5"/>
      <c r="AL1487" s="5"/>
      <c r="AM1487" s="5"/>
      <c r="AN1487" s="5"/>
      <c r="AO1487" s="5"/>
      <c r="AP1487" s="5"/>
      <c r="AQ1487" s="5"/>
      <c r="AR1487" s="5"/>
      <c r="AS1487" s="5"/>
      <c r="AT1487" s="5"/>
      <c r="AU1487" s="5"/>
      <c r="AV1487" s="5"/>
      <c r="AW1487" s="5"/>
      <c r="AX1487" s="5"/>
      <c r="AY1487" s="5"/>
      <c r="AZ1487" s="5"/>
      <c r="BA1487" s="5"/>
      <c r="BB1487" s="5"/>
      <c r="BC1487" s="5"/>
      <c r="BD1487" s="5"/>
      <c r="BE1487" s="5"/>
      <c r="BF1487" s="5"/>
      <c r="BG1487" s="5"/>
      <c r="BH1487" s="5"/>
      <c r="BI1487" s="5"/>
      <c r="BJ1487" s="5"/>
      <c r="BK1487" s="5"/>
      <c r="BL1487" s="5"/>
      <c r="BM1487" s="5"/>
      <c r="BN1487" s="5"/>
      <c r="BO1487" s="1">
        <f t="shared" si="23"/>
        <v>0</v>
      </c>
      <c r="BP1487" s="2"/>
    </row>
    <row r="1488" spans="1:68" x14ac:dyDescent="0.25">
      <c r="A1488" s="3"/>
      <c r="B1488" s="4"/>
      <c r="C1488" s="2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 s="5"/>
      <c r="O1488" s="5"/>
      <c r="P1488" s="5"/>
      <c r="Q1488" s="5"/>
      <c r="R1488" s="5"/>
      <c r="S1488" s="5"/>
      <c r="T1488" s="5"/>
      <c r="U1488" s="5"/>
      <c r="V1488" s="5"/>
      <c r="W1488" s="5"/>
      <c r="X1488" s="5"/>
      <c r="Y1488" s="5"/>
      <c r="Z1488" s="5"/>
      <c r="AA1488" s="5"/>
      <c r="AB1488" s="5"/>
      <c r="AC1488" s="5"/>
      <c r="AD1488" s="5"/>
      <c r="AE1488" s="5"/>
      <c r="AF1488" s="5"/>
      <c r="AG1488" s="5"/>
      <c r="AH1488" s="5"/>
      <c r="AI1488" s="5"/>
      <c r="AJ1488" s="5"/>
      <c r="AK1488" s="5"/>
      <c r="AL1488" s="5"/>
      <c r="AM1488" s="5"/>
      <c r="AN1488" s="5"/>
      <c r="AO1488" s="5"/>
      <c r="AP1488" s="5"/>
      <c r="AQ1488" s="5"/>
      <c r="AR1488" s="5"/>
      <c r="AS1488" s="5"/>
      <c r="AT1488" s="5"/>
      <c r="AU1488" s="5"/>
      <c r="AV1488" s="5"/>
      <c r="AW1488" s="5"/>
      <c r="AX1488" s="5"/>
      <c r="AY1488" s="5"/>
      <c r="AZ1488" s="5"/>
      <c r="BA1488" s="5"/>
      <c r="BB1488" s="5"/>
      <c r="BC1488" s="5"/>
      <c r="BD1488" s="5"/>
      <c r="BE1488" s="5"/>
      <c r="BF1488" s="5"/>
      <c r="BG1488" s="5"/>
      <c r="BH1488" s="5"/>
      <c r="BI1488" s="5"/>
      <c r="BJ1488" s="5"/>
      <c r="BK1488" s="5"/>
      <c r="BL1488" s="5"/>
      <c r="BM1488" s="5"/>
      <c r="BN1488" s="5"/>
      <c r="BO1488" s="1">
        <f t="shared" si="23"/>
        <v>0</v>
      </c>
      <c r="BP1488" s="2"/>
    </row>
    <row r="1489" spans="1:68" x14ac:dyDescent="0.25">
      <c r="A1489" s="3"/>
      <c r="B1489" s="4"/>
      <c r="C1489" s="2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 s="5"/>
      <c r="O1489" s="5"/>
      <c r="P1489" s="5"/>
      <c r="Q1489" s="5"/>
      <c r="R1489" s="5"/>
      <c r="S1489" s="5"/>
      <c r="T1489" s="5"/>
      <c r="U1489" s="5"/>
      <c r="V1489" s="5"/>
      <c r="W1489" s="5"/>
      <c r="X1489" s="5"/>
      <c r="Y1489" s="5"/>
      <c r="Z1489" s="5"/>
      <c r="AA1489" s="5"/>
      <c r="AB1489" s="5"/>
      <c r="AC1489" s="5"/>
      <c r="AD1489" s="5"/>
      <c r="AE1489" s="5"/>
      <c r="AF1489" s="5"/>
      <c r="AG1489" s="5"/>
      <c r="AH1489" s="5"/>
      <c r="AI1489" s="5"/>
      <c r="AJ1489" s="5"/>
      <c r="AK1489" s="5"/>
      <c r="AL1489" s="5"/>
      <c r="AM1489" s="5"/>
      <c r="AN1489" s="5"/>
      <c r="AO1489" s="5"/>
      <c r="AP1489" s="5"/>
      <c r="AQ1489" s="5"/>
      <c r="AR1489" s="5"/>
      <c r="AS1489" s="5"/>
      <c r="AT1489" s="5"/>
      <c r="AU1489" s="5"/>
      <c r="AV1489" s="5"/>
      <c r="AW1489" s="5"/>
      <c r="AX1489" s="5"/>
      <c r="AY1489" s="5"/>
      <c r="AZ1489" s="5"/>
      <c r="BA1489" s="5"/>
      <c r="BB1489" s="5"/>
      <c r="BC1489" s="5"/>
      <c r="BD1489" s="5"/>
      <c r="BE1489" s="5"/>
      <c r="BF1489" s="5"/>
      <c r="BG1489" s="5"/>
      <c r="BH1489" s="5"/>
      <c r="BI1489" s="5"/>
      <c r="BJ1489" s="5"/>
      <c r="BK1489" s="5"/>
      <c r="BL1489" s="5"/>
      <c r="BM1489" s="5"/>
      <c r="BN1489" s="5"/>
      <c r="BO1489" s="1">
        <f t="shared" si="23"/>
        <v>0</v>
      </c>
      <c r="BP1489" s="2"/>
    </row>
    <row r="1490" spans="1:68" x14ac:dyDescent="0.25">
      <c r="A1490" s="3"/>
      <c r="B1490" s="4"/>
      <c r="C1490" s="2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 s="5"/>
      <c r="O1490" s="5"/>
      <c r="P1490" s="5"/>
      <c r="Q1490" s="5"/>
      <c r="R1490" s="5"/>
      <c r="S1490" s="5"/>
      <c r="T1490" s="5"/>
      <c r="U1490" s="5"/>
      <c r="V1490" s="5"/>
      <c r="W1490" s="5"/>
      <c r="X1490" s="5"/>
      <c r="Y1490" s="5"/>
      <c r="Z1490" s="5"/>
      <c r="AA1490" s="5"/>
      <c r="AB1490" s="5"/>
      <c r="AC1490" s="5"/>
      <c r="AD1490" s="5"/>
      <c r="AE1490" s="5"/>
      <c r="AF1490" s="5"/>
      <c r="AG1490" s="5"/>
      <c r="AH1490" s="5"/>
      <c r="AI1490" s="5"/>
      <c r="AJ1490" s="5"/>
      <c r="AK1490" s="5"/>
      <c r="AL1490" s="5"/>
      <c r="AM1490" s="5"/>
      <c r="AN1490" s="5"/>
      <c r="AO1490" s="5"/>
      <c r="AP1490" s="5"/>
      <c r="AQ1490" s="5"/>
      <c r="AR1490" s="5"/>
      <c r="AS1490" s="5"/>
      <c r="AT1490" s="5"/>
      <c r="AU1490" s="5"/>
      <c r="AV1490" s="5"/>
      <c r="AW1490" s="5"/>
      <c r="AX1490" s="5"/>
      <c r="AY1490" s="5"/>
      <c r="AZ1490" s="5"/>
      <c r="BA1490" s="5"/>
      <c r="BB1490" s="5"/>
      <c r="BC1490" s="5"/>
      <c r="BD1490" s="5"/>
      <c r="BE1490" s="5"/>
      <c r="BF1490" s="5"/>
      <c r="BG1490" s="5"/>
      <c r="BH1490" s="5"/>
      <c r="BI1490" s="5"/>
      <c r="BJ1490" s="5"/>
      <c r="BK1490" s="5"/>
      <c r="BL1490" s="5"/>
      <c r="BM1490" s="5"/>
      <c r="BN1490" s="5"/>
      <c r="BO1490" s="1">
        <f t="shared" si="23"/>
        <v>0</v>
      </c>
      <c r="BP1490" s="2"/>
    </row>
    <row r="1491" spans="1:68" x14ac:dyDescent="0.25">
      <c r="A1491" s="3"/>
      <c r="B1491" s="4"/>
      <c r="C1491" s="2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 s="5"/>
      <c r="O1491" s="5"/>
      <c r="P1491" s="5"/>
      <c r="Q1491" s="5"/>
      <c r="R1491" s="5"/>
      <c r="S1491" s="5"/>
      <c r="T1491" s="5"/>
      <c r="U1491" s="5"/>
      <c r="V1491" s="5"/>
      <c r="W1491" s="5"/>
      <c r="X1491" s="5"/>
      <c r="Y1491" s="5"/>
      <c r="Z1491" s="5"/>
      <c r="AA1491" s="5"/>
      <c r="AB1491" s="5"/>
      <c r="AC1491" s="5"/>
      <c r="AD1491" s="5"/>
      <c r="AE1491" s="5"/>
      <c r="AF1491" s="5"/>
      <c r="AG1491" s="5"/>
      <c r="AH1491" s="5"/>
      <c r="AI1491" s="5"/>
      <c r="AJ1491" s="5"/>
      <c r="AK1491" s="5"/>
      <c r="AL1491" s="5"/>
      <c r="AM1491" s="5"/>
      <c r="AN1491" s="5"/>
      <c r="AO1491" s="5"/>
      <c r="AP1491" s="5"/>
      <c r="AQ1491" s="5"/>
      <c r="AR1491" s="5"/>
      <c r="AS1491" s="5"/>
      <c r="AT1491" s="5"/>
      <c r="AU1491" s="5"/>
      <c r="AV1491" s="5"/>
      <c r="AW1491" s="5"/>
      <c r="AX1491" s="5"/>
      <c r="AY1491" s="5"/>
      <c r="AZ1491" s="5"/>
      <c r="BA1491" s="5"/>
      <c r="BB1491" s="5"/>
      <c r="BC1491" s="5"/>
      <c r="BD1491" s="5"/>
      <c r="BE1491" s="5"/>
      <c r="BF1491" s="5"/>
      <c r="BG1491" s="5"/>
      <c r="BH1491" s="5"/>
      <c r="BI1491" s="5"/>
      <c r="BJ1491" s="5"/>
      <c r="BK1491" s="5"/>
      <c r="BL1491" s="5"/>
      <c r="BM1491" s="5"/>
      <c r="BN1491" s="5"/>
      <c r="BO1491" s="1">
        <f t="shared" si="23"/>
        <v>0</v>
      </c>
      <c r="BP1491" s="2"/>
    </row>
    <row r="1492" spans="1:68" x14ac:dyDescent="0.25">
      <c r="A1492" s="3"/>
      <c r="B1492" s="4"/>
      <c r="C1492" s="2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 s="5"/>
      <c r="O1492" s="5"/>
      <c r="P1492" s="5"/>
      <c r="Q1492" s="5"/>
      <c r="R1492" s="5"/>
      <c r="S1492" s="5"/>
      <c r="T1492" s="5"/>
      <c r="U1492" s="5"/>
      <c r="V1492" s="5"/>
      <c r="W1492" s="5"/>
      <c r="X1492" s="5"/>
      <c r="Y1492" s="5"/>
      <c r="Z1492" s="5"/>
      <c r="AA1492" s="5"/>
      <c r="AB1492" s="5"/>
      <c r="AC1492" s="5"/>
      <c r="AD1492" s="5"/>
      <c r="AE1492" s="5"/>
      <c r="AF1492" s="5"/>
      <c r="AG1492" s="5"/>
      <c r="AH1492" s="5"/>
      <c r="AI1492" s="5"/>
      <c r="AJ1492" s="5"/>
      <c r="AK1492" s="5"/>
      <c r="AL1492" s="5"/>
      <c r="AM1492" s="5"/>
      <c r="AN1492" s="5"/>
      <c r="AO1492" s="5"/>
      <c r="AP1492" s="5"/>
      <c r="AQ1492" s="5"/>
      <c r="AR1492" s="5"/>
      <c r="AS1492" s="5"/>
      <c r="AT1492" s="5"/>
      <c r="AU1492" s="5"/>
      <c r="AV1492" s="5"/>
      <c r="AW1492" s="5"/>
      <c r="AX1492" s="5"/>
      <c r="AY1492" s="5"/>
      <c r="AZ1492" s="5"/>
      <c r="BA1492" s="5"/>
      <c r="BB1492" s="5"/>
      <c r="BC1492" s="5"/>
      <c r="BD1492" s="5"/>
      <c r="BE1492" s="5"/>
      <c r="BF1492" s="5"/>
      <c r="BG1492" s="5"/>
      <c r="BH1492" s="5"/>
      <c r="BI1492" s="5"/>
      <c r="BJ1492" s="5"/>
      <c r="BK1492" s="5"/>
      <c r="BL1492" s="5"/>
      <c r="BM1492" s="5"/>
      <c r="BN1492" s="5"/>
      <c r="BO1492" s="1">
        <f t="shared" si="23"/>
        <v>0</v>
      </c>
      <c r="BP1492" s="2"/>
    </row>
    <row r="1493" spans="1:68" x14ac:dyDescent="0.25">
      <c r="A1493" s="3"/>
      <c r="B1493" s="4"/>
      <c r="C1493" s="2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 s="5"/>
      <c r="O1493" s="5"/>
      <c r="P1493" s="5"/>
      <c r="Q1493" s="5"/>
      <c r="R1493" s="5"/>
      <c r="S1493" s="5"/>
      <c r="T1493" s="5"/>
      <c r="U1493" s="5"/>
      <c r="V1493" s="5"/>
      <c r="W1493" s="5"/>
      <c r="X1493" s="5"/>
      <c r="Y1493" s="5"/>
      <c r="Z1493" s="5"/>
      <c r="AA1493" s="5"/>
      <c r="AB1493" s="5"/>
      <c r="AC1493" s="5"/>
      <c r="AD1493" s="5"/>
      <c r="AE1493" s="5"/>
      <c r="AF1493" s="5"/>
      <c r="AG1493" s="5"/>
      <c r="AH1493" s="5"/>
      <c r="AI1493" s="5"/>
      <c r="AJ1493" s="5"/>
      <c r="AK1493" s="5"/>
      <c r="AL1493" s="5"/>
      <c r="AM1493" s="5"/>
      <c r="AN1493" s="5"/>
      <c r="AO1493" s="5"/>
      <c r="AP1493" s="5"/>
      <c r="AQ1493" s="5"/>
      <c r="AR1493" s="5"/>
      <c r="AS1493" s="5"/>
      <c r="AT1493" s="5"/>
      <c r="AU1493" s="5"/>
      <c r="AV1493" s="5"/>
      <c r="AW1493" s="5"/>
      <c r="AX1493" s="5"/>
      <c r="AY1493" s="5"/>
      <c r="AZ1493" s="5"/>
      <c r="BA1493" s="5"/>
      <c r="BB1493" s="5"/>
      <c r="BC1493" s="5"/>
      <c r="BD1493" s="5"/>
      <c r="BE1493" s="5"/>
      <c r="BF1493" s="5"/>
      <c r="BG1493" s="5"/>
      <c r="BH1493" s="5"/>
      <c r="BI1493" s="5"/>
      <c r="BJ1493" s="5"/>
      <c r="BK1493" s="5"/>
      <c r="BL1493" s="5"/>
      <c r="BM1493" s="5"/>
      <c r="BN1493" s="5"/>
      <c r="BO1493" s="1">
        <f t="shared" si="23"/>
        <v>0</v>
      </c>
      <c r="BP1493" s="2"/>
    </row>
    <row r="1494" spans="1:68" x14ac:dyDescent="0.25">
      <c r="A1494" s="3"/>
      <c r="B1494" s="4"/>
      <c r="C1494" s="2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 s="5"/>
      <c r="O1494" s="5"/>
      <c r="P1494" s="5"/>
      <c r="Q1494" s="5"/>
      <c r="R1494" s="5"/>
      <c r="S1494" s="5"/>
      <c r="T1494" s="5"/>
      <c r="U1494" s="5"/>
      <c r="V1494" s="5"/>
      <c r="W1494" s="5"/>
      <c r="X1494" s="5"/>
      <c r="Y1494" s="5"/>
      <c r="Z1494" s="5"/>
      <c r="AA1494" s="5"/>
      <c r="AB1494" s="5"/>
      <c r="AC1494" s="5"/>
      <c r="AD1494" s="5"/>
      <c r="AE1494" s="5"/>
      <c r="AF1494" s="5"/>
      <c r="AG1494" s="5"/>
      <c r="AH1494" s="5"/>
      <c r="AI1494" s="5"/>
      <c r="AJ1494" s="5"/>
      <c r="AK1494" s="5"/>
      <c r="AL1494" s="5"/>
      <c r="AM1494" s="5"/>
      <c r="AN1494" s="5"/>
      <c r="AO1494" s="5"/>
      <c r="AP1494" s="5"/>
      <c r="AQ1494" s="5"/>
      <c r="AR1494" s="5"/>
      <c r="AS1494" s="5"/>
      <c r="AT1494" s="5"/>
      <c r="AU1494" s="5"/>
      <c r="AV1494" s="5"/>
      <c r="AW1494" s="5"/>
      <c r="AX1494" s="5"/>
      <c r="AY1494" s="5"/>
      <c r="AZ1494" s="5"/>
      <c r="BA1494" s="5"/>
      <c r="BB1494" s="5"/>
      <c r="BC1494" s="5"/>
      <c r="BD1494" s="5"/>
      <c r="BE1494" s="5"/>
      <c r="BF1494" s="5"/>
      <c r="BG1494" s="5"/>
      <c r="BH1494" s="5"/>
      <c r="BI1494" s="5"/>
      <c r="BJ1494" s="5"/>
      <c r="BK1494" s="5"/>
      <c r="BL1494" s="5"/>
      <c r="BM1494" s="5"/>
      <c r="BN1494" s="5"/>
      <c r="BO1494" s="1">
        <f t="shared" si="23"/>
        <v>0</v>
      </c>
      <c r="BP1494" s="2"/>
    </row>
    <row r="1495" spans="1:68" x14ac:dyDescent="0.25">
      <c r="A1495" s="3"/>
      <c r="B1495" s="4"/>
      <c r="C1495" s="2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 s="5"/>
      <c r="O1495" s="5"/>
      <c r="P1495" s="5"/>
      <c r="Q1495" s="5"/>
      <c r="R1495" s="5"/>
      <c r="S1495" s="5"/>
      <c r="T1495" s="5"/>
      <c r="U1495" s="5"/>
      <c r="V1495" s="5"/>
      <c r="W1495" s="5"/>
      <c r="X1495" s="5"/>
      <c r="Y1495" s="5"/>
      <c r="Z1495" s="5"/>
      <c r="AA1495" s="5"/>
      <c r="AB1495" s="5"/>
      <c r="AC1495" s="5"/>
      <c r="AD1495" s="5"/>
      <c r="AE1495" s="5"/>
      <c r="AF1495" s="5"/>
      <c r="AG1495" s="5"/>
      <c r="AH1495" s="5"/>
      <c r="AI1495" s="5"/>
      <c r="AJ1495" s="5"/>
      <c r="AK1495" s="5"/>
      <c r="AL1495" s="5"/>
      <c r="AM1495" s="5"/>
      <c r="AN1495" s="5"/>
      <c r="AO1495" s="5"/>
      <c r="AP1495" s="5"/>
      <c r="AQ1495" s="5"/>
      <c r="AR1495" s="5"/>
      <c r="AS1495" s="5"/>
      <c r="AT1495" s="5"/>
      <c r="AU1495" s="5"/>
      <c r="AV1495" s="5"/>
      <c r="AW1495" s="5"/>
      <c r="AX1495" s="5"/>
      <c r="AY1495" s="5"/>
      <c r="AZ1495" s="5"/>
      <c r="BA1495" s="5"/>
      <c r="BB1495" s="5"/>
      <c r="BC1495" s="5"/>
      <c r="BD1495" s="5"/>
      <c r="BE1495" s="5"/>
      <c r="BF1495" s="5"/>
      <c r="BG1495" s="5"/>
      <c r="BH1495" s="5"/>
      <c r="BI1495" s="5"/>
      <c r="BJ1495" s="5"/>
      <c r="BK1495" s="5"/>
      <c r="BL1495" s="5"/>
      <c r="BM1495" s="5"/>
      <c r="BN1495" s="5"/>
      <c r="BO1495" s="1">
        <f t="shared" si="23"/>
        <v>0</v>
      </c>
      <c r="BP1495" s="2"/>
    </row>
    <row r="1496" spans="1:68" x14ac:dyDescent="0.25">
      <c r="A1496" s="3"/>
      <c r="B1496" s="4"/>
      <c r="C1496" s="2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 s="5"/>
      <c r="O1496" s="5"/>
      <c r="P1496" s="5"/>
      <c r="Q1496" s="5"/>
      <c r="R1496" s="5"/>
      <c r="S1496" s="5"/>
      <c r="T1496" s="5"/>
      <c r="U1496" s="5"/>
      <c r="V1496" s="5"/>
      <c r="W1496" s="5"/>
      <c r="X1496" s="5"/>
      <c r="Y1496" s="5"/>
      <c r="Z1496" s="5"/>
      <c r="AA1496" s="5"/>
      <c r="AB1496" s="5"/>
      <c r="AC1496" s="5"/>
      <c r="AD1496" s="5"/>
      <c r="AE1496" s="5"/>
      <c r="AF1496" s="5"/>
      <c r="AG1496" s="5"/>
      <c r="AH1496" s="5"/>
      <c r="AI1496" s="5"/>
      <c r="AJ1496" s="5"/>
      <c r="AK1496" s="5"/>
      <c r="AL1496" s="5"/>
      <c r="AM1496" s="5"/>
      <c r="AN1496" s="5"/>
      <c r="AO1496" s="5"/>
      <c r="AP1496" s="5"/>
      <c r="AQ1496" s="5"/>
      <c r="AR1496" s="5"/>
      <c r="AS1496" s="5"/>
      <c r="AT1496" s="5"/>
      <c r="AU1496" s="5"/>
      <c r="AV1496" s="5"/>
      <c r="AW1496" s="5"/>
      <c r="AX1496" s="5"/>
      <c r="AY1496" s="5"/>
      <c r="AZ1496" s="5"/>
      <c r="BA1496" s="5"/>
      <c r="BB1496" s="5"/>
      <c r="BC1496" s="5"/>
      <c r="BD1496" s="5"/>
      <c r="BE1496" s="5"/>
      <c r="BF1496" s="5"/>
      <c r="BG1496" s="5"/>
      <c r="BH1496" s="5"/>
      <c r="BI1496" s="5"/>
      <c r="BJ1496" s="5"/>
      <c r="BK1496" s="5"/>
      <c r="BL1496" s="5"/>
      <c r="BM1496" s="5"/>
      <c r="BN1496" s="5"/>
      <c r="BO1496" s="1">
        <f t="shared" si="23"/>
        <v>0</v>
      </c>
      <c r="BP1496" s="2"/>
    </row>
    <row r="1497" spans="1:68" x14ac:dyDescent="0.25">
      <c r="A1497" s="3"/>
      <c r="B1497" s="4"/>
      <c r="C1497" s="2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 s="5"/>
      <c r="O1497" s="5"/>
      <c r="P1497" s="5"/>
      <c r="Q1497" s="5"/>
      <c r="R1497" s="5"/>
      <c r="S1497" s="5"/>
      <c r="T1497" s="5"/>
      <c r="U1497" s="5"/>
      <c r="V1497" s="5"/>
      <c r="W1497" s="5"/>
      <c r="X1497" s="5"/>
      <c r="Y1497" s="5"/>
      <c r="Z1497" s="5"/>
      <c r="AA1497" s="5"/>
      <c r="AB1497" s="5"/>
      <c r="AC1497" s="5"/>
      <c r="AD1497" s="5"/>
      <c r="AE1497" s="5"/>
      <c r="AF1497" s="5"/>
      <c r="AG1497" s="5"/>
      <c r="AH1497" s="5"/>
      <c r="AI1497" s="5"/>
      <c r="AJ1497" s="5"/>
      <c r="AK1497" s="5"/>
      <c r="AL1497" s="5"/>
      <c r="AM1497" s="5"/>
      <c r="AN1497" s="5"/>
      <c r="AO1497" s="5"/>
      <c r="AP1497" s="5"/>
      <c r="AQ1497" s="5"/>
      <c r="AR1497" s="5"/>
      <c r="AS1497" s="5"/>
      <c r="AT1497" s="5"/>
      <c r="AU1497" s="5"/>
      <c r="AV1497" s="5"/>
      <c r="AW1497" s="5"/>
      <c r="AX1497" s="5"/>
      <c r="AY1497" s="5"/>
      <c r="AZ1497" s="5"/>
      <c r="BA1497" s="5"/>
      <c r="BB1497" s="5"/>
      <c r="BC1497" s="5"/>
      <c r="BD1497" s="5"/>
      <c r="BE1497" s="5"/>
      <c r="BF1497" s="5"/>
      <c r="BG1497" s="5"/>
      <c r="BH1497" s="5"/>
      <c r="BI1497" s="5"/>
      <c r="BJ1497" s="5"/>
      <c r="BK1497" s="5"/>
      <c r="BL1497" s="5"/>
      <c r="BM1497" s="5"/>
      <c r="BN1497" s="5"/>
      <c r="BO1497" s="1">
        <f t="shared" si="23"/>
        <v>0</v>
      </c>
      <c r="BP1497" s="2"/>
    </row>
    <row r="1498" spans="1:68" x14ac:dyDescent="0.25">
      <c r="A1498" s="3"/>
      <c r="B1498" s="4"/>
      <c r="C1498" s="2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 s="5"/>
      <c r="O1498" s="5"/>
      <c r="P1498" s="5"/>
      <c r="Q1498" s="5"/>
      <c r="R1498" s="5"/>
      <c r="S1498" s="5"/>
      <c r="T1498" s="5"/>
      <c r="U1498" s="5"/>
      <c r="V1498" s="5"/>
      <c r="W1498" s="5"/>
      <c r="X1498" s="5"/>
      <c r="Y1498" s="5"/>
      <c r="Z1498" s="5"/>
      <c r="AA1498" s="5"/>
      <c r="AB1498" s="5"/>
      <c r="AC1498" s="5"/>
      <c r="AD1498" s="5"/>
      <c r="AE1498" s="5"/>
      <c r="AF1498" s="5"/>
      <c r="AG1498" s="5"/>
      <c r="AH1498" s="5"/>
      <c r="AI1498" s="5"/>
      <c r="AJ1498" s="5"/>
      <c r="AK1498" s="5"/>
      <c r="AL1498" s="5"/>
      <c r="AM1498" s="5"/>
      <c r="AN1498" s="5"/>
      <c r="AO1498" s="5"/>
      <c r="AP1498" s="5"/>
      <c r="AQ1498" s="5"/>
      <c r="AR1498" s="5"/>
      <c r="AS1498" s="5"/>
      <c r="AT1498" s="5"/>
      <c r="AU1498" s="5"/>
      <c r="AV1498" s="5"/>
      <c r="AW1498" s="5"/>
      <c r="AX1498" s="5"/>
      <c r="AY1498" s="5"/>
      <c r="AZ1498" s="5"/>
      <c r="BA1498" s="5"/>
      <c r="BB1498" s="5"/>
      <c r="BC1498" s="5"/>
      <c r="BD1498" s="5"/>
      <c r="BE1498" s="5"/>
      <c r="BF1498" s="5"/>
      <c r="BG1498" s="5"/>
      <c r="BH1498" s="5"/>
      <c r="BI1498" s="5"/>
      <c r="BJ1498" s="5"/>
      <c r="BK1498" s="5"/>
      <c r="BL1498" s="5"/>
      <c r="BM1498" s="5"/>
      <c r="BN1498" s="5"/>
      <c r="BO1498" s="1">
        <f t="shared" si="23"/>
        <v>0</v>
      </c>
      <c r="BP1498" s="2"/>
    </row>
    <row r="1499" spans="1:68" x14ac:dyDescent="0.25">
      <c r="A1499" s="3"/>
      <c r="B1499" s="4"/>
      <c r="C1499" s="2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 s="5"/>
      <c r="O1499" s="5"/>
      <c r="P1499" s="5"/>
      <c r="Q1499" s="5"/>
      <c r="R1499" s="5"/>
      <c r="S1499" s="5"/>
      <c r="T1499" s="5"/>
      <c r="U1499" s="5"/>
      <c r="V1499" s="5"/>
      <c r="W1499" s="5"/>
      <c r="X1499" s="5"/>
      <c r="Y1499" s="5"/>
      <c r="Z1499" s="5"/>
      <c r="AA1499" s="5"/>
      <c r="AB1499" s="5"/>
      <c r="AC1499" s="5"/>
      <c r="AD1499" s="5"/>
      <c r="AE1499" s="5"/>
      <c r="AF1499" s="5"/>
      <c r="AG1499" s="5"/>
      <c r="AH1499" s="5"/>
      <c r="AI1499" s="5"/>
      <c r="AJ1499" s="5"/>
      <c r="AK1499" s="5"/>
      <c r="AL1499" s="5"/>
      <c r="AM1499" s="5"/>
      <c r="AN1499" s="5"/>
      <c r="AO1499" s="5"/>
      <c r="AP1499" s="5"/>
      <c r="AQ1499" s="5"/>
      <c r="AR1499" s="5"/>
      <c r="AS1499" s="5"/>
      <c r="AT1499" s="5"/>
      <c r="AU1499" s="5"/>
      <c r="AV1499" s="5"/>
      <c r="AW1499" s="5"/>
      <c r="AX1499" s="5"/>
      <c r="AY1499" s="5"/>
      <c r="AZ1499" s="5"/>
      <c r="BA1499" s="5"/>
      <c r="BB1499" s="5"/>
      <c r="BC1499" s="5"/>
      <c r="BD1499" s="5"/>
      <c r="BE1499" s="5"/>
      <c r="BF1499" s="5"/>
      <c r="BG1499" s="5"/>
      <c r="BH1499" s="5"/>
      <c r="BI1499" s="5"/>
      <c r="BJ1499" s="5"/>
      <c r="BK1499" s="5"/>
      <c r="BL1499" s="5"/>
      <c r="BM1499" s="5"/>
      <c r="BN1499" s="5"/>
      <c r="BO1499" s="1">
        <f t="shared" si="23"/>
        <v>0</v>
      </c>
      <c r="BP1499" s="2"/>
    </row>
    <row r="1500" spans="1:68" x14ac:dyDescent="0.25">
      <c r="A1500" s="3"/>
      <c r="B1500" s="4"/>
      <c r="C1500" s="2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 s="5"/>
      <c r="O1500" s="5"/>
      <c r="P1500" s="5"/>
      <c r="Q1500" s="5"/>
      <c r="R1500" s="5"/>
      <c r="S1500" s="5"/>
      <c r="T1500" s="5"/>
      <c r="U1500" s="5"/>
      <c r="V1500" s="5"/>
      <c r="W1500" s="5"/>
      <c r="X1500" s="5"/>
      <c r="Y1500" s="5"/>
      <c r="Z1500" s="5"/>
      <c r="AA1500" s="5"/>
      <c r="AB1500" s="5"/>
      <c r="AC1500" s="5"/>
      <c r="AD1500" s="5"/>
      <c r="AE1500" s="5"/>
      <c r="AF1500" s="5"/>
      <c r="AG1500" s="5"/>
      <c r="AH1500" s="5"/>
      <c r="AI1500" s="5"/>
      <c r="AJ1500" s="5"/>
      <c r="AK1500" s="5"/>
      <c r="AL1500" s="5"/>
      <c r="AM1500" s="5"/>
      <c r="AN1500" s="5"/>
      <c r="AO1500" s="5"/>
      <c r="AP1500" s="5"/>
      <c r="AQ1500" s="5"/>
      <c r="AR1500" s="5"/>
      <c r="AS1500" s="5"/>
      <c r="AT1500" s="5"/>
      <c r="AU1500" s="5"/>
      <c r="AV1500" s="5"/>
      <c r="AW1500" s="5"/>
      <c r="AX1500" s="5"/>
      <c r="AY1500" s="5"/>
      <c r="AZ1500" s="5"/>
      <c r="BA1500" s="5"/>
      <c r="BB1500" s="5"/>
      <c r="BC1500" s="5"/>
      <c r="BD1500" s="5"/>
      <c r="BE1500" s="5"/>
      <c r="BF1500" s="5"/>
      <c r="BG1500" s="5"/>
      <c r="BH1500" s="5"/>
      <c r="BI1500" s="5"/>
      <c r="BJ1500" s="5"/>
      <c r="BK1500" s="5"/>
      <c r="BL1500" s="5"/>
      <c r="BM1500" s="5"/>
      <c r="BN1500" s="5"/>
      <c r="BO1500" s="1">
        <f t="shared" si="23"/>
        <v>0</v>
      </c>
      <c r="BP1500" s="2"/>
    </row>
    <row r="1501" spans="1:68" x14ac:dyDescent="0.25">
      <c r="A1501" s="3"/>
      <c r="B1501" s="4"/>
      <c r="C1501" s="2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 s="5"/>
      <c r="O1501" s="5"/>
      <c r="P1501" s="5"/>
      <c r="Q1501" s="5"/>
      <c r="R1501" s="5"/>
      <c r="S1501" s="5"/>
      <c r="T1501" s="5"/>
      <c r="U1501" s="5"/>
      <c r="V1501" s="5"/>
      <c r="W1501" s="5"/>
      <c r="X1501" s="5"/>
      <c r="Y1501" s="5"/>
      <c r="Z1501" s="5"/>
      <c r="AA1501" s="5"/>
      <c r="AB1501" s="5"/>
      <c r="AC1501" s="5"/>
      <c r="AD1501" s="5"/>
      <c r="AE1501" s="5"/>
      <c r="AF1501" s="5"/>
      <c r="AG1501" s="5"/>
      <c r="AH1501" s="5"/>
      <c r="AI1501" s="5"/>
      <c r="AJ1501" s="5"/>
      <c r="AK1501" s="5"/>
      <c r="AL1501" s="5"/>
      <c r="AM1501" s="5"/>
      <c r="AN1501" s="5"/>
      <c r="AO1501" s="5"/>
      <c r="AP1501" s="5"/>
      <c r="AQ1501" s="5"/>
      <c r="AR1501" s="5"/>
      <c r="AS1501" s="5"/>
      <c r="AT1501" s="5"/>
      <c r="AU1501" s="5"/>
      <c r="AV1501" s="5"/>
      <c r="AW1501" s="5"/>
      <c r="AX1501" s="5"/>
      <c r="AY1501" s="5"/>
      <c r="AZ1501" s="5"/>
      <c r="BA1501" s="5"/>
      <c r="BB1501" s="5"/>
      <c r="BC1501" s="5"/>
      <c r="BD1501" s="5"/>
      <c r="BE1501" s="5"/>
      <c r="BF1501" s="5"/>
      <c r="BG1501" s="5"/>
      <c r="BH1501" s="5"/>
      <c r="BI1501" s="5"/>
      <c r="BJ1501" s="5"/>
      <c r="BK1501" s="5"/>
      <c r="BL1501" s="5"/>
      <c r="BM1501" s="5"/>
      <c r="BN1501" s="5"/>
      <c r="BO1501" s="1">
        <f t="shared" si="23"/>
        <v>0</v>
      </c>
      <c r="BP1501" s="2"/>
    </row>
    <row r="1502" spans="1:68" x14ac:dyDescent="0.25">
      <c r="A1502" s="3"/>
      <c r="B1502" s="4"/>
      <c r="C1502" s="2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 s="5"/>
      <c r="O1502" s="5"/>
      <c r="P1502" s="5"/>
      <c r="Q1502" s="5"/>
      <c r="R1502" s="5"/>
      <c r="S1502" s="5"/>
      <c r="T1502" s="5"/>
      <c r="U1502" s="5"/>
      <c r="V1502" s="5"/>
      <c r="W1502" s="5"/>
      <c r="X1502" s="5"/>
      <c r="Y1502" s="5"/>
      <c r="Z1502" s="5"/>
      <c r="AA1502" s="5"/>
      <c r="AB1502" s="5"/>
      <c r="AC1502" s="5"/>
      <c r="AD1502" s="5"/>
      <c r="AE1502" s="5"/>
      <c r="AF1502" s="5"/>
      <c r="AG1502" s="5"/>
      <c r="AH1502" s="5"/>
      <c r="AI1502" s="5"/>
      <c r="AJ1502" s="5"/>
      <c r="AK1502" s="5"/>
      <c r="AL1502" s="5"/>
      <c r="AM1502" s="5"/>
      <c r="AN1502" s="5"/>
      <c r="AO1502" s="5"/>
      <c r="AP1502" s="5"/>
      <c r="AQ1502" s="5"/>
      <c r="AR1502" s="5"/>
      <c r="AS1502" s="5"/>
      <c r="AT1502" s="5"/>
      <c r="AU1502" s="5"/>
      <c r="AV1502" s="5"/>
      <c r="AW1502" s="5"/>
      <c r="AX1502" s="5"/>
      <c r="AY1502" s="5"/>
      <c r="AZ1502" s="5"/>
      <c r="BA1502" s="5"/>
      <c r="BB1502" s="5"/>
      <c r="BC1502" s="5"/>
      <c r="BD1502" s="5"/>
      <c r="BE1502" s="5"/>
      <c r="BF1502" s="5"/>
      <c r="BG1502" s="5"/>
      <c r="BH1502" s="5"/>
      <c r="BI1502" s="5"/>
      <c r="BJ1502" s="5"/>
      <c r="BK1502" s="5"/>
      <c r="BL1502" s="5"/>
      <c r="BM1502" s="5"/>
      <c r="BN1502" s="5"/>
      <c r="BO1502" s="1">
        <f t="shared" si="23"/>
        <v>0</v>
      </c>
      <c r="BP1502" s="2"/>
    </row>
    <row r="1503" spans="1:68" x14ac:dyDescent="0.25">
      <c r="A1503" s="3"/>
      <c r="B1503" s="4"/>
      <c r="C1503" s="2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 s="5"/>
      <c r="O1503" s="5"/>
      <c r="P1503" s="5"/>
      <c r="Q1503" s="5"/>
      <c r="R1503" s="5"/>
      <c r="S1503" s="5"/>
      <c r="T1503" s="5"/>
      <c r="U1503" s="5"/>
      <c r="V1503" s="5"/>
      <c r="W1503" s="5"/>
      <c r="X1503" s="5"/>
      <c r="Y1503" s="5"/>
      <c r="Z1503" s="5"/>
      <c r="AA1503" s="5"/>
      <c r="AB1503" s="5"/>
      <c r="AC1503" s="5"/>
      <c r="AD1503" s="5"/>
      <c r="AE1503" s="5"/>
      <c r="AF1503" s="5"/>
      <c r="AG1503" s="5"/>
      <c r="AH1503" s="5"/>
      <c r="AI1503" s="5"/>
      <c r="AJ1503" s="5"/>
      <c r="AK1503" s="5"/>
      <c r="AL1503" s="5"/>
      <c r="AM1503" s="5"/>
      <c r="AN1503" s="5"/>
      <c r="AO1503" s="5"/>
      <c r="AP1503" s="5"/>
      <c r="AQ1503" s="5"/>
      <c r="AR1503" s="5"/>
      <c r="AS1503" s="5"/>
      <c r="AT1503" s="5"/>
      <c r="AU1503" s="5"/>
      <c r="AV1503" s="5"/>
      <c r="AW1503" s="5"/>
      <c r="AX1503" s="5"/>
      <c r="AY1503" s="5"/>
      <c r="AZ1503" s="5"/>
      <c r="BA1503" s="5"/>
      <c r="BB1503" s="5"/>
      <c r="BC1503" s="5"/>
      <c r="BD1503" s="5"/>
      <c r="BE1503" s="5"/>
      <c r="BF1503" s="5"/>
      <c r="BG1503" s="5"/>
      <c r="BH1503" s="5"/>
      <c r="BI1503" s="5"/>
      <c r="BJ1503" s="5"/>
      <c r="BK1503" s="5"/>
      <c r="BL1503" s="5"/>
      <c r="BM1503" s="5"/>
      <c r="BN1503" s="5"/>
      <c r="BO1503" s="1">
        <f t="shared" si="23"/>
        <v>0</v>
      </c>
      <c r="BP1503" s="2"/>
    </row>
    <row r="1504" spans="1:68" x14ac:dyDescent="0.25">
      <c r="A1504" s="3"/>
      <c r="B1504" s="4"/>
      <c r="C1504" s="2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 s="5"/>
      <c r="O1504" s="5"/>
      <c r="P1504" s="5"/>
      <c r="Q1504" s="5"/>
      <c r="R1504" s="5"/>
      <c r="S1504" s="5"/>
      <c r="T1504" s="5"/>
      <c r="U1504" s="5"/>
      <c r="V1504" s="5"/>
      <c r="W1504" s="5"/>
      <c r="X1504" s="5"/>
      <c r="Y1504" s="5"/>
      <c r="Z1504" s="5"/>
      <c r="AA1504" s="5"/>
      <c r="AB1504" s="5"/>
      <c r="AC1504" s="5"/>
      <c r="AD1504" s="5"/>
      <c r="AE1504" s="5"/>
      <c r="AF1504" s="5"/>
      <c r="AG1504" s="5"/>
      <c r="AH1504" s="5"/>
      <c r="AI1504" s="5"/>
      <c r="AJ1504" s="5"/>
      <c r="AK1504" s="5"/>
      <c r="AL1504" s="5"/>
      <c r="AM1504" s="5"/>
      <c r="AN1504" s="5"/>
      <c r="AO1504" s="5"/>
      <c r="AP1504" s="5"/>
      <c r="AQ1504" s="5"/>
      <c r="AR1504" s="5"/>
      <c r="AS1504" s="5"/>
      <c r="AT1504" s="5"/>
      <c r="AU1504" s="5"/>
      <c r="AV1504" s="5"/>
      <c r="AW1504" s="5"/>
      <c r="AX1504" s="5"/>
      <c r="AY1504" s="5"/>
      <c r="AZ1504" s="5"/>
      <c r="BA1504" s="5"/>
      <c r="BB1504" s="5"/>
      <c r="BC1504" s="5"/>
      <c r="BD1504" s="5"/>
      <c r="BE1504" s="5"/>
      <c r="BF1504" s="5"/>
      <c r="BG1504" s="5"/>
      <c r="BH1504" s="5"/>
      <c r="BI1504" s="5"/>
      <c r="BJ1504" s="5"/>
      <c r="BK1504" s="5"/>
      <c r="BL1504" s="5"/>
      <c r="BM1504" s="5"/>
      <c r="BN1504" s="5"/>
      <c r="BO1504" s="1">
        <f t="shared" si="23"/>
        <v>0</v>
      </c>
      <c r="BP1504" s="2"/>
    </row>
    <row r="1505" spans="1:68" x14ac:dyDescent="0.25">
      <c r="A1505" s="3"/>
      <c r="B1505" s="4"/>
      <c r="C1505" s="2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 s="5"/>
      <c r="O1505" s="5"/>
      <c r="P1505" s="5"/>
      <c r="Q1505" s="5"/>
      <c r="R1505" s="5"/>
      <c r="S1505" s="5"/>
      <c r="T1505" s="5"/>
      <c r="U1505" s="5"/>
      <c r="V1505" s="5"/>
      <c r="W1505" s="5"/>
      <c r="X1505" s="5"/>
      <c r="Y1505" s="5"/>
      <c r="Z1505" s="5"/>
      <c r="AA1505" s="5"/>
      <c r="AB1505" s="5"/>
      <c r="AC1505" s="5"/>
      <c r="AD1505" s="5"/>
      <c r="AE1505" s="5"/>
      <c r="AF1505" s="5"/>
      <c r="AG1505" s="5"/>
      <c r="AH1505" s="5"/>
      <c r="AI1505" s="5"/>
      <c r="AJ1505" s="5"/>
      <c r="AK1505" s="5"/>
      <c r="AL1505" s="5"/>
      <c r="AM1505" s="5"/>
      <c r="AN1505" s="5"/>
      <c r="AO1505" s="5"/>
      <c r="AP1505" s="5"/>
      <c r="AQ1505" s="5"/>
      <c r="AR1505" s="5"/>
      <c r="AS1505" s="5"/>
      <c r="AT1505" s="5"/>
      <c r="AU1505" s="5"/>
      <c r="AV1505" s="5"/>
      <c r="AW1505" s="5"/>
      <c r="AX1505" s="5"/>
      <c r="AY1505" s="5"/>
      <c r="AZ1505" s="5"/>
      <c r="BA1505" s="5"/>
      <c r="BB1505" s="5"/>
      <c r="BC1505" s="5"/>
      <c r="BD1505" s="5"/>
      <c r="BE1505" s="5"/>
      <c r="BF1505" s="5"/>
      <c r="BG1505" s="5"/>
      <c r="BH1505" s="5"/>
      <c r="BI1505" s="5"/>
      <c r="BJ1505" s="5"/>
      <c r="BK1505" s="5"/>
      <c r="BL1505" s="5"/>
      <c r="BM1505" s="5"/>
      <c r="BN1505" s="5"/>
      <c r="BO1505" s="1">
        <f t="shared" si="23"/>
        <v>0</v>
      </c>
      <c r="BP1505" s="2"/>
    </row>
    <row r="1506" spans="1:68" x14ac:dyDescent="0.25">
      <c r="A1506" s="3"/>
      <c r="B1506" s="4"/>
      <c r="C1506" s="2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 s="5"/>
      <c r="O1506" s="5"/>
      <c r="P1506" s="5"/>
      <c r="Q1506" s="5"/>
      <c r="R1506" s="5"/>
      <c r="S1506" s="5"/>
      <c r="T1506" s="5"/>
      <c r="U1506" s="5"/>
      <c r="V1506" s="5"/>
      <c r="W1506" s="5"/>
      <c r="X1506" s="5"/>
      <c r="Y1506" s="5"/>
      <c r="Z1506" s="5"/>
      <c r="AA1506" s="5"/>
      <c r="AB1506" s="5"/>
      <c r="AC1506" s="5"/>
      <c r="AD1506" s="5"/>
      <c r="AE1506" s="5"/>
      <c r="AF1506" s="5"/>
      <c r="AG1506" s="5"/>
      <c r="AH1506" s="5"/>
      <c r="AI1506" s="5"/>
      <c r="AJ1506" s="5"/>
      <c r="AK1506" s="5"/>
      <c r="AL1506" s="5"/>
      <c r="AM1506" s="5"/>
      <c r="AN1506" s="5"/>
      <c r="AO1506" s="5"/>
      <c r="AP1506" s="5"/>
      <c r="AQ1506" s="5"/>
      <c r="AR1506" s="5"/>
      <c r="AS1506" s="5"/>
      <c r="AT1506" s="5"/>
      <c r="AU1506" s="5"/>
      <c r="AV1506" s="5"/>
      <c r="AW1506" s="5"/>
      <c r="AX1506" s="5"/>
      <c r="AY1506" s="5"/>
      <c r="AZ1506" s="5"/>
      <c r="BA1506" s="5"/>
      <c r="BB1506" s="5"/>
      <c r="BC1506" s="5"/>
      <c r="BD1506" s="5"/>
      <c r="BE1506" s="5"/>
      <c r="BF1506" s="5"/>
      <c r="BG1506" s="5"/>
      <c r="BH1506" s="5"/>
      <c r="BI1506" s="5"/>
      <c r="BJ1506" s="5"/>
      <c r="BK1506" s="5"/>
      <c r="BL1506" s="5"/>
      <c r="BM1506" s="5"/>
      <c r="BN1506" s="5"/>
      <c r="BO1506" s="1">
        <f t="shared" si="23"/>
        <v>0</v>
      </c>
      <c r="BP1506" s="2"/>
    </row>
    <row r="1507" spans="1:68" x14ac:dyDescent="0.25">
      <c r="A1507" s="3"/>
      <c r="B1507" s="4"/>
      <c r="C1507" s="2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 s="5"/>
      <c r="O1507" s="5"/>
      <c r="P1507" s="5"/>
      <c r="Q1507" s="5"/>
      <c r="R1507" s="5"/>
      <c r="S1507" s="5"/>
      <c r="T1507" s="5"/>
      <c r="U1507" s="5"/>
      <c r="V1507" s="5"/>
      <c r="W1507" s="5"/>
      <c r="X1507" s="5"/>
      <c r="Y1507" s="5"/>
      <c r="Z1507" s="5"/>
      <c r="AA1507" s="5"/>
      <c r="AB1507" s="5"/>
      <c r="AC1507" s="5"/>
      <c r="AD1507" s="5"/>
      <c r="AE1507" s="5"/>
      <c r="AF1507" s="5"/>
      <c r="AG1507" s="5"/>
      <c r="AH1507" s="5"/>
      <c r="AI1507" s="5"/>
      <c r="AJ1507" s="5"/>
      <c r="AK1507" s="5"/>
      <c r="AL1507" s="5"/>
      <c r="AM1507" s="5"/>
      <c r="AN1507" s="5"/>
      <c r="AO1507" s="5"/>
      <c r="AP1507" s="5"/>
      <c r="AQ1507" s="5"/>
      <c r="AR1507" s="5"/>
      <c r="AS1507" s="5"/>
      <c r="AT1507" s="5"/>
      <c r="AU1507" s="5"/>
      <c r="AV1507" s="5"/>
      <c r="AW1507" s="5"/>
      <c r="AX1507" s="5"/>
      <c r="AY1507" s="5"/>
      <c r="AZ1507" s="5"/>
      <c r="BA1507" s="5"/>
      <c r="BB1507" s="5"/>
      <c r="BC1507" s="5"/>
      <c r="BD1507" s="5"/>
      <c r="BE1507" s="5"/>
      <c r="BF1507" s="5"/>
      <c r="BG1507" s="5"/>
      <c r="BH1507" s="5"/>
      <c r="BI1507" s="5"/>
      <c r="BJ1507" s="5"/>
      <c r="BK1507" s="5"/>
      <c r="BL1507" s="5"/>
      <c r="BM1507" s="5"/>
      <c r="BN1507" s="5"/>
      <c r="BO1507" s="1">
        <f t="shared" si="23"/>
        <v>0</v>
      </c>
      <c r="BP1507" s="2"/>
    </row>
    <row r="1508" spans="1:68" x14ac:dyDescent="0.25">
      <c r="A1508" s="3"/>
      <c r="B1508" s="4"/>
      <c r="C1508" s="2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 s="5"/>
      <c r="O1508" s="5"/>
      <c r="P1508" s="5"/>
      <c r="Q1508" s="5"/>
      <c r="R1508" s="5"/>
      <c r="S1508" s="5"/>
      <c r="T1508" s="5"/>
      <c r="U1508" s="5"/>
      <c r="V1508" s="5"/>
      <c r="W1508" s="5"/>
      <c r="X1508" s="5"/>
      <c r="Y1508" s="5"/>
      <c r="Z1508" s="5"/>
      <c r="AA1508" s="5"/>
      <c r="AB1508" s="5"/>
      <c r="AC1508" s="5"/>
      <c r="AD1508" s="5"/>
      <c r="AE1508" s="5"/>
      <c r="AF1508" s="5"/>
      <c r="AG1508" s="5"/>
      <c r="AH1508" s="5"/>
      <c r="AI1508" s="5"/>
      <c r="AJ1508" s="5"/>
      <c r="AK1508" s="5"/>
      <c r="AL1508" s="5"/>
      <c r="AM1508" s="5"/>
      <c r="AN1508" s="5"/>
      <c r="AO1508" s="5"/>
      <c r="AP1508" s="5"/>
      <c r="AQ1508" s="5"/>
      <c r="AR1508" s="5"/>
      <c r="AS1508" s="5"/>
      <c r="AT1508" s="5"/>
      <c r="AU1508" s="5"/>
      <c r="AV1508" s="5"/>
      <c r="AW1508" s="5"/>
      <c r="AX1508" s="5"/>
      <c r="AY1508" s="5"/>
      <c r="AZ1508" s="5"/>
      <c r="BA1508" s="5"/>
      <c r="BB1508" s="5"/>
      <c r="BC1508" s="5"/>
      <c r="BD1508" s="5"/>
      <c r="BE1508" s="5"/>
      <c r="BF1508" s="5"/>
      <c r="BG1508" s="5"/>
      <c r="BH1508" s="5"/>
      <c r="BI1508" s="5"/>
      <c r="BJ1508" s="5"/>
      <c r="BK1508" s="5"/>
      <c r="BL1508" s="5"/>
      <c r="BM1508" s="5"/>
      <c r="BN1508" s="5"/>
      <c r="BO1508" s="1">
        <f t="shared" si="23"/>
        <v>0</v>
      </c>
      <c r="BP1508" s="2"/>
    </row>
    <row r="1509" spans="1:68" x14ac:dyDescent="0.25">
      <c r="A1509" s="3"/>
      <c r="B1509" s="4"/>
      <c r="C1509" s="2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 s="5"/>
      <c r="O1509" s="5"/>
      <c r="P1509" s="5"/>
      <c r="Q1509" s="5"/>
      <c r="R1509" s="5"/>
      <c r="S1509" s="5"/>
      <c r="T1509" s="5"/>
      <c r="U1509" s="5"/>
      <c r="V1509" s="5"/>
      <c r="W1509" s="5"/>
      <c r="X1509" s="5"/>
      <c r="Y1509" s="5"/>
      <c r="Z1509" s="5"/>
      <c r="AA1509" s="5"/>
      <c r="AB1509" s="5"/>
      <c r="AC1509" s="5"/>
      <c r="AD1509" s="5"/>
      <c r="AE1509" s="5"/>
      <c r="AF1509" s="5"/>
      <c r="AG1509" s="5"/>
      <c r="AH1509" s="5"/>
      <c r="AI1509" s="5"/>
      <c r="AJ1509" s="5"/>
      <c r="AK1509" s="5"/>
      <c r="AL1509" s="5"/>
      <c r="AM1509" s="5"/>
      <c r="AN1509" s="5"/>
      <c r="AO1509" s="5"/>
      <c r="AP1509" s="5"/>
      <c r="AQ1509" s="5"/>
      <c r="AR1509" s="5"/>
      <c r="AS1509" s="5"/>
      <c r="AT1509" s="5"/>
      <c r="AU1509" s="5"/>
      <c r="AV1509" s="5"/>
      <c r="AW1509" s="5"/>
      <c r="AX1509" s="5"/>
      <c r="AY1509" s="5"/>
      <c r="AZ1509" s="5"/>
      <c r="BA1509" s="5"/>
      <c r="BB1509" s="5"/>
      <c r="BC1509" s="5"/>
      <c r="BD1509" s="5"/>
      <c r="BE1509" s="5"/>
      <c r="BF1509" s="5"/>
      <c r="BG1509" s="5"/>
      <c r="BH1509" s="5"/>
      <c r="BI1509" s="5"/>
      <c r="BJ1509" s="5"/>
      <c r="BK1509" s="5"/>
      <c r="BL1509" s="5"/>
      <c r="BM1509" s="5"/>
      <c r="BN1509" s="5"/>
      <c r="BO1509" s="1">
        <f t="shared" si="23"/>
        <v>0</v>
      </c>
      <c r="BP1509" s="2"/>
    </row>
    <row r="1510" spans="1:68" x14ac:dyDescent="0.25">
      <c r="A1510" s="3"/>
      <c r="B1510" s="4"/>
      <c r="C1510" s="2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 s="5"/>
      <c r="O1510" s="5"/>
      <c r="P1510" s="5"/>
      <c r="Q1510" s="5"/>
      <c r="R1510" s="5"/>
      <c r="S1510" s="5"/>
      <c r="T1510" s="5"/>
      <c r="U1510" s="5"/>
      <c r="V1510" s="5"/>
      <c r="W1510" s="5"/>
      <c r="X1510" s="5"/>
      <c r="Y1510" s="5"/>
      <c r="Z1510" s="5"/>
      <c r="AA1510" s="5"/>
      <c r="AB1510" s="5"/>
      <c r="AC1510" s="5"/>
      <c r="AD1510" s="5"/>
      <c r="AE1510" s="5"/>
      <c r="AF1510" s="5"/>
      <c r="AG1510" s="5"/>
      <c r="AH1510" s="5"/>
      <c r="AI1510" s="5"/>
      <c r="AJ1510" s="5"/>
      <c r="AK1510" s="5"/>
      <c r="AL1510" s="5"/>
      <c r="AM1510" s="5"/>
      <c r="AN1510" s="5"/>
      <c r="AO1510" s="5"/>
      <c r="AP1510" s="5"/>
      <c r="AQ1510" s="5"/>
      <c r="AR1510" s="5"/>
      <c r="AS1510" s="5"/>
      <c r="AT1510" s="5"/>
      <c r="AU1510" s="5"/>
      <c r="AV1510" s="5"/>
      <c r="AW1510" s="5"/>
      <c r="AX1510" s="5"/>
      <c r="AY1510" s="5"/>
      <c r="AZ1510" s="5"/>
      <c r="BA1510" s="5"/>
      <c r="BB1510" s="5"/>
      <c r="BC1510" s="5"/>
      <c r="BD1510" s="5"/>
      <c r="BE1510" s="5"/>
      <c r="BF1510" s="5"/>
      <c r="BG1510" s="5"/>
      <c r="BH1510" s="5"/>
      <c r="BI1510" s="5"/>
      <c r="BJ1510" s="5"/>
      <c r="BK1510" s="5"/>
      <c r="BL1510" s="5"/>
      <c r="BM1510" s="5"/>
      <c r="BN1510" s="5"/>
      <c r="BO1510" s="1">
        <f t="shared" si="23"/>
        <v>0</v>
      </c>
      <c r="BP1510" s="2"/>
    </row>
    <row r="1511" spans="1:68" x14ac:dyDescent="0.25">
      <c r="A1511" s="3"/>
      <c r="B1511" s="4"/>
      <c r="C1511" s="2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 s="5"/>
      <c r="O1511" s="5"/>
      <c r="P1511" s="5"/>
      <c r="Q1511" s="5"/>
      <c r="R1511" s="5"/>
      <c r="S1511" s="5"/>
      <c r="T1511" s="5"/>
      <c r="U1511" s="5"/>
      <c r="V1511" s="5"/>
      <c r="W1511" s="5"/>
      <c r="X1511" s="5"/>
      <c r="Y1511" s="5"/>
      <c r="Z1511" s="5"/>
      <c r="AA1511" s="5"/>
      <c r="AB1511" s="5"/>
      <c r="AC1511" s="5"/>
      <c r="AD1511" s="5"/>
      <c r="AE1511" s="5"/>
      <c r="AF1511" s="5"/>
      <c r="AG1511" s="5"/>
      <c r="AH1511" s="5"/>
      <c r="AI1511" s="5"/>
      <c r="AJ1511" s="5"/>
      <c r="AK1511" s="5"/>
      <c r="AL1511" s="5"/>
      <c r="AM1511" s="5"/>
      <c r="AN1511" s="5"/>
      <c r="AO1511" s="5"/>
      <c r="AP1511" s="5"/>
      <c r="AQ1511" s="5"/>
      <c r="AR1511" s="5"/>
      <c r="AS1511" s="5"/>
      <c r="AT1511" s="5"/>
      <c r="AU1511" s="5"/>
      <c r="AV1511" s="5"/>
      <c r="AW1511" s="5"/>
      <c r="AX1511" s="5"/>
      <c r="AY1511" s="5"/>
      <c r="AZ1511" s="5"/>
      <c r="BA1511" s="5"/>
      <c r="BB1511" s="5"/>
      <c r="BC1511" s="5"/>
      <c r="BD1511" s="5"/>
      <c r="BE1511" s="5"/>
      <c r="BF1511" s="5"/>
      <c r="BG1511" s="5"/>
      <c r="BH1511" s="5"/>
      <c r="BI1511" s="5"/>
      <c r="BJ1511" s="5"/>
      <c r="BK1511" s="5"/>
      <c r="BL1511" s="5"/>
      <c r="BM1511" s="5"/>
      <c r="BN1511" s="5"/>
      <c r="BO1511" s="1">
        <f t="shared" si="23"/>
        <v>0</v>
      </c>
      <c r="BP1511" s="2"/>
    </row>
    <row r="1512" spans="1:68" x14ac:dyDescent="0.25">
      <c r="A1512" s="3"/>
      <c r="B1512" s="4"/>
      <c r="C1512" s="2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 s="5"/>
      <c r="O1512" s="5"/>
      <c r="P1512" s="5"/>
      <c r="Q1512" s="5"/>
      <c r="R1512" s="5"/>
      <c r="S1512" s="5"/>
      <c r="T1512" s="5"/>
      <c r="U1512" s="5"/>
      <c r="V1512" s="5"/>
      <c r="W1512" s="5"/>
      <c r="X1512" s="5"/>
      <c r="Y1512" s="5"/>
      <c r="Z1512" s="5"/>
      <c r="AA1512" s="5"/>
      <c r="AB1512" s="5"/>
      <c r="AC1512" s="5"/>
      <c r="AD1512" s="5"/>
      <c r="AE1512" s="5"/>
      <c r="AF1512" s="5"/>
      <c r="AG1512" s="5"/>
      <c r="AH1512" s="5"/>
      <c r="AI1512" s="5"/>
      <c r="AJ1512" s="5"/>
      <c r="AK1512" s="5"/>
      <c r="AL1512" s="5"/>
      <c r="AM1512" s="5"/>
      <c r="AN1512" s="5"/>
      <c r="AO1512" s="5"/>
      <c r="AP1512" s="5"/>
      <c r="AQ1512" s="5"/>
      <c r="AR1512" s="5"/>
      <c r="AS1512" s="5"/>
      <c r="AT1512" s="5"/>
      <c r="AU1512" s="5"/>
      <c r="AV1512" s="5"/>
      <c r="AW1512" s="5"/>
      <c r="AX1512" s="5"/>
      <c r="AY1512" s="5"/>
      <c r="AZ1512" s="5"/>
      <c r="BA1512" s="5"/>
      <c r="BB1512" s="5"/>
      <c r="BC1512" s="5"/>
      <c r="BD1512" s="5"/>
      <c r="BE1512" s="5"/>
      <c r="BF1512" s="5"/>
      <c r="BG1512" s="5"/>
      <c r="BH1512" s="5"/>
      <c r="BI1512" s="5"/>
      <c r="BJ1512" s="5"/>
      <c r="BK1512" s="5"/>
      <c r="BL1512" s="5"/>
      <c r="BM1512" s="5"/>
      <c r="BN1512" s="5"/>
      <c r="BO1512" s="1">
        <f t="shared" si="23"/>
        <v>0</v>
      </c>
      <c r="BP1512" s="2"/>
    </row>
    <row r="1513" spans="1:68" x14ac:dyDescent="0.25">
      <c r="A1513" s="3"/>
      <c r="B1513" s="4"/>
      <c r="C1513" s="2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 s="5"/>
      <c r="O1513" s="5"/>
      <c r="P1513" s="5"/>
      <c r="Q1513" s="5"/>
      <c r="R1513" s="5"/>
      <c r="S1513" s="5"/>
      <c r="T1513" s="5"/>
      <c r="U1513" s="5"/>
      <c r="V1513" s="5"/>
      <c r="W1513" s="5"/>
      <c r="X1513" s="5"/>
      <c r="Y1513" s="5"/>
      <c r="Z1513" s="5"/>
      <c r="AA1513" s="5"/>
      <c r="AB1513" s="5"/>
      <c r="AC1513" s="5"/>
      <c r="AD1513" s="5"/>
      <c r="AE1513" s="5"/>
      <c r="AF1513" s="5"/>
      <c r="AG1513" s="5"/>
      <c r="AH1513" s="5"/>
      <c r="AI1513" s="5"/>
      <c r="AJ1513" s="5"/>
      <c r="AK1513" s="5"/>
      <c r="AL1513" s="5"/>
      <c r="AM1513" s="5"/>
      <c r="AN1513" s="5"/>
      <c r="AO1513" s="5"/>
      <c r="AP1513" s="5"/>
      <c r="AQ1513" s="5"/>
      <c r="AR1513" s="5"/>
      <c r="AS1513" s="5"/>
      <c r="AT1513" s="5"/>
      <c r="AU1513" s="5"/>
      <c r="AV1513" s="5"/>
      <c r="AW1513" s="5"/>
      <c r="AX1513" s="5"/>
      <c r="AY1513" s="5"/>
      <c r="AZ1513" s="5"/>
      <c r="BA1513" s="5"/>
      <c r="BB1513" s="5"/>
      <c r="BC1513" s="5"/>
      <c r="BD1513" s="5"/>
      <c r="BE1513" s="5"/>
      <c r="BF1513" s="5"/>
      <c r="BG1513" s="5"/>
      <c r="BH1513" s="5"/>
      <c r="BI1513" s="5"/>
      <c r="BJ1513" s="5"/>
      <c r="BK1513" s="5"/>
      <c r="BL1513" s="5"/>
      <c r="BM1513" s="5"/>
      <c r="BN1513" s="5"/>
      <c r="BO1513" s="1">
        <f t="shared" si="23"/>
        <v>0</v>
      </c>
      <c r="BP1513" s="2"/>
    </row>
    <row r="1514" spans="1:68" x14ac:dyDescent="0.25">
      <c r="A1514" s="3"/>
      <c r="B1514" s="4"/>
      <c r="C1514" s="2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 s="5"/>
      <c r="O1514" s="5"/>
      <c r="P1514" s="5"/>
      <c r="Q1514" s="5"/>
      <c r="R1514" s="5"/>
      <c r="S1514" s="5"/>
      <c r="T1514" s="5"/>
      <c r="U1514" s="5"/>
      <c r="V1514" s="5"/>
      <c r="W1514" s="5"/>
      <c r="X1514" s="5"/>
      <c r="Y1514" s="5"/>
      <c r="Z1514" s="5"/>
      <c r="AA1514" s="5"/>
      <c r="AB1514" s="5"/>
      <c r="AC1514" s="5"/>
      <c r="AD1514" s="5"/>
      <c r="AE1514" s="5"/>
      <c r="AF1514" s="5"/>
      <c r="AG1514" s="5"/>
      <c r="AH1514" s="5"/>
      <c r="AI1514" s="5"/>
      <c r="AJ1514" s="5"/>
      <c r="AK1514" s="5"/>
      <c r="AL1514" s="5"/>
      <c r="AM1514" s="5"/>
      <c r="AN1514" s="5"/>
      <c r="AO1514" s="5"/>
      <c r="AP1514" s="5"/>
      <c r="AQ1514" s="5"/>
      <c r="AR1514" s="5"/>
      <c r="AS1514" s="5"/>
      <c r="AT1514" s="5"/>
      <c r="AU1514" s="5"/>
      <c r="AV1514" s="5"/>
      <c r="AW1514" s="5"/>
      <c r="AX1514" s="5"/>
      <c r="AY1514" s="5"/>
      <c r="AZ1514" s="5"/>
      <c r="BA1514" s="5"/>
      <c r="BB1514" s="5"/>
      <c r="BC1514" s="5"/>
      <c r="BD1514" s="5"/>
      <c r="BE1514" s="5"/>
      <c r="BF1514" s="5"/>
      <c r="BG1514" s="5"/>
      <c r="BH1514" s="5"/>
      <c r="BI1514" s="5"/>
      <c r="BJ1514" s="5"/>
      <c r="BK1514" s="5"/>
      <c r="BL1514" s="5"/>
      <c r="BM1514" s="5"/>
      <c r="BN1514" s="5"/>
      <c r="BO1514" s="1">
        <f t="shared" si="23"/>
        <v>0</v>
      </c>
      <c r="BP1514" s="2"/>
    </row>
    <row r="1515" spans="1:68" x14ac:dyDescent="0.25">
      <c r="A1515" s="3"/>
      <c r="B1515" s="4"/>
      <c r="C1515" s="2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 s="5"/>
      <c r="O1515" s="5"/>
      <c r="P1515" s="5"/>
      <c r="Q1515" s="5"/>
      <c r="R1515" s="5"/>
      <c r="S1515" s="5"/>
      <c r="T1515" s="5"/>
      <c r="U1515" s="5"/>
      <c r="V1515" s="5"/>
      <c r="W1515" s="5"/>
      <c r="X1515" s="5"/>
      <c r="Y1515" s="5"/>
      <c r="Z1515" s="5"/>
      <c r="AA1515" s="5"/>
      <c r="AB1515" s="5"/>
      <c r="AC1515" s="5"/>
      <c r="AD1515" s="5"/>
      <c r="AE1515" s="5"/>
      <c r="AF1515" s="5"/>
      <c r="AG1515" s="5"/>
      <c r="AH1515" s="5"/>
      <c r="AI1515" s="5"/>
      <c r="AJ1515" s="5"/>
      <c r="AK1515" s="5"/>
      <c r="AL1515" s="5"/>
      <c r="AM1515" s="5"/>
      <c r="AN1515" s="5"/>
      <c r="AO1515" s="5"/>
      <c r="AP1515" s="5"/>
      <c r="AQ1515" s="5"/>
      <c r="AR1515" s="5"/>
      <c r="AS1515" s="5"/>
      <c r="AT1515" s="5"/>
      <c r="AU1515" s="5"/>
      <c r="AV1515" s="5"/>
      <c r="AW1515" s="5"/>
      <c r="AX1515" s="5"/>
      <c r="AY1515" s="5"/>
      <c r="AZ1515" s="5"/>
      <c r="BA1515" s="5"/>
      <c r="BB1515" s="5"/>
      <c r="BC1515" s="5"/>
      <c r="BD1515" s="5"/>
      <c r="BE1515" s="5"/>
      <c r="BF1515" s="5"/>
      <c r="BG1515" s="5"/>
      <c r="BH1515" s="5"/>
      <c r="BI1515" s="5"/>
      <c r="BJ1515" s="5"/>
      <c r="BK1515" s="5"/>
      <c r="BL1515" s="5"/>
      <c r="BM1515" s="5"/>
      <c r="BN1515" s="5"/>
      <c r="BO1515" s="1">
        <f t="shared" si="23"/>
        <v>0</v>
      </c>
      <c r="BP1515" s="2"/>
    </row>
    <row r="1516" spans="1:68" x14ac:dyDescent="0.25">
      <c r="A1516" s="3"/>
      <c r="B1516" s="4"/>
      <c r="C1516" s="2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 s="5"/>
      <c r="O1516" s="5"/>
      <c r="P1516" s="5"/>
      <c r="Q1516" s="5"/>
      <c r="R1516" s="5"/>
      <c r="S1516" s="5"/>
      <c r="T1516" s="5"/>
      <c r="U1516" s="5"/>
      <c r="V1516" s="5"/>
      <c r="W1516" s="5"/>
      <c r="X1516" s="5"/>
      <c r="Y1516" s="5"/>
      <c r="Z1516" s="5"/>
      <c r="AA1516" s="5"/>
      <c r="AB1516" s="5"/>
      <c r="AC1516" s="5"/>
      <c r="AD1516" s="5"/>
      <c r="AE1516" s="5"/>
      <c r="AF1516" s="5"/>
      <c r="AG1516" s="5"/>
      <c r="AH1516" s="5"/>
      <c r="AI1516" s="5"/>
      <c r="AJ1516" s="5"/>
      <c r="AK1516" s="5"/>
      <c r="AL1516" s="5"/>
      <c r="AM1516" s="5"/>
      <c r="AN1516" s="5"/>
      <c r="AO1516" s="5"/>
      <c r="AP1516" s="5"/>
      <c r="AQ1516" s="5"/>
      <c r="AR1516" s="5"/>
      <c r="AS1516" s="5"/>
      <c r="AT1516" s="5"/>
      <c r="AU1516" s="5"/>
      <c r="AV1516" s="5"/>
      <c r="AW1516" s="5"/>
      <c r="AX1516" s="5"/>
      <c r="AY1516" s="5"/>
      <c r="AZ1516" s="5"/>
      <c r="BA1516" s="5"/>
      <c r="BB1516" s="5"/>
      <c r="BC1516" s="5"/>
      <c r="BD1516" s="5"/>
      <c r="BE1516" s="5"/>
      <c r="BF1516" s="5"/>
      <c r="BG1516" s="5"/>
      <c r="BH1516" s="5"/>
      <c r="BI1516" s="5"/>
      <c r="BJ1516" s="5"/>
      <c r="BK1516" s="5"/>
      <c r="BL1516" s="5"/>
      <c r="BM1516" s="5"/>
      <c r="BN1516" s="5"/>
      <c r="BO1516" s="1">
        <f t="shared" si="23"/>
        <v>0</v>
      </c>
      <c r="BP1516" s="2"/>
    </row>
    <row r="1517" spans="1:68" x14ac:dyDescent="0.25">
      <c r="A1517" s="3"/>
      <c r="B1517" s="4"/>
      <c r="C1517" s="2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 s="5"/>
      <c r="O1517" s="5"/>
      <c r="P1517" s="5"/>
      <c r="Q1517" s="5"/>
      <c r="R1517" s="5"/>
      <c r="S1517" s="5"/>
      <c r="T1517" s="5"/>
      <c r="U1517" s="5"/>
      <c r="V1517" s="5"/>
      <c r="W1517" s="5"/>
      <c r="X1517" s="5"/>
      <c r="Y1517" s="5"/>
      <c r="Z1517" s="5"/>
      <c r="AA1517" s="5"/>
      <c r="AB1517" s="5"/>
      <c r="AC1517" s="5"/>
      <c r="AD1517" s="5"/>
      <c r="AE1517" s="5"/>
      <c r="AF1517" s="5"/>
      <c r="AG1517" s="5"/>
      <c r="AH1517" s="5"/>
      <c r="AI1517" s="5"/>
      <c r="AJ1517" s="5"/>
      <c r="AK1517" s="5"/>
      <c r="AL1517" s="5"/>
      <c r="AM1517" s="5"/>
      <c r="AN1517" s="5"/>
      <c r="AO1517" s="5"/>
      <c r="AP1517" s="5"/>
      <c r="AQ1517" s="5"/>
      <c r="AR1517" s="5"/>
      <c r="AS1517" s="5"/>
      <c r="AT1517" s="5"/>
      <c r="AU1517" s="5"/>
      <c r="AV1517" s="5"/>
      <c r="AW1517" s="5"/>
      <c r="AX1517" s="5"/>
      <c r="AY1517" s="5"/>
      <c r="AZ1517" s="5"/>
      <c r="BA1517" s="5"/>
      <c r="BB1517" s="5"/>
      <c r="BC1517" s="5"/>
      <c r="BD1517" s="5"/>
      <c r="BE1517" s="5"/>
      <c r="BF1517" s="5"/>
      <c r="BG1517" s="5"/>
      <c r="BH1517" s="5"/>
      <c r="BI1517" s="5"/>
      <c r="BJ1517" s="5"/>
      <c r="BK1517" s="5"/>
      <c r="BL1517" s="5"/>
      <c r="BM1517" s="5"/>
      <c r="BN1517" s="5"/>
      <c r="BO1517" s="1">
        <f t="shared" si="23"/>
        <v>0</v>
      </c>
      <c r="BP1517" s="2"/>
    </row>
    <row r="1518" spans="1:68" x14ac:dyDescent="0.25">
      <c r="A1518" s="3"/>
      <c r="B1518" s="4"/>
      <c r="C1518" s="2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 s="5"/>
      <c r="O1518" s="5"/>
      <c r="P1518" s="5"/>
      <c r="Q1518" s="5"/>
      <c r="R1518" s="5"/>
      <c r="S1518" s="5"/>
      <c r="T1518" s="5"/>
      <c r="U1518" s="5"/>
      <c r="V1518" s="5"/>
      <c r="W1518" s="5"/>
      <c r="X1518" s="5"/>
      <c r="Y1518" s="5"/>
      <c r="Z1518" s="5"/>
      <c r="AA1518" s="5"/>
      <c r="AB1518" s="5"/>
      <c r="AC1518" s="5"/>
      <c r="AD1518" s="5"/>
      <c r="AE1518" s="5"/>
      <c r="AF1518" s="5"/>
      <c r="AG1518" s="5"/>
      <c r="AH1518" s="5"/>
      <c r="AI1518" s="5"/>
      <c r="AJ1518" s="5"/>
      <c r="AK1518" s="5"/>
      <c r="AL1518" s="5"/>
      <c r="AM1518" s="5"/>
      <c r="AN1518" s="5"/>
      <c r="AO1518" s="5"/>
      <c r="AP1518" s="5"/>
      <c r="AQ1518" s="5"/>
      <c r="AR1518" s="5"/>
      <c r="AS1518" s="5"/>
      <c r="AT1518" s="5"/>
      <c r="AU1518" s="5"/>
      <c r="AV1518" s="5"/>
      <c r="AW1518" s="5"/>
      <c r="AX1518" s="5"/>
      <c r="AY1518" s="5"/>
      <c r="AZ1518" s="5"/>
      <c r="BA1518" s="5"/>
      <c r="BB1518" s="5"/>
      <c r="BC1518" s="5"/>
      <c r="BD1518" s="5"/>
      <c r="BE1518" s="5"/>
      <c r="BF1518" s="5"/>
      <c r="BG1518" s="5"/>
      <c r="BH1518" s="5"/>
      <c r="BI1518" s="5"/>
      <c r="BJ1518" s="5"/>
      <c r="BK1518" s="5"/>
      <c r="BL1518" s="5"/>
      <c r="BM1518" s="5"/>
      <c r="BN1518" s="5"/>
      <c r="BO1518" s="1">
        <f t="shared" si="23"/>
        <v>0</v>
      </c>
      <c r="BP1518" s="2"/>
    </row>
    <row r="1519" spans="1:68" x14ac:dyDescent="0.25">
      <c r="A1519" s="3"/>
      <c r="B1519" s="4"/>
      <c r="C1519" s="2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 s="5"/>
      <c r="O1519" s="5"/>
      <c r="P1519" s="5"/>
      <c r="Q1519" s="5"/>
      <c r="R1519" s="5"/>
      <c r="S1519" s="5"/>
      <c r="T1519" s="5"/>
      <c r="U1519" s="5"/>
      <c r="V1519" s="5"/>
      <c r="W1519" s="5"/>
      <c r="X1519" s="5"/>
      <c r="Y1519" s="5"/>
      <c r="Z1519" s="5"/>
      <c r="AA1519" s="5"/>
      <c r="AB1519" s="5"/>
      <c r="AC1519" s="5"/>
      <c r="AD1519" s="5"/>
      <c r="AE1519" s="5"/>
      <c r="AF1519" s="5"/>
      <c r="AG1519" s="5"/>
      <c r="AH1519" s="5"/>
      <c r="AI1519" s="5"/>
      <c r="AJ1519" s="5"/>
      <c r="AK1519" s="5"/>
      <c r="AL1519" s="5"/>
      <c r="AM1519" s="5"/>
      <c r="AN1519" s="5"/>
      <c r="AO1519" s="5"/>
      <c r="AP1519" s="5"/>
      <c r="AQ1519" s="5"/>
      <c r="AR1519" s="5"/>
      <c r="AS1519" s="5"/>
      <c r="AT1519" s="5"/>
      <c r="AU1519" s="5"/>
      <c r="AV1519" s="5"/>
      <c r="AW1519" s="5"/>
      <c r="AX1519" s="5"/>
      <c r="AY1519" s="5"/>
      <c r="AZ1519" s="5"/>
      <c r="BA1519" s="5"/>
      <c r="BB1519" s="5"/>
      <c r="BC1519" s="5"/>
      <c r="BD1519" s="5"/>
      <c r="BE1519" s="5"/>
      <c r="BF1519" s="5"/>
      <c r="BG1519" s="5"/>
      <c r="BH1519" s="5"/>
      <c r="BI1519" s="5"/>
      <c r="BJ1519" s="5"/>
      <c r="BK1519" s="5"/>
      <c r="BL1519" s="5"/>
      <c r="BM1519" s="5"/>
      <c r="BN1519" s="5"/>
      <c r="BO1519" s="1">
        <f t="shared" si="23"/>
        <v>0</v>
      </c>
      <c r="BP1519" s="2"/>
    </row>
    <row r="1520" spans="1:68" x14ac:dyDescent="0.25">
      <c r="A1520" s="3"/>
      <c r="B1520" s="4"/>
      <c r="C1520" s="2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 s="5"/>
      <c r="O1520" s="5"/>
      <c r="P1520" s="5"/>
      <c r="Q1520" s="5"/>
      <c r="R1520" s="5"/>
      <c r="S1520" s="5"/>
      <c r="T1520" s="5"/>
      <c r="U1520" s="5"/>
      <c r="V1520" s="5"/>
      <c r="W1520" s="5"/>
      <c r="X1520" s="5"/>
      <c r="Y1520" s="5"/>
      <c r="Z1520" s="5"/>
      <c r="AA1520" s="5"/>
      <c r="AB1520" s="5"/>
      <c r="AC1520" s="5"/>
      <c r="AD1520" s="5"/>
      <c r="AE1520" s="5"/>
      <c r="AF1520" s="5"/>
      <c r="AG1520" s="5"/>
      <c r="AH1520" s="5"/>
      <c r="AI1520" s="5"/>
      <c r="AJ1520" s="5"/>
      <c r="AK1520" s="5"/>
      <c r="AL1520" s="5"/>
      <c r="AM1520" s="5"/>
      <c r="AN1520" s="5"/>
      <c r="AO1520" s="5"/>
      <c r="AP1520" s="5"/>
      <c r="AQ1520" s="5"/>
      <c r="AR1520" s="5"/>
      <c r="AS1520" s="5"/>
      <c r="AT1520" s="5"/>
      <c r="AU1520" s="5"/>
      <c r="AV1520" s="5"/>
      <c r="AW1520" s="5"/>
      <c r="AX1520" s="5"/>
      <c r="AY1520" s="5"/>
      <c r="AZ1520" s="5"/>
      <c r="BA1520" s="5"/>
      <c r="BB1520" s="5"/>
      <c r="BC1520" s="5"/>
      <c r="BD1520" s="5"/>
      <c r="BE1520" s="5"/>
      <c r="BF1520" s="5"/>
      <c r="BG1520" s="5"/>
      <c r="BH1520" s="5"/>
      <c r="BI1520" s="5"/>
      <c r="BJ1520" s="5"/>
      <c r="BK1520" s="5"/>
      <c r="BL1520" s="5"/>
      <c r="BM1520" s="5"/>
      <c r="BN1520" s="5"/>
      <c r="BO1520" s="1">
        <f t="shared" si="23"/>
        <v>0</v>
      </c>
      <c r="BP1520" s="2"/>
    </row>
    <row r="1521" spans="1:68" x14ac:dyDescent="0.25">
      <c r="A1521" s="3"/>
      <c r="B1521" s="4"/>
      <c r="C1521" s="2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 s="5"/>
      <c r="O1521" s="5"/>
      <c r="P1521" s="5"/>
      <c r="Q1521" s="5"/>
      <c r="R1521" s="5"/>
      <c r="S1521" s="5"/>
      <c r="T1521" s="5"/>
      <c r="U1521" s="5"/>
      <c r="V1521" s="5"/>
      <c r="W1521" s="5"/>
      <c r="X1521" s="5"/>
      <c r="Y1521" s="5"/>
      <c r="Z1521" s="5"/>
      <c r="AA1521" s="5"/>
      <c r="AB1521" s="5"/>
      <c r="AC1521" s="5"/>
      <c r="AD1521" s="5"/>
      <c r="AE1521" s="5"/>
      <c r="AF1521" s="5"/>
      <c r="AG1521" s="5"/>
      <c r="AH1521" s="5"/>
      <c r="AI1521" s="5"/>
      <c r="AJ1521" s="5"/>
      <c r="AK1521" s="5"/>
      <c r="AL1521" s="5"/>
      <c r="AM1521" s="5"/>
      <c r="AN1521" s="5"/>
      <c r="AO1521" s="5"/>
      <c r="AP1521" s="5"/>
      <c r="AQ1521" s="5"/>
      <c r="AR1521" s="5"/>
      <c r="AS1521" s="5"/>
      <c r="AT1521" s="5"/>
      <c r="AU1521" s="5"/>
      <c r="AV1521" s="5"/>
      <c r="AW1521" s="5"/>
      <c r="AX1521" s="5"/>
      <c r="AY1521" s="5"/>
      <c r="AZ1521" s="5"/>
      <c r="BA1521" s="5"/>
      <c r="BB1521" s="5"/>
      <c r="BC1521" s="5"/>
      <c r="BD1521" s="5"/>
      <c r="BE1521" s="5"/>
      <c r="BF1521" s="5"/>
      <c r="BG1521" s="5"/>
      <c r="BH1521" s="5"/>
      <c r="BI1521" s="5"/>
      <c r="BJ1521" s="5"/>
      <c r="BK1521" s="5"/>
      <c r="BL1521" s="5"/>
      <c r="BM1521" s="5"/>
      <c r="BN1521" s="5"/>
      <c r="BO1521" s="1">
        <f t="shared" si="23"/>
        <v>0</v>
      </c>
      <c r="BP1521" s="2"/>
    </row>
    <row r="1522" spans="1:68" x14ac:dyDescent="0.25">
      <c r="A1522" s="3"/>
      <c r="B1522" s="4"/>
      <c r="C1522" s="2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 s="5"/>
      <c r="O1522" s="5"/>
      <c r="P1522" s="5"/>
      <c r="Q1522" s="5"/>
      <c r="R1522" s="5"/>
      <c r="S1522" s="5"/>
      <c r="T1522" s="5"/>
      <c r="U1522" s="5"/>
      <c r="V1522" s="5"/>
      <c r="W1522" s="5"/>
      <c r="X1522" s="5"/>
      <c r="Y1522" s="5"/>
      <c r="Z1522" s="5"/>
      <c r="AA1522" s="5"/>
      <c r="AB1522" s="5"/>
      <c r="AC1522" s="5"/>
      <c r="AD1522" s="5"/>
      <c r="AE1522" s="5"/>
      <c r="AF1522" s="5"/>
      <c r="AG1522" s="5"/>
      <c r="AH1522" s="5"/>
      <c r="AI1522" s="5"/>
      <c r="AJ1522" s="5"/>
      <c r="AK1522" s="5"/>
      <c r="AL1522" s="5"/>
      <c r="AM1522" s="5"/>
      <c r="AN1522" s="5"/>
      <c r="AO1522" s="5"/>
      <c r="AP1522" s="5"/>
      <c r="AQ1522" s="5"/>
      <c r="AR1522" s="5"/>
      <c r="AS1522" s="5"/>
      <c r="AT1522" s="5"/>
      <c r="AU1522" s="5"/>
      <c r="AV1522" s="5"/>
      <c r="AW1522" s="5"/>
      <c r="AX1522" s="5"/>
      <c r="AY1522" s="5"/>
      <c r="AZ1522" s="5"/>
      <c r="BA1522" s="5"/>
      <c r="BB1522" s="5"/>
      <c r="BC1522" s="5"/>
      <c r="BD1522" s="5"/>
      <c r="BE1522" s="5"/>
      <c r="BF1522" s="5"/>
      <c r="BG1522" s="5"/>
      <c r="BH1522" s="5"/>
      <c r="BI1522" s="5"/>
      <c r="BJ1522" s="5"/>
      <c r="BK1522" s="5"/>
      <c r="BL1522" s="5"/>
      <c r="BM1522" s="5"/>
      <c r="BN1522" s="5"/>
      <c r="BO1522" s="1">
        <f t="shared" si="23"/>
        <v>0</v>
      </c>
      <c r="BP1522" s="2"/>
    </row>
    <row r="1523" spans="1:68" x14ac:dyDescent="0.25">
      <c r="A1523" s="3"/>
      <c r="B1523" s="4"/>
      <c r="C1523" s="2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 s="5"/>
      <c r="O1523" s="5"/>
      <c r="P1523" s="5"/>
      <c r="Q1523" s="5"/>
      <c r="R1523" s="5"/>
      <c r="S1523" s="5"/>
      <c r="T1523" s="5"/>
      <c r="U1523" s="5"/>
      <c r="V1523" s="5"/>
      <c r="W1523" s="5"/>
      <c r="X1523" s="5"/>
      <c r="Y1523" s="5"/>
      <c r="Z1523" s="5"/>
      <c r="AA1523" s="5"/>
      <c r="AB1523" s="5"/>
      <c r="AC1523" s="5"/>
      <c r="AD1523" s="5"/>
      <c r="AE1523" s="5"/>
      <c r="AF1523" s="5"/>
      <c r="AG1523" s="5"/>
      <c r="AH1523" s="5"/>
      <c r="AI1523" s="5"/>
      <c r="AJ1523" s="5"/>
      <c r="AK1523" s="5"/>
      <c r="AL1523" s="5"/>
      <c r="AM1523" s="5"/>
      <c r="AN1523" s="5"/>
      <c r="AO1523" s="5"/>
      <c r="AP1523" s="5"/>
      <c r="AQ1523" s="5"/>
      <c r="AR1523" s="5"/>
      <c r="AS1523" s="5"/>
      <c r="AT1523" s="5"/>
      <c r="AU1523" s="5"/>
      <c r="AV1523" s="5"/>
      <c r="AW1523" s="5"/>
      <c r="AX1523" s="5"/>
      <c r="AY1523" s="5"/>
      <c r="AZ1523" s="5"/>
      <c r="BA1523" s="5"/>
      <c r="BB1523" s="5"/>
      <c r="BC1523" s="5"/>
      <c r="BD1523" s="5"/>
      <c r="BE1523" s="5"/>
      <c r="BF1523" s="5"/>
      <c r="BG1523" s="5"/>
      <c r="BH1523" s="5"/>
      <c r="BI1523" s="5"/>
      <c r="BJ1523" s="5"/>
      <c r="BK1523" s="5"/>
      <c r="BL1523" s="5"/>
      <c r="BM1523" s="5"/>
      <c r="BN1523" s="5"/>
      <c r="BO1523" s="1">
        <f t="shared" si="23"/>
        <v>0</v>
      </c>
      <c r="BP1523" s="2"/>
    </row>
    <row r="1524" spans="1:68" x14ac:dyDescent="0.25">
      <c r="A1524" s="3"/>
      <c r="B1524" s="4"/>
      <c r="C1524" s="2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 s="5"/>
      <c r="O1524" s="5"/>
      <c r="P1524" s="5"/>
      <c r="Q1524" s="5"/>
      <c r="R1524" s="5"/>
      <c r="S1524" s="5"/>
      <c r="T1524" s="5"/>
      <c r="U1524" s="5"/>
      <c r="V1524" s="5"/>
      <c r="W1524" s="5"/>
      <c r="X1524" s="5"/>
      <c r="Y1524" s="5"/>
      <c r="Z1524" s="5"/>
      <c r="AA1524" s="5"/>
      <c r="AB1524" s="5"/>
      <c r="AC1524" s="5"/>
      <c r="AD1524" s="5"/>
      <c r="AE1524" s="5"/>
      <c r="AF1524" s="5"/>
      <c r="AG1524" s="5"/>
      <c r="AH1524" s="5"/>
      <c r="AI1524" s="5"/>
      <c r="AJ1524" s="5"/>
      <c r="AK1524" s="5"/>
      <c r="AL1524" s="5"/>
      <c r="AM1524" s="5"/>
      <c r="AN1524" s="5"/>
      <c r="AO1524" s="5"/>
      <c r="AP1524" s="5"/>
      <c r="AQ1524" s="5"/>
      <c r="AR1524" s="5"/>
      <c r="AS1524" s="5"/>
      <c r="AT1524" s="5"/>
      <c r="AU1524" s="5"/>
      <c r="AV1524" s="5"/>
      <c r="AW1524" s="5"/>
      <c r="AX1524" s="5"/>
      <c r="AY1524" s="5"/>
      <c r="AZ1524" s="5"/>
      <c r="BA1524" s="5"/>
      <c r="BB1524" s="5"/>
      <c r="BC1524" s="5"/>
      <c r="BD1524" s="5"/>
      <c r="BE1524" s="5"/>
      <c r="BF1524" s="5"/>
      <c r="BG1524" s="5"/>
      <c r="BH1524" s="5"/>
      <c r="BI1524" s="5"/>
      <c r="BJ1524" s="5"/>
      <c r="BK1524" s="5"/>
      <c r="BL1524" s="5"/>
      <c r="BM1524" s="5"/>
      <c r="BN1524" s="5"/>
      <c r="BO1524" s="1">
        <f t="shared" si="23"/>
        <v>0</v>
      </c>
      <c r="BP1524" s="2"/>
    </row>
    <row r="1525" spans="1:68" x14ac:dyDescent="0.25">
      <c r="A1525" s="3"/>
      <c r="B1525" s="4"/>
      <c r="C1525" s="2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 s="5"/>
      <c r="O1525" s="5"/>
      <c r="P1525" s="5"/>
      <c r="Q1525" s="5"/>
      <c r="R1525" s="5"/>
      <c r="S1525" s="5"/>
      <c r="T1525" s="5"/>
      <c r="U1525" s="5"/>
      <c r="V1525" s="5"/>
      <c r="W1525" s="5"/>
      <c r="X1525" s="5"/>
      <c r="Y1525" s="5"/>
      <c r="Z1525" s="5"/>
      <c r="AA1525" s="5"/>
      <c r="AB1525" s="5"/>
      <c r="AC1525" s="5"/>
      <c r="AD1525" s="5"/>
      <c r="AE1525" s="5"/>
      <c r="AF1525" s="5"/>
      <c r="AG1525" s="5"/>
      <c r="AH1525" s="5"/>
      <c r="AI1525" s="5"/>
      <c r="AJ1525" s="5"/>
      <c r="AK1525" s="5"/>
      <c r="AL1525" s="5"/>
      <c r="AM1525" s="5"/>
      <c r="AN1525" s="5"/>
      <c r="AO1525" s="5"/>
      <c r="AP1525" s="5"/>
      <c r="AQ1525" s="5"/>
      <c r="AR1525" s="5"/>
      <c r="AS1525" s="5"/>
      <c r="AT1525" s="5"/>
      <c r="AU1525" s="5"/>
      <c r="AV1525" s="5"/>
      <c r="AW1525" s="5"/>
      <c r="AX1525" s="5"/>
      <c r="AY1525" s="5"/>
      <c r="AZ1525" s="5"/>
      <c r="BA1525" s="5"/>
      <c r="BB1525" s="5"/>
      <c r="BC1525" s="5"/>
      <c r="BD1525" s="5"/>
      <c r="BE1525" s="5"/>
      <c r="BF1525" s="5"/>
      <c r="BG1525" s="5"/>
      <c r="BH1525" s="5"/>
      <c r="BI1525" s="5"/>
      <c r="BJ1525" s="5"/>
      <c r="BK1525" s="5"/>
      <c r="BL1525" s="5"/>
      <c r="BM1525" s="5"/>
      <c r="BN1525" s="5"/>
      <c r="BO1525" s="1">
        <f t="shared" si="23"/>
        <v>0</v>
      </c>
      <c r="BP1525" s="2"/>
    </row>
    <row r="1526" spans="1:68" x14ac:dyDescent="0.25">
      <c r="A1526" s="3"/>
      <c r="B1526" s="4"/>
      <c r="C1526" s="2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 s="5"/>
      <c r="O1526" s="5"/>
      <c r="P1526" s="5"/>
      <c r="Q1526" s="5"/>
      <c r="R1526" s="5"/>
      <c r="S1526" s="5"/>
      <c r="T1526" s="5"/>
      <c r="U1526" s="5"/>
      <c r="V1526" s="5"/>
      <c r="W1526" s="5"/>
      <c r="X1526" s="5"/>
      <c r="Y1526" s="5"/>
      <c r="Z1526" s="5"/>
      <c r="AA1526" s="5"/>
      <c r="AB1526" s="5"/>
      <c r="AC1526" s="5"/>
      <c r="AD1526" s="5"/>
      <c r="AE1526" s="5"/>
      <c r="AF1526" s="5"/>
      <c r="AG1526" s="5"/>
      <c r="AH1526" s="5"/>
      <c r="AI1526" s="5"/>
      <c r="AJ1526" s="5"/>
      <c r="AK1526" s="5"/>
      <c r="AL1526" s="5"/>
      <c r="AM1526" s="5"/>
      <c r="AN1526" s="5"/>
      <c r="AO1526" s="5"/>
      <c r="AP1526" s="5"/>
      <c r="AQ1526" s="5"/>
      <c r="AR1526" s="5"/>
      <c r="AS1526" s="5"/>
      <c r="AT1526" s="5"/>
      <c r="AU1526" s="5"/>
      <c r="AV1526" s="5"/>
      <c r="AW1526" s="5"/>
      <c r="AX1526" s="5"/>
      <c r="AY1526" s="5"/>
      <c r="AZ1526" s="5"/>
      <c r="BA1526" s="5"/>
      <c r="BB1526" s="5"/>
      <c r="BC1526" s="5"/>
      <c r="BD1526" s="5"/>
      <c r="BE1526" s="5"/>
      <c r="BF1526" s="5"/>
      <c r="BG1526" s="5"/>
      <c r="BH1526" s="5"/>
      <c r="BI1526" s="5"/>
      <c r="BJ1526" s="5"/>
      <c r="BK1526" s="5"/>
      <c r="BL1526" s="5"/>
      <c r="BM1526" s="5"/>
      <c r="BN1526" s="5"/>
      <c r="BO1526" s="1">
        <f t="shared" si="23"/>
        <v>0</v>
      </c>
      <c r="BP1526" s="2"/>
    </row>
    <row r="1527" spans="1:68" x14ac:dyDescent="0.25">
      <c r="A1527" s="3"/>
      <c r="B1527" s="4"/>
      <c r="C1527" s="2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 s="5"/>
      <c r="O1527" s="5"/>
      <c r="P1527" s="5"/>
      <c r="Q1527" s="5"/>
      <c r="R1527" s="5"/>
      <c r="S1527" s="5"/>
      <c r="T1527" s="5"/>
      <c r="U1527" s="5"/>
      <c r="V1527" s="5"/>
      <c r="W1527" s="5"/>
      <c r="X1527" s="5"/>
      <c r="Y1527" s="5"/>
      <c r="Z1527" s="5"/>
      <c r="AA1527" s="5"/>
      <c r="AB1527" s="5"/>
      <c r="AC1527" s="5"/>
      <c r="AD1527" s="5"/>
      <c r="AE1527" s="5"/>
      <c r="AF1527" s="5"/>
      <c r="AG1527" s="5"/>
      <c r="AH1527" s="5"/>
      <c r="AI1527" s="5"/>
      <c r="AJ1527" s="5"/>
      <c r="AK1527" s="5"/>
      <c r="AL1527" s="5"/>
      <c r="AM1527" s="5"/>
      <c r="AN1527" s="5"/>
      <c r="AO1527" s="5"/>
      <c r="AP1527" s="5"/>
      <c r="AQ1527" s="5"/>
      <c r="AR1527" s="5"/>
      <c r="AS1527" s="5"/>
      <c r="AT1527" s="5"/>
      <c r="AU1527" s="5"/>
      <c r="AV1527" s="5"/>
      <c r="AW1527" s="5"/>
      <c r="AX1527" s="5"/>
      <c r="AY1527" s="5"/>
      <c r="AZ1527" s="5"/>
      <c r="BA1527" s="5"/>
      <c r="BB1527" s="5"/>
      <c r="BC1527" s="5"/>
      <c r="BD1527" s="5"/>
      <c r="BE1527" s="5"/>
      <c r="BF1527" s="5"/>
      <c r="BG1527" s="5"/>
      <c r="BH1527" s="5"/>
      <c r="BI1527" s="5"/>
      <c r="BJ1527" s="5"/>
      <c r="BK1527" s="5"/>
      <c r="BL1527" s="5"/>
      <c r="BM1527" s="5"/>
      <c r="BN1527" s="5"/>
      <c r="BO1527" s="1">
        <f t="shared" si="23"/>
        <v>0</v>
      </c>
      <c r="BP1527" s="2"/>
    </row>
    <row r="1528" spans="1:68" x14ac:dyDescent="0.25">
      <c r="A1528" s="3"/>
      <c r="B1528" s="4"/>
      <c r="C1528" s="2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 s="5"/>
      <c r="O1528" s="5"/>
      <c r="P1528" s="5"/>
      <c r="Q1528" s="5"/>
      <c r="R1528" s="5"/>
      <c r="S1528" s="5"/>
      <c r="T1528" s="5"/>
      <c r="U1528" s="5"/>
      <c r="V1528" s="5"/>
      <c r="W1528" s="5"/>
      <c r="X1528" s="5"/>
      <c r="Y1528" s="5"/>
      <c r="Z1528" s="5"/>
      <c r="AA1528" s="5"/>
      <c r="AB1528" s="5"/>
      <c r="AC1528" s="5"/>
      <c r="AD1528" s="5"/>
      <c r="AE1528" s="5"/>
      <c r="AF1528" s="5"/>
      <c r="AG1528" s="5"/>
      <c r="AH1528" s="5"/>
      <c r="AI1528" s="5"/>
      <c r="AJ1528" s="5"/>
      <c r="AK1528" s="5"/>
      <c r="AL1528" s="5"/>
      <c r="AM1528" s="5"/>
      <c r="AN1528" s="5"/>
      <c r="AO1528" s="5"/>
      <c r="AP1528" s="5"/>
      <c r="AQ1528" s="5"/>
      <c r="AR1528" s="5"/>
      <c r="AS1528" s="5"/>
      <c r="AT1528" s="5"/>
      <c r="AU1528" s="5"/>
      <c r="AV1528" s="5"/>
      <c r="AW1528" s="5"/>
      <c r="AX1528" s="5"/>
      <c r="AY1528" s="5"/>
      <c r="AZ1528" s="5"/>
      <c r="BA1528" s="5"/>
      <c r="BB1528" s="5"/>
      <c r="BC1528" s="5"/>
      <c r="BD1528" s="5"/>
      <c r="BE1528" s="5"/>
      <c r="BF1528" s="5"/>
      <c r="BG1528" s="5"/>
      <c r="BH1528" s="5"/>
      <c r="BI1528" s="5"/>
      <c r="BJ1528" s="5"/>
      <c r="BK1528" s="5"/>
      <c r="BL1528" s="5"/>
      <c r="BM1528" s="5"/>
      <c r="BN1528" s="5"/>
      <c r="BO1528" s="1">
        <f t="shared" si="23"/>
        <v>0</v>
      </c>
      <c r="BP1528" s="2"/>
    </row>
    <row r="1529" spans="1:68" x14ac:dyDescent="0.25">
      <c r="A1529" s="3"/>
      <c r="B1529" s="4"/>
      <c r="C1529" s="2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 s="5"/>
      <c r="O1529" s="5"/>
      <c r="P1529" s="5"/>
      <c r="Q1529" s="5"/>
      <c r="R1529" s="5"/>
      <c r="S1529" s="5"/>
      <c r="T1529" s="5"/>
      <c r="U1529" s="5"/>
      <c r="V1529" s="5"/>
      <c r="W1529" s="5"/>
      <c r="X1529" s="5"/>
      <c r="Y1529" s="5"/>
      <c r="Z1529" s="5"/>
      <c r="AA1529" s="5"/>
      <c r="AB1529" s="5"/>
      <c r="AC1529" s="5"/>
      <c r="AD1529" s="5"/>
      <c r="AE1529" s="5"/>
      <c r="AF1529" s="5"/>
      <c r="AG1529" s="5"/>
      <c r="AH1529" s="5"/>
      <c r="AI1529" s="5"/>
      <c r="AJ1529" s="5"/>
      <c r="AK1529" s="5"/>
      <c r="AL1529" s="5"/>
      <c r="AM1529" s="5"/>
      <c r="AN1529" s="5"/>
      <c r="AO1529" s="5"/>
      <c r="AP1529" s="5"/>
      <c r="AQ1529" s="5"/>
      <c r="AR1529" s="5"/>
      <c r="AS1529" s="5"/>
      <c r="AT1529" s="5"/>
      <c r="AU1529" s="5"/>
      <c r="AV1529" s="5"/>
      <c r="AW1529" s="5"/>
      <c r="AX1529" s="5"/>
      <c r="AY1529" s="5"/>
      <c r="AZ1529" s="5"/>
      <c r="BA1529" s="5"/>
      <c r="BB1529" s="5"/>
      <c r="BC1529" s="5"/>
      <c r="BD1529" s="5"/>
      <c r="BE1529" s="5"/>
      <c r="BF1529" s="5"/>
      <c r="BG1529" s="5"/>
      <c r="BH1529" s="5"/>
      <c r="BI1529" s="5"/>
      <c r="BJ1529" s="5"/>
      <c r="BK1529" s="5"/>
      <c r="BL1529" s="5"/>
      <c r="BM1529" s="5"/>
      <c r="BN1529" s="5"/>
      <c r="BO1529" s="1">
        <f t="shared" si="23"/>
        <v>0</v>
      </c>
      <c r="BP1529" s="2"/>
    </row>
    <row r="1530" spans="1:68" x14ac:dyDescent="0.25">
      <c r="A1530" s="3"/>
      <c r="B1530" s="4"/>
      <c r="C1530" s="2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 s="5"/>
      <c r="O1530" s="5"/>
      <c r="P1530" s="5"/>
      <c r="Q1530" s="5"/>
      <c r="R1530" s="5"/>
      <c r="S1530" s="5"/>
      <c r="T1530" s="5"/>
      <c r="U1530" s="5"/>
      <c r="V1530" s="5"/>
      <c r="W1530" s="5"/>
      <c r="X1530" s="5"/>
      <c r="Y1530" s="5"/>
      <c r="Z1530" s="5"/>
      <c r="AA1530" s="5"/>
      <c r="AB1530" s="5"/>
      <c r="AC1530" s="5"/>
      <c r="AD1530" s="5"/>
      <c r="AE1530" s="5"/>
      <c r="AF1530" s="5"/>
      <c r="AG1530" s="5"/>
      <c r="AH1530" s="5"/>
      <c r="AI1530" s="5"/>
      <c r="AJ1530" s="5"/>
      <c r="AK1530" s="5"/>
      <c r="AL1530" s="5"/>
      <c r="AM1530" s="5"/>
      <c r="AN1530" s="5"/>
      <c r="AO1530" s="5"/>
      <c r="AP1530" s="5"/>
      <c r="AQ1530" s="5"/>
      <c r="AR1530" s="5"/>
      <c r="AS1530" s="5"/>
      <c r="AT1530" s="5"/>
      <c r="AU1530" s="5"/>
      <c r="AV1530" s="5"/>
      <c r="AW1530" s="5"/>
      <c r="AX1530" s="5"/>
      <c r="AY1530" s="5"/>
      <c r="AZ1530" s="5"/>
      <c r="BA1530" s="5"/>
      <c r="BB1530" s="5"/>
      <c r="BC1530" s="5"/>
      <c r="BD1530" s="5"/>
      <c r="BE1530" s="5"/>
      <c r="BF1530" s="5"/>
      <c r="BG1530" s="5"/>
      <c r="BH1530" s="5"/>
      <c r="BI1530" s="5"/>
      <c r="BJ1530" s="5"/>
      <c r="BK1530" s="5"/>
      <c r="BL1530" s="5"/>
      <c r="BM1530" s="5"/>
      <c r="BN1530" s="5"/>
      <c r="BO1530" s="1">
        <f t="shared" si="23"/>
        <v>0</v>
      </c>
      <c r="BP1530" s="2"/>
    </row>
    <row r="1531" spans="1:68" x14ac:dyDescent="0.25">
      <c r="A1531" s="3"/>
      <c r="B1531" s="4"/>
      <c r="C1531" s="2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 s="5"/>
      <c r="O1531" s="5"/>
      <c r="P1531" s="5"/>
      <c r="Q1531" s="5"/>
      <c r="R1531" s="5"/>
      <c r="S1531" s="5"/>
      <c r="T1531" s="5"/>
      <c r="U1531" s="5"/>
      <c r="V1531" s="5"/>
      <c r="W1531" s="5"/>
      <c r="X1531" s="5"/>
      <c r="Y1531" s="5"/>
      <c r="Z1531" s="5"/>
      <c r="AA1531" s="5"/>
      <c r="AB1531" s="5"/>
      <c r="AC1531" s="5"/>
      <c r="AD1531" s="5"/>
      <c r="AE1531" s="5"/>
      <c r="AF1531" s="5"/>
      <c r="AG1531" s="5"/>
      <c r="AH1531" s="5"/>
      <c r="AI1531" s="5"/>
      <c r="AJ1531" s="5"/>
      <c r="AK1531" s="5"/>
      <c r="AL1531" s="5"/>
      <c r="AM1531" s="5"/>
      <c r="AN1531" s="5"/>
      <c r="AO1531" s="5"/>
      <c r="AP1531" s="5"/>
      <c r="AQ1531" s="5"/>
      <c r="AR1531" s="5"/>
      <c r="AS1531" s="5"/>
      <c r="AT1531" s="5"/>
      <c r="AU1531" s="5"/>
      <c r="AV1531" s="5"/>
      <c r="AW1531" s="5"/>
      <c r="AX1531" s="5"/>
      <c r="AY1531" s="5"/>
      <c r="AZ1531" s="5"/>
      <c r="BA1531" s="5"/>
      <c r="BB1531" s="5"/>
      <c r="BC1531" s="5"/>
      <c r="BD1531" s="5"/>
      <c r="BE1531" s="5"/>
      <c r="BF1531" s="5"/>
      <c r="BG1531" s="5"/>
      <c r="BH1531" s="5"/>
      <c r="BI1531" s="5"/>
      <c r="BJ1531" s="5"/>
      <c r="BK1531" s="5"/>
      <c r="BL1531" s="5"/>
      <c r="BM1531" s="5"/>
      <c r="BN1531" s="5"/>
      <c r="BO1531" s="1">
        <f t="shared" si="23"/>
        <v>0</v>
      </c>
      <c r="BP1531" s="2"/>
    </row>
    <row r="1532" spans="1:68" x14ac:dyDescent="0.25">
      <c r="A1532" s="3"/>
      <c r="B1532" s="4"/>
      <c r="C1532" s="2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 s="5"/>
      <c r="O1532" s="5"/>
      <c r="P1532" s="5"/>
      <c r="Q1532" s="5"/>
      <c r="R1532" s="5"/>
      <c r="S1532" s="5"/>
      <c r="T1532" s="5"/>
      <c r="U1532" s="5"/>
      <c r="V1532" s="5"/>
      <c r="W1532" s="5"/>
      <c r="X1532" s="5"/>
      <c r="Y1532" s="5"/>
      <c r="Z1532" s="5"/>
      <c r="AA1532" s="5"/>
      <c r="AB1532" s="5"/>
      <c r="AC1532" s="5"/>
      <c r="AD1532" s="5"/>
      <c r="AE1532" s="5"/>
      <c r="AF1532" s="5"/>
      <c r="AG1532" s="5"/>
      <c r="AH1532" s="5"/>
      <c r="AI1532" s="5"/>
      <c r="AJ1532" s="5"/>
      <c r="AK1532" s="5"/>
      <c r="AL1532" s="5"/>
      <c r="AM1532" s="5"/>
      <c r="AN1532" s="5"/>
      <c r="AO1532" s="5"/>
      <c r="AP1532" s="5"/>
      <c r="AQ1532" s="5"/>
      <c r="AR1532" s="5"/>
      <c r="AS1532" s="5"/>
      <c r="AT1532" s="5"/>
      <c r="AU1532" s="5"/>
      <c r="AV1532" s="5"/>
      <c r="AW1532" s="5"/>
      <c r="AX1532" s="5"/>
      <c r="AY1532" s="5"/>
      <c r="AZ1532" s="5"/>
      <c r="BA1532" s="5"/>
      <c r="BB1532" s="5"/>
      <c r="BC1532" s="5"/>
      <c r="BD1532" s="5"/>
      <c r="BE1532" s="5"/>
      <c r="BF1532" s="5"/>
      <c r="BG1532" s="5"/>
      <c r="BH1532" s="5"/>
      <c r="BI1532" s="5"/>
      <c r="BJ1532" s="5"/>
      <c r="BK1532" s="5"/>
      <c r="BL1532" s="5"/>
      <c r="BM1532" s="5"/>
      <c r="BN1532" s="5"/>
      <c r="BO1532" s="1">
        <f t="shared" si="23"/>
        <v>0</v>
      </c>
      <c r="BP1532" s="2"/>
    </row>
    <row r="1533" spans="1:68" x14ac:dyDescent="0.25">
      <c r="A1533" s="3"/>
      <c r="B1533" s="4"/>
      <c r="C1533" s="2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 s="5"/>
      <c r="O1533" s="5"/>
      <c r="P1533" s="5"/>
      <c r="Q1533" s="5"/>
      <c r="R1533" s="5"/>
      <c r="S1533" s="5"/>
      <c r="T1533" s="5"/>
      <c r="U1533" s="5"/>
      <c r="V1533" s="5"/>
      <c r="W1533" s="5"/>
      <c r="X1533" s="5"/>
      <c r="Y1533" s="5"/>
      <c r="Z1533" s="5"/>
      <c r="AA1533" s="5"/>
      <c r="AB1533" s="5"/>
      <c r="AC1533" s="5"/>
      <c r="AD1533" s="5"/>
      <c r="AE1533" s="5"/>
      <c r="AF1533" s="5"/>
      <c r="AG1533" s="5"/>
      <c r="AH1533" s="5"/>
      <c r="AI1533" s="5"/>
      <c r="AJ1533" s="5"/>
      <c r="AK1533" s="5"/>
      <c r="AL1533" s="5"/>
      <c r="AM1533" s="5"/>
      <c r="AN1533" s="5"/>
      <c r="AO1533" s="5"/>
      <c r="AP1533" s="5"/>
      <c r="AQ1533" s="5"/>
      <c r="AR1533" s="5"/>
      <c r="AS1533" s="5"/>
      <c r="AT1533" s="5"/>
      <c r="AU1533" s="5"/>
      <c r="AV1533" s="5"/>
      <c r="AW1533" s="5"/>
      <c r="AX1533" s="5"/>
      <c r="AY1533" s="5"/>
      <c r="AZ1533" s="5"/>
      <c r="BA1533" s="5"/>
      <c r="BB1533" s="5"/>
      <c r="BC1533" s="5"/>
      <c r="BD1533" s="5"/>
      <c r="BE1533" s="5"/>
      <c r="BF1533" s="5"/>
      <c r="BG1533" s="5"/>
      <c r="BH1533" s="5"/>
      <c r="BI1533" s="5"/>
      <c r="BJ1533" s="5"/>
      <c r="BK1533" s="5"/>
      <c r="BL1533" s="5"/>
      <c r="BM1533" s="5"/>
      <c r="BN1533" s="5"/>
      <c r="BO1533" s="1">
        <f t="shared" si="23"/>
        <v>0</v>
      </c>
      <c r="BP1533" s="2"/>
    </row>
    <row r="1534" spans="1:68" x14ac:dyDescent="0.25">
      <c r="A1534" s="3"/>
      <c r="B1534" s="4"/>
      <c r="C1534" s="2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 s="5"/>
      <c r="O1534" s="5"/>
      <c r="P1534" s="5"/>
      <c r="Q1534" s="5"/>
      <c r="R1534" s="5"/>
      <c r="S1534" s="5"/>
      <c r="T1534" s="5"/>
      <c r="U1534" s="5"/>
      <c r="V1534" s="5"/>
      <c r="W1534" s="5"/>
      <c r="X1534" s="5"/>
      <c r="Y1534" s="5"/>
      <c r="Z1534" s="5"/>
      <c r="AA1534" s="5"/>
      <c r="AB1534" s="5"/>
      <c r="AC1534" s="5"/>
      <c r="AD1534" s="5"/>
      <c r="AE1534" s="5"/>
      <c r="AF1534" s="5"/>
      <c r="AG1534" s="5"/>
      <c r="AH1534" s="5"/>
      <c r="AI1534" s="5"/>
      <c r="AJ1534" s="5"/>
      <c r="AK1534" s="5"/>
      <c r="AL1534" s="5"/>
      <c r="AM1534" s="5"/>
      <c r="AN1534" s="5"/>
      <c r="AO1534" s="5"/>
      <c r="AP1534" s="5"/>
      <c r="AQ1534" s="5"/>
      <c r="AR1534" s="5"/>
      <c r="AS1534" s="5"/>
      <c r="AT1534" s="5"/>
      <c r="AU1534" s="5"/>
      <c r="AV1534" s="5"/>
      <c r="AW1534" s="5"/>
      <c r="AX1534" s="5"/>
      <c r="AY1534" s="5"/>
      <c r="AZ1534" s="5"/>
      <c r="BA1534" s="5"/>
      <c r="BB1534" s="5"/>
      <c r="BC1534" s="5"/>
      <c r="BD1534" s="5"/>
      <c r="BE1534" s="5"/>
      <c r="BF1534" s="5"/>
      <c r="BG1534" s="5"/>
      <c r="BH1534" s="5"/>
      <c r="BI1534" s="5"/>
      <c r="BJ1534" s="5"/>
      <c r="BK1534" s="5"/>
      <c r="BL1534" s="5"/>
      <c r="BM1534" s="5"/>
      <c r="BN1534" s="5"/>
      <c r="BO1534" s="1">
        <f t="shared" si="23"/>
        <v>0</v>
      </c>
      <c r="BP1534" s="2"/>
    </row>
    <row r="1535" spans="1:68" x14ac:dyDescent="0.25">
      <c r="A1535" s="3"/>
      <c r="B1535" s="4"/>
      <c r="C1535" s="2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 s="5"/>
      <c r="O1535" s="5"/>
      <c r="P1535" s="5"/>
      <c r="Q1535" s="5"/>
      <c r="R1535" s="5"/>
      <c r="S1535" s="5"/>
      <c r="T1535" s="5"/>
      <c r="U1535" s="5"/>
      <c r="V1535" s="5"/>
      <c r="W1535" s="5"/>
      <c r="X1535" s="5"/>
      <c r="Y1535" s="5"/>
      <c r="Z1535" s="5"/>
      <c r="AA1535" s="5"/>
      <c r="AB1535" s="5"/>
      <c r="AC1535" s="5"/>
      <c r="AD1535" s="5"/>
      <c r="AE1535" s="5"/>
      <c r="AF1535" s="5"/>
      <c r="AG1535" s="5"/>
      <c r="AH1535" s="5"/>
      <c r="AI1535" s="5"/>
      <c r="AJ1535" s="5"/>
      <c r="AK1535" s="5"/>
      <c r="AL1535" s="5"/>
      <c r="AM1535" s="5"/>
      <c r="AN1535" s="5"/>
      <c r="AO1535" s="5"/>
      <c r="AP1535" s="5"/>
      <c r="AQ1535" s="5"/>
      <c r="AR1535" s="5"/>
      <c r="AS1535" s="5"/>
      <c r="AT1535" s="5"/>
      <c r="AU1535" s="5"/>
      <c r="AV1535" s="5"/>
      <c r="AW1535" s="5"/>
      <c r="AX1535" s="5"/>
      <c r="AY1535" s="5"/>
      <c r="AZ1535" s="5"/>
      <c r="BA1535" s="5"/>
      <c r="BB1535" s="5"/>
      <c r="BC1535" s="5"/>
      <c r="BD1535" s="5"/>
      <c r="BE1535" s="5"/>
      <c r="BF1535" s="5"/>
      <c r="BG1535" s="5"/>
      <c r="BH1535" s="5"/>
      <c r="BI1535" s="5"/>
      <c r="BJ1535" s="5"/>
      <c r="BK1535" s="5"/>
      <c r="BL1535" s="5"/>
      <c r="BM1535" s="5"/>
      <c r="BN1535" s="5"/>
      <c r="BO1535" s="1">
        <f t="shared" si="23"/>
        <v>0</v>
      </c>
      <c r="BP1535" s="2"/>
    </row>
    <row r="1536" spans="1:68" x14ac:dyDescent="0.25">
      <c r="A1536" s="3"/>
      <c r="B1536" s="4"/>
      <c r="C1536" s="2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 s="5"/>
      <c r="O1536" s="5"/>
      <c r="P1536" s="5"/>
      <c r="Q1536" s="5"/>
      <c r="R1536" s="5"/>
      <c r="S1536" s="5"/>
      <c r="T1536" s="5"/>
      <c r="U1536" s="5"/>
      <c r="V1536" s="5"/>
      <c r="W1536" s="5"/>
      <c r="X1536" s="5"/>
      <c r="Y1536" s="5"/>
      <c r="Z1536" s="5"/>
      <c r="AA1536" s="5"/>
      <c r="AB1536" s="5"/>
      <c r="AC1536" s="5"/>
      <c r="AD1536" s="5"/>
      <c r="AE1536" s="5"/>
      <c r="AF1536" s="5"/>
      <c r="AG1536" s="5"/>
      <c r="AH1536" s="5"/>
      <c r="AI1536" s="5"/>
      <c r="AJ1536" s="5"/>
      <c r="AK1536" s="5"/>
      <c r="AL1536" s="5"/>
      <c r="AM1536" s="5"/>
      <c r="AN1536" s="5"/>
      <c r="AO1536" s="5"/>
      <c r="AP1536" s="5"/>
      <c r="AQ1536" s="5"/>
      <c r="AR1536" s="5"/>
      <c r="AS1536" s="5"/>
      <c r="AT1536" s="5"/>
      <c r="AU1536" s="5"/>
      <c r="AV1536" s="5"/>
      <c r="AW1536" s="5"/>
      <c r="AX1536" s="5"/>
      <c r="AY1536" s="5"/>
      <c r="AZ1536" s="5"/>
      <c r="BA1536" s="5"/>
      <c r="BB1536" s="5"/>
      <c r="BC1536" s="5"/>
      <c r="BD1536" s="5"/>
      <c r="BE1536" s="5"/>
      <c r="BF1536" s="5"/>
      <c r="BG1536" s="5"/>
      <c r="BH1536" s="5"/>
      <c r="BI1536" s="5"/>
      <c r="BJ1536" s="5"/>
      <c r="BK1536" s="5"/>
      <c r="BL1536" s="5"/>
      <c r="BM1536" s="5"/>
      <c r="BN1536" s="5"/>
      <c r="BO1536" s="1">
        <f t="shared" si="23"/>
        <v>0</v>
      </c>
      <c r="BP1536" s="2"/>
    </row>
    <row r="1537" spans="1:68" x14ac:dyDescent="0.25">
      <c r="A1537" s="3"/>
      <c r="B1537" s="4"/>
      <c r="C1537" s="2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 s="5"/>
      <c r="O1537" s="5"/>
      <c r="P1537" s="5"/>
      <c r="Q1537" s="5"/>
      <c r="R1537" s="5"/>
      <c r="S1537" s="5"/>
      <c r="T1537" s="5"/>
      <c r="U1537" s="5"/>
      <c r="V1537" s="5"/>
      <c r="W1537" s="5"/>
      <c r="X1537" s="5"/>
      <c r="Y1537" s="5"/>
      <c r="Z1537" s="5"/>
      <c r="AA1537" s="5"/>
      <c r="AB1537" s="5"/>
      <c r="AC1537" s="5"/>
      <c r="AD1537" s="5"/>
      <c r="AE1537" s="5"/>
      <c r="AF1537" s="5"/>
      <c r="AG1537" s="5"/>
      <c r="AH1537" s="5"/>
      <c r="AI1537" s="5"/>
      <c r="AJ1537" s="5"/>
      <c r="AK1537" s="5"/>
      <c r="AL1537" s="5"/>
      <c r="AM1537" s="5"/>
      <c r="AN1537" s="5"/>
      <c r="AO1537" s="5"/>
      <c r="AP1537" s="5"/>
      <c r="AQ1537" s="5"/>
      <c r="AR1537" s="5"/>
      <c r="AS1537" s="5"/>
      <c r="AT1537" s="5"/>
      <c r="AU1537" s="5"/>
      <c r="AV1537" s="5"/>
      <c r="AW1537" s="5"/>
      <c r="AX1537" s="5"/>
      <c r="AY1537" s="5"/>
      <c r="AZ1537" s="5"/>
      <c r="BA1537" s="5"/>
      <c r="BB1537" s="5"/>
      <c r="BC1537" s="5"/>
      <c r="BD1537" s="5"/>
      <c r="BE1537" s="5"/>
      <c r="BF1537" s="5"/>
      <c r="BG1537" s="5"/>
      <c r="BH1537" s="5"/>
      <c r="BI1537" s="5"/>
      <c r="BJ1537" s="5"/>
      <c r="BK1537" s="5"/>
      <c r="BL1537" s="5"/>
      <c r="BM1537" s="5"/>
      <c r="BN1537" s="5"/>
      <c r="BO1537" s="1">
        <f t="shared" si="23"/>
        <v>0</v>
      </c>
      <c r="BP1537" s="2"/>
    </row>
    <row r="1538" spans="1:68" x14ac:dyDescent="0.25">
      <c r="A1538" s="3"/>
      <c r="B1538" s="4"/>
      <c r="C1538" s="2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 s="5"/>
      <c r="O1538" s="5"/>
      <c r="P1538" s="5"/>
      <c r="Q1538" s="5"/>
      <c r="R1538" s="5"/>
      <c r="S1538" s="5"/>
      <c r="T1538" s="5"/>
      <c r="U1538" s="5"/>
      <c r="V1538" s="5"/>
      <c r="W1538" s="5"/>
      <c r="X1538" s="5"/>
      <c r="Y1538" s="5"/>
      <c r="Z1538" s="5"/>
      <c r="AA1538" s="5"/>
      <c r="AB1538" s="5"/>
      <c r="AC1538" s="5"/>
      <c r="AD1538" s="5"/>
      <c r="AE1538" s="5"/>
      <c r="AF1538" s="5"/>
      <c r="AG1538" s="5"/>
      <c r="AH1538" s="5"/>
      <c r="AI1538" s="5"/>
      <c r="AJ1538" s="5"/>
      <c r="AK1538" s="5"/>
      <c r="AL1538" s="5"/>
      <c r="AM1538" s="5"/>
      <c r="AN1538" s="5"/>
      <c r="AO1538" s="5"/>
      <c r="AP1538" s="5"/>
      <c r="AQ1538" s="5"/>
      <c r="AR1538" s="5"/>
      <c r="AS1538" s="5"/>
      <c r="AT1538" s="5"/>
      <c r="AU1538" s="5"/>
      <c r="AV1538" s="5"/>
      <c r="AW1538" s="5"/>
      <c r="AX1538" s="5"/>
      <c r="AY1538" s="5"/>
      <c r="AZ1538" s="5"/>
      <c r="BA1538" s="5"/>
      <c r="BB1538" s="5"/>
      <c r="BC1538" s="5"/>
      <c r="BD1538" s="5"/>
      <c r="BE1538" s="5"/>
      <c r="BF1538" s="5"/>
      <c r="BG1538" s="5"/>
      <c r="BH1538" s="5"/>
      <c r="BI1538" s="5"/>
      <c r="BJ1538" s="5"/>
      <c r="BK1538" s="5"/>
      <c r="BL1538" s="5"/>
      <c r="BM1538" s="5"/>
      <c r="BN1538" s="5"/>
      <c r="BO1538" s="1">
        <f t="shared" si="23"/>
        <v>0</v>
      </c>
      <c r="BP1538" s="2"/>
    </row>
    <row r="1539" spans="1:68" x14ac:dyDescent="0.25">
      <c r="A1539" s="3"/>
      <c r="B1539" s="4"/>
      <c r="C1539" s="2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 s="5"/>
      <c r="O1539" s="5"/>
      <c r="P1539" s="5"/>
      <c r="Q1539" s="5"/>
      <c r="R1539" s="5"/>
      <c r="S1539" s="5"/>
      <c r="T1539" s="5"/>
      <c r="U1539" s="5"/>
      <c r="V1539" s="5"/>
      <c r="W1539" s="5"/>
      <c r="X1539" s="5"/>
      <c r="Y1539" s="5"/>
      <c r="Z1539" s="5"/>
      <c r="AA1539" s="5"/>
      <c r="AB1539" s="5"/>
      <c r="AC1539" s="5"/>
      <c r="AD1539" s="5"/>
      <c r="AE1539" s="5"/>
      <c r="AF1539" s="5"/>
      <c r="AG1539" s="5"/>
      <c r="AH1539" s="5"/>
      <c r="AI1539" s="5"/>
      <c r="AJ1539" s="5"/>
      <c r="AK1539" s="5"/>
      <c r="AL1539" s="5"/>
      <c r="AM1539" s="5"/>
      <c r="AN1539" s="5"/>
      <c r="AO1539" s="5"/>
      <c r="AP1539" s="5"/>
      <c r="AQ1539" s="5"/>
      <c r="AR1539" s="5"/>
      <c r="AS1539" s="5"/>
      <c r="AT1539" s="5"/>
      <c r="AU1539" s="5"/>
      <c r="AV1539" s="5"/>
      <c r="AW1539" s="5"/>
      <c r="AX1539" s="5"/>
      <c r="AY1539" s="5"/>
      <c r="AZ1539" s="5"/>
      <c r="BA1539" s="5"/>
      <c r="BB1539" s="5"/>
      <c r="BC1539" s="5"/>
      <c r="BD1539" s="5"/>
      <c r="BE1539" s="5"/>
      <c r="BF1539" s="5"/>
      <c r="BG1539" s="5"/>
      <c r="BH1539" s="5"/>
      <c r="BI1539" s="5"/>
      <c r="BJ1539" s="5"/>
      <c r="BK1539" s="5"/>
      <c r="BL1539" s="5"/>
      <c r="BM1539" s="5"/>
      <c r="BN1539" s="5"/>
      <c r="BO1539" s="1">
        <f t="shared" si="23"/>
        <v>0</v>
      </c>
      <c r="BP1539" s="2"/>
    </row>
    <row r="1540" spans="1:68" x14ac:dyDescent="0.25">
      <c r="A1540" s="3"/>
      <c r="B1540" s="4"/>
      <c r="C1540" s="2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 s="5"/>
      <c r="O1540" s="5"/>
      <c r="P1540" s="5"/>
      <c r="Q1540" s="5"/>
      <c r="R1540" s="5"/>
      <c r="S1540" s="5"/>
      <c r="T1540" s="5"/>
      <c r="U1540" s="5"/>
      <c r="V1540" s="5"/>
      <c r="W1540" s="5"/>
      <c r="X1540" s="5"/>
      <c r="Y1540" s="5"/>
      <c r="Z1540" s="5"/>
      <c r="AA1540" s="5"/>
      <c r="AB1540" s="5"/>
      <c r="AC1540" s="5"/>
      <c r="AD1540" s="5"/>
      <c r="AE1540" s="5"/>
      <c r="AF1540" s="5"/>
      <c r="AG1540" s="5"/>
      <c r="AH1540" s="5"/>
      <c r="AI1540" s="5"/>
      <c r="AJ1540" s="5"/>
      <c r="AK1540" s="5"/>
      <c r="AL1540" s="5"/>
      <c r="AM1540" s="5"/>
      <c r="AN1540" s="5"/>
      <c r="AO1540" s="5"/>
      <c r="AP1540" s="5"/>
      <c r="AQ1540" s="5"/>
      <c r="AR1540" s="5"/>
      <c r="AS1540" s="5"/>
      <c r="AT1540" s="5"/>
      <c r="AU1540" s="5"/>
      <c r="AV1540" s="5"/>
      <c r="AW1540" s="5"/>
      <c r="AX1540" s="5"/>
      <c r="AY1540" s="5"/>
      <c r="AZ1540" s="5"/>
      <c r="BA1540" s="5"/>
      <c r="BB1540" s="5"/>
      <c r="BC1540" s="5"/>
      <c r="BD1540" s="5"/>
      <c r="BE1540" s="5"/>
      <c r="BF1540" s="5"/>
      <c r="BG1540" s="5"/>
      <c r="BH1540" s="5"/>
      <c r="BI1540" s="5"/>
      <c r="BJ1540" s="5"/>
      <c r="BK1540" s="5"/>
      <c r="BL1540" s="5"/>
      <c r="BM1540" s="5"/>
      <c r="BN1540" s="5"/>
      <c r="BO1540" s="1">
        <f t="shared" si="23"/>
        <v>0</v>
      </c>
      <c r="BP1540" s="2"/>
    </row>
    <row r="1541" spans="1:68" x14ac:dyDescent="0.25">
      <c r="A1541" s="3"/>
      <c r="B1541" s="4"/>
      <c r="C1541" s="2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 s="5"/>
      <c r="O1541" s="5"/>
      <c r="P1541" s="5"/>
      <c r="Q1541" s="5"/>
      <c r="R1541" s="5"/>
      <c r="S1541" s="5"/>
      <c r="T1541" s="5"/>
      <c r="U1541" s="5"/>
      <c r="V1541" s="5"/>
      <c r="W1541" s="5"/>
      <c r="X1541" s="5"/>
      <c r="Y1541" s="5"/>
      <c r="Z1541" s="5"/>
      <c r="AA1541" s="5"/>
      <c r="AB1541" s="5"/>
      <c r="AC1541" s="5"/>
      <c r="AD1541" s="5"/>
      <c r="AE1541" s="5"/>
      <c r="AF1541" s="5"/>
      <c r="AG1541" s="5"/>
      <c r="AH1541" s="5"/>
      <c r="AI1541" s="5"/>
      <c r="AJ1541" s="5"/>
      <c r="AK1541" s="5"/>
      <c r="AL1541" s="5"/>
      <c r="AM1541" s="5"/>
      <c r="AN1541" s="5"/>
      <c r="AO1541" s="5"/>
      <c r="AP1541" s="5"/>
      <c r="AQ1541" s="5"/>
      <c r="AR1541" s="5"/>
      <c r="AS1541" s="5"/>
      <c r="AT1541" s="5"/>
      <c r="AU1541" s="5"/>
      <c r="AV1541" s="5"/>
      <c r="AW1541" s="5"/>
      <c r="AX1541" s="5"/>
      <c r="AY1541" s="5"/>
      <c r="AZ1541" s="5"/>
      <c r="BA1541" s="5"/>
      <c r="BB1541" s="5"/>
      <c r="BC1541" s="5"/>
      <c r="BD1541" s="5"/>
      <c r="BE1541" s="5"/>
      <c r="BF1541" s="5"/>
      <c r="BG1541" s="5"/>
      <c r="BH1541" s="5"/>
      <c r="BI1541" s="5"/>
      <c r="BJ1541" s="5"/>
      <c r="BK1541" s="5"/>
      <c r="BL1541" s="5"/>
      <c r="BM1541" s="5"/>
      <c r="BN1541" s="5"/>
      <c r="BO1541" s="1">
        <f t="shared" si="23"/>
        <v>0</v>
      </c>
      <c r="BP1541" s="2"/>
    </row>
    <row r="1542" spans="1:68" x14ac:dyDescent="0.25">
      <c r="A1542" s="3"/>
      <c r="B1542" s="4"/>
      <c r="C1542" s="2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 s="5"/>
      <c r="O1542" s="5"/>
      <c r="P1542" s="5"/>
      <c r="Q1542" s="5"/>
      <c r="R1542" s="5"/>
      <c r="S1542" s="5"/>
      <c r="T1542" s="5"/>
      <c r="U1542" s="5"/>
      <c r="V1542" s="5"/>
      <c r="W1542" s="5"/>
      <c r="X1542" s="5"/>
      <c r="Y1542" s="5"/>
      <c r="Z1542" s="5"/>
      <c r="AA1542" s="5"/>
      <c r="AB1542" s="5"/>
      <c r="AC1542" s="5"/>
      <c r="AD1542" s="5"/>
      <c r="AE1542" s="5"/>
      <c r="AF1542" s="5"/>
      <c r="AG1542" s="5"/>
      <c r="AH1542" s="5"/>
      <c r="AI1542" s="5"/>
      <c r="AJ1542" s="5"/>
      <c r="AK1542" s="5"/>
      <c r="AL1542" s="5"/>
      <c r="AM1542" s="5"/>
      <c r="AN1542" s="5"/>
      <c r="AO1542" s="5"/>
      <c r="AP1542" s="5"/>
      <c r="AQ1542" s="5"/>
      <c r="AR1542" s="5"/>
      <c r="AS1542" s="5"/>
      <c r="AT1542" s="5"/>
      <c r="AU1542" s="5"/>
      <c r="AV1542" s="5"/>
      <c r="AW1542" s="5"/>
      <c r="AX1542" s="5"/>
      <c r="AY1542" s="5"/>
      <c r="AZ1542" s="5"/>
      <c r="BA1542" s="5"/>
      <c r="BB1542" s="5"/>
      <c r="BC1542" s="5"/>
      <c r="BD1542" s="5"/>
      <c r="BE1542" s="5"/>
      <c r="BF1542" s="5"/>
      <c r="BG1542" s="5"/>
      <c r="BH1542" s="5"/>
      <c r="BI1542" s="5"/>
      <c r="BJ1542" s="5"/>
      <c r="BK1542" s="5"/>
      <c r="BL1542" s="5"/>
      <c r="BM1542" s="5"/>
      <c r="BN1542" s="5"/>
      <c r="BO1542" s="1">
        <f t="shared" si="23"/>
        <v>0</v>
      </c>
      <c r="BP1542" s="2"/>
    </row>
    <row r="1543" spans="1:68" x14ac:dyDescent="0.25">
      <c r="A1543" s="3"/>
      <c r="B1543" s="4"/>
      <c r="C1543" s="2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 s="5"/>
      <c r="O1543" s="5"/>
      <c r="P1543" s="5"/>
      <c r="Q1543" s="5"/>
      <c r="R1543" s="5"/>
      <c r="S1543" s="5"/>
      <c r="T1543" s="5"/>
      <c r="U1543" s="5"/>
      <c r="V1543" s="5"/>
      <c r="W1543" s="5"/>
      <c r="X1543" s="5"/>
      <c r="Y1543" s="5"/>
      <c r="Z1543" s="5"/>
      <c r="AA1543" s="5"/>
      <c r="AB1543" s="5"/>
      <c r="AC1543" s="5"/>
      <c r="AD1543" s="5"/>
      <c r="AE1543" s="5"/>
      <c r="AF1543" s="5"/>
      <c r="AG1543" s="5"/>
      <c r="AH1543" s="5"/>
      <c r="AI1543" s="5"/>
      <c r="AJ1543" s="5"/>
      <c r="AK1543" s="5"/>
      <c r="AL1543" s="5"/>
      <c r="AM1543" s="5"/>
      <c r="AN1543" s="5"/>
      <c r="AO1543" s="5"/>
      <c r="AP1543" s="5"/>
      <c r="AQ1543" s="5"/>
      <c r="AR1543" s="5"/>
      <c r="AS1543" s="5"/>
      <c r="AT1543" s="5"/>
      <c r="AU1543" s="5"/>
      <c r="AV1543" s="5"/>
      <c r="AW1543" s="5"/>
      <c r="AX1543" s="5"/>
      <c r="AY1543" s="5"/>
      <c r="AZ1543" s="5"/>
      <c r="BA1543" s="5"/>
      <c r="BB1543" s="5"/>
      <c r="BC1543" s="5"/>
      <c r="BD1543" s="5"/>
      <c r="BE1543" s="5"/>
      <c r="BF1543" s="5"/>
      <c r="BG1543" s="5"/>
      <c r="BH1543" s="5"/>
      <c r="BI1543" s="5"/>
      <c r="BJ1543" s="5"/>
      <c r="BK1543" s="5"/>
      <c r="BL1543" s="5"/>
      <c r="BM1543" s="5"/>
      <c r="BN1543" s="5"/>
      <c r="BO1543" s="1">
        <f t="shared" si="23"/>
        <v>0</v>
      </c>
      <c r="BP1543" s="2"/>
    </row>
    <row r="1544" spans="1:68" x14ac:dyDescent="0.25">
      <c r="A1544" s="3"/>
      <c r="B1544" s="4"/>
      <c r="C1544" s="2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 s="5"/>
      <c r="O1544" s="5"/>
      <c r="P1544" s="5"/>
      <c r="Q1544" s="5"/>
      <c r="R1544" s="5"/>
      <c r="S1544" s="5"/>
      <c r="T1544" s="5"/>
      <c r="U1544" s="5"/>
      <c r="V1544" s="5"/>
      <c r="W1544" s="5"/>
      <c r="X1544" s="5"/>
      <c r="Y1544" s="5"/>
      <c r="Z1544" s="5"/>
      <c r="AA1544" s="5"/>
      <c r="AB1544" s="5"/>
      <c r="AC1544" s="5"/>
      <c r="AD1544" s="5"/>
      <c r="AE1544" s="5"/>
      <c r="AF1544" s="5"/>
      <c r="AG1544" s="5"/>
      <c r="AH1544" s="5"/>
      <c r="AI1544" s="5"/>
      <c r="AJ1544" s="5"/>
      <c r="AK1544" s="5"/>
      <c r="AL1544" s="5"/>
      <c r="AM1544" s="5"/>
      <c r="AN1544" s="5"/>
      <c r="AO1544" s="5"/>
      <c r="AP1544" s="5"/>
      <c r="AQ1544" s="5"/>
      <c r="AR1544" s="5"/>
      <c r="AS1544" s="5"/>
      <c r="AT1544" s="5"/>
      <c r="AU1544" s="5"/>
      <c r="AV1544" s="5"/>
      <c r="AW1544" s="5"/>
      <c r="AX1544" s="5"/>
      <c r="AY1544" s="5"/>
      <c r="AZ1544" s="5"/>
      <c r="BA1544" s="5"/>
      <c r="BB1544" s="5"/>
      <c r="BC1544" s="5"/>
      <c r="BD1544" s="5"/>
      <c r="BE1544" s="5"/>
      <c r="BF1544" s="5"/>
      <c r="BG1544" s="5"/>
      <c r="BH1544" s="5"/>
      <c r="BI1544" s="5"/>
      <c r="BJ1544" s="5"/>
      <c r="BK1544" s="5"/>
      <c r="BL1544" s="5"/>
      <c r="BM1544" s="5"/>
      <c r="BN1544" s="5"/>
      <c r="BO1544" s="1">
        <f t="shared" ref="BO1544:BO1607" si="24">COUNTA(D1544:BN1544)</f>
        <v>0</v>
      </c>
      <c r="BP1544" s="2"/>
    </row>
    <row r="1545" spans="1:68" x14ac:dyDescent="0.25">
      <c r="A1545" s="3"/>
      <c r="B1545" s="4"/>
      <c r="C1545" s="2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 s="5"/>
      <c r="O1545" s="5"/>
      <c r="P1545" s="5"/>
      <c r="Q1545" s="5"/>
      <c r="R1545" s="5"/>
      <c r="S1545" s="5"/>
      <c r="T1545" s="5"/>
      <c r="U1545" s="5"/>
      <c r="V1545" s="5"/>
      <c r="W1545" s="5"/>
      <c r="X1545" s="5"/>
      <c r="Y1545" s="5"/>
      <c r="Z1545" s="5"/>
      <c r="AA1545" s="5"/>
      <c r="AB1545" s="5"/>
      <c r="AC1545" s="5"/>
      <c r="AD1545" s="5"/>
      <c r="AE1545" s="5"/>
      <c r="AF1545" s="5"/>
      <c r="AG1545" s="5"/>
      <c r="AH1545" s="5"/>
      <c r="AI1545" s="5"/>
      <c r="AJ1545" s="5"/>
      <c r="AK1545" s="5"/>
      <c r="AL1545" s="5"/>
      <c r="AM1545" s="5"/>
      <c r="AN1545" s="5"/>
      <c r="AO1545" s="5"/>
      <c r="AP1545" s="5"/>
      <c r="AQ1545" s="5"/>
      <c r="AR1545" s="5"/>
      <c r="AS1545" s="5"/>
      <c r="AT1545" s="5"/>
      <c r="AU1545" s="5"/>
      <c r="AV1545" s="5"/>
      <c r="AW1545" s="5"/>
      <c r="AX1545" s="5"/>
      <c r="AY1545" s="5"/>
      <c r="AZ1545" s="5"/>
      <c r="BA1545" s="5"/>
      <c r="BB1545" s="5"/>
      <c r="BC1545" s="5"/>
      <c r="BD1545" s="5"/>
      <c r="BE1545" s="5"/>
      <c r="BF1545" s="5"/>
      <c r="BG1545" s="5"/>
      <c r="BH1545" s="5"/>
      <c r="BI1545" s="5"/>
      <c r="BJ1545" s="5"/>
      <c r="BK1545" s="5"/>
      <c r="BL1545" s="5"/>
      <c r="BM1545" s="5"/>
      <c r="BN1545" s="5"/>
      <c r="BO1545" s="1">
        <f t="shared" si="24"/>
        <v>0</v>
      </c>
      <c r="BP1545" s="2"/>
    </row>
    <row r="1546" spans="1:68" x14ac:dyDescent="0.25">
      <c r="A1546" s="3"/>
      <c r="B1546" s="4"/>
      <c r="C1546" s="2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 s="5"/>
      <c r="O1546" s="5"/>
      <c r="P1546" s="5"/>
      <c r="Q1546" s="5"/>
      <c r="R1546" s="5"/>
      <c r="S1546" s="5"/>
      <c r="T1546" s="5"/>
      <c r="U1546" s="5"/>
      <c r="V1546" s="5"/>
      <c r="W1546" s="5"/>
      <c r="X1546" s="5"/>
      <c r="Y1546" s="5"/>
      <c r="Z1546" s="5"/>
      <c r="AA1546" s="5"/>
      <c r="AB1546" s="5"/>
      <c r="AC1546" s="5"/>
      <c r="AD1546" s="5"/>
      <c r="AE1546" s="5"/>
      <c r="AF1546" s="5"/>
      <c r="AG1546" s="5"/>
      <c r="AH1546" s="5"/>
      <c r="AI1546" s="5"/>
      <c r="AJ1546" s="5"/>
      <c r="AK1546" s="5"/>
      <c r="AL1546" s="5"/>
      <c r="AM1546" s="5"/>
      <c r="AN1546" s="5"/>
      <c r="AO1546" s="5"/>
      <c r="AP1546" s="5"/>
      <c r="AQ1546" s="5"/>
      <c r="AR1546" s="5"/>
      <c r="AS1546" s="5"/>
      <c r="AT1546" s="5"/>
      <c r="AU1546" s="5"/>
      <c r="AV1546" s="5"/>
      <c r="AW1546" s="5"/>
      <c r="AX1546" s="5"/>
      <c r="AY1546" s="5"/>
      <c r="AZ1546" s="5"/>
      <c r="BA1546" s="5"/>
      <c r="BB1546" s="5"/>
      <c r="BC1546" s="5"/>
      <c r="BD1546" s="5"/>
      <c r="BE1546" s="5"/>
      <c r="BF1546" s="5"/>
      <c r="BG1546" s="5"/>
      <c r="BH1546" s="5"/>
      <c r="BI1546" s="5"/>
      <c r="BJ1546" s="5"/>
      <c r="BK1546" s="5"/>
      <c r="BL1546" s="5"/>
      <c r="BM1546" s="5"/>
      <c r="BN1546" s="5"/>
      <c r="BO1546" s="1">
        <f t="shared" si="24"/>
        <v>0</v>
      </c>
      <c r="BP1546" s="2"/>
    </row>
    <row r="1547" spans="1:68" x14ac:dyDescent="0.25">
      <c r="A1547" s="3"/>
      <c r="B1547" s="4"/>
      <c r="C1547" s="2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 s="5"/>
      <c r="O1547" s="5"/>
      <c r="P1547" s="5"/>
      <c r="Q1547" s="5"/>
      <c r="R1547" s="5"/>
      <c r="S1547" s="5"/>
      <c r="T1547" s="5"/>
      <c r="U1547" s="5"/>
      <c r="V1547" s="5"/>
      <c r="W1547" s="5"/>
      <c r="X1547" s="5"/>
      <c r="Y1547" s="5"/>
      <c r="Z1547" s="5"/>
      <c r="AA1547" s="5"/>
      <c r="AB1547" s="5"/>
      <c r="AC1547" s="5"/>
      <c r="AD1547" s="5"/>
      <c r="AE1547" s="5"/>
      <c r="AF1547" s="5"/>
      <c r="AG1547" s="5"/>
      <c r="AH1547" s="5"/>
      <c r="AI1547" s="5"/>
      <c r="AJ1547" s="5"/>
      <c r="AK1547" s="5"/>
      <c r="AL1547" s="5"/>
      <c r="AM1547" s="5"/>
      <c r="AN1547" s="5"/>
      <c r="AO1547" s="5"/>
      <c r="AP1547" s="5"/>
      <c r="AQ1547" s="5"/>
      <c r="AR1547" s="5"/>
      <c r="AS1547" s="5"/>
      <c r="AT1547" s="5"/>
      <c r="AU1547" s="5"/>
      <c r="AV1547" s="5"/>
      <c r="AW1547" s="5"/>
      <c r="AX1547" s="5"/>
      <c r="AY1547" s="5"/>
      <c r="AZ1547" s="5"/>
      <c r="BA1547" s="5"/>
      <c r="BB1547" s="5"/>
      <c r="BC1547" s="5"/>
      <c r="BD1547" s="5"/>
      <c r="BE1547" s="5"/>
      <c r="BF1547" s="5"/>
      <c r="BG1547" s="5"/>
      <c r="BH1547" s="5"/>
      <c r="BI1547" s="5"/>
      <c r="BJ1547" s="5"/>
      <c r="BK1547" s="5"/>
      <c r="BL1547" s="5"/>
      <c r="BM1547" s="5"/>
      <c r="BN1547" s="5"/>
      <c r="BO1547" s="1">
        <f t="shared" si="24"/>
        <v>0</v>
      </c>
      <c r="BP1547" s="2"/>
    </row>
    <row r="1548" spans="1:68" x14ac:dyDescent="0.25">
      <c r="A1548" s="3"/>
      <c r="B1548" s="4"/>
      <c r="C1548" s="2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 s="5"/>
      <c r="O1548" s="5"/>
      <c r="P1548" s="5"/>
      <c r="Q1548" s="5"/>
      <c r="R1548" s="5"/>
      <c r="S1548" s="5"/>
      <c r="T1548" s="5"/>
      <c r="U1548" s="5"/>
      <c r="V1548" s="5"/>
      <c r="W1548" s="5"/>
      <c r="X1548" s="5"/>
      <c r="Y1548" s="5"/>
      <c r="Z1548" s="5"/>
      <c r="AA1548" s="5"/>
      <c r="AB1548" s="5"/>
      <c r="AC1548" s="5"/>
      <c r="AD1548" s="5"/>
      <c r="AE1548" s="5"/>
      <c r="AF1548" s="5"/>
      <c r="AG1548" s="5"/>
      <c r="AH1548" s="5"/>
      <c r="AI1548" s="5"/>
      <c r="AJ1548" s="5"/>
      <c r="AK1548" s="5"/>
      <c r="AL1548" s="5"/>
      <c r="AM1548" s="5"/>
      <c r="AN1548" s="5"/>
      <c r="AO1548" s="5"/>
      <c r="AP1548" s="5"/>
      <c r="AQ1548" s="5"/>
      <c r="AR1548" s="5"/>
      <c r="AS1548" s="5"/>
      <c r="AT1548" s="5"/>
      <c r="AU1548" s="5"/>
      <c r="AV1548" s="5"/>
      <c r="AW1548" s="5"/>
      <c r="AX1548" s="5"/>
      <c r="AY1548" s="5"/>
      <c r="AZ1548" s="5"/>
      <c r="BA1548" s="5"/>
      <c r="BB1548" s="5"/>
      <c r="BC1548" s="5"/>
      <c r="BD1548" s="5"/>
      <c r="BE1548" s="5"/>
      <c r="BF1548" s="5"/>
      <c r="BG1548" s="5"/>
      <c r="BH1548" s="5"/>
      <c r="BI1548" s="5"/>
      <c r="BJ1548" s="5"/>
      <c r="BK1548" s="5"/>
      <c r="BL1548" s="5"/>
      <c r="BM1548" s="5"/>
      <c r="BN1548" s="5"/>
      <c r="BO1548" s="1">
        <f t="shared" si="24"/>
        <v>0</v>
      </c>
      <c r="BP1548" s="2"/>
    </row>
    <row r="1549" spans="1:68" x14ac:dyDescent="0.25">
      <c r="A1549" s="3"/>
      <c r="B1549" s="4"/>
      <c r="C1549" s="2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 s="5"/>
      <c r="O1549" s="5"/>
      <c r="P1549" s="5"/>
      <c r="Q1549" s="5"/>
      <c r="R1549" s="5"/>
      <c r="S1549" s="5"/>
      <c r="T1549" s="5"/>
      <c r="U1549" s="5"/>
      <c r="V1549" s="5"/>
      <c r="W1549" s="5"/>
      <c r="X1549" s="5"/>
      <c r="Y1549" s="5"/>
      <c r="Z1549" s="5"/>
      <c r="AA1549" s="5"/>
      <c r="AB1549" s="5"/>
      <c r="AC1549" s="5"/>
      <c r="AD1549" s="5"/>
      <c r="AE1549" s="5"/>
      <c r="AF1549" s="5"/>
      <c r="AG1549" s="5"/>
      <c r="AH1549" s="5"/>
      <c r="AI1549" s="5"/>
      <c r="AJ1549" s="5"/>
      <c r="AK1549" s="5"/>
      <c r="AL1549" s="5"/>
      <c r="AM1549" s="5"/>
      <c r="AN1549" s="5"/>
      <c r="AO1549" s="5"/>
      <c r="AP1549" s="5"/>
      <c r="AQ1549" s="5"/>
      <c r="AR1549" s="5"/>
      <c r="AS1549" s="5"/>
      <c r="AT1549" s="5"/>
      <c r="AU1549" s="5"/>
      <c r="AV1549" s="5"/>
      <c r="AW1549" s="5"/>
      <c r="AX1549" s="5"/>
      <c r="AY1549" s="5"/>
      <c r="AZ1549" s="5"/>
      <c r="BA1549" s="5"/>
      <c r="BB1549" s="5"/>
      <c r="BC1549" s="5"/>
      <c r="BD1549" s="5"/>
      <c r="BE1549" s="5"/>
      <c r="BF1549" s="5"/>
      <c r="BG1549" s="5"/>
      <c r="BH1549" s="5"/>
      <c r="BI1549" s="5"/>
      <c r="BJ1549" s="5"/>
      <c r="BK1549" s="5"/>
      <c r="BL1549" s="5"/>
      <c r="BM1549" s="5"/>
      <c r="BN1549" s="5"/>
      <c r="BO1549" s="1">
        <f t="shared" si="24"/>
        <v>0</v>
      </c>
      <c r="BP1549" s="2"/>
    </row>
    <row r="1550" spans="1:68" x14ac:dyDescent="0.25">
      <c r="A1550" s="3"/>
      <c r="B1550" s="4"/>
      <c r="C1550" s="2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 s="5"/>
      <c r="O1550" s="5"/>
      <c r="P1550" s="5"/>
      <c r="Q1550" s="5"/>
      <c r="R1550" s="5"/>
      <c r="S1550" s="5"/>
      <c r="T1550" s="5"/>
      <c r="U1550" s="5"/>
      <c r="V1550" s="5"/>
      <c r="W1550" s="5"/>
      <c r="X1550" s="5"/>
      <c r="Y1550" s="5"/>
      <c r="Z1550" s="5"/>
      <c r="AA1550" s="5"/>
      <c r="AB1550" s="5"/>
      <c r="AC1550" s="5"/>
      <c r="AD1550" s="5"/>
      <c r="AE1550" s="5"/>
      <c r="AF1550" s="5"/>
      <c r="AG1550" s="5"/>
      <c r="AH1550" s="5"/>
      <c r="AI1550" s="5"/>
      <c r="AJ1550" s="5"/>
      <c r="AK1550" s="5"/>
      <c r="AL1550" s="5"/>
      <c r="AM1550" s="5"/>
      <c r="AN1550" s="5"/>
      <c r="AO1550" s="5"/>
      <c r="AP1550" s="5"/>
      <c r="AQ1550" s="5"/>
      <c r="AR1550" s="5"/>
      <c r="AS1550" s="5"/>
      <c r="AT1550" s="5"/>
      <c r="AU1550" s="5"/>
      <c r="AV1550" s="5"/>
      <c r="AW1550" s="5"/>
      <c r="AX1550" s="5"/>
      <c r="AY1550" s="5"/>
      <c r="AZ1550" s="5"/>
      <c r="BA1550" s="5"/>
      <c r="BB1550" s="5"/>
      <c r="BC1550" s="5"/>
      <c r="BD1550" s="5"/>
      <c r="BE1550" s="5"/>
      <c r="BF1550" s="5"/>
      <c r="BG1550" s="5"/>
      <c r="BH1550" s="5"/>
      <c r="BI1550" s="5"/>
      <c r="BJ1550" s="5"/>
      <c r="BK1550" s="5"/>
      <c r="BL1550" s="5"/>
      <c r="BM1550" s="5"/>
      <c r="BN1550" s="5"/>
      <c r="BO1550" s="1">
        <f t="shared" si="24"/>
        <v>0</v>
      </c>
      <c r="BP1550" s="2"/>
    </row>
    <row r="1551" spans="1:68" x14ac:dyDescent="0.25">
      <c r="A1551" s="3"/>
      <c r="B1551" s="4"/>
      <c r="C1551" s="2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 s="5"/>
      <c r="O1551" s="5"/>
      <c r="P1551" s="5"/>
      <c r="Q1551" s="5"/>
      <c r="R1551" s="5"/>
      <c r="S1551" s="5"/>
      <c r="T1551" s="5"/>
      <c r="U1551" s="5"/>
      <c r="V1551" s="5"/>
      <c r="W1551" s="5"/>
      <c r="X1551" s="5"/>
      <c r="Y1551" s="5"/>
      <c r="Z1551" s="5"/>
      <c r="AA1551" s="5"/>
      <c r="AB1551" s="5"/>
      <c r="AC1551" s="5"/>
      <c r="AD1551" s="5"/>
      <c r="AE1551" s="5"/>
      <c r="AF1551" s="5"/>
      <c r="AG1551" s="5"/>
      <c r="AH1551" s="5"/>
      <c r="AI1551" s="5"/>
      <c r="AJ1551" s="5"/>
      <c r="AK1551" s="5"/>
      <c r="AL1551" s="5"/>
      <c r="AM1551" s="5"/>
      <c r="AN1551" s="5"/>
      <c r="AO1551" s="5"/>
      <c r="AP1551" s="5"/>
      <c r="AQ1551" s="5"/>
      <c r="AR1551" s="5"/>
      <c r="AS1551" s="5"/>
      <c r="AT1551" s="5"/>
      <c r="AU1551" s="5"/>
      <c r="AV1551" s="5"/>
      <c r="AW1551" s="5"/>
      <c r="AX1551" s="5"/>
      <c r="AY1551" s="5"/>
      <c r="AZ1551" s="5"/>
      <c r="BA1551" s="5"/>
      <c r="BB1551" s="5"/>
      <c r="BC1551" s="5"/>
      <c r="BD1551" s="5"/>
      <c r="BE1551" s="5"/>
      <c r="BF1551" s="5"/>
      <c r="BG1551" s="5"/>
      <c r="BH1551" s="5"/>
      <c r="BI1551" s="5"/>
      <c r="BJ1551" s="5"/>
      <c r="BK1551" s="5"/>
      <c r="BL1551" s="5"/>
      <c r="BM1551" s="5"/>
      <c r="BN1551" s="5"/>
      <c r="BO1551" s="1">
        <f t="shared" si="24"/>
        <v>0</v>
      </c>
      <c r="BP1551" s="2"/>
    </row>
    <row r="1552" spans="1:68" x14ac:dyDescent="0.25">
      <c r="A1552" s="3"/>
      <c r="B1552" s="4"/>
      <c r="C1552" s="2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 s="5"/>
      <c r="O1552" s="5"/>
      <c r="P1552" s="5"/>
      <c r="Q1552" s="5"/>
      <c r="R1552" s="5"/>
      <c r="S1552" s="5"/>
      <c r="T1552" s="5"/>
      <c r="U1552" s="5"/>
      <c r="V1552" s="5"/>
      <c r="W1552" s="5"/>
      <c r="X1552" s="5"/>
      <c r="Y1552" s="5"/>
      <c r="Z1552" s="5"/>
      <c r="AA1552" s="5"/>
      <c r="AB1552" s="5"/>
      <c r="AC1552" s="5"/>
      <c r="AD1552" s="5"/>
      <c r="AE1552" s="5"/>
      <c r="AF1552" s="5"/>
      <c r="AG1552" s="5"/>
      <c r="AH1552" s="5"/>
      <c r="AI1552" s="5"/>
      <c r="AJ1552" s="5"/>
      <c r="AK1552" s="5"/>
      <c r="AL1552" s="5"/>
      <c r="AM1552" s="5"/>
      <c r="AN1552" s="5"/>
      <c r="AO1552" s="5"/>
      <c r="AP1552" s="5"/>
      <c r="AQ1552" s="5"/>
      <c r="AR1552" s="5"/>
      <c r="AS1552" s="5"/>
      <c r="AT1552" s="5"/>
      <c r="AU1552" s="5"/>
      <c r="AV1552" s="5"/>
      <c r="AW1552" s="5"/>
      <c r="AX1552" s="5"/>
      <c r="AY1552" s="5"/>
      <c r="AZ1552" s="5"/>
      <c r="BA1552" s="5"/>
      <c r="BB1552" s="5"/>
      <c r="BC1552" s="5"/>
      <c r="BD1552" s="5"/>
      <c r="BE1552" s="5"/>
      <c r="BF1552" s="5"/>
      <c r="BG1552" s="5"/>
      <c r="BH1552" s="5"/>
      <c r="BI1552" s="5"/>
      <c r="BJ1552" s="5"/>
      <c r="BK1552" s="5"/>
      <c r="BL1552" s="5"/>
      <c r="BM1552" s="5"/>
      <c r="BN1552" s="5"/>
      <c r="BO1552" s="1">
        <f t="shared" si="24"/>
        <v>0</v>
      </c>
      <c r="BP1552" s="2"/>
    </row>
    <row r="1553" spans="1:68" x14ac:dyDescent="0.25">
      <c r="A1553" s="3"/>
      <c r="B1553" s="4"/>
      <c r="C1553" s="2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 s="5"/>
      <c r="O1553" s="5"/>
      <c r="P1553" s="5"/>
      <c r="Q1553" s="5"/>
      <c r="R1553" s="5"/>
      <c r="S1553" s="5"/>
      <c r="T1553" s="5"/>
      <c r="U1553" s="5"/>
      <c r="V1553" s="5"/>
      <c r="W1553" s="5"/>
      <c r="X1553" s="5"/>
      <c r="Y1553" s="5"/>
      <c r="Z1553" s="5"/>
      <c r="AA1553" s="5"/>
      <c r="AB1553" s="5"/>
      <c r="AC1553" s="5"/>
      <c r="AD1553" s="5"/>
      <c r="AE1553" s="5"/>
      <c r="AF1553" s="5"/>
      <c r="AG1553" s="5"/>
      <c r="AH1553" s="5"/>
      <c r="AI1553" s="5"/>
      <c r="AJ1553" s="5"/>
      <c r="AK1553" s="5"/>
      <c r="AL1553" s="5"/>
      <c r="AM1553" s="5"/>
      <c r="AN1553" s="5"/>
      <c r="AO1553" s="5"/>
      <c r="AP1553" s="5"/>
      <c r="AQ1553" s="5"/>
      <c r="AR1553" s="5"/>
      <c r="AS1553" s="5"/>
      <c r="AT1553" s="5"/>
      <c r="AU1553" s="5"/>
      <c r="AV1553" s="5"/>
      <c r="AW1553" s="5"/>
      <c r="AX1553" s="5"/>
      <c r="AY1553" s="5"/>
      <c r="AZ1553" s="5"/>
      <c r="BA1553" s="5"/>
      <c r="BB1553" s="5"/>
      <c r="BC1553" s="5"/>
      <c r="BD1553" s="5"/>
      <c r="BE1553" s="5"/>
      <c r="BF1553" s="5"/>
      <c r="BG1553" s="5"/>
      <c r="BH1553" s="5"/>
      <c r="BI1553" s="5"/>
      <c r="BJ1553" s="5"/>
      <c r="BK1553" s="5"/>
      <c r="BL1553" s="5"/>
      <c r="BM1553" s="5"/>
      <c r="BN1553" s="5"/>
      <c r="BO1553" s="1">
        <f t="shared" si="24"/>
        <v>0</v>
      </c>
      <c r="BP1553" s="2"/>
    </row>
    <row r="1554" spans="1:68" x14ac:dyDescent="0.25">
      <c r="A1554" s="3"/>
      <c r="B1554" s="4"/>
      <c r="C1554" s="2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 s="5"/>
      <c r="O1554" s="5"/>
      <c r="P1554" s="5"/>
      <c r="Q1554" s="5"/>
      <c r="R1554" s="5"/>
      <c r="S1554" s="5"/>
      <c r="T1554" s="5"/>
      <c r="U1554" s="5"/>
      <c r="V1554" s="5"/>
      <c r="W1554" s="5"/>
      <c r="X1554" s="5"/>
      <c r="Y1554" s="5"/>
      <c r="Z1554" s="5"/>
      <c r="AA1554" s="5"/>
      <c r="AB1554" s="5"/>
      <c r="AC1554" s="5"/>
      <c r="AD1554" s="5"/>
      <c r="AE1554" s="5"/>
      <c r="AF1554" s="5"/>
      <c r="AG1554" s="5"/>
      <c r="AH1554" s="5"/>
      <c r="AI1554" s="5"/>
      <c r="AJ1554" s="5"/>
      <c r="AK1554" s="5"/>
      <c r="AL1554" s="5"/>
      <c r="AM1554" s="5"/>
      <c r="AN1554" s="5"/>
      <c r="AO1554" s="5"/>
      <c r="AP1554" s="5"/>
      <c r="AQ1554" s="5"/>
      <c r="AR1554" s="5"/>
      <c r="AS1554" s="5"/>
      <c r="AT1554" s="5"/>
      <c r="AU1554" s="5"/>
      <c r="AV1554" s="5"/>
      <c r="AW1554" s="5"/>
      <c r="AX1554" s="5"/>
      <c r="AY1554" s="5"/>
      <c r="AZ1554" s="5"/>
      <c r="BA1554" s="5"/>
      <c r="BB1554" s="5"/>
      <c r="BC1554" s="5"/>
      <c r="BD1554" s="5"/>
      <c r="BE1554" s="5"/>
      <c r="BF1554" s="5"/>
      <c r="BG1554" s="5"/>
      <c r="BH1554" s="5"/>
      <c r="BI1554" s="5"/>
      <c r="BJ1554" s="5"/>
      <c r="BK1554" s="5"/>
      <c r="BL1554" s="5"/>
      <c r="BM1554" s="5"/>
      <c r="BN1554" s="5"/>
      <c r="BO1554" s="1">
        <f t="shared" si="24"/>
        <v>0</v>
      </c>
      <c r="BP1554" s="2"/>
    </row>
    <row r="1555" spans="1:68" x14ac:dyDescent="0.25">
      <c r="A1555" s="3"/>
      <c r="B1555" s="4"/>
      <c r="C1555" s="2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 s="5"/>
      <c r="O1555" s="5"/>
      <c r="P1555" s="5"/>
      <c r="Q1555" s="5"/>
      <c r="R1555" s="5"/>
      <c r="S1555" s="5"/>
      <c r="T1555" s="5"/>
      <c r="U1555" s="5"/>
      <c r="V1555" s="5"/>
      <c r="W1555" s="5"/>
      <c r="X1555" s="5"/>
      <c r="Y1555" s="5"/>
      <c r="Z1555" s="5"/>
      <c r="AA1555" s="5"/>
      <c r="AB1555" s="5"/>
      <c r="AC1555" s="5"/>
      <c r="AD1555" s="5"/>
      <c r="AE1555" s="5"/>
      <c r="AF1555" s="5"/>
      <c r="AG1555" s="5"/>
      <c r="AH1555" s="5"/>
      <c r="AI1555" s="5"/>
      <c r="AJ1555" s="5"/>
      <c r="AK1555" s="5"/>
      <c r="AL1555" s="5"/>
      <c r="AM1555" s="5"/>
      <c r="AN1555" s="5"/>
      <c r="AO1555" s="5"/>
      <c r="AP1555" s="5"/>
      <c r="AQ1555" s="5"/>
      <c r="AR1555" s="5"/>
      <c r="AS1555" s="5"/>
      <c r="AT1555" s="5"/>
      <c r="AU1555" s="5"/>
      <c r="AV1555" s="5"/>
      <c r="AW1555" s="5"/>
      <c r="AX1555" s="5"/>
      <c r="AY1555" s="5"/>
      <c r="AZ1555" s="5"/>
      <c r="BA1555" s="5"/>
      <c r="BB1555" s="5"/>
      <c r="BC1555" s="5"/>
      <c r="BD1555" s="5"/>
      <c r="BE1555" s="5"/>
      <c r="BF1555" s="5"/>
      <c r="BG1555" s="5"/>
      <c r="BH1555" s="5"/>
      <c r="BI1555" s="5"/>
      <c r="BJ1555" s="5"/>
      <c r="BK1555" s="5"/>
      <c r="BL1555" s="5"/>
      <c r="BM1555" s="5"/>
      <c r="BN1555" s="5"/>
      <c r="BO1555" s="1">
        <f t="shared" si="24"/>
        <v>0</v>
      </c>
      <c r="BP1555" s="2"/>
    </row>
    <row r="1556" spans="1:68" x14ac:dyDescent="0.25">
      <c r="A1556" s="3"/>
      <c r="B1556" s="4"/>
      <c r="C1556" s="2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 s="5"/>
      <c r="O1556" s="5"/>
      <c r="P1556" s="5"/>
      <c r="Q1556" s="5"/>
      <c r="R1556" s="5"/>
      <c r="S1556" s="5"/>
      <c r="T1556" s="5"/>
      <c r="U1556" s="5"/>
      <c r="V1556" s="5"/>
      <c r="W1556" s="5"/>
      <c r="X1556" s="5"/>
      <c r="Y1556" s="5"/>
      <c r="Z1556" s="5"/>
      <c r="AA1556" s="5"/>
      <c r="AB1556" s="5"/>
      <c r="AC1556" s="5"/>
      <c r="AD1556" s="5"/>
      <c r="AE1556" s="5"/>
      <c r="AF1556" s="5"/>
      <c r="AG1556" s="5"/>
      <c r="AH1556" s="5"/>
      <c r="AI1556" s="5"/>
      <c r="AJ1556" s="5"/>
      <c r="AK1556" s="5"/>
      <c r="AL1556" s="5"/>
      <c r="AM1556" s="5"/>
      <c r="AN1556" s="5"/>
      <c r="AO1556" s="5"/>
      <c r="AP1556" s="5"/>
      <c r="AQ1556" s="5"/>
      <c r="AR1556" s="5"/>
      <c r="AS1556" s="5"/>
      <c r="AT1556" s="5"/>
      <c r="AU1556" s="5"/>
      <c r="AV1556" s="5"/>
      <c r="AW1556" s="5"/>
      <c r="AX1556" s="5"/>
      <c r="AY1556" s="5"/>
      <c r="AZ1556" s="5"/>
      <c r="BA1556" s="5"/>
      <c r="BB1556" s="5"/>
      <c r="BC1556" s="5"/>
      <c r="BD1556" s="5"/>
      <c r="BE1556" s="5"/>
      <c r="BF1556" s="5"/>
      <c r="BG1556" s="5"/>
      <c r="BH1556" s="5"/>
      <c r="BI1556" s="5"/>
      <c r="BJ1556" s="5"/>
      <c r="BK1556" s="5"/>
      <c r="BL1556" s="5"/>
      <c r="BM1556" s="5"/>
      <c r="BN1556" s="5"/>
      <c r="BO1556" s="1">
        <f t="shared" si="24"/>
        <v>0</v>
      </c>
      <c r="BP1556" s="2"/>
    </row>
    <row r="1557" spans="1:68" x14ac:dyDescent="0.25">
      <c r="A1557" s="3"/>
      <c r="B1557" s="4"/>
      <c r="C1557" s="2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 s="5"/>
      <c r="O1557" s="5"/>
      <c r="P1557" s="5"/>
      <c r="Q1557" s="5"/>
      <c r="R1557" s="5"/>
      <c r="S1557" s="5"/>
      <c r="T1557" s="5"/>
      <c r="U1557" s="5"/>
      <c r="V1557" s="5"/>
      <c r="W1557" s="5"/>
      <c r="X1557" s="5"/>
      <c r="Y1557" s="5"/>
      <c r="Z1557" s="5"/>
      <c r="AA1557" s="5"/>
      <c r="AB1557" s="5"/>
      <c r="AC1557" s="5"/>
      <c r="AD1557" s="5"/>
      <c r="AE1557" s="5"/>
      <c r="AF1557" s="5"/>
      <c r="AG1557" s="5"/>
      <c r="AH1557" s="5"/>
      <c r="AI1557" s="5"/>
      <c r="AJ1557" s="5"/>
      <c r="AK1557" s="5"/>
      <c r="AL1557" s="5"/>
      <c r="AM1557" s="5"/>
      <c r="AN1557" s="5"/>
      <c r="AO1557" s="5"/>
      <c r="AP1557" s="5"/>
      <c r="AQ1557" s="5"/>
      <c r="AR1557" s="5"/>
      <c r="AS1557" s="5"/>
      <c r="AT1557" s="5"/>
      <c r="AU1557" s="5"/>
      <c r="AV1557" s="5"/>
      <c r="AW1557" s="5"/>
      <c r="AX1557" s="5"/>
      <c r="AY1557" s="5"/>
      <c r="AZ1557" s="5"/>
      <c r="BA1557" s="5"/>
      <c r="BB1557" s="5"/>
      <c r="BC1557" s="5"/>
      <c r="BD1557" s="5"/>
      <c r="BE1557" s="5"/>
      <c r="BF1557" s="5"/>
      <c r="BG1557" s="5"/>
      <c r="BH1557" s="5"/>
      <c r="BI1557" s="5"/>
      <c r="BJ1557" s="5"/>
      <c r="BK1557" s="5"/>
      <c r="BL1557" s="5"/>
      <c r="BM1557" s="5"/>
      <c r="BN1557" s="5"/>
      <c r="BO1557" s="1">
        <f t="shared" si="24"/>
        <v>0</v>
      </c>
      <c r="BP1557" s="2"/>
    </row>
    <row r="1558" spans="1:68" x14ac:dyDescent="0.25">
      <c r="A1558" s="3"/>
      <c r="B1558" s="4"/>
      <c r="C1558" s="2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 s="5"/>
      <c r="O1558" s="5"/>
      <c r="P1558" s="5"/>
      <c r="Q1558" s="5"/>
      <c r="R1558" s="5"/>
      <c r="S1558" s="5"/>
      <c r="T1558" s="5"/>
      <c r="U1558" s="5"/>
      <c r="V1558" s="5"/>
      <c r="W1558" s="5"/>
      <c r="X1558" s="5"/>
      <c r="Y1558" s="5"/>
      <c r="Z1558" s="5"/>
      <c r="AA1558" s="5"/>
      <c r="AB1558" s="5"/>
      <c r="AC1558" s="5"/>
      <c r="AD1558" s="5"/>
      <c r="AE1558" s="5"/>
      <c r="AF1558" s="5"/>
      <c r="AG1558" s="5"/>
      <c r="AH1558" s="5"/>
      <c r="AI1558" s="5"/>
      <c r="AJ1558" s="5"/>
      <c r="AK1558" s="5"/>
      <c r="AL1558" s="5"/>
      <c r="AM1558" s="5"/>
      <c r="AN1558" s="5"/>
      <c r="AO1558" s="5"/>
      <c r="AP1558" s="5"/>
      <c r="AQ1558" s="5"/>
      <c r="AR1558" s="5"/>
      <c r="AS1558" s="5"/>
      <c r="AT1558" s="5"/>
      <c r="AU1558" s="5"/>
      <c r="AV1558" s="5"/>
      <c r="AW1558" s="5"/>
      <c r="AX1558" s="5"/>
      <c r="AY1558" s="5"/>
      <c r="AZ1558" s="5"/>
      <c r="BA1558" s="5"/>
      <c r="BB1558" s="5"/>
      <c r="BC1558" s="5"/>
      <c r="BD1558" s="5"/>
      <c r="BE1558" s="5"/>
      <c r="BF1558" s="5"/>
      <c r="BG1558" s="5"/>
      <c r="BH1558" s="5"/>
      <c r="BI1558" s="5"/>
      <c r="BJ1558" s="5"/>
      <c r="BK1558" s="5"/>
      <c r="BL1558" s="5"/>
      <c r="BM1558" s="5"/>
      <c r="BN1558" s="5"/>
      <c r="BO1558" s="1">
        <f t="shared" si="24"/>
        <v>0</v>
      </c>
      <c r="BP1558" s="2"/>
    </row>
    <row r="1559" spans="1:68" x14ac:dyDescent="0.25">
      <c r="A1559" s="3"/>
      <c r="B1559" s="4"/>
      <c r="C1559" s="2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 s="5"/>
      <c r="O1559" s="5"/>
      <c r="P1559" s="5"/>
      <c r="Q1559" s="5"/>
      <c r="R1559" s="5"/>
      <c r="S1559" s="5"/>
      <c r="T1559" s="5"/>
      <c r="U1559" s="5"/>
      <c r="V1559" s="5"/>
      <c r="W1559" s="5"/>
      <c r="X1559" s="5"/>
      <c r="Y1559" s="5"/>
      <c r="Z1559" s="5"/>
      <c r="AA1559" s="5"/>
      <c r="AB1559" s="5"/>
      <c r="AC1559" s="5"/>
      <c r="AD1559" s="5"/>
      <c r="AE1559" s="5"/>
      <c r="AF1559" s="5"/>
      <c r="AG1559" s="5"/>
      <c r="AH1559" s="5"/>
      <c r="AI1559" s="5"/>
      <c r="AJ1559" s="5"/>
      <c r="AK1559" s="5"/>
      <c r="AL1559" s="5"/>
      <c r="AM1559" s="5"/>
      <c r="AN1559" s="5"/>
      <c r="AO1559" s="5"/>
      <c r="AP1559" s="5"/>
      <c r="AQ1559" s="5"/>
      <c r="AR1559" s="5"/>
      <c r="AS1559" s="5"/>
      <c r="AT1559" s="5"/>
      <c r="AU1559" s="5"/>
      <c r="AV1559" s="5"/>
      <c r="AW1559" s="5"/>
      <c r="AX1559" s="5"/>
      <c r="AY1559" s="5"/>
      <c r="AZ1559" s="5"/>
      <c r="BA1559" s="5"/>
      <c r="BB1559" s="5"/>
      <c r="BC1559" s="5"/>
      <c r="BD1559" s="5"/>
      <c r="BE1559" s="5"/>
      <c r="BF1559" s="5"/>
      <c r="BG1559" s="5"/>
      <c r="BH1559" s="5"/>
      <c r="BI1559" s="5"/>
      <c r="BJ1559" s="5"/>
      <c r="BK1559" s="5"/>
      <c r="BL1559" s="5"/>
      <c r="BM1559" s="5"/>
      <c r="BN1559" s="5"/>
      <c r="BO1559" s="1">
        <f t="shared" si="24"/>
        <v>0</v>
      </c>
      <c r="BP1559" s="2"/>
    </row>
    <row r="1560" spans="1:68" x14ac:dyDescent="0.25">
      <c r="A1560" s="3"/>
      <c r="B1560" s="4"/>
      <c r="C1560" s="2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 s="5"/>
      <c r="O1560" s="5"/>
      <c r="P1560" s="5"/>
      <c r="Q1560" s="5"/>
      <c r="R1560" s="5"/>
      <c r="S1560" s="5"/>
      <c r="T1560" s="5"/>
      <c r="U1560" s="5"/>
      <c r="V1560" s="5"/>
      <c r="W1560" s="5"/>
      <c r="X1560" s="5"/>
      <c r="Y1560" s="5"/>
      <c r="Z1560" s="5"/>
      <c r="AA1560" s="5"/>
      <c r="AB1560" s="5"/>
      <c r="AC1560" s="5"/>
      <c r="AD1560" s="5"/>
      <c r="AE1560" s="5"/>
      <c r="AF1560" s="5"/>
      <c r="AG1560" s="5"/>
      <c r="AH1560" s="5"/>
      <c r="AI1560" s="5"/>
      <c r="AJ1560" s="5"/>
      <c r="AK1560" s="5"/>
      <c r="AL1560" s="5"/>
      <c r="AM1560" s="5"/>
      <c r="AN1560" s="5"/>
      <c r="AO1560" s="5"/>
      <c r="AP1560" s="5"/>
      <c r="AQ1560" s="5"/>
      <c r="AR1560" s="5"/>
      <c r="AS1560" s="5"/>
      <c r="AT1560" s="5"/>
      <c r="AU1560" s="5"/>
      <c r="AV1560" s="5"/>
      <c r="AW1560" s="5"/>
      <c r="AX1560" s="5"/>
      <c r="AY1560" s="5"/>
      <c r="AZ1560" s="5"/>
      <c r="BA1560" s="5"/>
      <c r="BB1560" s="5"/>
      <c r="BC1560" s="5"/>
      <c r="BD1560" s="5"/>
      <c r="BE1560" s="5"/>
      <c r="BF1560" s="5"/>
      <c r="BG1560" s="5"/>
      <c r="BH1560" s="5"/>
      <c r="BI1560" s="5"/>
      <c r="BJ1560" s="5"/>
      <c r="BK1560" s="5"/>
      <c r="BL1560" s="5"/>
      <c r="BM1560" s="5"/>
      <c r="BN1560" s="5"/>
      <c r="BO1560" s="1">
        <f t="shared" si="24"/>
        <v>0</v>
      </c>
      <c r="BP1560" s="2"/>
    </row>
    <row r="1561" spans="1:68" x14ac:dyDescent="0.25">
      <c r="A1561" s="3"/>
      <c r="B1561" s="4"/>
      <c r="C1561" s="2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 s="5"/>
      <c r="O1561" s="5"/>
      <c r="P1561" s="5"/>
      <c r="Q1561" s="5"/>
      <c r="R1561" s="5"/>
      <c r="S1561" s="5"/>
      <c r="T1561" s="5"/>
      <c r="U1561" s="5"/>
      <c r="V1561" s="5"/>
      <c r="W1561" s="5"/>
      <c r="X1561" s="5"/>
      <c r="Y1561" s="5"/>
      <c r="Z1561" s="5"/>
      <c r="AA1561" s="5"/>
      <c r="AB1561" s="5"/>
      <c r="AC1561" s="5"/>
      <c r="AD1561" s="5"/>
      <c r="AE1561" s="5"/>
      <c r="AF1561" s="5"/>
      <c r="AG1561" s="5"/>
      <c r="AH1561" s="5"/>
      <c r="AI1561" s="5"/>
      <c r="AJ1561" s="5"/>
      <c r="AK1561" s="5"/>
      <c r="AL1561" s="5"/>
      <c r="AM1561" s="5"/>
      <c r="AN1561" s="5"/>
      <c r="AO1561" s="5"/>
      <c r="AP1561" s="5"/>
      <c r="AQ1561" s="5"/>
      <c r="AR1561" s="5"/>
      <c r="AS1561" s="5"/>
      <c r="AT1561" s="5"/>
      <c r="AU1561" s="5"/>
      <c r="AV1561" s="5"/>
      <c r="AW1561" s="5"/>
      <c r="AX1561" s="5"/>
      <c r="AY1561" s="5"/>
      <c r="AZ1561" s="5"/>
      <c r="BA1561" s="5"/>
      <c r="BB1561" s="5"/>
      <c r="BC1561" s="5"/>
      <c r="BD1561" s="5"/>
      <c r="BE1561" s="5"/>
      <c r="BF1561" s="5"/>
      <c r="BG1561" s="5"/>
      <c r="BH1561" s="5"/>
      <c r="BI1561" s="5"/>
      <c r="BJ1561" s="5"/>
      <c r="BK1561" s="5"/>
      <c r="BL1561" s="5"/>
      <c r="BM1561" s="5"/>
      <c r="BN1561" s="5"/>
      <c r="BO1561" s="1">
        <f t="shared" si="24"/>
        <v>0</v>
      </c>
      <c r="BP1561" s="2"/>
    </row>
    <row r="1562" spans="1:68" x14ac:dyDescent="0.25">
      <c r="A1562" s="3"/>
      <c r="B1562" s="4"/>
      <c r="C1562" s="2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 s="5"/>
      <c r="O1562" s="5"/>
      <c r="P1562" s="5"/>
      <c r="Q1562" s="5"/>
      <c r="R1562" s="5"/>
      <c r="S1562" s="5"/>
      <c r="T1562" s="5"/>
      <c r="U1562" s="5"/>
      <c r="V1562" s="5"/>
      <c r="W1562" s="5"/>
      <c r="X1562" s="5"/>
      <c r="Y1562" s="5"/>
      <c r="Z1562" s="5"/>
      <c r="AA1562" s="5"/>
      <c r="AB1562" s="5"/>
      <c r="AC1562" s="5"/>
      <c r="AD1562" s="5"/>
      <c r="AE1562" s="5"/>
      <c r="AF1562" s="5"/>
      <c r="AG1562" s="5"/>
      <c r="AH1562" s="5"/>
      <c r="AI1562" s="5"/>
      <c r="AJ1562" s="5"/>
      <c r="AK1562" s="5"/>
      <c r="AL1562" s="5"/>
      <c r="AM1562" s="5"/>
      <c r="AN1562" s="5"/>
      <c r="AO1562" s="5"/>
      <c r="AP1562" s="5"/>
      <c r="AQ1562" s="5"/>
      <c r="AR1562" s="5"/>
      <c r="AS1562" s="5"/>
      <c r="AT1562" s="5"/>
      <c r="AU1562" s="5"/>
      <c r="AV1562" s="5"/>
      <c r="AW1562" s="5"/>
      <c r="AX1562" s="5"/>
      <c r="AY1562" s="5"/>
      <c r="AZ1562" s="5"/>
      <c r="BA1562" s="5"/>
      <c r="BB1562" s="5"/>
      <c r="BC1562" s="5"/>
      <c r="BD1562" s="5"/>
      <c r="BE1562" s="5"/>
      <c r="BF1562" s="5"/>
      <c r="BG1562" s="5"/>
      <c r="BH1562" s="5"/>
      <c r="BI1562" s="5"/>
      <c r="BJ1562" s="5"/>
      <c r="BK1562" s="5"/>
      <c r="BL1562" s="5"/>
      <c r="BM1562" s="5"/>
      <c r="BN1562" s="5"/>
      <c r="BO1562" s="1">
        <f t="shared" si="24"/>
        <v>0</v>
      </c>
      <c r="BP1562" s="2"/>
    </row>
    <row r="1563" spans="1:68" x14ac:dyDescent="0.25">
      <c r="A1563" s="3"/>
      <c r="B1563" s="4"/>
      <c r="C1563" s="2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 s="5"/>
      <c r="O1563" s="5"/>
      <c r="P1563" s="5"/>
      <c r="Q1563" s="5"/>
      <c r="R1563" s="5"/>
      <c r="S1563" s="5"/>
      <c r="T1563" s="5"/>
      <c r="U1563" s="5"/>
      <c r="V1563" s="5"/>
      <c r="W1563" s="5"/>
      <c r="X1563" s="5"/>
      <c r="Y1563" s="5"/>
      <c r="Z1563" s="5"/>
      <c r="AA1563" s="5"/>
      <c r="AB1563" s="5"/>
      <c r="AC1563" s="5"/>
      <c r="AD1563" s="5"/>
      <c r="AE1563" s="5"/>
      <c r="AF1563" s="5"/>
      <c r="AG1563" s="5"/>
      <c r="AH1563" s="5"/>
      <c r="AI1563" s="5"/>
      <c r="AJ1563" s="5"/>
      <c r="AK1563" s="5"/>
      <c r="AL1563" s="5"/>
      <c r="AM1563" s="5"/>
      <c r="AN1563" s="5"/>
      <c r="AO1563" s="5"/>
      <c r="AP1563" s="5"/>
      <c r="AQ1563" s="5"/>
      <c r="AR1563" s="5"/>
      <c r="AS1563" s="5"/>
      <c r="AT1563" s="5"/>
      <c r="AU1563" s="5"/>
      <c r="AV1563" s="5"/>
      <c r="AW1563" s="5"/>
      <c r="AX1563" s="5"/>
      <c r="AY1563" s="5"/>
      <c r="AZ1563" s="5"/>
      <c r="BA1563" s="5"/>
      <c r="BB1563" s="5"/>
      <c r="BC1563" s="5"/>
      <c r="BD1563" s="5"/>
      <c r="BE1563" s="5"/>
      <c r="BF1563" s="5"/>
      <c r="BG1563" s="5"/>
      <c r="BH1563" s="5"/>
      <c r="BI1563" s="5"/>
      <c r="BJ1563" s="5"/>
      <c r="BK1563" s="5"/>
      <c r="BL1563" s="5"/>
      <c r="BM1563" s="5"/>
      <c r="BN1563" s="5"/>
      <c r="BO1563" s="1">
        <f t="shared" si="24"/>
        <v>0</v>
      </c>
      <c r="BP1563" s="2"/>
    </row>
    <row r="1564" spans="1:68" x14ac:dyDescent="0.25">
      <c r="A1564" s="3"/>
      <c r="B1564" s="4"/>
      <c r="C1564" s="2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 s="5"/>
      <c r="O1564" s="5"/>
      <c r="P1564" s="5"/>
      <c r="Q1564" s="5"/>
      <c r="R1564" s="5"/>
      <c r="S1564" s="5"/>
      <c r="T1564" s="5"/>
      <c r="U1564" s="5"/>
      <c r="V1564" s="5"/>
      <c r="W1564" s="5"/>
      <c r="X1564" s="5"/>
      <c r="Y1564" s="5"/>
      <c r="Z1564" s="5"/>
      <c r="AA1564" s="5"/>
      <c r="AB1564" s="5"/>
      <c r="AC1564" s="5"/>
      <c r="AD1564" s="5"/>
      <c r="AE1564" s="5"/>
      <c r="AF1564" s="5"/>
      <c r="AG1564" s="5"/>
      <c r="AH1564" s="5"/>
      <c r="AI1564" s="5"/>
      <c r="AJ1564" s="5"/>
      <c r="AK1564" s="5"/>
      <c r="AL1564" s="5"/>
      <c r="AM1564" s="5"/>
      <c r="AN1564" s="5"/>
      <c r="AO1564" s="5"/>
      <c r="AP1564" s="5"/>
      <c r="AQ1564" s="5"/>
      <c r="AR1564" s="5"/>
      <c r="AS1564" s="5"/>
      <c r="AT1564" s="5"/>
      <c r="AU1564" s="5"/>
      <c r="AV1564" s="5"/>
      <c r="AW1564" s="5"/>
      <c r="AX1564" s="5"/>
      <c r="AY1564" s="5"/>
      <c r="AZ1564" s="5"/>
      <c r="BA1564" s="5"/>
      <c r="BB1564" s="5"/>
      <c r="BC1564" s="5"/>
      <c r="BD1564" s="5"/>
      <c r="BE1564" s="5"/>
      <c r="BF1564" s="5"/>
      <c r="BG1564" s="5"/>
      <c r="BH1564" s="5"/>
      <c r="BI1564" s="5"/>
      <c r="BJ1564" s="5"/>
      <c r="BK1564" s="5"/>
      <c r="BL1564" s="5"/>
      <c r="BM1564" s="5"/>
      <c r="BN1564" s="5"/>
      <c r="BO1564" s="1">
        <f t="shared" si="24"/>
        <v>0</v>
      </c>
      <c r="BP1564" s="2"/>
    </row>
    <row r="1565" spans="1:68" x14ac:dyDescent="0.25">
      <c r="A1565" s="3"/>
      <c r="B1565" s="4"/>
      <c r="C1565" s="2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 s="5"/>
      <c r="O1565" s="5"/>
      <c r="P1565" s="5"/>
      <c r="Q1565" s="5"/>
      <c r="R1565" s="5"/>
      <c r="S1565" s="5"/>
      <c r="T1565" s="5"/>
      <c r="U1565" s="5"/>
      <c r="V1565" s="5"/>
      <c r="W1565" s="5"/>
      <c r="X1565" s="5"/>
      <c r="Y1565" s="5"/>
      <c r="Z1565" s="5"/>
      <c r="AA1565" s="5"/>
      <c r="AB1565" s="5"/>
      <c r="AC1565" s="5"/>
      <c r="AD1565" s="5"/>
      <c r="AE1565" s="5"/>
      <c r="AF1565" s="5"/>
      <c r="AG1565" s="5"/>
      <c r="AH1565" s="5"/>
      <c r="AI1565" s="5"/>
      <c r="AJ1565" s="5"/>
      <c r="AK1565" s="5"/>
      <c r="AL1565" s="5"/>
      <c r="AM1565" s="5"/>
      <c r="AN1565" s="5"/>
      <c r="AO1565" s="5"/>
      <c r="AP1565" s="5"/>
      <c r="AQ1565" s="5"/>
      <c r="AR1565" s="5"/>
      <c r="AS1565" s="5"/>
      <c r="AT1565" s="5"/>
      <c r="AU1565" s="5"/>
      <c r="AV1565" s="5"/>
      <c r="AW1565" s="5"/>
      <c r="AX1565" s="5"/>
      <c r="AY1565" s="5"/>
      <c r="AZ1565" s="5"/>
      <c r="BA1565" s="5"/>
      <c r="BB1565" s="5"/>
      <c r="BC1565" s="5"/>
      <c r="BD1565" s="5"/>
      <c r="BE1565" s="5"/>
      <c r="BF1565" s="5"/>
      <c r="BG1565" s="5"/>
      <c r="BH1565" s="5"/>
      <c r="BI1565" s="5"/>
      <c r="BJ1565" s="5"/>
      <c r="BK1565" s="5"/>
      <c r="BL1565" s="5"/>
      <c r="BM1565" s="5"/>
      <c r="BN1565" s="5"/>
      <c r="BO1565" s="1">
        <f t="shared" si="24"/>
        <v>0</v>
      </c>
      <c r="BP1565" s="2"/>
    </row>
    <row r="1566" spans="1:68" x14ac:dyDescent="0.25">
      <c r="A1566" s="3"/>
      <c r="B1566" s="4"/>
      <c r="C1566" s="2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 s="5"/>
      <c r="O1566" s="5"/>
      <c r="P1566" s="5"/>
      <c r="Q1566" s="5"/>
      <c r="R1566" s="5"/>
      <c r="S1566" s="5"/>
      <c r="T1566" s="5"/>
      <c r="U1566" s="5"/>
      <c r="V1566" s="5"/>
      <c r="W1566" s="5"/>
      <c r="X1566" s="5"/>
      <c r="Y1566" s="5"/>
      <c r="Z1566" s="5"/>
      <c r="AA1566" s="5"/>
      <c r="AB1566" s="5"/>
      <c r="AC1566" s="5"/>
      <c r="AD1566" s="5"/>
      <c r="AE1566" s="5"/>
      <c r="AF1566" s="5"/>
      <c r="AG1566" s="5"/>
      <c r="AH1566" s="5"/>
      <c r="AI1566" s="5"/>
      <c r="AJ1566" s="5"/>
      <c r="AK1566" s="5"/>
      <c r="AL1566" s="5"/>
      <c r="AM1566" s="5"/>
      <c r="AN1566" s="5"/>
      <c r="AO1566" s="5"/>
      <c r="AP1566" s="5"/>
      <c r="AQ1566" s="5"/>
      <c r="AR1566" s="5"/>
      <c r="AS1566" s="5"/>
      <c r="AT1566" s="5"/>
      <c r="AU1566" s="5"/>
      <c r="AV1566" s="5"/>
      <c r="AW1566" s="5"/>
      <c r="AX1566" s="5"/>
      <c r="AY1566" s="5"/>
      <c r="AZ1566" s="5"/>
      <c r="BA1566" s="5"/>
      <c r="BB1566" s="5"/>
      <c r="BC1566" s="5"/>
      <c r="BD1566" s="5"/>
      <c r="BE1566" s="5"/>
      <c r="BF1566" s="5"/>
      <c r="BG1566" s="5"/>
      <c r="BH1566" s="5"/>
      <c r="BI1566" s="5"/>
      <c r="BJ1566" s="5"/>
      <c r="BK1566" s="5"/>
      <c r="BL1566" s="5"/>
      <c r="BM1566" s="5"/>
      <c r="BN1566" s="5"/>
      <c r="BO1566" s="1">
        <f t="shared" si="24"/>
        <v>0</v>
      </c>
      <c r="BP1566" s="2"/>
    </row>
    <row r="1567" spans="1:68" x14ac:dyDescent="0.25">
      <c r="A1567" s="3"/>
      <c r="B1567" s="4"/>
      <c r="C1567" s="2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 s="5"/>
      <c r="O1567" s="5"/>
      <c r="P1567" s="5"/>
      <c r="Q1567" s="5"/>
      <c r="R1567" s="5"/>
      <c r="S1567" s="5"/>
      <c r="T1567" s="5"/>
      <c r="U1567" s="5"/>
      <c r="V1567" s="5"/>
      <c r="W1567" s="5"/>
      <c r="X1567" s="5"/>
      <c r="Y1567" s="5"/>
      <c r="Z1567" s="5"/>
      <c r="AA1567" s="5"/>
      <c r="AB1567" s="5"/>
      <c r="AC1567" s="5"/>
      <c r="AD1567" s="5"/>
      <c r="AE1567" s="5"/>
      <c r="AF1567" s="5"/>
      <c r="AG1567" s="5"/>
      <c r="AH1567" s="5"/>
      <c r="AI1567" s="5"/>
      <c r="AJ1567" s="5"/>
      <c r="AK1567" s="5"/>
      <c r="AL1567" s="5"/>
      <c r="AM1567" s="5"/>
      <c r="AN1567" s="5"/>
      <c r="AO1567" s="5"/>
      <c r="AP1567" s="5"/>
      <c r="AQ1567" s="5"/>
      <c r="AR1567" s="5"/>
      <c r="AS1567" s="5"/>
      <c r="AT1567" s="5"/>
      <c r="AU1567" s="5"/>
      <c r="AV1567" s="5"/>
      <c r="AW1567" s="5"/>
      <c r="AX1567" s="5"/>
      <c r="AY1567" s="5"/>
      <c r="AZ1567" s="5"/>
      <c r="BA1567" s="5"/>
      <c r="BB1567" s="5"/>
      <c r="BC1567" s="5"/>
      <c r="BD1567" s="5"/>
      <c r="BE1567" s="5"/>
      <c r="BF1567" s="5"/>
      <c r="BG1567" s="5"/>
      <c r="BH1567" s="5"/>
      <c r="BI1567" s="5"/>
      <c r="BJ1567" s="5"/>
      <c r="BK1567" s="5"/>
      <c r="BL1567" s="5"/>
      <c r="BM1567" s="5"/>
      <c r="BN1567" s="5"/>
      <c r="BO1567" s="1">
        <f t="shared" si="24"/>
        <v>0</v>
      </c>
      <c r="BP1567" s="2"/>
    </row>
    <row r="1568" spans="1:68" x14ac:dyDescent="0.25">
      <c r="A1568" s="3"/>
      <c r="B1568" s="4"/>
      <c r="C1568" s="2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 s="5"/>
      <c r="O1568" s="5"/>
      <c r="P1568" s="5"/>
      <c r="Q1568" s="5"/>
      <c r="R1568" s="5"/>
      <c r="S1568" s="5"/>
      <c r="T1568" s="5"/>
      <c r="U1568" s="5"/>
      <c r="V1568" s="5"/>
      <c r="W1568" s="5"/>
      <c r="X1568" s="5"/>
      <c r="Y1568" s="5"/>
      <c r="Z1568" s="5"/>
      <c r="AA1568" s="5"/>
      <c r="AB1568" s="5"/>
      <c r="AC1568" s="5"/>
      <c r="AD1568" s="5"/>
      <c r="AE1568" s="5"/>
      <c r="AF1568" s="5"/>
      <c r="AG1568" s="5"/>
      <c r="AH1568" s="5"/>
      <c r="AI1568" s="5"/>
      <c r="AJ1568" s="5"/>
      <c r="AK1568" s="5"/>
      <c r="AL1568" s="5"/>
      <c r="AM1568" s="5"/>
      <c r="AN1568" s="5"/>
      <c r="AO1568" s="5"/>
      <c r="AP1568" s="5"/>
      <c r="AQ1568" s="5"/>
      <c r="AR1568" s="5"/>
      <c r="AS1568" s="5"/>
      <c r="AT1568" s="5"/>
      <c r="AU1568" s="5"/>
      <c r="AV1568" s="5"/>
      <c r="AW1568" s="5"/>
      <c r="AX1568" s="5"/>
      <c r="AY1568" s="5"/>
      <c r="AZ1568" s="5"/>
      <c r="BA1568" s="5"/>
      <c r="BB1568" s="5"/>
      <c r="BC1568" s="5"/>
      <c r="BD1568" s="5"/>
      <c r="BE1568" s="5"/>
      <c r="BF1568" s="5"/>
      <c r="BG1568" s="5"/>
      <c r="BH1568" s="5"/>
      <c r="BI1568" s="5"/>
      <c r="BJ1568" s="5"/>
      <c r="BK1568" s="5"/>
      <c r="BL1568" s="5"/>
      <c r="BM1568" s="5"/>
      <c r="BN1568" s="5"/>
      <c r="BO1568" s="1">
        <f t="shared" si="24"/>
        <v>0</v>
      </c>
      <c r="BP1568" s="2"/>
    </row>
    <row r="1569" spans="1:68" x14ac:dyDescent="0.25">
      <c r="A1569" s="3"/>
      <c r="B1569" s="4"/>
      <c r="C1569" s="2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 s="5"/>
      <c r="O1569" s="5"/>
      <c r="P1569" s="5"/>
      <c r="Q1569" s="5"/>
      <c r="R1569" s="5"/>
      <c r="S1569" s="5"/>
      <c r="T1569" s="5"/>
      <c r="U1569" s="5"/>
      <c r="V1569" s="5"/>
      <c r="W1569" s="5"/>
      <c r="X1569" s="5"/>
      <c r="Y1569" s="5"/>
      <c r="Z1569" s="5"/>
      <c r="AA1569" s="5"/>
      <c r="AB1569" s="5"/>
      <c r="AC1569" s="5"/>
      <c r="AD1569" s="5"/>
      <c r="AE1569" s="5"/>
      <c r="AF1569" s="5"/>
      <c r="AG1569" s="5"/>
      <c r="AH1569" s="5"/>
      <c r="AI1569" s="5"/>
      <c r="AJ1569" s="5"/>
      <c r="AK1569" s="5"/>
      <c r="AL1569" s="5"/>
      <c r="AM1569" s="5"/>
      <c r="AN1569" s="5"/>
      <c r="AO1569" s="5"/>
      <c r="AP1569" s="5"/>
      <c r="AQ1569" s="5"/>
      <c r="AR1569" s="5"/>
      <c r="AS1569" s="5"/>
      <c r="AT1569" s="5"/>
      <c r="AU1569" s="5"/>
      <c r="AV1569" s="5"/>
      <c r="AW1569" s="5"/>
      <c r="AX1569" s="5"/>
      <c r="AY1569" s="5"/>
      <c r="AZ1569" s="5"/>
      <c r="BA1569" s="5"/>
      <c r="BB1569" s="5"/>
      <c r="BC1569" s="5"/>
      <c r="BD1569" s="5"/>
      <c r="BE1569" s="5"/>
      <c r="BF1569" s="5"/>
      <c r="BG1569" s="5"/>
      <c r="BH1569" s="5"/>
      <c r="BI1569" s="5"/>
      <c r="BJ1569" s="5"/>
      <c r="BK1569" s="5"/>
      <c r="BL1569" s="5"/>
      <c r="BM1569" s="5"/>
      <c r="BN1569" s="5"/>
      <c r="BO1569" s="1">
        <f t="shared" si="24"/>
        <v>0</v>
      </c>
      <c r="BP1569" s="2"/>
    </row>
    <row r="1570" spans="1:68" x14ac:dyDescent="0.25">
      <c r="A1570" s="3"/>
      <c r="B1570" s="4"/>
      <c r="C1570" s="2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 s="5"/>
      <c r="O1570" s="5"/>
      <c r="P1570" s="5"/>
      <c r="Q1570" s="5"/>
      <c r="R1570" s="5"/>
      <c r="S1570" s="5"/>
      <c r="T1570" s="5"/>
      <c r="U1570" s="5"/>
      <c r="V1570" s="5"/>
      <c r="W1570" s="5"/>
      <c r="X1570" s="5"/>
      <c r="Y1570" s="5"/>
      <c r="Z1570" s="5"/>
      <c r="AA1570" s="5"/>
      <c r="AB1570" s="5"/>
      <c r="AC1570" s="5"/>
      <c r="AD1570" s="5"/>
      <c r="AE1570" s="5"/>
      <c r="AF1570" s="5"/>
      <c r="AG1570" s="5"/>
      <c r="AH1570" s="5"/>
      <c r="AI1570" s="5"/>
      <c r="AJ1570" s="5"/>
      <c r="AK1570" s="5"/>
      <c r="AL1570" s="5"/>
      <c r="AM1570" s="5"/>
      <c r="AN1570" s="5"/>
      <c r="AO1570" s="5"/>
      <c r="AP1570" s="5"/>
      <c r="AQ1570" s="5"/>
      <c r="AR1570" s="5"/>
      <c r="AS1570" s="5"/>
      <c r="AT1570" s="5"/>
      <c r="AU1570" s="5"/>
      <c r="AV1570" s="5"/>
      <c r="AW1570" s="5"/>
      <c r="AX1570" s="5"/>
      <c r="AY1570" s="5"/>
      <c r="AZ1570" s="5"/>
      <c r="BA1570" s="5"/>
      <c r="BB1570" s="5"/>
      <c r="BC1570" s="5"/>
      <c r="BD1570" s="5"/>
      <c r="BE1570" s="5"/>
      <c r="BF1570" s="5"/>
      <c r="BG1570" s="5"/>
      <c r="BH1570" s="5"/>
      <c r="BI1570" s="5"/>
      <c r="BJ1570" s="5"/>
      <c r="BK1570" s="5"/>
      <c r="BL1570" s="5"/>
      <c r="BM1570" s="5"/>
      <c r="BN1570" s="5"/>
      <c r="BO1570" s="1">
        <f t="shared" si="24"/>
        <v>0</v>
      </c>
      <c r="BP1570" s="2"/>
    </row>
    <row r="1571" spans="1:68" x14ac:dyDescent="0.25">
      <c r="A1571" s="3"/>
      <c r="B1571" s="4"/>
      <c r="C1571" s="2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 s="5"/>
      <c r="O1571" s="5"/>
      <c r="P1571" s="5"/>
      <c r="Q1571" s="5"/>
      <c r="R1571" s="5"/>
      <c r="S1571" s="5"/>
      <c r="T1571" s="5"/>
      <c r="U1571" s="5"/>
      <c r="V1571" s="5"/>
      <c r="W1571" s="5"/>
      <c r="X1571" s="5"/>
      <c r="Y1571" s="5"/>
      <c r="Z1571" s="5"/>
      <c r="AA1571" s="5"/>
      <c r="AB1571" s="5"/>
      <c r="AC1571" s="5"/>
      <c r="AD1571" s="5"/>
      <c r="AE1571" s="5"/>
      <c r="AF1571" s="5"/>
      <c r="AG1571" s="5"/>
      <c r="AH1571" s="5"/>
      <c r="AI1571" s="5"/>
      <c r="AJ1571" s="5"/>
      <c r="AK1571" s="5"/>
      <c r="AL1571" s="5"/>
      <c r="AM1571" s="5"/>
      <c r="AN1571" s="5"/>
      <c r="AO1571" s="5"/>
      <c r="AP1571" s="5"/>
      <c r="AQ1571" s="5"/>
      <c r="AR1571" s="5"/>
      <c r="AS1571" s="5"/>
      <c r="AT1571" s="5"/>
      <c r="AU1571" s="5"/>
      <c r="AV1571" s="5"/>
      <c r="AW1571" s="5"/>
      <c r="AX1571" s="5"/>
      <c r="AY1571" s="5"/>
      <c r="AZ1571" s="5"/>
      <c r="BA1571" s="5"/>
      <c r="BB1571" s="5"/>
      <c r="BC1571" s="5"/>
      <c r="BD1571" s="5"/>
      <c r="BE1571" s="5"/>
      <c r="BF1571" s="5"/>
      <c r="BG1571" s="5"/>
      <c r="BH1571" s="5"/>
      <c r="BI1571" s="5"/>
      <c r="BJ1571" s="5"/>
      <c r="BK1571" s="5"/>
      <c r="BL1571" s="5"/>
      <c r="BM1571" s="5"/>
      <c r="BN1571" s="5"/>
      <c r="BO1571" s="1">
        <f t="shared" si="24"/>
        <v>0</v>
      </c>
      <c r="BP1571" s="2"/>
    </row>
    <row r="1572" spans="1:68" x14ac:dyDescent="0.25">
      <c r="A1572" s="3"/>
      <c r="B1572" s="4"/>
      <c r="C1572" s="2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 s="5"/>
      <c r="O1572" s="5"/>
      <c r="P1572" s="5"/>
      <c r="Q1572" s="5"/>
      <c r="R1572" s="5"/>
      <c r="S1572" s="5"/>
      <c r="T1572" s="5"/>
      <c r="U1572" s="5"/>
      <c r="V1572" s="5"/>
      <c r="W1572" s="5"/>
      <c r="X1572" s="5"/>
      <c r="Y1572" s="5"/>
      <c r="Z1572" s="5"/>
      <c r="AA1572" s="5"/>
      <c r="AB1572" s="5"/>
      <c r="AC1572" s="5"/>
      <c r="AD1572" s="5"/>
      <c r="AE1572" s="5"/>
      <c r="AF1572" s="5"/>
      <c r="AG1572" s="5"/>
      <c r="AH1572" s="5"/>
      <c r="AI1572" s="5"/>
      <c r="AJ1572" s="5"/>
      <c r="AK1572" s="5"/>
      <c r="AL1572" s="5"/>
      <c r="AM1572" s="5"/>
      <c r="AN1572" s="5"/>
      <c r="AO1572" s="5"/>
      <c r="AP1572" s="5"/>
      <c r="AQ1572" s="5"/>
      <c r="AR1572" s="5"/>
      <c r="AS1572" s="5"/>
      <c r="AT1572" s="5"/>
      <c r="AU1572" s="5"/>
      <c r="AV1572" s="5"/>
      <c r="AW1572" s="5"/>
      <c r="AX1572" s="5"/>
      <c r="AY1572" s="5"/>
      <c r="AZ1572" s="5"/>
      <c r="BA1572" s="5"/>
      <c r="BB1572" s="5"/>
      <c r="BC1572" s="5"/>
      <c r="BD1572" s="5"/>
      <c r="BE1572" s="5"/>
      <c r="BF1572" s="5"/>
      <c r="BG1572" s="5"/>
      <c r="BH1572" s="5"/>
      <c r="BI1572" s="5"/>
      <c r="BJ1572" s="5"/>
      <c r="BK1572" s="5"/>
      <c r="BL1572" s="5"/>
      <c r="BM1572" s="5"/>
      <c r="BN1572" s="5"/>
      <c r="BO1572" s="1">
        <f t="shared" si="24"/>
        <v>0</v>
      </c>
      <c r="BP1572" s="2"/>
    </row>
    <row r="1573" spans="1:68" x14ac:dyDescent="0.25">
      <c r="A1573" s="3"/>
      <c r="B1573" s="4"/>
      <c r="C1573" s="2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 s="5"/>
      <c r="O1573" s="5"/>
      <c r="P1573" s="5"/>
      <c r="Q1573" s="5"/>
      <c r="R1573" s="5"/>
      <c r="S1573" s="5"/>
      <c r="T1573" s="5"/>
      <c r="U1573" s="5"/>
      <c r="V1573" s="5"/>
      <c r="W1573" s="5"/>
      <c r="X1573" s="5"/>
      <c r="Y1573" s="5"/>
      <c r="Z1573" s="5"/>
      <c r="AA1573" s="5"/>
      <c r="AB1573" s="5"/>
      <c r="AC1573" s="5"/>
      <c r="AD1573" s="5"/>
      <c r="AE1573" s="5"/>
      <c r="AF1573" s="5"/>
      <c r="AG1573" s="5"/>
      <c r="AH1573" s="5"/>
      <c r="AI1573" s="5"/>
      <c r="AJ1573" s="5"/>
      <c r="AK1573" s="5"/>
      <c r="AL1573" s="5"/>
      <c r="AM1573" s="5"/>
      <c r="AN1573" s="5"/>
      <c r="AO1573" s="5"/>
      <c r="AP1573" s="5"/>
      <c r="AQ1573" s="5"/>
      <c r="AR1573" s="5"/>
      <c r="AS1573" s="5"/>
      <c r="AT1573" s="5"/>
      <c r="AU1573" s="5"/>
      <c r="AV1573" s="5"/>
      <c r="AW1573" s="5"/>
      <c r="AX1573" s="5"/>
      <c r="AY1573" s="5"/>
      <c r="AZ1573" s="5"/>
      <c r="BA1573" s="5"/>
      <c r="BB1573" s="5"/>
      <c r="BC1573" s="5"/>
      <c r="BD1573" s="5"/>
      <c r="BE1573" s="5"/>
      <c r="BF1573" s="5"/>
      <c r="BG1573" s="5"/>
      <c r="BH1573" s="5"/>
      <c r="BI1573" s="5"/>
      <c r="BJ1573" s="5"/>
      <c r="BK1573" s="5"/>
      <c r="BL1573" s="5"/>
      <c r="BM1573" s="5"/>
      <c r="BN1573" s="5"/>
      <c r="BO1573" s="1">
        <f t="shared" si="24"/>
        <v>0</v>
      </c>
      <c r="BP1573" s="2"/>
    </row>
    <row r="1574" spans="1:68" x14ac:dyDescent="0.25">
      <c r="A1574" s="3"/>
      <c r="B1574" s="4"/>
      <c r="C1574" s="2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 s="5"/>
      <c r="O1574" s="5"/>
      <c r="P1574" s="5"/>
      <c r="Q1574" s="5"/>
      <c r="R1574" s="5"/>
      <c r="S1574" s="5"/>
      <c r="T1574" s="5"/>
      <c r="U1574" s="5"/>
      <c r="V1574" s="5"/>
      <c r="W1574" s="5"/>
      <c r="X1574" s="5"/>
      <c r="Y1574" s="5"/>
      <c r="Z1574" s="5"/>
      <c r="AA1574" s="5"/>
      <c r="AB1574" s="5"/>
      <c r="AC1574" s="5"/>
      <c r="AD1574" s="5"/>
      <c r="AE1574" s="5"/>
      <c r="AF1574" s="5"/>
      <c r="AG1574" s="5"/>
      <c r="AH1574" s="5"/>
      <c r="AI1574" s="5"/>
      <c r="AJ1574" s="5"/>
      <c r="AK1574" s="5"/>
      <c r="AL1574" s="5"/>
      <c r="AM1574" s="5"/>
      <c r="AN1574" s="5"/>
      <c r="AO1574" s="5"/>
      <c r="AP1574" s="5"/>
      <c r="AQ1574" s="5"/>
      <c r="AR1574" s="5"/>
      <c r="AS1574" s="5"/>
      <c r="AT1574" s="5"/>
      <c r="AU1574" s="5"/>
      <c r="AV1574" s="5"/>
      <c r="AW1574" s="5"/>
      <c r="AX1574" s="5"/>
      <c r="AY1574" s="5"/>
      <c r="AZ1574" s="5"/>
      <c r="BA1574" s="5"/>
      <c r="BB1574" s="5"/>
      <c r="BC1574" s="5"/>
      <c r="BD1574" s="5"/>
      <c r="BE1574" s="5"/>
      <c r="BF1574" s="5"/>
      <c r="BG1574" s="5"/>
      <c r="BH1574" s="5"/>
      <c r="BI1574" s="5"/>
      <c r="BJ1574" s="5"/>
      <c r="BK1574" s="5"/>
      <c r="BL1574" s="5"/>
      <c r="BM1574" s="5"/>
      <c r="BN1574" s="5"/>
      <c r="BO1574" s="1">
        <f t="shared" si="24"/>
        <v>0</v>
      </c>
      <c r="BP1574" s="2"/>
    </row>
    <row r="1575" spans="1:68" x14ac:dyDescent="0.25">
      <c r="A1575" s="3"/>
      <c r="B1575" s="4"/>
      <c r="C1575" s="2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 s="5"/>
      <c r="O1575" s="5"/>
      <c r="P1575" s="5"/>
      <c r="Q1575" s="5"/>
      <c r="R1575" s="5"/>
      <c r="S1575" s="5"/>
      <c r="T1575" s="5"/>
      <c r="U1575" s="5"/>
      <c r="V1575" s="5"/>
      <c r="W1575" s="5"/>
      <c r="X1575" s="5"/>
      <c r="Y1575" s="5"/>
      <c r="Z1575" s="5"/>
      <c r="AA1575" s="5"/>
      <c r="AB1575" s="5"/>
      <c r="AC1575" s="5"/>
      <c r="AD1575" s="5"/>
      <c r="AE1575" s="5"/>
      <c r="AF1575" s="5"/>
      <c r="AG1575" s="5"/>
      <c r="AH1575" s="5"/>
      <c r="AI1575" s="5"/>
      <c r="AJ1575" s="5"/>
      <c r="AK1575" s="5"/>
      <c r="AL1575" s="5"/>
      <c r="AM1575" s="5"/>
      <c r="AN1575" s="5"/>
      <c r="AO1575" s="5"/>
      <c r="AP1575" s="5"/>
      <c r="AQ1575" s="5"/>
      <c r="AR1575" s="5"/>
      <c r="AS1575" s="5"/>
      <c r="AT1575" s="5"/>
      <c r="AU1575" s="5"/>
      <c r="AV1575" s="5"/>
      <c r="AW1575" s="5"/>
      <c r="AX1575" s="5"/>
      <c r="AY1575" s="5"/>
      <c r="AZ1575" s="5"/>
      <c r="BA1575" s="5"/>
      <c r="BB1575" s="5"/>
      <c r="BC1575" s="5"/>
      <c r="BD1575" s="5"/>
      <c r="BE1575" s="5"/>
      <c r="BF1575" s="5"/>
      <c r="BG1575" s="5"/>
      <c r="BH1575" s="5"/>
      <c r="BI1575" s="5"/>
      <c r="BJ1575" s="5"/>
      <c r="BK1575" s="5"/>
      <c r="BL1575" s="5"/>
      <c r="BM1575" s="5"/>
      <c r="BN1575" s="5"/>
      <c r="BO1575" s="1">
        <f t="shared" si="24"/>
        <v>0</v>
      </c>
      <c r="BP1575" s="2"/>
    </row>
    <row r="1576" spans="1:68" x14ac:dyDescent="0.25">
      <c r="A1576" s="3"/>
      <c r="B1576" s="4"/>
      <c r="C1576" s="2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 s="5"/>
      <c r="O1576" s="5"/>
      <c r="P1576" s="5"/>
      <c r="Q1576" s="5"/>
      <c r="R1576" s="5"/>
      <c r="S1576" s="5"/>
      <c r="T1576" s="5"/>
      <c r="U1576" s="5"/>
      <c r="V1576" s="5"/>
      <c r="W1576" s="5"/>
      <c r="X1576" s="5"/>
      <c r="Y1576" s="5"/>
      <c r="Z1576" s="5"/>
      <c r="AA1576" s="5"/>
      <c r="AB1576" s="5"/>
      <c r="AC1576" s="5"/>
      <c r="AD1576" s="5"/>
      <c r="AE1576" s="5"/>
      <c r="AF1576" s="5"/>
      <c r="AG1576" s="5"/>
      <c r="AH1576" s="5"/>
      <c r="AI1576" s="5"/>
      <c r="AJ1576" s="5"/>
      <c r="AK1576" s="5"/>
      <c r="AL1576" s="5"/>
      <c r="AM1576" s="5"/>
      <c r="AN1576" s="5"/>
      <c r="AO1576" s="5"/>
      <c r="AP1576" s="5"/>
      <c r="AQ1576" s="5"/>
      <c r="AR1576" s="5"/>
      <c r="AS1576" s="5"/>
      <c r="AT1576" s="5"/>
      <c r="AU1576" s="5"/>
      <c r="AV1576" s="5"/>
      <c r="AW1576" s="5"/>
      <c r="AX1576" s="5"/>
      <c r="AY1576" s="5"/>
      <c r="AZ1576" s="5"/>
      <c r="BA1576" s="5"/>
      <c r="BB1576" s="5"/>
      <c r="BC1576" s="5"/>
      <c r="BD1576" s="5"/>
      <c r="BE1576" s="5"/>
      <c r="BF1576" s="5"/>
      <c r="BG1576" s="5"/>
      <c r="BH1576" s="5"/>
      <c r="BI1576" s="5"/>
      <c r="BJ1576" s="5"/>
      <c r="BK1576" s="5"/>
      <c r="BL1576" s="5"/>
      <c r="BM1576" s="5"/>
      <c r="BN1576" s="5"/>
      <c r="BO1576" s="1">
        <f t="shared" si="24"/>
        <v>0</v>
      </c>
      <c r="BP1576" s="2"/>
    </row>
    <row r="1577" spans="1:68" x14ac:dyDescent="0.25">
      <c r="A1577" s="3"/>
      <c r="B1577" s="4"/>
      <c r="C1577" s="2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 s="5"/>
      <c r="O1577" s="5"/>
      <c r="P1577" s="5"/>
      <c r="Q1577" s="5"/>
      <c r="R1577" s="5"/>
      <c r="S1577" s="5"/>
      <c r="T1577" s="5"/>
      <c r="U1577" s="5"/>
      <c r="V1577" s="5"/>
      <c r="W1577" s="5"/>
      <c r="X1577" s="5"/>
      <c r="Y1577" s="5"/>
      <c r="Z1577" s="5"/>
      <c r="AA1577" s="5"/>
      <c r="AB1577" s="5"/>
      <c r="AC1577" s="5"/>
      <c r="AD1577" s="5"/>
      <c r="AE1577" s="5"/>
      <c r="AF1577" s="5"/>
      <c r="AG1577" s="5"/>
      <c r="AH1577" s="5"/>
      <c r="AI1577" s="5"/>
      <c r="AJ1577" s="5"/>
      <c r="AK1577" s="5"/>
      <c r="AL1577" s="5"/>
      <c r="AM1577" s="5"/>
      <c r="AN1577" s="5"/>
      <c r="AO1577" s="5"/>
      <c r="AP1577" s="5"/>
      <c r="AQ1577" s="5"/>
      <c r="AR1577" s="5"/>
      <c r="AS1577" s="5"/>
      <c r="AT1577" s="5"/>
      <c r="AU1577" s="5"/>
      <c r="AV1577" s="5"/>
      <c r="AW1577" s="5"/>
      <c r="AX1577" s="5"/>
      <c r="AY1577" s="5"/>
      <c r="AZ1577" s="5"/>
      <c r="BA1577" s="5"/>
      <c r="BB1577" s="5"/>
      <c r="BC1577" s="5"/>
      <c r="BD1577" s="5"/>
      <c r="BE1577" s="5"/>
      <c r="BF1577" s="5"/>
      <c r="BG1577" s="5"/>
      <c r="BH1577" s="5"/>
      <c r="BI1577" s="5"/>
      <c r="BJ1577" s="5"/>
      <c r="BK1577" s="5"/>
      <c r="BL1577" s="5"/>
      <c r="BM1577" s="5"/>
      <c r="BN1577" s="5"/>
      <c r="BO1577" s="1">
        <f t="shared" si="24"/>
        <v>0</v>
      </c>
      <c r="BP1577" s="2"/>
    </row>
    <row r="1578" spans="1:68" x14ac:dyDescent="0.25">
      <c r="A1578" s="3"/>
      <c r="B1578" s="4"/>
      <c r="C1578" s="2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 s="5"/>
      <c r="O1578" s="5"/>
      <c r="P1578" s="5"/>
      <c r="Q1578" s="5"/>
      <c r="R1578" s="5"/>
      <c r="S1578" s="5"/>
      <c r="T1578" s="5"/>
      <c r="U1578" s="5"/>
      <c r="V1578" s="5"/>
      <c r="W1578" s="5"/>
      <c r="X1578" s="5"/>
      <c r="Y1578" s="5"/>
      <c r="Z1578" s="5"/>
      <c r="AA1578" s="5"/>
      <c r="AB1578" s="5"/>
      <c r="AC1578" s="5"/>
      <c r="AD1578" s="5"/>
      <c r="AE1578" s="5"/>
      <c r="AF1578" s="5"/>
      <c r="AG1578" s="5"/>
      <c r="AH1578" s="5"/>
      <c r="AI1578" s="5"/>
      <c r="AJ1578" s="5"/>
      <c r="AK1578" s="5"/>
      <c r="AL1578" s="5"/>
      <c r="AM1578" s="5"/>
      <c r="AN1578" s="5"/>
      <c r="AO1578" s="5"/>
      <c r="AP1578" s="5"/>
      <c r="AQ1578" s="5"/>
      <c r="AR1578" s="5"/>
      <c r="AS1578" s="5"/>
      <c r="AT1578" s="5"/>
      <c r="AU1578" s="5"/>
      <c r="AV1578" s="5"/>
      <c r="AW1578" s="5"/>
      <c r="AX1578" s="5"/>
      <c r="AY1578" s="5"/>
      <c r="AZ1578" s="5"/>
      <c r="BA1578" s="5"/>
      <c r="BB1578" s="5"/>
      <c r="BC1578" s="5"/>
      <c r="BD1578" s="5"/>
      <c r="BE1578" s="5"/>
      <c r="BF1578" s="5"/>
      <c r="BG1578" s="5"/>
      <c r="BH1578" s="5"/>
      <c r="BI1578" s="5"/>
      <c r="BJ1578" s="5"/>
      <c r="BK1578" s="5"/>
      <c r="BL1578" s="5"/>
      <c r="BM1578" s="5"/>
      <c r="BN1578" s="5"/>
      <c r="BO1578" s="1">
        <f t="shared" si="24"/>
        <v>0</v>
      </c>
      <c r="BP1578" s="2"/>
    </row>
    <row r="1579" spans="1:68" x14ac:dyDescent="0.25">
      <c r="A1579" s="3"/>
      <c r="B1579" s="4"/>
      <c r="C1579" s="2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 s="5"/>
      <c r="O1579" s="5"/>
      <c r="P1579" s="5"/>
      <c r="Q1579" s="5"/>
      <c r="R1579" s="5"/>
      <c r="S1579" s="5"/>
      <c r="T1579" s="5"/>
      <c r="U1579" s="5"/>
      <c r="V1579" s="5"/>
      <c r="W1579" s="5"/>
      <c r="X1579" s="5"/>
      <c r="Y1579" s="5"/>
      <c r="Z1579" s="5"/>
      <c r="AA1579" s="5"/>
      <c r="AB1579" s="5"/>
      <c r="AC1579" s="5"/>
      <c r="AD1579" s="5"/>
      <c r="AE1579" s="5"/>
      <c r="AF1579" s="5"/>
      <c r="AG1579" s="5"/>
      <c r="AH1579" s="5"/>
      <c r="AI1579" s="5"/>
      <c r="AJ1579" s="5"/>
      <c r="AK1579" s="5"/>
      <c r="AL1579" s="5"/>
      <c r="AM1579" s="5"/>
      <c r="AN1579" s="5"/>
      <c r="AO1579" s="5"/>
      <c r="AP1579" s="5"/>
      <c r="AQ1579" s="5"/>
      <c r="AR1579" s="5"/>
      <c r="AS1579" s="5"/>
      <c r="AT1579" s="5"/>
      <c r="AU1579" s="5"/>
      <c r="AV1579" s="5"/>
      <c r="AW1579" s="5"/>
      <c r="AX1579" s="5"/>
      <c r="AY1579" s="5"/>
      <c r="AZ1579" s="5"/>
      <c r="BA1579" s="5"/>
      <c r="BB1579" s="5"/>
      <c r="BC1579" s="5"/>
      <c r="BD1579" s="5"/>
      <c r="BE1579" s="5"/>
      <c r="BF1579" s="5"/>
      <c r="BG1579" s="5"/>
      <c r="BH1579" s="5"/>
      <c r="BI1579" s="5"/>
      <c r="BJ1579" s="5"/>
      <c r="BK1579" s="5"/>
      <c r="BL1579" s="5"/>
      <c r="BM1579" s="5"/>
      <c r="BN1579" s="5"/>
      <c r="BO1579" s="1">
        <f t="shared" si="24"/>
        <v>0</v>
      </c>
      <c r="BP1579" s="2"/>
    </row>
    <row r="1580" spans="1:68" x14ac:dyDescent="0.25">
      <c r="A1580" s="3"/>
      <c r="B1580" s="4"/>
      <c r="C1580" s="2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 s="5"/>
      <c r="O1580" s="5"/>
      <c r="P1580" s="5"/>
      <c r="Q1580" s="5"/>
      <c r="R1580" s="5"/>
      <c r="S1580" s="5"/>
      <c r="T1580" s="5"/>
      <c r="U1580" s="5"/>
      <c r="V1580" s="5"/>
      <c r="W1580" s="5"/>
      <c r="X1580" s="5"/>
      <c r="Y1580" s="5"/>
      <c r="Z1580" s="5"/>
      <c r="AA1580" s="5"/>
      <c r="AB1580" s="5"/>
      <c r="AC1580" s="5"/>
      <c r="AD1580" s="5"/>
      <c r="AE1580" s="5"/>
      <c r="AF1580" s="5"/>
      <c r="AG1580" s="5"/>
      <c r="AH1580" s="5"/>
      <c r="AI1580" s="5"/>
      <c r="AJ1580" s="5"/>
      <c r="AK1580" s="5"/>
      <c r="AL1580" s="5"/>
      <c r="AM1580" s="5"/>
      <c r="AN1580" s="5"/>
      <c r="AO1580" s="5"/>
      <c r="AP1580" s="5"/>
      <c r="AQ1580" s="5"/>
      <c r="AR1580" s="5"/>
      <c r="AS1580" s="5"/>
      <c r="AT1580" s="5"/>
      <c r="AU1580" s="5"/>
      <c r="AV1580" s="5"/>
      <c r="AW1580" s="5"/>
      <c r="AX1580" s="5"/>
      <c r="AY1580" s="5"/>
      <c r="AZ1580" s="5"/>
      <c r="BA1580" s="5"/>
      <c r="BB1580" s="5"/>
      <c r="BC1580" s="5"/>
      <c r="BD1580" s="5"/>
      <c r="BE1580" s="5"/>
      <c r="BF1580" s="5"/>
      <c r="BG1580" s="5"/>
      <c r="BH1580" s="5"/>
      <c r="BI1580" s="5"/>
      <c r="BJ1580" s="5"/>
      <c r="BK1580" s="5"/>
      <c r="BL1580" s="5"/>
      <c r="BM1580" s="5"/>
      <c r="BN1580" s="5"/>
      <c r="BO1580" s="1">
        <f t="shared" si="24"/>
        <v>0</v>
      </c>
      <c r="BP1580" s="2"/>
    </row>
    <row r="1581" spans="1:68" x14ac:dyDescent="0.25">
      <c r="A1581" s="3"/>
      <c r="B1581" s="4"/>
      <c r="C1581" s="2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 s="5"/>
      <c r="O1581" s="5"/>
      <c r="P1581" s="5"/>
      <c r="Q1581" s="5"/>
      <c r="R1581" s="5"/>
      <c r="S1581" s="5"/>
      <c r="T1581" s="5"/>
      <c r="U1581" s="5"/>
      <c r="V1581" s="5"/>
      <c r="W1581" s="5"/>
      <c r="X1581" s="5"/>
      <c r="Y1581" s="5"/>
      <c r="Z1581" s="5"/>
      <c r="AA1581" s="5"/>
      <c r="AB1581" s="5"/>
      <c r="AC1581" s="5"/>
      <c r="AD1581" s="5"/>
      <c r="AE1581" s="5"/>
      <c r="AF1581" s="5"/>
      <c r="AG1581" s="5"/>
      <c r="AH1581" s="5"/>
      <c r="AI1581" s="5"/>
      <c r="AJ1581" s="5"/>
      <c r="AK1581" s="5"/>
      <c r="AL1581" s="5"/>
      <c r="AM1581" s="5"/>
      <c r="AN1581" s="5"/>
      <c r="AO1581" s="5"/>
      <c r="AP1581" s="5"/>
      <c r="AQ1581" s="5"/>
      <c r="AR1581" s="5"/>
      <c r="AS1581" s="5"/>
      <c r="AT1581" s="5"/>
      <c r="AU1581" s="5"/>
      <c r="AV1581" s="5"/>
      <c r="AW1581" s="5"/>
      <c r="AX1581" s="5"/>
      <c r="AY1581" s="5"/>
      <c r="AZ1581" s="5"/>
      <c r="BA1581" s="5"/>
      <c r="BB1581" s="5"/>
      <c r="BC1581" s="5"/>
      <c r="BD1581" s="5"/>
      <c r="BE1581" s="5"/>
      <c r="BF1581" s="5"/>
      <c r="BG1581" s="5"/>
      <c r="BH1581" s="5"/>
      <c r="BI1581" s="5"/>
      <c r="BJ1581" s="5"/>
      <c r="BK1581" s="5"/>
      <c r="BL1581" s="5"/>
      <c r="BM1581" s="5"/>
      <c r="BN1581" s="5"/>
      <c r="BO1581" s="1">
        <f t="shared" si="24"/>
        <v>0</v>
      </c>
      <c r="BP1581" s="2"/>
    </row>
    <row r="1582" spans="1:68" x14ac:dyDescent="0.25">
      <c r="A1582" s="3"/>
      <c r="B1582" s="4"/>
      <c r="C1582" s="2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 s="5"/>
      <c r="O1582" s="5"/>
      <c r="P1582" s="5"/>
      <c r="Q1582" s="5"/>
      <c r="R1582" s="5"/>
      <c r="S1582" s="5"/>
      <c r="T1582" s="5"/>
      <c r="U1582" s="5"/>
      <c r="V1582" s="5"/>
      <c r="W1582" s="5"/>
      <c r="X1582" s="5"/>
      <c r="Y1582" s="5"/>
      <c r="Z1582" s="5"/>
      <c r="AA1582" s="5"/>
      <c r="AB1582" s="5"/>
      <c r="AC1582" s="5"/>
      <c r="AD1582" s="5"/>
      <c r="AE1582" s="5"/>
      <c r="AF1582" s="5"/>
      <c r="AG1582" s="5"/>
      <c r="AH1582" s="5"/>
      <c r="AI1582" s="5"/>
      <c r="AJ1582" s="5"/>
      <c r="AK1582" s="5"/>
      <c r="AL1582" s="5"/>
      <c r="AM1582" s="5"/>
      <c r="AN1582" s="5"/>
      <c r="AO1582" s="5"/>
      <c r="AP1582" s="5"/>
      <c r="AQ1582" s="5"/>
      <c r="AR1582" s="5"/>
      <c r="AS1582" s="5"/>
      <c r="AT1582" s="5"/>
      <c r="AU1582" s="5"/>
      <c r="AV1582" s="5"/>
      <c r="AW1582" s="5"/>
      <c r="AX1582" s="5"/>
      <c r="AY1582" s="5"/>
      <c r="AZ1582" s="5"/>
      <c r="BA1582" s="5"/>
      <c r="BB1582" s="5"/>
      <c r="BC1582" s="5"/>
      <c r="BD1582" s="5"/>
      <c r="BE1582" s="5"/>
      <c r="BF1582" s="5"/>
      <c r="BG1582" s="5"/>
      <c r="BH1582" s="5"/>
      <c r="BI1582" s="5"/>
      <c r="BJ1582" s="5"/>
      <c r="BK1582" s="5"/>
      <c r="BL1582" s="5"/>
      <c r="BM1582" s="5"/>
      <c r="BN1582" s="5"/>
      <c r="BO1582" s="1">
        <f t="shared" si="24"/>
        <v>0</v>
      </c>
      <c r="BP1582" s="2"/>
    </row>
    <row r="1583" spans="1:68" x14ac:dyDescent="0.25">
      <c r="A1583" s="3"/>
      <c r="B1583" s="4"/>
      <c r="C1583" s="2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 s="5"/>
      <c r="O1583" s="5"/>
      <c r="P1583" s="5"/>
      <c r="Q1583" s="5"/>
      <c r="R1583" s="5"/>
      <c r="S1583" s="5"/>
      <c r="T1583" s="5"/>
      <c r="U1583" s="5"/>
      <c r="V1583" s="5"/>
      <c r="W1583" s="5"/>
      <c r="X1583" s="5"/>
      <c r="Y1583" s="5"/>
      <c r="Z1583" s="5"/>
      <c r="AA1583" s="5"/>
      <c r="AB1583" s="5"/>
      <c r="AC1583" s="5"/>
      <c r="AD1583" s="5"/>
      <c r="AE1583" s="5"/>
      <c r="AF1583" s="5"/>
      <c r="AG1583" s="5"/>
      <c r="AH1583" s="5"/>
      <c r="AI1583" s="5"/>
      <c r="AJ1583" s="5"/>
      <c r="AK1583" s="5"/>
      <c r="AL1583" s="5"/>
      <c r="AM1583" s="5"/>
      <c r="AN1583" s="5"/>
      <c r="AO1583" s="5"/>
      <c r="AP1583" s="5"/>
      <c r="AQ1583" s="5"/>
      <c r="AR1583" s="5"/>
      <c r="AS1583" s="5"/>
      <c r="AT1583" s="5"/>
      <c r="AU1583" s="5"/>
      <c r="AV1583" s="5"/>
      <c r="AW1583" s="5"/>
      <c r="AX1583" s="5"/>
      <c r="AY1583" s="5"/>
      <c r="AZ1583" s="5"/>
      <c r="BA1583" s="5"/>
      <c r="BB1583" s="5"/>
      <c r="BC1583" s="5"/>
      <c r="BD1583" s="5"/>
      <c r="BE1583" s="5"/>
      <c r="BF1583" s="5"/>
      <c r="BG1583" s="5"/>
      <c r="BH1583" s="5"/>
      <c r="BI1583" s="5"/>
      <c r="BJ1583" s="5"/>
      <c r="BK1583" s="5"/>
      <c r="BL1583" s="5"/>
      <c r="BM1583" s="5"/>
      <c r="BN1583" s="5"/>
      <c r="BO1583" s="1">
        <f t="shared" si="24"/>
        <v>0</v>
      </c>
      <c r="BP1583" s="2"/>
    </row>
    <row r="1584" spans="1:68" x14ac:dyDescent="0.25">
      <c r="A1584" s="3"/>
      <c r="B1584" s="4"/>
      <c r="C1584" s="2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 s="5"/>
      <c r="O1584" s="5"/>
      <c r="P1584" s="5"/>
      <c r="Q1584" s="5"/>
      <c r="R1584" s="5"/>
      <c r="S1584" s="5"/>
      <c r="T1584" s="5"/>
      <c r="U1584" s="5"/>
      <c r="V1584" s="5"/>
      <c r="W1584" s="5"/>
      <c r="X1584" s="5"/>
      <c r="Y1584" s="5"/>
      <c r="Z1584" s="5"/>
      <c r="AA1584" s="5"/>
      <c r="AB1584" s="5"/>
      <c r="AC1584" s="5"/>
      <c r="AD1584" s="5"/>
      <c r="AE1584" s="5"/>
      <c r="AF1584" s="5"/>
      <c r="AG1584" s="5"/>
      <c r="AH1584" s="5"/>
      <c r="AI1584" s="5"/>
      <c r="AJ1584" s="5"/>
      <c r="AK1584" s="5"/>
      <c r="AL1584" s="5"/>
      <c r="AM1584" s="5"/>
      <c r="AN1584" s="5"/>
      <c r="AO1584" s="5"/>
      <c r="AP1584" s="5"/>
      <c r="AQ1584" s="5"/>
      <c r="AR1584" s="5"/>
      <c r="AS1584" s="5"/>
      <c r="AT1584" s="5"/>
      <c r="AU1584" s="5"/>
      <c r="AV1584" s="5"/>
      <c r="AW1584" s="5"/>
      <c r="AX1584" s="5"/>
      <c r="AY1584" s="5"/>
      <c r="AZ1584" s="5"/>
      <c r="BA1584" s="5"/>
      <c r="BB1584" s="5"/>
      <c r="BC1584" s="5"/>
      <c r="BD1584" s="5"/>
      <c r="BE1584" s="5"/>
      <c r="BF1584" s="5"/>
      <c r="BG1584" s="5"/>
      <c r="BH1584" s="5"/>
      <c r="BI1584" s="5"/>
      <c r="BJ1584" s="5"/>
      <c r="BK1584" s="5"/>
      <c r="BL1584" s="5"/>
      <c r="BM1584" s="5"/>
      <c r="BN1584" s="5"/>
      <c r="BO1584" s="1">
        <f t="shared" si="24"/>
        <v>0</v>
      </c>
      <c r="BP1584" s="2"/>
    </row>
    <row r="1585" spans="1:68" x14ac:dyDescent="0.25">
      <c r="A1585" s="3"/>
      <c r="B1585" s="4"/>
      <c r="C1585" s="2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 s="5"/>
      <c r="O1585" s="5"/>
      <c r="P1585" s="5"/>
      <c r="Q1585" s="5"/>
      <c r="R1585" s="5"/>
      <c r="S1585" s="5"/>
      <c r="T1585" s="5"/>
      <c r="U1585" s="5"/>
      <c r="V1585" s="5"/>
      <c r="W1585" s="5"/>
      <c r="X1585" s="5"/>
      <c r="Y1585" s="5"/>
      <c r="Z1585" s="5"/>
      <c r="AA1585" s="5"/>
      <c r="AB1585" s="5"/>
      <c r="AC1585" s="5"/>
      <c r="AD1585" s="5"/>
      <c r="AE1585" s="5"/>
      <c r="AF1585" s="5"/>
      <c r="AG1585" s="5"/>
      <c r="AH1585" s="5"/>
      <c r="AI1585" s="5"/>
      <c r="AJ1585" s="5"/>
      <c r="AK1585" s="5"/>
      <c r="AL1585" s="5"/>
      <c r="AM1585" s="5"/>
      <c r="AN1585" s="5"/>
      <c r="AO1585" s="5"/>
      <c r="AP1585" s="5"/>
      <c r="AQ1585" s="5"/>
      <c r="AR1585" s="5"/>
      <c r="AS1585" s="5"/>
      <c r="AT1585" s="5"/>
      <c r="AU1585" s="5"/>
      <c r="AV1585" s="5"/>
      <c r="AW1585" s="5"/>
      <c r="AX1585" s="5"/>
      <c r="AY1585" s="5"/>
      <c r="AZ1585" s="5"/>
      <c r="BA1585" s="5"/>
      <c r="BB1585" s="5"/>
      <c r="BC1585" s="5"/>
      <c r="BD1585" s="5"/>
      <c r="BE1585" s="5"/>
      <c r="BF1585" s="5"/>
      <c r="BG1585" s="5"/>
      <c r="BH1585" s="5"/>
      <c r="BI1585" s="5"/>
      <c r="BJ1585" s="5"/>
      <c r="BK1585" s="5"/>
      <c r="BL1585" s="5"/>
      <c r="BM1585" s="5"/>
      <c r="BN1585" s="5"/>
      <c r="BO1585" s="1">
        <f t="shared" si="24"/>
        <v>0</v>
      </c>
      <c r="BP1585" s="2"/>
    </row>
    <row r="1586" spans="1:68" x14ac:dyDescent="0.25">
      <c r="A1586" s="3"/>
      <c r="B1586" s="4"/>
      <c r="C1586" s="2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 s="5"/>
      <c r="O1586" s="5"/>
      <c r="P1586" s="5"/>
      <c r="Q1586" s="5"/>
      <c r="R1586" s="5"/>
      <c r="S1586" s="5"/>
      <c r="T1586" s="5"/>
      <c r="U1586" s="5"/>
      <c r="V1586" s="5"/>
      <c r="W1586" s="5"/>
      <c r="X1586" s="5"/>
      <c r="Y1586" s="5"/>
      <c r="Z1586" s="5"/>
      <c r="AA1586" s="5"/>
      <c r="AB1586" s="5"/>
      <c r="AC1586" s="5"/>
      <c r="AD1586" s="5"/>
      <c r="AE1586" s="5"/>
      <c r="AF1586" s="5"/>
      <c r="AG1586" s="5"/>
      <c r="AH1586" s="5"/>
      <c r="AI1586" s="5"/>
      <c r="AJ1586" s="5"/>
      <c r="AK1586" s="5"/>
      <c r="AL1586" s="5"/>
      <c r="AM1586" s="5"/>
      <c r="AN1586" s="5"/>
      <c r="AO1586" s="5"/>
      <c r="AP1586" s="5"/>
      <c r="AQ1586" s="5"/>
      <c r="AR1586" s="5"/>
      <c r="AS1586" s="5"/>
      <c r="AT1586" s="5"/>
      <c r="AU1586" s="5"/>
      <c r="AV1586" s="5"/>
      <c r="AW1586" s="5"/>
      <c r="AX1586" s="5"/>
      <c r="AY1586" s="5"/>
      <c r="AZ1586" s="5"/>
      <c r="BA1586" s="5"/>
      <c r="BB1586" s="5"/>
      <c r="BC1586" s="5"/>
      <c r="BD1586" s="5"/>
      <c r="BE1586" s="5"/>
      <c r="BF1586" s="5"/>
      <c r="BG1586" s="5"/>
      <c r="BH1586" s="5"/>
      <c r="BI1586" s="5"/>
      <c r="BJ1586" s="5"/>
      <c r="BK1586" s="5"/>
      <c r="BL1586" s="5"/>
      <c r="BM1586" s="5"/>
      <c r="BN1586" s="5"/>
      <c r="BO1586" s="1">
        <f t="shared" si="24"/>
        <v>0</v>
      </c>
      <c r="BP1586" s="2"/>
    </row>
    <row r="1587" spans="1:68" x14ac:dyDescent="0.25">
      <c r="A1587" s="3"/>
      <c r="B1587" s="4"/>
      <c r="C1587" s="2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 s="5"/>
      <c r="O1587" s="5"/>
      <c r="P1587" s="5"/>
      <c r="Q1587" s="5"/>
      <c r="R1587" s="5"/>
      <c r="S1587" s="5"/>
      <c r="T1587" s="5"/>
      <c r="U1587" s="5"/>
      <c r="V1587" s="5"/>
      <c r="W1587" s="5"/>
      <c r="X1587" s="5"/>
      <c r="Y1587" s="5"/>
      <c r="Z1587" s="5"/>
      <c r="AA1587" s="5"/>
      <c r="AB1587" s="5"/>
      <c r="AC1587" s="5"/>
      <c r="AD1587" s="5"/>
      <c r="AE1587" s="5"/>
      <c r="AF1587" s="5"/>
      <c r="AG1587" s="5"/>
      <c r="AH1587" s="5"/>
      <c r="AI1587" s="5"/>
      <c r="AJ1587" s="5"/>
      <c r="AK1587" s="5"/>
      <c r="AL1587" s="5"/>
      <c r="AM1587" s="5"/>
      <c r="AN1587" s="5"/>
      <c r="AO1587" s="5"/>
      <c r="AP1587" s="5"/>
      <c r="AQ1587" s="5"/>
      <c r="AR1587" s="5"/>
      <c r="AS1587" s="5"/>
      <c r="AT1587" s="5"/>
      <c r="AU1587" s="5"/>
      <c r="AV1587" s="5"/>
      <c r="AW1587" s="5"/>
      <c r="AX1587" s="5"/>
      <c r="AY1587" s="5"/>
      <c r="AZ1587" s="5"/>
      <c r="BA1587" s="5"/>
      <c r="BB1587" s="5"/>
      <c r="BC1587" s="5"/>
      <c r="BD1587" s="5"/>
      <c r="BE1587" s="5"/>
      <c r="BF1587" s="5"/>
      <c r="BG1587" s="5"/>
      <c r="BH1587" s="5"/>
      <c r="BI1587" s="5"/>
      <c r="BJ1587" s="5"/>
      <c r="BK1587" s="5"/>
      <c r="BL1587" s="5"/>
      <c r="BM1587" s="5"/>
      <c r="BN1587" s="5"/>
      <c r="BO1587" s="1">
        <f t="shared" si="24"/>
        <v>0</v>
      </c>
      <c r="BP1587" s="2"/>
    </row>
    <row r="1588" spans="1:68" x14ac:dyDescent="0.25">
      <c r="A1588" s="3"/>
      <c r="B1588" s="4"/>
      <c r="C1588" s="2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 s="5"/>
      <c r="O1588" s="5"/>
      <c r="P1588" s="5"/>
      <c r="Q1588" s="5"/>
      <c r="R1588" s="5"/>
      <c r="S1588" s="5"/>
      <c r="T1588" s="5"/>
      <c r="U1588" s="5"/>
      <c r="V1588" s="5"/>
      <c r="W1588" s="5"/>
      <c r="X1588" s="5"/>
      <c r="Y1588" s="5"/>
      <c r="Z1588" s="5"/>
      <c r="AA1588" s="5"/>
      <c r="AB1588" s="5"/>
      <c r="AC1588" s="5"/>
      <c r="AD1588" s="5"/>
      <c r="AE1588" s="5"/>
      <c r="AF1588" s="5"/>
      <c r="AG1588" s="5"/>
      <c r="AH1588" s="5"/>
      <c r="AI1588" s="5"/>
      <c r="AJ1588" s="5"/>
      <c r="AK1588" s="5"/>
      <c r="AL1588" s="5"/>
      <c r="AM1588" s="5"/>
      <c r="AN1588" s="5"/>
      <c r="AO1588" s="5"/>
      <c r="AP1588" s="5"/>
      <c r="AQ1588" s="5"/>
      <c r="AR1588" s="5"/>
      <c r="AS1588" s="5"/>
      <c r="AT1588" s="5"/>
      <c r="AU1588" s="5"/>
      <c r="AV1588" s="5"/>
      <c r="AW1588" s="5"/>
      <c r="AX1588" s="5"/>
      <c r="AY1588" s="5"/>
      <c r="AZ1588" s="5"/>
      <c r="BA1588" s="5"/>
      <c r="BB1588" s="5"/>
      <c r="BC1588" s="5"/>
      <c r="BD1588" s="5"/>
      <c r="BE1588" s="5"/>
      <c r="BF1588" s="5"/>
      <c r="BG1588" s="5"/>
      <c r="BH1588" s="5"/>
      <c r="BI1588" s="5"/>
      <c r="BJ1588" s="5"/>
      <c r="BK1588" s="5"/>
      <c r="BL1588" s="5"/>
      <c r="BM1588" s="5"/>
      <c r="BN1588" s="5"/>
      <c r="BO1588" s="1">
        <f t="shared" si="24"/>
        <v>0</v>
      </c>
      <c r="BP1588" s="2"/>
    </row>
    <row r="1589" spans="1:68" x14ac:dyDescent="0.25">
      <c r="A1589" s="3"/>
      <c r="B1589" s="4"/>
      <c r="C1589" s="2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 s="5"/>
      <c r="O1589" s="5"/>
      <c r="P1589" s="5"/>
      <c r="Q1589" s="5"/>
      <c r="R1589" s="5"/>
      <c r="S1589" s="5"/>
      <c r="T1589" s="5"/>
      <c r="U1589" s="5"/>
      <c r="V1589" s="5"/>
      <c r="W1589" s="5"/>
      <c r="X1589" s="5"/>
      <c r="Y1589" s="5"/>
      <c r="Z1589" s="5"/>
      <c r="AA1589" s="5"/>
      <c r="AB1589" s="5"/>
      <c r="AC1589" s="5"/>
      <c r="AD1589" s="5"/>
      <c r="AE1589" s="5"/>
      <c r="AF1589" s="5"/>
      <c r="AG1589" s="5"/>
      <c r="AH1589" s="5"/>
      <c r="AI1589" s="5"/>
      <c r="AJ1589" s="5"/>
      <c r="AK1589" s="5"/>
      <c r="AL1589" s="5"/>
      <c r="AM1589" s="5"/>
      <c r="AN1589" s="5"/>
      <c r="AO1589" s="5"/>
      <c r="AP1589" s="5"/>
      <c r="AQ1589" s="5"/>
      <c r="AR1589" s="5"/>
      <c r="AS1589" s="5"/>
      <c r="AT1589" s="5"/>
      <c r="AU1589" s="5"/>
      <c r="AV1589" s="5"/>
      <c r="AW1589" s="5"/>
      <c r="AX1589" s="5"/>
      <c r="AY1589" s="5"/>
      <c r="AZ1589" s="5"/>
      <c r="BA1589" s="5"/>
      <c r="BB1589" s="5"/>
      <c r="BC1589" s="5"/>
      <c r="BD1589" s="5"/>
      <c r="BE1589" s="5"/>
      <c r="BF1589" s="5"/>
      <c r="BG1589" s="5"/>
      <c r="BH1589" s="5"/>
      <c r="BI1589" s="5"/>
      <c r="BJ1589" s="5"/>
      <c r="BK1589" s="5"/>
      <c r="BL1589" s="5"/>
      <c r="BM1589" s="5"/>
      <c r="BN1589" s="5"/>
      <c r="BO1589" s="1">
        <f t="shared" si="24"/>
        <v>0</v>
      </c>
      <c r="BP1589" s="2"/>
    </row>
    <row r="1590" spans="1:68" x14ac:dyDescent="0.25">
      <c r="A1590" s="3"/>
      <c r="B1590" s="4"/>
      <c r="C1590" s="2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 s="5"/>
      <c r="O1590" s="5"/>
      <c r="P1590" s="5"/>
      <c r="Q1590" s="5"/>
      <c r="R1590" s="5"/>
      <c r="S1590" s="5"/>
      <c r="T1590" s="5"/>
      <c r="U1590" s="5"/>
      <c r="V1590" s="5"/>
      <c r="W1590" s="5"/>
      <c r="X1590" s="5"/>
      <c r="Y1590" s="5"/>
      <c r="Z1590" s="5"/>
      <c r="AA1590" s="5"/>
      <c r="AB1590" s="5"/>
      <c r="AC1590" s="5"/>
      <c r="AD1590" s="5"/>
      <c r="AE1590" s="5"/>
      <c r="AF1590" s="5"/>
      <c r="AG1590" s="5"/>
      <c r="AH1590" s="5"/>
      <c r="AI1590" s="5"/>
      <c r="AJ1590" s="5"/>
      <c r="AK1590" s="5"/>
      <c r="AL1590" s="5"/>
      <c r="AM1590" s="5"/>
      <c r="AN1590" s="5"/>
      <c r="AO1590" s="5"/>
      <c r="AP1590" s="5"/>
      <c r="AQ1590" s="5"/>
      <c r="AR1590" s="5"/>
      <c r="AS1590" s="5"/>
      <c r="AT1590" s="5"/>
      <c r="AU1590" s="5"/>
      <c r="AV1590" s="5"/>
      <c r="AW1590" s="5"/>
      <c r="AX1590" s="5"/>
      <c r="AY1590" s="5"/>
      <c r="AZ1590" s="5"/>
      <c r="BA1590" s="5"/>
      <c r="BB1590" s="5"/>
      <c r="BC1590" s="5"/>
      <c r="BD1590" s="5"/>
      <c r="BE1590" s="5"/>
      <c r="BF1590" s="5"/>
      <c r="BG1590" s="5"/>
      <c r="BH1590" s="5"/>
      <c r="BI1590" s="5"/>
      <c r="BJ1590" s="5"/>
      <c r="BK1590" s="5"/>
      <c r="BL1590" s="5"/>
      <c r="BM1590" s="5"/>
      <c r="BN1590" s="5"/>
      <c r="BO1590" s="1">
        <f t="shared" si="24"/>
        <v>0</v>
      </c>
      <c r="BP1590" s="2"/>
    </row>
    <row r="1591" spans="1:68" x14ac:dyDescent="0.25">
      <c r="A1591" s="3"/>
      <c r="B1591" s="4"/>
      <c r="C1591" s="2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 s="5"/>
      <c r="O1591" s="5"/>
      <c r="P1591" s="5"/>
      <c r="Q1591" s="5"/>
      <c r="R1591" s="5"/>
      <c r="S1591" s="5"/>
      <c r="T1591" s="5"/>
      <c r="U1591" s="5"/>
      <c r="V1591" s="5"/>
      <c r="W1591" s="5"/>
      <c r="X1591" s="5"/>
      <c r="Y1591" s="5"/>
      <c r="Z1591" s="5"/>
      <c r="AA1591" s="5"/>
      <c r="AB1591" s="5"/>
      <c r="AC1591" s="5"/>
      <c r="AD1591" s="5"/>
      <c r="AE1591" s="5"/>
      <c r="AF1591" s="5"/>
      <c r="AG1591" s="5"/>
      <c r="AH1591" s="5"/>
      <c r="AI1591" s="5"/>
      <c r="AJ1591" s="5"/>
      <c r="AK1591" s="5"/>
      <c r="AL1591" s="5"/>
      <c r="AM1591" s="5"/>
      <c r="AN1591" s="5"/>
      <c r="AO1591" s="5"/>
      <c r="AP1591" s="5"/>
      <c r="AQ1591" s="5"/>
      <c r="AR1591" s="5"/>
      <c r="AS1591" s="5"/>
      <c r="AT1591" s="5"/>
      <c r="AU1591" s="5"/>
      <c r="AV1591" s="5"/>
      <c r="AW1591" s="5"/>
      <c r="AX1591" s="5"/>
      <c r="AY1591" s="5"/>
      <c r="AZ1591" s="5"/>
      <c r="BA1591" s="5"/>
      <c r="BB1591" s="5"/>
      <c r="BC1591" s="5"/>
      <c r="BD1591" s="5"/>
      <c r="BE1591" s="5"/>
      <c r="BF1591" s="5"/>
      <c r="BG1591" s="5"/>
      <c r="BH1591" s="5"/>
      <c r="BI1591" s="5"/>
      <c r="BJ1591" s="5"/>
      <c r="BK1591" s="5"/>
      <c r="BL1591" s="5"/>
      <c r="BM1591" s="5"/>
      <c r="BN1591" s="5"/>
      <c r="BO1591" s="1">
        <f t="shared" si="24"/>
        <v>0</v>
      </c>
      <c r="BP1591" s="2"/>
    </row>
    <row r="1592" spans="1:68" x14ac:dyDescent="0.25">
      <c r="A1592" s="3"/>
      <c r="B1592" s="4"/>
      <c r="C1592" s="2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 s="5"/>
      <c r="O1592" s="5"/>
      <c r="P1592" s="5"/>
      <c r="Q1592" s="5"/>
      <c r="R1592" s="5"/>
      <c r="S1592" s="5"/>
      <c r="T1592" s="5"/>
      <c r="U1592" s="5"/>
      <c r="V1592" s="5"/>
      <c r="W1592" s="5"/>
      <c r="X1592" s="5"/>
      <c r="Y1592" s="5"/>
      <c r="Z1592" s="5"/>
      <c r="AA1592" s="5"/>
      <c r="AB1592" s="5"/>
      <c r="AC1592" s="5"/>
      <c r="AD1592" s="5"/>
      <c r="AE1592" s="5"/>
      <c r="AF1592" s="5"/>
      <c r="AG1592" s="5"/>
      <c r="AH1592" s="5"/>
      <c r="AI1592" s="5"/>
      <c r="AJ1592" s="5"/>
      <c r="AK1592" s="5"/>
      <c r="AL1592" s="5"/>
      <c r="AM1592" s="5"/>
      <c r="AN1592" s="5"/>
      <c r="AO1592" s="5"/>
      <c r="AP1592" s="5"/>
      <c r="AQ1592" s="5"/>
      <c r="AR1592" s="5"/>
      <c r="AS1592" s="5"/>
      <c r="AT1592" s="5"/>
      <c r="AU1592" s="5"/>
      <c r="AV1592" s="5"/>
      <c r="AW1592" s="5"/>
      <c r="AX1592" s="5"/>
      <c r="AY1592" s="5"/>
      <c r="AZ1592" s="5"/>
      <c r="BA1592" s="5"/>
      <c r="BB1592" s="5"/>
      <c r="BC1592" s="5"/>
      <c r="BD1592" s="5"/>
      <c r="BE1592" s="5"/>
      <c r="BF1592" s="5"/>
      <c r="BG1592" s="5"/>
      <c r="BH1592" s="5"/>
      <c r="BI1592" s="5"/>
      <c r="BJ1592" s="5"/>
      <c r="BK1592" s="5"/>
      <c r="BL1592" s="5"/>
      <c r="BM1592" s="5"/>
      <c r="BN1592" s="5"/>
      <c r="BO1592" s="1">
        <f t="shared" si="24"/>
        <v>0</v>
      </c>
      <c r="BP1592" s="2"/>
    </row>
    <row r="1593" spans="1:68" x14ac:dyDescent="0.25">
      <c r="A1593" s="3"/>
      <c r="B1593" s="4"/>
      <c r="C1593" s="2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 s="5"/>
      <c r="O1593" s="5"/>
      <c r="P1593" s="5"/>
      <c r="Q1593" s="5"/>
      <c r="R1593" s="5"/>
      <c r="S1593" s="5"/>
      <c r="T1593" s="5"/>
      <c r="U1593" s="5"/>
      <c r="V1593" s="5"/>
      <c r="W1593" s="5"/>
      <c r="X1593" s="5"/>
      <c r="Y1593" s="5"/>
      <c r="Z1593" s="5"/>
      <c r="AA1593" s="5"/>
      <c r="AB1593" s="5"/>
      <c r="AC1593" s="5"/>
      <c r="AD1593" s="5"/>
      <c r="AE1593" s="5"/>
      <c r="AF1593" s="5"/>
      <c r="AG1593" s="5"/>
      <c r="AH1593" s="5"/>
      <c r="AI1593" s="5"/>
      <c r="AJ1593" s="5"/>
      <c r="AK1593" s="5"/>
      <c r="AL1593" s="5"/>
      <c r="AM1593" s="5"/>
      <c r="AN1593" s="5"/>
      <c r="AO1593" s="5"/>
      <c r="AP1593" s="5"/>
      <c r="AQ1593" s="5"/>
      <c r="AR1593" s="5"/>
      <c r="AS1593" s="5"/>
      <c r="AT1593" s="5"/>
      <c r="AU1593" s="5"/>
      <c r="AV1593" s="5"/>
      <c r="AW1593" s="5"/>
      <c r="AX1593" s="5"/>
      <c r="AY1593" s="5"/>
      <c r="AZ1593" s="5"/>
      <c r="BA1593" s="5"/>
      <c r="BB1593" s="5"/>
      <c r="BC1593" s="5"/>
      <c r="BD1593" s="5"/>
      <c r="BE1593" s="5"/>
      <c r="BF1593" s="5"/>
      <c r="BG1593" s="5"/>
      <c r="BH1593" s="5"/>
      <c r="BI1593" s="5"/>
      <c r="BJ1593" s="5"/>
      <c r="BK1593" s="5"/>
      <c r="BL1593" s="5"/>
      <c r="BM1593" s="5"/>
      <c r="BN1593" s="5"/>
      <c r="BO1593" s="1">
        <f t="shared" si="24"/>
        <v>0</v>
      </c>
      <c r="BP1593" s="2"/>
    </row>
    <row r="1594" spans="1:68" x14ac:dyDescent="0.25">
      <c r="A1594" s="3"/>
      <c r="B1594" s="4"/>
      <c r="C1594" s="2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 s="5"/>
      <c r="O1594" s="5"/>
      <c r="P1594" s="5"/>
      <c r="Q1594" s="5"/>
      <c r="R1594" s="5"/>
      <c r="S1594" s="5"/>
      <c r="T1594" s="5"/>
      <c r="U1594" s="5"/>
      <c r="V1594" s="5"/>
      <c r="W1594" s="5"/>
      <c r="X1594" s="5"/>
      <c r="Y1594" s="5"/>
      <c r="Z1594" s="5"/>
      <c r="AA1594" s="5"/>
      <c r="AB1594" s="5"/>
      <c r="AC1594" s="5"/>
      <c r="AD1594" s="5"/>
      <c r="AE1594" s="5"/>
      <c r="AF1594" s="5"/>
      <c r="AG1594" s="5"/>
      <c r="AH1594" s="5"/>
      <c r="AI1594" s="5"/>
      <c r="AJ1594" s="5"/>
      <c r="AK1594" s="5"/>
      <c r="AL1594" s="5"/>
      <c r="AM1594" s="5"/>
      <c r="AN1594" s="5"/>
      <c r="AO1594" s="5"/>
      <c r="AP1594" s="5"/>
      <c r="AQ1594" s="5"/>
      <c r="AR1594" s="5"/>
      <c r="AS1594" s="5"/>
      <c r="AT1594" s="5"/>
      <c r="AU1594" s="5"/>
      <c r="AV1594" s="5"/>
      <c r="AW1594" s="5"/>
      <c r="AX1594" s="5"/>
      <c r="AY1594" s="5"/>
      <c r="AZ1594" s="5"/>
      <c r="BA1594" s="5"/>
      <c r="BB1594" s="5"/>
      <c r="BC1594" s="5"/>
      <c r="BD1594" s="5"/>
      <c r="BE1594" s="5"/>
      <c r="BF1594" s="5"/>
      <c r="BG1594" s="5"/>
      <c r="BH1594" s="5"/>
      <c r="BI1594" s="5"/>
      <c r="BJ1594" s="5"/>
      <c r="BK1594" s="5"/>
      <c r="BL1594" s="5"/>
      <c r="BM1594" s="5"/>
      <c r="BN1594" s="5"/>
      <c r="BO1594" s="1">
        <f t="shared" si="24"/>
        <v>0</v>
      </c>
      <c r="BP1594" s="2"/>
    </row>
    <row r="1595" spans="1:68" x14ac:dyDescent="0.25">
      <c r="A1595" s="3"/>
      <c r="B1595" s="4"/>
      <c r="C1595" s="2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 s="5"/>
      <c r="O1595" s="5"/>
      <c r="P1595" s="5"/>
      <c r="Q1595" s="5"/>
      <c r="R1595" s="5"/>
      <c r="S1595" s="5"/>
      <c r="T1595" s="5"/>
      <c r="U1595" s="5"/>
      <c r="V1595" s="5"/>
      <c r="W1595" s="5"/>
      <c r="X1595" s="5"/>
      <c r="Y1595" s="5"/>
      <c r="Z1595" s="5"/>
      <c r="AA1595" s="5"/>
      <c r="AB1595" s="5"/>
      <c r="AC1595" s="5"/>
      <c r="AD1595" s="5"/>
      <c r="AE1595" s="5"/>
      <c r="AF1595" s="5"/>
      <c r="AG1595" s="5"/>
      <c r="AH1595" s="5"/>
      <c r="AI1595" s="5"/>
      <c r="AJ1595" s="5"/>
      <c r="AK1595" s="5"/>
      <c r="AL1595" s="5"/>
      <c r="AM1595" s="5"/>
      <c r="AN1595" s="5"/>
      <c r="AO1595" s="5"/>
      <c r="AP1595" s="5"/>
      <c r="AQ1595" s="5"/>
      <c r="AR1595" s="5"/>
      <c r="AS1595" s="5"/>
      <c r="AT1595" s="5"/>
      <c r="AU1595" s="5"/>
      <c r="AV1595" s="5"/>
      <c r="AW1595" s="5"/>
      <c r="AX1595" s="5"/>
      <c r="AY1595" s="5"/>
      <c r="AZ1595" s="5"/>
      <c r="BA1595" s="5"/>
      <c r="BB1595" s="5"/>
      <c r="BC1595" s="5"/>
      <c r="BD1595" s="5"/>
      <c r="BE1595" s="5"/>
      <c r="BF1595" s="5"/>
      <c r="BG1595" s="5"/>
      <c r="BH1595" s="5"/>
      <c r="BI1595" s="5"/>
      <c r="BJ1595" s="5"/>
      <c r="BK1595" s="5"/>
      <c r="BL1595" s="5"/>
      <c r="BM1595" s="5"/>
      <c r="BN1595" s="5"/>
      <c r="BO1595" s="1">
        <f t="shared" si="24"/>
        <v>0</v>
      </c>
      <c r="BP1595" s="2"/>
    </row>
    <row r="1596" spans="1:68" x14ac:dyDescent="0.25">
      <c r="A1596" s="3"/>
      <c r="B1596" s="4"/>
      <c r="C1596" s="2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 s="5"/>
      <c r="O1596" s="5"/>
      <c r="P1596" s="5"/>
      <c r="Q1596" s="5"/>
      <c r="R1596" s="5"/>
      <c r="S1596" s="5"/>
      <c r="T1596" s="5"/>
      <c r="U1596" s="5"/>
      <c r="V1596" s="5"/>
      <c r="W1596" s="5"/>
      <c r="X1596" s="5"/>
      <c r="Y1596" s="5"/>
      <c r="Z1596" s="5"/>
      <c r="AA1596" s="5"/>
      <c r="AB1596" s="5"/>
      <c r="AC1596" s="5"/>
      <c r="AD1596" s="5"/>
      <c r="AE1596" s="5"/>
      <c r="AF1596" s="5"/>
      <c r="AG1596" s="5"/>
      <c r="AH1596" s="5"/>
      <c r="AI1596" s="5"/>
      <c r="AJ1596" s="5"/>
      <c r="AK1596" s="5"/>
      <c r="AL1596" s="5"/>
      <c r="AM1596" s="5"/>
      <c r="AN1596" s="5"/>
      <c r="AO1596" s="5"/>
      <c r="AP1596" s="5"/>
      <c r="AQ1596" s="5"/>
      <c r="AR1596" s="5"/>
      <c r="AS1596" s="5"/>
      <c r="AT1596" s="5"/>
      <c r="AU1596" s="5"/>
      <c r="AV1596" s="5"/>
      <c r="AW1596" s="5"/>
      <c r="AX1596" s="5"/>
      <c r="AY1596" s="5"/>
      <c r="AZ1596" s="5"/>
      <c r="BA1596" s="5"/>
      <c r="BB1596" s="5"/>
      <c r="BC1596" s="5"/>
      <c r="BD1596" s="5"/>
      <c r="BE1596" s="5"/>
      <c r="BF1596" s="5"/>
      <c r="BG1596" s="5"/>
      <c r="BH1596" s="5"/>
      <c r="BI1596" s="5"/>
      <c r="BJ1596" s="5"/>
      <c r="BK1596" s="5"/>
      <c r="BL1596" s="5"/>
      <c r="BM1596" s="5"/>
      <c r="BN1596" s="5"/>
      <c r="BO1596" s="1">
        <f t="shared" si="24"/>
        <v>0</v>
      </c>
      <c r="BP1596" s="2"/>
    </row>
    <row r="1597" spans="1:68" x14ac:dyDescent="0.25">
      <c r="A1597" s="3"/>
      <c r="B1597" s="4"/>
      <c r="C1597" s="2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 s="5"/>
      <c r="O1597" s="5"/>
      <c r="P1597" s="5"/>
      <c r="Q1597" s="5"/>
      <c r="R1597" s="5"/>
      <c r="S1597" s="5"/>
      <c r="T1597" s="5"/>
      <c r="U1597" s="5"/>
      <c r="V1597" s="5"/>
      <c r="W1597" s="5"/>
      <c r="X1597" s="5"/>
      <c r="Y1597" s="5"/>
      <c r="Z1597" s="5"/>
      <c r="AA1597" s="5"/>
      <c r="AB1597" s="5"/>
      <c r="AC1597" s="5"/>
      <c r="AD1597" s="5"/>
      <c r="AE1597" s="5"/>
      <c r="AF1597" s="5"/>
      <c r="AG1597" s="5"/>
      <c r="AH1597" s="5"/>
      <c r="AI1597" s="5"/>
      <c r="AJ1597" s="5"/>
      <c r="AK1597" s="5"/>
      <c r="AL1597" s="5"/>
      <c r="AM1597" s="5"/>
      <c r="AN1597" s="5"/>
      <c r="AO1597" s="5"/>
      <c r="AP1597" s="5"/>
      <c r="AQ1597" s="5"/>
      <c r="AR1597" s="5"/>
      <c r="AS1597" s="5"/>
      <c r="AT1597" s="5"/>
      <c r="AU1597" s="5"/>
      <c r="AV1597" s="5"/>
      <c r="AW1597" s="5"/>
      <c r="AX1597" s="5"/>
      <c r="AY1597" s="5"/>
      <c r="AZ1597" s="5"/>
      <c r="BA1597" s="5"/>
      <c r="BB1597" s="5"/>
      <c r="BC1597" s="5"/>
      <c r="BD1597" s="5"/>
      <c r="BE1597" s="5"/>
      <c r="BF1597" s="5"/>
      <c r="BG1597" s="5"/>
      <c r="BH1597" s="5"/>
      <c r="BI1597" s="5"/>
      <c r="BJ1597" s="5"/>
      <c r="BK1597" s="5"/>
      <c r="BL1597" s="5"/>
      <c r="BM1597" s="5"/>
      <c r="BN1597" s="5"/>
      <c r="BO1597" s="1">
        <f t="shared" si="24"/>
        <v>0</v>
      </c>
      <c r="BP1597" s="2"/>
    </row>
    <row r="1598" spans="1:68" x14ac:dyDescent="0.25">
      <c r="A1598" s="3"/>
      <c r="B1598" s="4"/>
      <c r="C1598" s="2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 s="5"/>
      <c r="O1598" s="5"/>
      <c r="P1598" s="5"/>
      <c r="Q1598" s="5"/>
      <c r="R1598" s="5"/>
      <c r="S1598" s="5"/>
      <c r="T1598" s="5"/>
      <c r="U1598" s="5"/>
      <c r="V1598" s="5"/>
      <c r="W1598" s="5"/>
      <c r="X1598" s="5"/>
      <c r="Y1598" s="5"/>
      <c r="Z1598" s="5"/>
      <c r="AA1598" s="5"/>
      <c r="AB1598" s="5"/>
      <c r="AC1598" s="5"/>
      <c r="AD1598" s="5"/>
      <c r="AE1598" s="5"/>
      <c r="AF1598" s="5"/>
      <c r="AG1598" s="5"/>
      <c r="AH1598" s="5"/>
      <c r="AI1598" s="5"/>
      <c r="AJ1598" s="5"/>
      <c r="AK1598" s="5"/>
      <c r="AL1598" s="5"/>
      <c r="AM1598" s="5"/>
      <c r="AN1598" s="5"/>
      <c r="AO1598" s="5"/>
      <c r="AP1598" s="5"/>
      <c r="AQ1598" s="5"/>
      <c r="AR1598" s="5"/>
      <c r="AS1598" s="5"/>
      <c r="AT1598" s="5"/>
      <c r="AU1598" s="5"/>
      <c r="AV1598" s="5"/>
      <c r="AW1598" s="5"/>
      <c r="AX1598" s="5"/>
      <c r="AY1598" s="5"/>
      <c r="AZ1598" s="5"/>
      <c r="BA1598" s="5"/>
      <c r="BB1598" s="5"/>
      <c r="BC1598" s="5"/>
      <c r="BD1598" s="5"/>
      <c r="BE1598" s="5"/>
      <c r="BF1598" s="5"/>
      <c r="BG1598" s="5"/>
      <c r="BH1598" s="5"/>
      <c r="BI1598" s="5"/>
      <c r="BJ1598" s="5"/>
      <c r="BK1598" s="5"/>
      <c r="BL1598" s="5"/>
      <c r="BM1598" s="5"/>
      <c r="BN1598" s="5"/>
      <c r="BO1598" s="1">
        <f t="shared" si="24"/>
        <v>0</v>
      </c>
      <c r="BP1598" s="2"/>
    </row>
    <row r="1599" spans="1:68" x14ac:dyDescent="0.25">
      <c r="A1599" s="3"/>
      <c r="B1599" s="4"/>
      <c r="C1599" s="2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 s="5"/>
      <c r="O1599" s="5"/>
      <c r="P1599" s="5"/>
      <c r="Q1599" s="5"/>
      <c r="R1599" s="5"/>
      <c r="S1599" s="5"/>
      <c r="T1599" s="5"/>
      <c r="U1599" s="5"/>
      <c r="V1599" s="5"/>
      <c r="W1599" s="5"/>
      <c r="X1599" s="5"/>
      <c r="Y1599" s="5"/>
      <c r="Z1599" s="5"/>
      <c r="AA1599" s="5"/>
      <c r="AB1599" s="5"/>
      <c r="AC1599" s="5"/>
      <c r="AD1599" s="5"/>
      <c r="AE1599" s="5"/>
      <c r="AF1599" s="5"/>
      <c r="AG1599" s="5"/>
      <c r="AH1599" s="5"/>
      <c r="AI1599" s="5"/>
      <c r="AJ1599" s="5"/>
      <c r="AK1599" s="5"/>
      <c r="AL1599" s="5"/>
      <c r="AM1599" s="5"/>
      <c r="AN1599" s="5"/>
      <c r="AO1599" s="5"/>
      <c r="AP1599" s="5"/>
      <c r="AQ1599" s="5"/>
      <c r="AR1599" s="5"/>
      <c r="AS1599" s="5"/>
      <c r="AT1599" s="5"/>
      <c r="AU1599" s="5"/>
      <c r="AV1599" s="5"/>
      <c r="AW1599" s="5"/>
      <c r="AX1599" s="5"/>
      <c r="AY1599" s="5"/>
      <c r="AZ1599" s="5"/>
      <c r="BA1599" s="5"/>
      <c r="BB1599" s="5"/>
      <c r="BC1599" s="5"/>
      <c r="BD1599" s="5"/>
      <c r="BE1599" s="5"/>
      <c r="BF1599" s="5"/>
      <c r="BG1599" s="5"/>
      <c r="BH1599" s="5"/>
      <c r="BI1599" s="5"/>
      <c r="BJ1599" s="5"/>
      <c r="BK1599" s="5"/>
      <c r="BL1599" s="5"/>
      <c r="BM1599" s="5"/>
      <c r="BN1599" s="5"/>
      <c r="BO1599" s="1">
        <f t="shared" si="24"/>
        <v>0</v>
      </c>
      <c r="BP1599" s="2"/>
    </row>
    <row r="1600" spans="1:68" x14ac:dyDescent="0.25">
      <c r="A1600" s="3"/>
      <c r="B1600" s="4"/>
      <c r="C1600" s="2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 s="5"/>
      <c r="O1600" s="5"/>
      <c r="P1600" s="5"/>
      <c r="Q1600" s="5"/>
      <c r="R1600" s="5"/>
      <c r="S1600" s="5"/>
      <c r="T1600" s="5"/>
      <c r="U1600" s="5"/>
      <c r="V1600" s="5"/>
      <c r="W1600" s="5"/>
      <c r="X1600" s="5"/>
      <c r="Y1600" s="5"/>
      <c r="Z1600" s="5"/>
      <c r="AA1600" s="5"/>
      <c r="AB1600" s="5"/>
      <c r="AC1600" s="5"/>
      <c r="AD1600" s="5"/>
      <c r="AE1600" s="5"/>
      <c r="AF1600" s="5"/>
      <c r="AG1600" s="5"/>
      <c r="AH1600" s="5"/>
      <c r="AI1600" s="5"/>
      <c r="AJ1600" s="5"/>
      <c r="AK1600" s="5"/>
      <c r="AL1600" s="5"/>
      <c r="AM1600" s="5"/>
      <c r="AN1600" s="5"/>
      <c r="AO1600" s="5"/>
      <c r="AP1600" s="5"/>
      <c r="AQ1600" s="5"/>
      <c r="AR1600" s="5"/>
      <c r="AS1600" s="5"/>
      <c r="AT1600" s="5"/>
      <c r="AU1600" s="5"/>
      <c r="AV1600" s="5"/>
      <c r="AW1600" s="5"/>
      <c r="AX1600" s="5"/>
      <c r="AY1600" s="5"/>
      <c r="AZ1600" s="5"/>
      <c r="BA1600" s="5"/>
      <c r="BB1600" s="5"/>
      <c r="BC1600" s="5"/>
      <c r="BD1600" s="5"/>
      <c r="BE1600" s="5"/>
      <c r="BF1600" s="5"/>
      <c r="BG1600" s="5"/>
      <c r="BH1600" s="5"/>
      <c r="BI1600" s="5"/>
      <c r="BJ1600" s="5"/>
      <c r="BK1600" s="5"/>
      <c r="BL1600" s="5"/>
      <c r="BM1600" s="5"/>
      <c r="BN1600" s="5"/>
      <c r="BO1600" s="1">
        <f t="shared" si="24"/>
        <v>0</v>
      </c>
      <c r="BP1600" s="2"/>
    </row>
    <row r="1601" spans="1:68" x14ac:dyDescent="0.25">
      <c r="A1601" s="3"/>
      <c r="B1601" s="4"/>
      <c r="C1601" s="2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 s="5"/>
      <c r="O1601" s="5"/>
      <c r="P1601" s="5"/>
      <c r="Q1601" s="5"/>
      <c r="R1601" s="5"/>
      <c r="S1601" s="5"/>
      <c r="T1601" s="5"/>
      <c r="U1601" s="5"/>
      <c r="V1601" s="5"/>
      <c r="W1601" s="5"/>
      <c r="X1601" s="5"/>
      <c r="Y1601" s="5"/>
      <c r="Z1601" s="5"/>
      <c r="AA1601" s="5"/>
      <c r="AB1601" s="5"/>
      <c r="AC1601" s="5"/>
      <c r="AD1601" s="5"/>
      <c r="AE1601" s="5"/>
      <c r="AF1601" s="5"/>
      <c r="AG1601" s="5"/>
      <c r="AH1601" s="5"/>
      <c r="AI1601" s="5"/>
      <c r="AJ1601" s="5"/>
      <c r="AK1601" s="5"/>
      <c r="AL1601" s="5"/>
      <c r="AM1601" s="5"/>
      <c r="AN1601" s="5"/>
      <c r="AO1601" s="5"/>
      <c r="AP1601" s="5"/>
      <c r="AQ1601" s="5"/>
      <c r="AR1601" s="5"/>
      <c r="AS1601" s="5"/>
      <c r="AT1601" s="5"/>
      <c r="AU1601" s="5"/>
      <c r="AV1601" s="5"/>
      <c r="AW1601" s="5"/>
      <c r="AX1601" s="5"/>
      <c r="AY1601" s="5"/>
      <c r="AZ1601" s="5"/>
      <c r="BA1601" s="5"/>
      <c r="BB1601" s="5"/>
      <c r="BC1601" s="5"/>
      <c r="BD1601" s="5"/>
      <c r="BE1601" s="5"/>
      <c r="BF1601" s="5"/>
      <c r="BG1601" s="5"/>
      <c r="BH1601" s="5"/>
      <c r="BI1601" s="5"/>
      <c r="BJ1601" s="5"/>
      <c r="BK1601" s="5"/>
      <c r="BL1601" s="5"/>
      <c r="BM1601" s="5"/>
      <c r="BN1601" s="5"/>
      <c r="BO1601" s="1">
        <f t="shared" si="24"/>
        <v>0</v>
      </c>
      <c r="BP1601" s="2"/>
    </row>
    <row r="1602" spans="1:68" x14ac:dyDescent="0.25">
      <c r="A1602" s="3"/>
      <c r="B1602" s="4"/>
      <c r="C1602" s="2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 s="5"/>
      <c r="O1602" s="5"/>
      <c r="P1602" s="5"/>
      <c r="Q1602" s="5"/>
      <c r="R1602" s="5"/>
      <c r="S1602" s="5"/>
      <c r="T1602" s="5"/>
      <c r="U1602" s="5"/>
      <c r="V1602" s="5"/>
      <c r="W1602" s="5"/>
      <c r="X1602" s="5"/>
      <c r="Y1602" s="5"/>
      <c r="Z1602" s="5"/>
      <c r="AA1602" s="5"/>
      <c r="AB1602" s="5"/>
      <c r="AC1602" s="5"/>
      <c r="AD1602" s="5"/>
      <c r="AE1602" s="5"/>
      <c r="AF1602" s="5"/>
      <c r="AG1602" s="5"/>
      <c r="AH1602" s="5"/>
      <c r="AI1602" s="5"/>
      <c r="AJ1602" s="5"/>
      <c r="AK1602" s="5"/>
      <c r="AL1602" s="5"/>
      <c r="AM1602" s="5"/>
      <c r="AN1602" s="5"/>
      <c r="AO1602" s="5"/>
      <c r="AP1602" s="5"/>
      <c r="AQ1602" s="5"/>
      <c r="AR1602" s="5"/>
      <c r="AS1602" s="5"/>
      <c r="AT1602" s="5"/>
      <c r="AU1602" s="5"/>
      <c r="AV1602" s="5"/>
      <c r="AW1602" s="5"/>
      <c r="AX1602" s="5"/>
      <c r="AY1602" s="5"/>
      <c r="AZ1602" s="5"/>
      <c r="BA1602" s="5"/>
      <c r="BB1602" s="5"/>
      <c r="BC1602" s="5"/>
      <c r="BD1602" s="5"/>
      <c r="BE1602" s="5"/>
      <c r="BF1602" s="5"/>
      <c r="BG1602" s="5"/>
      <c r="BH1602" s="5"/>
      <c r="BI1602" s="5"/>
      <c r="BJ1602" s="5"/>
      <c r="BK1602" s="5"/>
      <c r="BL1602" s="5"/>
      <c r="BM1602" s="5"/>
      <c r="BN1602" s="5"/>
      <c r="BO1602" s="1">
        <f t="shared" si="24"/>
        <v>0</v>
      </c>
      <c r="BP1602" s="2"/>
    </row>
    <row r="1603" spans="1:68" x14ac:dyDescent="0.25">
      <c r="A1603" s="3"/>
      <c r="B1603" s="4"/>
      <c r="C1603" s="2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 s="5"/>
      <c r="O1603" s="5"/>
      <c r="P1603" s="5"/>
      <c r="Q1603" s="5"/>
      <c r="R1603" s="5"/>
      <c r="S1603" s="5"/>
      <c r="T1603" s="5"/>
      <c r="U1603" s="5"/>
      <c r="V1603" s="5"/>
      <c r="W1603" s="5"/>
      <c r="X1603" s="5"/>
      <c r="Y1603" s="5"/>
      <c r="Z1603" s="5"/>
      <c r="AA1603" s="5"/>
      <c r="AB1603" s="5"/>
      <c r="AC1603" s="5"/>
      <c r="AD1603" s="5"/>
      <c r="AE1603" s="5"/>
      <c r="AF1603" s="5"/>
      <c r="AG1603" s="5"/>
      <c r="AH1603" s="5"/>
      <c r="AI1603" s="5"/>
      <c r="AJ1603" s="5"/>
      <c r="AK1603" s="5"/>
      <c r="AL1603" s="5"/>
      <c r="AM1603" s="5"/>
      <c r="AN1603" s="5"/>
      <c r="AO1603" s="5"/>
      <c r="AP1603" s="5"/>
      <c r="AQ1603" s="5"/>
      <c r="AR1603" s="5"/>
      <c r="AS1603" s="5"/>
      <c r="AT1603" s="5"/>
      <c r="AU1603" s="5"/>
      <c r="AV1603" s="5"/>
      <c r="AW1603" s="5"/>
      <c r="AX1603" s="5"/>
      <c r="AY1603" s="5"/>
      <c r="AZ1603" s="5"/>
      <c r="BA1603" s="5"/>
      <c r="BB1603" s="5"/>
      <c r="BC1603" s="5"/>
      <c r="BD1603" s="5"/>
      <c r="BE1603" s="5"/>
      <c r="BF1603" s="5"/>
      <c r="BG1603" s="5"/>
      <c r="BH1603" s="5"/>
      <c r="BI1603" s="5"/>
      <c r="BJ1603" s="5"/>
      <c r="BK1603" s="5"/>
      <c r="BL1603" s="5"/>
      <c r="BM1603" s="5"/>
      <c r="BN1603" s="5"/>
      <c r="BO1603" s="1">
        <f t="shared" si="24"/>
        <v>0</v>
      </c>
      <c r="BP1603" s="2"/>
    </row>
    <row r="1604" spans="1:68" x14ac:dyDescent="0.25">
      <c r="A1604" s="3"/>
      <c r="B1604" s="4"/>
      <c r="C1604" s="2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 s="5"/>
      <c r="O1604" s="5"/>
      <c r="P1604" s="5"/>
      <c r="Q1604" s="5"/>
      <c r="R1604" s="5"/>
      <c r="S1604" s="5"/>
      <c r="T1604" s="5"/>
      <c r="U1604" s="5"/>
      <c r="V1604" s="5"/>
      <c r="W1604" s="5"/>
      <c r="X1604" s="5"/>
      <c r="Y1604" s="5"/>
      <c r="Z1604" s="5"/>
      <c r="AA1604" s="5"/>
      <c r="AB1604" s="5"/>
      <c r="AC1604" s="5"/>
      <c r="AD1604" s="5"/>
      <c r="AE1604" s="5"/>
      <c r="AF1604" s="5"/>
      <c r="AG1604" s="5"/>
      <c r="AH1604" s="5"/>
      <c r="AI1604" s="5"/>
      <c r="AJ1604" s="5"/>
      <c r="AK1604" s="5"/>
      <c r="AL1604" s="5"/>
      <c r="AM1604" s="5"/>
      <c r="AN1604" s="5"/>
      <c r="AO1604" s="5"/>
      <c r="AP1604" s="5"/>
      <c r="AQ1604" s="5"/>
      <c r="AR1604" s="5"/>
      <c r="AS1604" s="5"/>
      <c r="AT1604" s="5"/>
      <c r="AU1604" s="5"/>
      <c r="AV1604" s="5"/>
      <c r="AW1604" s="5"/>
      <c r="AX1604" s="5"/>
      <c r="AY1604" s="5"/>
      <c r="AZ1604" s="5"/>
      <c r="BA1604" s="5"/>
      <c r="BB1604" s="5"/>
      <c r="BC1604" s="5"/>
      <c r="BD1604" s="5"/>
      <c r="BE1604" s="5"/>
      <c r="BF1604" s="5"/>
      <c r="BG1604" s="5"/>
      <c r="BH1604" s="5"/>
      <c r="BI1604" s="5"/>
      <c r="BJ1604" s="5"/>
      <c r="BK1604" s="5"/>
      <c r="BL1604" s="5"/>
      <c r="BM1604" s="5"/>
      <c r="BN1604" s="5"/>
      <c r="BO1604" s="1">
        <f t="shared" si="24"/>
        <v>0</v>
      </c>
      <c r="BP1604" s="2"/>
    </row>
    <row r="1605" spans="1:68" x14ac:dyDescent="0.25">
      <c r="A1605" s="3"/>
      <c r="B1605" s="4"/>
      <c r="C1605" s="2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 s="5"/>
      <c r="O1605" s="5"/>
      <c r="P1605" s="5"/>
      <c r="Q1605" s="5"/>
      <c r="R1605" s="5"/>
      <c r="S1605" s="5"/>
      <c r="T1605" s="5"/>
      <c r="U1605" s="5"/>
      <c r="V1605" s="5"/>
      <c r="W1605" s="5"/>
      <c r="X1605" s="5"/>
      <c r="Y1605" s="5"/>
      <c r="Z1605" s="5"/>
      <c r="AA1605" s="5"/>
      <c r="AB1605" s="5"/>
      <c r="AC1605" s="5"/>
      <c r="AD1605" s="5"/>
      <c r="AE1605" s="5"/>
      <c r="AF1605" s="5"/>
      <c r="AG1605" s="5"/>
      <c r="AH1605" s="5"/>
      <c r="AI1605" s="5"/>
      <c r="AJ1605" s="5"/>
      <c r="AK1605" s="5"/>
      <c r="AL1605" s="5"/>
      <c r="AM1605" s="5"/>
      <c r="AN1605" s="5"/>
      <c r="AO1605" s="5"/>
      <c r="AP1605" s="5"/>
      <c r="AQ1605" s="5"/>
      <c r="AR1605" s="5"/>
      <c r="AS1605" s="5"/>
      <c r="AT1605" s="5"/>
      <c r="AU1605" s="5"/>
      <c r="AV1605" s="5"/>
      <c r="AW1605" s="5"/>
      <c r="AX1605" s="5"/>
      <c r="AY1605" s="5"/>
      <c r="AZ1605" s="5"/>
      <c r="BA1605" s="5"/>
      <c r="BB1605" s="5"/>
      <c r="BC1605" s="5"/>
      <c r="BD1605" s="5"/>
      <c r="BE1605" s="5"/>
      <c r="BF1605" s="5"/>
      <c r="BG1605" s="5"/>
      <c r="BH1605" s="5"/>
      <c r="BI1605" s="5"/>
      <c r="BJ1605" s="5"/>
      <c r="BK1605" s="5"/>
      <c r="BL1605" s="5"/>
      <c r="BM1605" s="5"/>
      <c r="BN1605" s="5"/>
      <c r="BO1605" s="1">
        <f t="shared" si="24"/>
        <v>0</v>
      </c>
      <c r="BP1605" s="2"/>
    </row>
    <row r="1606" spans="1:68" x14ac:dyDescent="0.25">
      <c r="A1606" s="3"/>
      <c r="B1606" s="4"/>
      <c r="C1606" s="2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 s="5"/>
      <c r="O1606" s="5"/>
      <c r="P1606" s="5"/>
      <c r="Q1606" s="5"/>
      <c r="R1606" s="5"/>
      <c r="S1606" s="5"/>
      <c r="T1606" s="5"/>
      <c r="U1606" s="5"/>
      <c r="V1606" s="5"/>
      <c r="W1606" s="5"/>
      <c r="X1606" s="5"/>
      <c r="Y1606" s="5"/>
      <c r="Z1606" s="5"/>
      <c r="AA1606" s="5"/>
      <c r="AB1606" s="5"/>
      <c r="AC1606" s="5"/>
      <c r="AD1606" s="5"/>
      <c r="AE1606" s="5"/>
      <c r="AF1606" s="5"/>
      <c r="AG1606" s="5"/>
      <c r="AH1606" s="5"/>
      <c r="AI1606" s="5"/>
      <c r="AJ1606" s="5"/>
      <c r="AK1606" s="5"/>
      <c r="AL1606" s="5"/>
      <c r="AM1606" s="5"/>
      <c r="AN1606" s="5"/>
      <c r="AO1606" s="5"/>
      <c r="AP1606" s="5"/>
      <c r="AQ1606" s="5"/>
      <c r="AR1606" s="5"/>
      <c r="AS1606" s="5"/>
      <c r="AT1606" s="5"/>
      <c r="AU1606" s="5"/>
      <c r="AV1606" s="5"/>
      <c r="AW1606" s="5"/>
      <c r="AX1606" s="5"/>
      <c r="AY1606" s="5"/>
      <c r="AZ1606" s="5"/>
      <c r="BA1606" s="5"/>
      <c r="BB1606" s="5"/>
      <c r="BC1606" s="5"/>
      <c r="BD1606" s="5"/>
      <c r="BE1606" s="5"/>
      <c r="BF1606" s="5"/>
      <c r="BG1606" s="5"/>
      <c r="BH1606" s="5"/>
      <c r="BI1606" s="5"/>
      <c r="BJ1606" s="5"/>
      <c r="BK1606" s="5"/>
      <c r="BL1606" s="5"/>
      <c r="BM1606" s="5"/>
      <c r="BN1606" s="5"/>
      <c r="BO1606" s="1">
        <f t="shared" si="24"/>
        <v>0</v>
      </c>
      <c r="BP1606" s="2"/>
    </row>
    <row r="1607" spans="1:68" x14ac:dyDescent="0.25">
      <c r="A1607" s="3"/>
      <c r="B1607" s="4"/>
      <c r="C1607" s="2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 s="5"/>
      <c r="O1607" s="5"/>
      <c r="P1607" s="5"/>
      <c r="Q1607" s="5"/>
      <c r="R1607" s="5"/>
      <c r="S1607" s="5"/>
      <c r="T1607" s="5"/>
      <c r="U1607" s="5"/>
      <c r="V1607" s="5"/>
      <c r="W1607" s="5"/>
      <c r="X1607" s="5"/>
      <c r="Y1607" s="5"/>
      <c r="Z1607" s="5"/>
      <c r="AA1607" s="5"/>
      <c r="AB1607" s="5"/>
      <c r="AC1607" s="5"/>
      <c r="AD1607" s="5"/>
      <c r="AE1607" s="5"/>
      <c r="AF1607" s="5"/>
      <c r="AG1607" s="5"/>
      <c r="AH1607" s="5"/>
      <c r="AI1607" s="5"/>
      <c r="AJ1607" s="5"/>
      <c r="AK1607" s="5"/>
      <c r="AL1607" s="5"/>
      <c r="AM1607" s="5"/>
      <c r="AN1607" s="5"/>
      <c r="AO1607" s="5"/>
      <c r="AP1607" s="5"/>
      <c r="AQ1607" s="5"/>
      <c r="AR1607" s="5"/>
      <c r="AS1607" s="5"/>
      <c r="AT1607" s="5"/>
      <c r="AU1607" s="5"/>
      <c r="AV1607" s="5"/>
      <c r="AW1607" s="5"/>
      <c r="AX1607" s="5"/>
      <c r="AY1607" s="5"/>
      <c r="AZ1607" s="5"/>
      <c r="BA1607" s="5"/>
      <c r="BB1607" s="5"/>
      <c r="BC1607" s="5"/>
      <c r="BD1607" s="5"/>
      <c r="BE1607" s="5"/>
      <c r="BF1607" s="5"/>
      <c r="BG1607" s="5"/>
      <c r="BH1607" s="5"/>
      <c r="BI1607" s="5"/>
      <c r="BJ1607" s="5"/>
      <c r="BK1607" s="5"/>
      <c r="BL1607" s="5"/>
      <c r="BM1607" s="5"/>
      <c r="BN1607" s="5"/>
      <c r="BO1607" s="1">
        <f t="shared" si="24"/>
        <v>0</v>
      </c>
      <c r="BP1607" s="2"/>
    </row>
    <row r="1608" spans="1:68" x14ac:dyDescent="0.25">
      <c r="A1608" s="3"/>
      <c r="B1608" s="4"/>
      <c r="C1608" s="2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 s="5"/>
      <c r="O1608" s="5"/>
      <c r="P1608" s="5"/>
      <c r="Q1608" s="5"/>
      <c r="R1608" s="5"/>
      <c r="S1608" s="5"/>
      <c r="T1608" s="5"/>
      <c r="U1608" s="5"/>
      <c r="V1608" s="5"/>
      <c r="W1608" s="5"/>
      <c r="X1608" s="5"/>
      <c r="Y1608" s="5"/>
      <c r="Z1608" s="5"/>
      <c r="AA1608" s="5"/>
      <c r="AB1608" s="5"/>
      <c r="AC1608" s="5"/>
      <c r="AD1608" s="5"/>
      <c r="AE1608" s="5"/>
      <c r="AF1608" s="5"/>
      <c r="AG1608" s="5"/>
      <c r="AH1608" s="5"/>
      <c r="AI1608" s="5"/>
      <c r="AJ1608" s="5"/>
      <c r="AK1608" s="5"/>
      <c r="AL1608" s="5"/>
      <c r="AM1608" s="5"/>
      <c r="AN1608" s="5"/>
      <c r="AO1608" s="5"/>
      <c r="AP1608" s="5"/>
      <c r="AQ1608" s="5"/>
      <c r="AR1608" s="5"/>
      <c r="AS1608" s="5"/>
      <c r="AT1608" s="5"/>
      <c r="AU1608" s="5"/>
      <c r="AV1608" s="5"/>
      <c r="AW1608" s="5"/>
      <c r="AX1608" s="5"/>
      <c r="AY1608" s="5"/>
      <c r="AZ1608" s="5"/>
      <c r="BA1608" s="5"/>
      <c r="BB1608" s="5"/>
      <c r="BC1608" s="5"/>
      <c r="BD1608" s="5"/>
      <c r="BE1608" s="5"/>
      <c r="BF1608" s="5"/>
      <c r="BG1608" s="5"/>
      <c r="BH1608" s="5"/>
      <c r="BI1608" s="5"/>
      <c r="BJ1608" s="5"/>
      <c r="BK1608" s="5"/>
      <c r="BL1608" s="5"/>
      <c r="BM1608" s="5"/>
      <c r="BN1608" s="5"/>
      <c r="BO1608" s="1">
        <f t="shared" ref="BO1608:BO1671" si="25">COUNTA(D1608:BN1608)</f>
        <v>0</v>
      </c>
      <c r="BP1608" s="2"/>
    </row>
    <row r="1609" spans="1:68" x14ac:dyDescent="0.25">
      <c r="A1609" s="3"/>
      <c r="B1609" s="4"/>
      <c r="C1609" s="2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 s="5"/>
      <c r="O1609" s="5"/>
      <c r="P1609" s="5"/>
      <c r="Q1609" s="5"/>
      <c r="R1609" s="5"/>
      <c r="S1609" s="5"/>
      <c r="T1609" s="5"/>
      <c r="U1609" s="5"/>
      <c r="V1609" s="5"/>
      <c r="W1609" s="5"/>
      <c r="X1609" s="5"/>
      <c r="Y1609" s="5"/>
      <c r="Z1609" s="5"/>
      <c r="AA1609" s="5"/>
      <c r="AB1609" s="5"/>
      <c r="AC1609" s="5"/>
      <c r="AD1609" s="5"/>
      <c r="AE1609" s="5"/>
      <c r="AF1609" s="5"/>
      <c r="AG1609" s="5"/>
      <c r="AH1609" s="5"/>
      <c r="AI1609" s="5"/>
      <c r="AJ1609" s="5"/>
      <c r="AK1609" s="5"/>
      <c r="AL1609" s="5"/>
      <c r="AM1609" s="5"/>
      <c r="AN1609" s="5"/>
      <c r="AO1609" s="5"/>
      <c r="AP1609" s="5"/>
      <c r="AQ1609" s="5"/>
      <c r="AR1609" s="5"/>
      <c r="AS1609" s="5"/>
      <c r="AT1609" s="5"/>
      <c r="AU1609" s="5"/>
      <c r="AV1609" s="5"/>
      <c r="AW1609" s="5"/>
      <c r="AX1609" s="5"/>
      <c r="AY1609" s="5"/>
      <c r="AZ1609" s="5"/>
      <c r="BA1609" s="5"/>
      <c r="BB1609" s="5"/>
      <c r="BC1609" s="5"/>
      <c r="BD1609" s="5"/>
      <c r="BE1609" s="5"/>
      <c r="BF1609" s="5"/>
      <c r="BG1609" s="5"/>
      <c r="BH1609" s="5"/>
      <c r="BI1609" s="5"/>
      <c r="BJ1609" s="5"/>
      <c r="BK1609" s="5"/>
      <c r="BL1609" s="5"/>
      <c r="BM1609" s="5"/>
      <c r="BN1609" s="5"/>
      <c r="BO1609" s="1">
        <f t="shared" si="25"/>
        <v>0</v>
      </c>
      <c r="BP1609" s="2"/>
    </row>
    <row r="1610" spans="1:68" x14ac:dyDescent="0.25">
      <c r="A1610" s="3"/>
      <c r="B1610" s="4"/>
      <c r="C1610" s="2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 s="5"/>
      <c r="O1610" s="5"/>
      <c r="P1610" s="5"/>
      <c r="Q1610" s="5"/>
      <c r="R1610" s="5"/>
      <c r="S1610" s="5"/>
      <c r="T1610" s="5"/>
      <c r="U1610" s="5"/>
      <c r="V1610" s="5"/>
      <c r="W1610" s="5"/>
      <c r="X1610" s="5"/>
      <c r="Y1610" s="5"/>
      <c r="Z1610" s="5"/>
      <c r="AA1610" s="5"/>
      <c r="AB1610" s="5"/>
      <c r="AC1610" s="5"/>
      <c r="AD1610" s="5"/>
      <c r="AE1610" s="5"/>
      <c r="AF1610" s="5"/>
      <c r="AG1610" s="5"/>
      <c r="AH1610" s="5"/>
      <c r="AI1610" s="5"/>
      <c r="AJ1610" s="5"/>
      <c r="AK1610" s="5"/>
      <c r="AL1610" s="5"/>
      <c r="AM1610" s="5"/>
      <c r="AN1610" s="5"/>
      <c r="AO1610" s="5"/>
      <c r="AP1610" s="5"/>
      <c r="AQ1610" s="5"/>
      <c r="AR1610" s="5"/>
      <c r="AS1610" s="5"/>
      <c r="AT1610" s="5"/>
      <c r="AU1610" s="5"/>
      <c r="AV1610" s="5"/>
      <c r="AW1610" s="5"/>
      <c r="AX1610" s="5"/>
      <c r="AY1610" s="5"/>
      <c r="AZ1610" s="5"/>
      <c r="BA1610" s="5"/>
      <c r="BB1610" s="5"/>
      <c r="BC1610" s="5"/>
      <c r="BD1610" s="5"/>
      <c r="BE1610" s="5"/>
      <c r="BF1610" s="5"/>
      <c r="BG1610" s="5"/>
      <c r="BH1610" s="5"/>
      <c r="BI1610" s="5"/>
      <c r="BJ1610" s="5"/>
      <c r="BK1610" s="5"/>
      <c r="BL1610" s="5"/>
      <c r="BM1610" s="5"/>
      <c r="BN1610" s="5"/>
      <c r="BO1610" s="1">
        <f t="shared" si="25"/>
        <v>0</v>
      </c>
      <c r="BP1610" s="2"/>
    </row>
    <row r="1611" spans="1:68" x14ac:dyDescent="0.25">
      <c r="A1611" s="3"/>
      <c r="B1611" s="4"/>
      <c r="C1611" s="2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 s="5"/>
      <c r="O1611" s="5"/>
      <c r="P1611" s="5"/>
      <c r="Q1611" s="5"/>
      <c r="R1611" s="5"/>
      <c r="S1611" s="5"/>
      <c r="T1611" s="5"/>
      <c r="U1611" s="5"/>
      <c r="V1611" s="5"/>
      <c r="W1611" s="5"/>
      <c r="X1611" s="5"/>
      <c r="Y1611" s="5"/>
      <c r="Z1611" s="5"/>
      <c r="AA1611" s="5"/>
      <c r="AB1611" s="5"/>
      <c r="AC1611" s="5"/>
      <c r="AD1611" s="5"/>
      <c r="AE1611" s="5"/>
      <c r="AF1611" s="5"/>
      <c r="AG1611" s="5"/>
      <c r="AH1611" s="5"/>
      <c r="AI1611" s="5"/>
      <c r="AJ1611" s="5"/>
      <c r="AK1611" s="5"/>
      <c r="AL1611" s="5"/>
      <c r="AM1611" s="5"/>
      <c r="AN1611" s="5"/>
      <c r="AO1611" s="5"/>
      <c r="AP1611" s="5"/>
      <c r="AQ1611" s="5"/>
      <c r="AR1611" s="5"/>
      <c r="AS1611" s="5"/>
      <c r="AT1611" s="5"/>
      <c r="AU1611" s="5"/>
      <c r="AV1611" s="5"/>
      <c r="AW1611" s="5"/>
      <c r="AX1611" s="5"/>
      <c r="AY1611" s="5"/>
      <c r="AZ1611" s="5"/>
      <c r="BA1611" s="5"/>
      <c r="BB1611" s="5"/>
      <c r="BC1611" s="5"/>
      <c r="BD1611" s="5"/>
      <c r="BE1611" s="5"/>
      <c r="BF1611" s="5"/>
      <c r="BG1611" s="5"/>
      <c r="BH1611" s="5"/>
      <c r="BI1611" s="5"/>
      <c r="BJ1611" s="5"/>
      <c r="BK1611" s="5"/>
      <c r="BL1611" s="5"/>
      <c r="BM1611" s="5"/>
      <c r="BN1611" s="5"/>
      <c r="BO1611" s="1">
        <f t="shared" si="25"/>
        <v>0</v>
      </c>
      <c r="BP1611" s="2"/>
    </row>
    <row r="1612" spans="1:68" x14ac:dyDescent="0.25">
      <c r="A1612" s="3"/>
      <c r="B1612" s="4"/>
      <c r="C1612" s="2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 s="5"/>
      <c r="O1612" s="5"/>
      <c r="P1612" s="5"/>
      <c r="Q1612" s="5"/>
      <c r="R1612" s="5"/>
      <c r="S1612" s="5"/>
      <c r="T1612" s="5"/>
      <c r="U1612" s="5"/>
      <c r="V1612" s="5"/>
      <c r="W1612" s="5"/>
      <c r="X1612" s="5"/>
      <c r="Y1612" s="5"/>
      <c r="Z1612" s="5"/>
      <c r="AA1612" s="5"/>
      <c r="AB1612" s="5"/>
      <c r="AC1612" s="5"/>
      <c r="AD1612" s="5"/>
      <c r="AE1612" s="5"/>
      <c r="AF1612" s="5"/>
      <c r="AG1612" s="5"/>
      <c r="AH1612" s="5"/>
      <c r="AI1612" s="5"/>
      <c r="AJ1612" s="5"/>
      <c r="AK1612" s="5"/>
      <c r="AL1612" s="5"/>
      <c r="AM1612" s="5"/>
      <c r="AN1612" s="5"/>
      <c r="AO1612" s="5"/>
      <c r="AP1612" s="5"/>
      <c r="AQ1612" s="5"/>
      <c r="AR1612" s="5"/>
      <c r="AS1612" s="5"/>
      <c r="AT1612" s="5"/>
      <c r="AU1612" s="5"/>
      <c r="AV1612" s="5"/>
      <c r="AW1612" s="5"/>
      <c r="AX1612" s="5"/>
      <c r="AY1612" s="5"/>
      <c r="AZ1612" s="5"/>
      <c r="BA1612" s="5"/>
      <c r="BB1612" s="5"/>
      <c r="BC1612" s="5"/>
      <c r="BD1612" s="5"/>
      <c r="BE1612" s="5"/>
      <c r="BF1612" s="5"/>
      <c r="BG1612" s="5"/>
      <c r="BH1612" s="5"/>
      <c r="BI1612" s="5"/>
      <c r="BJ1612" s="5"/>
      <c r="BK1612" s="5"/>
      <c r="BL1612" s="5"/>
      <c r="BM1612" s="5"/>
      <c r="BN1612" s="5"/>
      <c r="BO1612" s="1">
        <f t="shared" si="25"/>
        <v>0</v>
      </c>
      <c r="BP1612" s="2"/>
    </row>
    <row r="1613" spans="1:68" x14ac:dyDescent="0.25">
      <c r="A1613" s="3"/>
      <c r="B1613" s="4"/>
      <c r="C1613" s="2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 s="5"/>
      <c r="O1613" s="5"/>
      <c r="P1613" s="5"/>
      <c r="Q1613" s="5"/>
      <c r="R1613" s="5"/>
      <c r="S1613" s="5"/>
      <c r="T1613" s="5"/>
      <c r="U1613" s="5"/>
      <c r="V1613" s="5"/>
      <c r="W1613" s="5"/>
      <c r="X1613" s="5"/>
      <c r="Y1613" s="5"/>
      <c r="Z1613" s="5"/>
      <c r="AA1613" s="5"/>
      <c r="AB1613" s="5"/>
      <c r="AC1613" s="5"/>
      <c r="AD1613" s="5"/>
      <c r="AE1613" s="5"/>
      <c r="AF1613" s="5"/>
      <c r="AG1613" s="5"/>
      <c r="AH1613" s="5"/>
      <c r="AI1613" s="5"/>
      <c r="AJ1613" s="5"/>
      <c r="AK1613" s="5"/>
      <c r="AL1613" s="5"/>
      <c r="AM1613" s="5"/>
      <c r="AN1613" s="5"/>
      <c r="AO1613" s="5"/>
      <c r="AP1613" s="5"/>
      <c r="AQ1613" s="5"/>
      <c r="AR1613" s="5"/>
      <c r="AS1613" s="5"/>
      <c r="AT1613" s="5"/>
      <c r="AU1613" s="5"/>
      <c r="AV1613" s="5"/>
      <c r="AW1613" s="5"/>
      <c r="AX1613" s="5"/>
      <c r="AY1613" s="5"/>
      <c r="AZ1613" s="5"/>
      <c r="BA1613" s="5"/>
      <c r="BB1613" s="5"/>
      <c r="BC1613" s="5"/>
      <c r="BD1613" s="5"/>
      <c r="BE1613" s="5"/>
      <c r="BF1613" s="5"/>
      <c r="BG1613" s="5"/>
      <c r="BH1613" s="5"/>
      <c r="BI1613" s="5"/>
      <c r="BJ1613" s="5"/>
      <c r="BK1613" s="5"/>
      <c r="BL1613" s="5"/>
      <c r="BM1613" s="5"/>
      <c r="BN1613" s="5"/>
      <c r="BO1613" s="1">
        <f t="shared" si="25"/>
        <v>0</v>
      </c>
      <c r="BP1613" s="2"/>
    </row>
    <row r="1614" spans="1:68" x14ac:dyDescent="0.25">
      <c r="A1614" s="3"/>
      <c r="B1614" s="4"/>
      <c r="C1614" s="2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 s="5"/>
      <c r="O1614" s="5"/>
      <c r="P1614" s="5"/>
      <c r="Q1614" s="5"/>
      <c r="R1614" s="5"/>
      <c r="S1614" s="5"/>
      <c r="T1614" s="5"/>
      <c r="U1614" s="5"/>
      <c r="V1614" s="5"/>
      <c r="W1614" s="5"/>
      <c r="X1614" s="5"/>
      <c r="Y1614" s="5"/>
      <c r="Z1614" s="5"/>
      <c r="AA1614" s="5"/>
      <c r="AB1614" s="5"/>
      <c r="AC1614" s="5"/>
      <c r="AD1614" s="5"/>
      <c r="AE1614" s="5"/>
      <c r="AF1614" s="5"/>
      <c r="AG1614" s="5"/>
      <c r="AH1614" s="5"/>
      <c r="AI1614" s="5"/>
      <c r="AJ1614" s="5"/>
      <c r="AK1614" s="5"/>
      <c r="AL1614" s="5"/>
      <c r="AM1614" s="5"/>
      <c r="AN1614" s="5"/>
      <c r="AO1614" s="5"/>
      <c r="AP1614" s="5"/>
      <c r="AQ1614" s="5"/>
      <c r="AR1614" s="5"/>
      <c r="AS1614" s="5"/>
      <c r="AT1614" s="5"/>
      <c r="AU1614" s="5"/>
      <c r="AV1614" s="5"/>
      <c r="AW1614" s="5"/>
      <c r="AX1614" s="5"/>
      <c r="AY1614" s="5"/>
      <c r="AZ1614" s="5"/>
      <c r="BA1614" s="5"/>
      <c r="BB1614" s="5"/>
      <c r="BC1614" s="5"/>
      <c r="BD1614" s="5"/>
      <c r="BE1614" s="5"/>
      <c r="BF1614" s="5"/>
      <c r="BG1614" s="5"/>
      <c r="BH1614" s="5"/>
      <c r="BI1614" s="5"/>
      <c r="BJ1614" s="5"/>
      <c r="BK1614" s="5"/>
      <c r="BL1614" s="5"/>
      <c r="BM1614" s="5"/>
      <c r="BN1614" s="5"/>
      <c r="BO1614" s="1">
        <f t="shared" si="25"/>
        <v>0</v>
      </c>
      <c r="BP1614" s="2"/>
    </row>
    <row r="1615" spans="1:68" x14ac:dyDescent="0.25">
      <c r="A1615" s="3"/>
      <c r="B1615" s="4"/>
      <c r="C1615" s="2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 s="5"/>
      <c r="O1615" s="5"/>
      <c r="P1615" s="5"/>
      <c r="Q1615" s="5"/>
      <c r="R1615" s="5"/>
      <c r="S1615" s="5"/>
      <c r="T1615" s="5"/>
      <c r="U1615" s="5"/>
      <c r="V1615" s="5"/>
      <c r="W1615" s="5"/>
      <c r="X1615" s="5"/>
      <c r="Y1615" s="5"/>
      <c r="Z1615" s="5"/>
      <c r="AA1615" s="5"/>
      <c r="AB1615" s="5"/>
      <c r="AC1615" s="5"/>
      <c r="AD1615" s="5"/>
      <c r="AE1615" s="5"/>
      <c r="AF1615" s="5"/>
      <c r="AG1615" s="5"/>
      <c r="AH1615" s="5"/>
      <c r="AI1615" s="5"/>
      <c r="AJ1615" s="5"/>
      <c r="AK1615" s="5"/>
      <c r="AL1615" s="5"/>
      <c r="AM1615" s="5"/>
      <c r="AN1615" s="5"/>
      <c r="AO1615" s="5"/>
      <c r="AP1615" s="5"/>
      <c r="AQ1615" s="5"/>
      <c r="AR1615" s="5"/>
      <c r="AS1615" s="5"/>
      <c r="AT1615" s="5"/>
      <c r="AU1615" s="5"/>
      <c r="AV1615" s="5"/>
      <c r="AW1615" s="5"/>
      <c r="AX1615" s="5"/>
      <c r="AY1615" s="5"/>
      <c r="AZ1615" s="5"/>
      <c r="BA1615" s="5"/>
      <c r="BB1615" s="5"/>
      <c r="BC1615" s="5"/>
      <c r="BD1615" s="5"/>
      <c r="BE1615" s="5"/>
      <c r="BF1615" s="5"/>
      <c r="BG1615" s="5"/>
      <c r="BH1615" s="5"/>
      <c r="BI1615" s="5"/>
      <c r="BJ1615" s="5"/>
      <c r="BK1615" s="5"/>
      <c r="BL1615" s="5"/>
      <c r="BM1615" s="5"/>
      <c r="BN1615" s="5"/>
      <c r="BO1615" s="1">
        <f t="shared" si="25"/>
        <v>0</v>
      </c>
      <c r="BP1615" s="2"/>
    </row>
    <row r="1616" spans="1:68" x14ac:dyDescent="0.25">
      <c r="A1616" s="3"/>
      <c r="B1616" s="4"/>
      <c r="C1616" s="2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 s="5"/>
      <c r="O1616" s="5"/>
      <c r="P1616" s="5"/>
      <c r="Q1616" s="5"/>
      <c r="R1616" s="5"/>
      <c r="S1616" s="5"/>
      <c r="T1616" s="5"/>
      <c r="U1616" s="5"/>
      <c r="V1616" s="5"/>
      <c r="W1616" s="5"/>
      <c r="X1616" s="5"/>
      <c r="Y1616" s="5"/>
      <c r="Z1616" s="5"/>
      <c r="AA1616" s="5"/>
      <c r="AB1616" s="5"/>
      <c r="AC1616" s="5"/>
      <c r="AD1616" s="5"/>
      <c r="AE1616" s="5"/>
      <c r="AF1616" s="5"/>
      <c r="AG1616" s="5"/>
      <c r="AH1616" s="5"/>
      <c r="AI1616" s="5"/>
      <c r="AJ1616" s="5"/>
      <c r="AK1616" s="5"/>
      <c r="AL1616" s="5"/>
      <c r="AM1616" s="5"/>
      <c r="AN1616" s="5"/>
      <c r="AO1616" s="5"/>
      <c r="AP1616" s="5"/>
      <c r="AQ1616" s="5"/>
      <c r="AR1616" s="5"/>
      <c r="AS1616" s="5"/>
      <c r="AT1616" s="5"/>
      <c r="AU1616" s="5"/>
      <c r="AV1616" s="5"/>
      <c r="AW1616" s="5"/>
      <c r="AX1616" s="5"/>
      <c r="AY1616" s="5"/>
      <c r="AZ1616" s="5"/>
      <c r="BA1616" s="5"/>
      <c r="BB1616" s="5"/>
      <c r="BC1616" s="5"/>
      <c r="BD1616" s="5"/>
      <c r="BE1616" s="5"/>
      <c r="BF1616" s="5"/>
      <c r="BG1616" s="5"/>
      <c r="BH1616" s="5"/>
      <c r="BI1616" s="5"/>
      <c r="BJ1616" s="5"/>
      <c r="BK1616" s="5"/>
      <c r="BL1616" s="5"/>
      <c r="BM1616" s="5"/>
      <c r="BN1616" s="5"/>
      <c r="BO1616" s="1">
        <f t="shared" si="25"/>
        <v>0</v>
      </c>
      <c r="BP1616" s="2"/>
    </row>
    <row r="1617" spans="1:68" x14ac:dyDescent="0.25">
      <c r="A1617" s="3"/>
      <c r="B1617" s="4"/>
      <c r="C1617" s="2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 s="5"/>
      <c r="O1617" s="5"/>
      <c r="P1617" s="5"/>
      <c r="Q1617" s="5"/>
      <c r="R1617" s="5"/>
      <c r="S1617" s="5"/>
      <c r="T1617" s="5"/>
      <c r="U1617" s="5"/>
      <c r="V1617" s="5"/>
      <c r="W1617" s="5"/>
      <c r="X1617" s="5"/>
      <c r="Y1617" s="5"/>
      <c r="Z1617" s="5"/>
      <c r="AA1617" s="5"/>
      <c r="AB1617" s="5"/>
      <c r="AC1617" s="5"/>
      <c r="AD1617" s="5"/>
      <c r="AE1617" s="5"/>
      <c r="AF1617" s="5"/>
      <c r="AG1617" s="5"/>
      <c r="AH1617" s="5"/>
      <c r="AI1617" s="5"/>
      <c r="AJ1617" s="5"/>
      <c r="AK1617" s="5"/>
      <c r="AL1617" s="5"/>
      <c r="AM1617" s="5"/>
      <c r="AN1617" s="5"/>
      <c r="AO1617" s="5"/>
      <c r="AP1617" s="5"/>
      <c r="AQ1617" s="5"/>
      <c r="AR1617" s="5"/>
      <c r="AS1617" s="5"/>
      <c r="AT1617" s="5"/>
      <c r="AU1617" s="5"/>
      <c r="AV1617" s="5"/>
      <c r="AW1617" s="5"/>
      <c r="AX1617" s="5"/>
      <c r="AY1617" s="5"/>
      <c r="AZ1617" s="5"/>
      <c r="BA1617" s="5"/>
      <c r="BB1617" s="5"/>
      <c r="BC1617" s="5"/>
      <c r="BD1617" s="5"/>
      <c r="BE1617" s="5"/>
      <c r="BF1617" s="5"/>
      <c r="BG1617" s="5"/>
      <c r="BH1617" s="5"/>
      <c r="BI1617" s="5"/>
      <c r="BJ1617" s="5"/>
      <c r="BK1617" s="5"/>
      <c r="BL1617" s="5"/>
      <c r="BM1617" s="5"/>
      <c r="BN1617" s="5"/>
      <c r="BO1617" s="1">
        <f t="shared" si="25"/>
        <v>0</v>
      </c>
      <c r="BP1617" s="2"/>
    </row>
    <row r="1618" spans="1:68" x14ac:dyDescent="0.25">
      <c r="A1618" s="3"/>
      <c r="B1618" s="4"/>
      <c r="C1618" s="2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 s="5"/>
      <c r="O1618" s="5"/>
      <c r="P1618" s="5"/>
      <c r="Q1618" s="5"/>
      <c r="R1618" s="5"/>
      <c r="S1618" s="5"/>
      <c r="T1618" s="5"/>
      <c r="U1618" s="5"/>
      <c r="V1618" s="5"/>
      <c r="W1618" s="5"/>
      <c r="X1618" s="5"/>
      <c r="Y1618" s="5"/>
      <c r="Z1618" s="5"/>
      <c r="AA1618" s="5"/>
      <c r="AB1618" s="5"/>
      <c r="AC1618" s="5"/>
      <c r="AD1618" s="5"/>
      <c r="AE1618" s="5"/>
      <c r="AF1618" s="5"/>
      <c r="AG1618" s="5"/>
      <c r="AH1618" s="5"/>
      <c r="AI1618" s="5"/>
      <c r="AJ1618" s="5"/>
      <c r="AK1618" s="5"/>
      <c r="AL1618" s="5"/>
      <c r="AM1618" s="5"/>
      <c r="AN1618" s="5"/>
      <c r="AO1618" s="5"/>
      <c r="AP1618" s="5"/>
      <c r="AQ1618" s="5"/>
      <c r="AR1618" s="5"/>
      <c r="AS1618" s="5"/>
      <c r="AT1618" s="5"/>
      <c r="AU1618" s="5"/>
      <c r="AV1618" s="5"/>
      <c r="AW1618" s="5"/>
      <c r="AX1618" s="5"/>
      <c r="AY1618" s="5"/>
      <c r="AZ1618" s="5"/>
      <c r="BA1618" s="5"/>
      <c r="BB1618" s="5"/>
      <c r="BC1618" s="5"/>
      <c r="BD1618" s="5"/>
      <c r="BE1618" s="5"/>
      <c r="BF1618" s="5"/>
      <c r="BG1618" s="5"/>
      <c r="BH1618" s="5"/>
      <c r="BI1618" s="5"/>
      <c r="BJ1618" s="5"/>
      <c r="BK1618" s="5"/>
      <c r="BL1618" s="5"/>
      <c r="BM1618" s="5"/>
      <c r="BN1618" s="5"/>
      <c r="BO1618" s="1">
        <f t="shared" si="25"/>
        <v>0</v>
      </c>
      <c r="BP1618" s="2"/>
    </row>
    <row r="1619" spans="1:68" x14ac:dyDescent="0.25">
      <c r="A1619" s="3"/>
      <c r="B1619" s="4"/>
      <c r="C1619" s="2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 s="5"/>
      <c r="O1619" s="5"/>
      <c r="P1619" s="5"/>
      <c r="Q1619" s="5"/>
      <c r="R1619" s="5"/>
      <c r="S1619" s="5"/>
      <c r="T1619" s="5"/>
      <c r="U1619" s="5"/>
      <c r="V1619" s="5"/>
      <c r="W1619" s="5"/>
      <c r="X1619" s="5"/>
      <c r="Y1619" s="5"/>
      <c r="Z1619" s="5"/>
      <c r="AA1619" s="5"/>
      <c r="AB1619" s="5"/>
      <c r="AC1619" s="5"/>
      <c r="AD1619" s="5"/>
      <c r="AE1619" s="5"/>
      <c r="AF1619" s="5"/>
      <c r="AG1619" s="5"/>
      <c r="AH1619" s="5"/>
      <c r="AI1619" s="5"/>
      <c r="AJ1619" s="5"/>
      <c r="AK1619" s="5"/>
      <c r="AL1619" s="5"/>
      <c r="AM1619" s="5"/>
      <c r="AN1619" s="5"/>
      <c r="AO1619" s="5"/>
      <c r="AP1619" s="5"/>
      <c r="AQ1619" s="5"/>
      <c r="AR1619" s="5"/>
      <c r="AS1619" s="5"/>
      <c r="AT1619" s="5"/>
      <c r="AU1619" s="5"/>
      <c r="AV1619" s="5"/>
      <c r="AW1619" s="5"/>
      <c r="AX1619" s="5"/>
      <c r="AY1619" s="5"/>
      <c r="AZ1619" s="5"/>
      <c r="BA1619" s="5"/>
      <c r="BB1619" s="5"/>
      <c r="BC1619" s="5"/>
      <c r="BD1619" s="5"/>
      <c r="BE1619" s="5"/>
      <c r="BF1619" s="5"/>
      <c r="BG1619" s="5"/>
      <c r="BH1619" s="5"/>
      <c r="BI1619" s="5"/>
      <c r="BJ1619" s="5"/>
      <c r="BK1619" s="5"/>
      <c r="BL1619" s="5"/>
      <c r="BM1619" s="5"/>
      <c r="BN1619" s="5"/>
      <c r="BO1619" s="1">
        <f t="shared" si="25"/>
        <v>0</v>
      </c>
      <c r="BP1619" s="2"/>
    </row>
    <row r="1620" spans="1:68" x14ac:dyDescent="0.25">
      <c r="A1620" s="3"/>
      <c r="B1620" s="4"/>
      <c r="C1620" s="2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 s="5"/>
      <c r="O1620" s="5"/>
      <c r="P1620" s="5"/>
      <c r="Q1620" s="5"/>
      <c r="R1620" s="5"/>
      <c r="S1620" s="5"/>
      <c r="T1620" s="5"/>
      <c r="U1620" s="5"/>
      <c r="V1620" s="5"/>
      <c r="W1620" s="5"/>
      <c r="X1620" s="5"/>
      <c r="Y1620" s="5"/>
      <c r="Z1620" s="5"/>
      <c r="AA1620" s="5"/>
      <c r="AB1620" s="5"/>
      <c r="AC1620" s="5"/>
      <c r="AD1620" s="5"/>
      <c r="AE1620" s="5"/>
      <c r="AF1620" s="5"/>
      <c r="AG1620" s="5"/>
      <c r="AH1620" s="5"/>
      <c r="AI1620" s="5"/>
      <c r="AJ1620" s="5"/>
      <c r="AK1620" s="5"/>
      <c r="AL1620" s="5"/>
      <c r="AM1620" s="5"/>
      <c r="AN1620" s="5"/>
      <c r="AO1620" s="5"/>
      <c r="AP1620" s="5"/>
      <c r="AQ1620" s="5"/>
      <c r="AR1620" s="5"/>
      <c r="AS1620" s="5"/>
      <c r="AT1620" s="5"/>
      <c r="AU1620" s="5"/>
      <c r="AV1620" s="5"/>
      <c r="AW1620" s="5"/>
      <c r="AX1620" s="5"/>
      <c r="AY1620" s="5"/>
      <c r="AZ1620" s="5"/>
      <c r="BA1620" s="5"/>
      <c r="BB1620" s="5"/>
      <c r="BC1620" s="5"/>
      <c r="BD1620" s="5"/>
      <c r="BE1620" s="5"/>
      <c r="BF1620" s="5"/>
      <c r="BG1620" s="5"/>
      <c r="BH1620" s="5"/>
      <c r="BI1620" s="5"/>
      <c r="BJ1620" s="5"/>
      <c r="BK1620" s="5"/>
      <c r="BL1620" s="5"/>
      <c r="BM1620" s="5"/>
      <c r="BN1620" s="5"/>
      <c r="BO1620" s="1">
        <f t="shared" si="25"/>
        <v>0</v>
      </c>
      <c r="BP1620" s="2"/>
    </row>
    <row r="1621" spans="1:68" x14ac:dyDescent="0.25">
      <c r="A1621" s="3"/>
      <c r="B1621" s="4"/>
      <c r="C1621" s="2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 s="5"/>
      <c r="O1621" s="5"/>
      <c r="P1621" s="5"/>
      <c r="Q1621" s="5"/>
      <c r="R1621" s="5"/>
      <c r="S1621" s="5"/>
      <c r="T1621" s="5"/>
      <c r="U1621" s="5"/>
      <c r="V1621" s="5"/>
      <c r="W1621" s="5"/>
      <c r="X1621" s="5"/>
      <c r="Y1621" s="5"/>
      <c r="Z1621" s="5"/>
      <c r="AA1621" s="5"/>
      <c r="AB1621" s="5"/>
      <c r="AC1621" s="5"/>
      <c r="AD1621" s="5"/>
      <c r="AE1621" s="5"/>
      <c r="AF1621" s="5"/>
      <c r="AG1621" s="5"/>
      <c r="AH1621" s="5"/>
      <c r="AI1621" s="5"/>
      <c r="AJ1621" s="5"/>
      <c r="AK1621" s="5"/>
      <c r="AL1621" s="5"/>
      <c r="AM1621" s="5"/>
      <c r="AN1621" s="5"/>
      <c r="AO1621" s="5"/>
      <c r="AP1621" s="5"/>
      <c r="AQ1621" s="5"/>
      <c r="AR1621" s="5"/>
      <c r="AS1621" s="5"/>
      <c r="AT1621" s="5"/>
      <c r="AU1621" s="5"/>
      <c r="AV1621" s="5"/>
      <c r="AW1621" s="5"/>
      <c r="AX1621" s="5"/>
      <c r="AY1621" s="5"/>
      <c r="AZ1621" s="5"/>
      <c r="BA1621" s="5"/>
      <c r="BB1621" s="5"/>
      <c r="BC1621" s="5"/>
      <c r="BD1621" s="5"/>
      <c r="BE1621" s="5"/>
      <c r="BF1621" s="5"/>
      <c r="BG1621" s="5"/>
      <c r="BH1621" s="5"/>
      <c r="BI1621" s="5"/>
      <c r="BJ1621" s="5"/>
      <c r="BK1621" s="5"/>
      <c r="BL1621" s="5"/>
      <c r="BM1621" s="5"/>
      <c r="BN1621" s="5"/>
      <c r="BO1621" s="1">
        <f t="shared" si="25"/>
        <v>0</v>
      </c>
      <c r="BP1621" s="2"/>
    </row>
    <row r="1622" spans="1:68" x14ac:dyDescent="0.25">
      <c r="A1622" s="3"/>
      <c r="B1622" s="4"/>
      <c r="C1622" s="2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 s="5"/>
      <c r="O1622" s="5"/>
      <c r="P1622" s="5"/>
      <c r="Q1622" s="5"/>
      <c r="R1622" s="5"/>
      <c r="S1622" s="5"/>
      <c r="T1622" s="5"/>
      <c r="U1622" s="5"/>
      <c r="V1622" s="5"/>
      <c r="W1622" s="5"/>
      <c r="X1622" s="5"/>
      <c r="Y1622" s="5"/>
      <c r="Z1622" s="5"/>
      <c r="AA1622" s="5"/>
      <c r="AB1622" s="5"/>
      <c r="AC1622" s="5"/>
      <c r="AD1622" s="5"/>
      <c r="AE1622" s="5"/>
      <c r="AF1622" s="5"/>
      <c r="AG1622" s="5"/>
      <c r="AH1622" s="5"/>
      <c r="AI1622" s="5"/>
      <c r="AJ1622" s="5"/>
      <c r="AK1622" s="5"/>
      <c r="AL1622" s="5"/>
      <c r="AM1622" s="5"/>
      <c r="AN1622" s="5"/>
      <c r="AO1622" s="5"/>
      <c r="AP1622" s="5"/>
      <c r="AQ1622" s="5"/>
      <c r="AR1622" s="5"/>
      <c r="AS1622" s="5"/>
      <c r="AT1622" s="5"/>
      <c r="AU1622" s="5"/>
      <c r="AV1622" s="5"/>
      <c r="AW1622" s="5"/>
      <c r="AX1622" s="5"/>
      <c r="AY1622" s="5"/>
      <c r="AZ1622" s="5"/>
      <c r="BA1622" s="5"/>
      <c r="BB1622" s="5"/>
      <c r="BC1622" s="5"/>
      <c r="BD1622" s="5"/>
      <c r="BE1622" s="5"/>
      <c r="BF1622" s="5"/>
      <c r="BG1622" s="5"/>
      <c r="BH1622" s="5"/>
      <c r="BI1622" s="5"/>
      <c r="BJ1622" s="5"/>
      <c r="BK1622" s="5"/>
      <c r="BL1622" s="5"/>
      <c r="BM1622" s="5"/>
      <c r="BN1622" s="5"/>
      <c r="BO1622" s="1">
        <f t="shared" si="25"/>
        <v>0</v>
      </c>
      <c r="BP1622" s="2"/>
    </row>
    <row r="1623" spans="1:68" x14ac:dyDescent="0.25">
      <c r="A1623" s="3"/>
      <c r="B1623" s="4"/>
      <c r="C1623" s="2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 s="5"/>
      <c r="O1623" s="5"/>
      <c r="P1623" s="5"/>
      <c r="Q1623" s="5"/>
      <c r="R1623" s="5"/>
      <c r="S1623" s="5"/>
      <c r="T1623" s="5"/>
      <c r="U1623" s="5"/>
      <c r="V1623" s="5"/>
      <c r="W1623" s="5"/>
      <c r="X1623" s="5"/>
      <c r="Y1623" s="5"/>
      <c r="Z1623" s="5"/>
      <c r="AA1623" s="5"/>
      <c r="AB1623" s="5"/>
      <c r="AC1623" s="5"/>
      <c r="AD1623" s="5"/>
      <c r="AE1623" s="5"/>
      <c r="AF1623" s="5"/>
      <c r="AG1623" s="5"/>
      <c r="AH1623" s="5"/>
      <c r="AI1623" s="5"/>
      <c r="AJ1623" s="5"/>
      <c r="AK1623" s="5"/>
      <c r="AL1623" s="5"/>
      <c r="AM1623" s="5"/>
      <c r="AN1623" s="5"/>
      <c r="AO1623" s="5"/>
      <c r="AP1623" s="5"/>
      <c r="AQ1623" s="5"/>
      <c r="AR1623" s="5"/>
      <c r="AS1623" s="5"/>
      <c r="AT1623" s="5"/>
      <c r="AU1623" s="5"/>
      <c r="AV1623" s="5"/>
      <c r="AW1623" s="5"/>
      <c r="AX1623" s="5"/>
      <c r="AY1623" s="5"/>
      <c r="AZ1623" s="5"/>
      <c r="BA1623" s="5"/>
      <c r="BB1623" s="5"/>
      <c r="BC1623" s="5"/>
      <c r="BD1623" s="5"/>
      <c r="BE1623" s="5"/>
      <c r="BF1623" s="5"/>
      <c r="BG1623" s="5"/>
      <c r="BH1623" s="5"/>
      <c r="BI1623" s="5"/>
      <c r="BJ1623" s="5"/>
      <c r="BK1623" s="5"/>
      <c r="BL1623" s="5"/>
      <c r="BM1623" s="5"/>
      <c r="BN1623" s="5"/>
      <c r="BO1623" s="1">
        <f t="shared" si="25"/>
        <v>0</v>
      </c>
      <c r="BP1623" s="2"/>
    </row>
    <row r="1624" spans="1:68" x14ac:dyDescent="0.25">
      <c r="A1624" s="3"/>
      <c r="B1624" s="4"/>
      <c r="C1624" s="2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 s="5"/>
      <c r="O1624" s="5"/>
      <c r="P1624" s="5"/>
      <c r="Q1624" s="5"/>
      <c r="R1624" s="5"/>
      <c r="S1624" s="5"/>
      <c r="T1624" s="5"/>
      <c r="U1624" s="5"/>
      <c r="V1624" s="5"/>
      <c r="W1624" s="5"/>
      <c r="X1624" s="5"/>
      <c r="Y1624" s="5"/>
      <c r="Z1624" s="5"/>
      <c r="AA1624" s="5"/>
      <c r="AB1624" s="5"/>
      <c r="AC1624" s="5"/>
      <c r="AD1624" s="5"/>
      <c r="AE1624" s="5"/>
      <c r="AF1624" s="5"/>
      <c r="AG1624" s="5"/>
      <c r="AH1624" s="5"/>
      <c r="AI1624" s="5"/>
      <c r="AJ1624" s="5"/>
      <c r="AK1624" s="5"/>
      <c r="AL1624" s="5"/>
      <c r="AM1624" s="5"/>
      <c r="AN1624" s="5"/>
      <c r="AO1624" s="5"/>
      <c r="AP1624" s="5"/>
      <c r="AQ1624" s="5"/>
      <c r="AR1624" s="5"/>
      <c r="AS1624" s="5"/>
      <c r="AT1624" s="5"/>
      <c r="AU1624" s="5"/>
      <c r="AV1624" s="5"/>
      <c r="AW1624" s="5"/>
      <c r="AX1624" s="5"/>
      <c r="AY1624" s="5"/>
      <c r="AZ1624" s="5"/>
      <c r="BA1624" s="5"/>
      <c r="BB1624" s="5"/>
      <c r="BC1624" s="5"/>
      <c r="BD1624" s="5"/>
      <c r="BE1624" s="5"/>
      <c r="BF1624" s="5"/>
      <c r="BG1624" s="5"/>
      <c r="BH1624" s="5"/>
      <c r="BI1624" s="5"/>
      <c r="BJ1624" s="5"/>
      <c r="BK1624" s="5"/>
      <c r="BL1624" s="5"/>
      <c r="BM1624" s="5"/>
      <c r="BN1624" s="5"/>
      <c r="BO1624" s="1">
        <f t="shared" si="25"/>
        <v>0</v>
      </c>
      <c r="BP1624" s="2"/>
    </row>
    <row r="1625" spans="1:68" x14ac:dyDescent="0.25">
      <c r="A1625" s="3"/>
      <c r="B1625" s="4"/>
      <c r="C1625" s="2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 s="5"/>
      <c r="O1625" s="5"/>
      <c r="P1625" s="5"/>
      <c r="Q1625" s="5"/>
      <c r="R1625" s="5"/>
      <c r="S1625" s="5"/>
      <c r="T1625" s="5"/>
      <c r="U1625" s="5"/>
      <c r="V1625" s="5"/>
      <c r="W1625" s="5"/>
      <c r="X1625" s="5"/>
      <c r="Y1625" s="5"/>
      <c r="Z1625" s="5"/>
      <c r="AA1625" s="5"/>
      <c r="AB1625" s="5"/>
      <c r="AC1625" s="5"/>
      <c r="AD1625" s="5"/>
      <c r="AE1625" s="5"/>
      <c r="AF1625" s="5"/>
      <c r="AG1625" s="5"/>
      <c r="AH1625" s="5"/>
      <c r="AI1625" s="5"/>
      <c r="AJ1625" s="5"/>
      <c r="AK1625" s="5"/>
      <c r="AL1625" s="5"/>
      <c r="AM1625" s="5"/>
      <c r="AN1625" s="5"/>
      <c r="AO1625" s="5"/>
      <c r="AP1625" s="5"/>
      <c r="AQ1625" s="5"/>
      <c r="AR1625" s="5"/>
      <c r="AS1625" s="5"/>
      <c r="AT1625" s="5"/>
      <c r="AU1625" s="5"/>
      <c r="AV1625" s="5"/>
      <c r="AW1625" s="5"/>
      <c r="AX1625" s="5"/>
      <c r="AY1625" s="5"/>
      <c r="AZ1625" s="5"/>
      <c r="BA1625" s="5"/>
      <c r="BB1625" s="5"/>
      <c r="BC1625" s="5"/>
      <c r="BD1625" s="5"/>
      <c r="BE1625" s="5"/>
      <c r="BF1625" s="5"/>
      <c r="BG1625" s="5"/>
      <c r="BH1625" s="5"/>
      <c r="BI1625" s="5"/>
      <c r="BJ1625" s="5"/>
      <c r="BK1625" s="5"/>
      <c r="BL1625" s="5"/>
      <c r="BM1625" s="5"/>
      <c r="BN1625" s="5"/>
      <c r="BO1625" s="1">
        <f t="shared" si="25"/>
        <v>0</v>
      </c>
      <c r="BP1625" s="2"/>
    </row>
    <row r="1626" spans="1:68" x14ac:dyDescent="0.25">
      <c r="A1626" s="3"/>
      <c r="B1626" s="4"/>
      <c r="C1626" s="2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 s="5"/>
      <c r="O1626" s="5"/>
      <c r="P1626" s="5"/>
      <c r="Q1626" s="5"/>
      <c r="R1626" s="5"/>
      <c r="S1626" s="5"/>
      <c r="T1626" s="5"/>
      <c r="U1626" s="5"/>
      <c r="V1626" s="5"/>
      <c r="W1626" s="5"/>
      <c r="X1626" s="5"/>
      <c r="Y1626" s="5"/>
      <c r="Z1626" s="5"/>
      <c r="AA1626" s="5"/>
      <c r="AB1626" s="5"/>
      <c r="AC1626" s="5"/>
      <c r="AD1626" s="5"/>
      <c r="AE1626" s="5"/>
      <c r="AF1626" s="5"/>
      <c r="AG1626" s="5"/>
      <c r="AH1626" s="5"/>
      <c r="AI1626" s="5"/>
      <c r="AJ1626" s="5"/>
      <c r="AK1626" s="5"/>
      <c r="AL1626" s="5"/>
      <c r="AM1626" s="5"/>
      <c r="AN1626" s="5"/>
      <c r="AO1626" s="5"/>
      <c r="AP1626" s="5"/>
      <c r="AQ1626" s="5"/>
      <c r="AR1626" s="5"/>
      <c r="AS1626" s="5"/>
      <c r="AT1626" s="5"/>
      <c r="AU1626" s="5"/>
      <c r="AV1626" s="5"/>
      <c r="AW1626" s="5"/>
      <c r="AX1626" s="5"/>
      <c r="AY1626" s="5"/>
      <c r="AZ1626" s="5"/>
      <c r="BA1626" s="5"/>
      <c r="BB1626" s="5"/>
      <c r="BC1626" s="5"/>
      <c r="BD1626" s="5"/>
      <c r="BE1626" s="5"/>
      <c r="BF1626" s="5"/>
      <c r="BG1626" s="5"/>
      <c r="BH1626" s="5"/>
      <c r="BI1626" s="5"/>
      <c r="BJ1626" s="5"/>
      <c r="BK1626" s="5"/>
      <c r="BL1626" s="5"/>
      <c r="BM1626" s="5"/>
      <c r="BN1626" s="5"/>
      <c r="BO1626" s="1">
        <f t="shared" si="25"/>
        <v>0</v>
      </c>
      <c r="BP1626" s="2"/>
    </row>
    <row r="1627" spans="1:68" x14ac:dyDescent="0.25">
      <c r="A1627" s="3"/>
      <c r="B1627" s="4"/>
      <c r="C1627" s="2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 s="5"/>
      <c r="O1627" s="5"/>
      <c r="P1627" s="5"/>
      <c r="Q1627" s="5"/>
      <c r="R1627" s="5"/>
      <c r="S1627" s="5"/>
      <c r="T1627" s="5"/>
      <c r="U1627" s="5"/>
      <c r="V1627" s="5"/>
      <c r="W1627" s="5"/>
      <c r="X1627" s="5"/>
      <c r="Y1627" s="5"/>
      <c r="Z1627" s="5"/>
      <c r="AA1627" s="5"/>
      <c r="AB1627" s="5"/>
      <c r="AC1627" s="5"/>
      <c r="AD1627" s="5"/>
      <c r="AE1627" s="5"/>
      <c r="AF1627" s="5"/>
      <c r="AG1627" s="5"/>
      <c r="AH1627" s="5"/>
      <c r="AI1627" s="5"/>
      <c r="AJ1627" s="5"/>
      <c r="AK1627" s="5"/>
      <c r="AL1627" s="5"/>
      <c r="AM1627" s="5"/>
      <c r="AN1627" s="5"/>
      <c r="AO1627" s="5"/>
      <c r="AP1627" s="5"/>
      <c r="AQ1627" s="5"/>
      <c r="AR1627" s="5"/>
      <c r="AS1627" s="5"/>
      <c r="AT1627" s="5"/>
      <c r="AU1627" s="5"/>
      <c r="AV1627" s="5"/>
      <c r="AW1627" s="5"/>
      <c r="AX1627" s="5"/>
      <c r="AY1627" s="5"/>
      <c r="AZ1627" s="5"/>
      <c r="BA1627" s="5"/>
      <c r="BB1627" s="5"/>
      <c r="BC1627" s="5"/>
      <c r="BD1627" s="5"/>
      <c r="BE1627" s="5"/>
      <c r="BF1627" s="5"/>
      <c r="BG1627" s="5"/>
      <c r="BH1627" s="5"/>
      <c r="BI1627" s="5"/>
      <c r="BJ1627" s="5"/>
      <c r="BK1627" s="5"/>
      <c r="BL1627" s="5"/>
      <c r="BM1627" s="5"/>
      <c r="BN1627" s="5"/>
      <c r="BO1627" s="1">
        <f t="shared" si="25"/>
        <v>0</v>
      </c>
      <c r="BP1627" s="2"/>
    </row>
    <row r="1628" spans="1:68" x14ac:dyDescent="0.25">
      <c r="A1628" s="3"/>
      <c r="B1628" s="4"/>
      <c r="C1628" s="2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 s="5"/>
      <c r="O1628" s="5"/>
      <c r="P1628" s="5"/>
      <c r="Q1628" s="5"/>
      <c r="R1628" s="5"/>
      <c r="S1628" s="5"/>
      <c r="T1628" s="5"/>
      <c r="U1628" s="5"/>
      <c r="V1628" s="5"/>
      <c r="W1628" s="5"/>
      <c r="X1628" s="5"/>
      <c r="Y1628" s="5"/>
      <c r="Z1628" s="5"/>
      <c r="AA1628" s="5"/>
      <c r="AB1628" s="5"/>
      <c r="AC1628" s="5"/>
      <c r="AD1628" s="5"/>
      <c r="AE1628" s="5"/>
      <c r="AF1628" s="5"/>
      <c r="AG1628" s="5"/>
      <c r="AH1628" s="5"/>
      <c r="AI1628" s="5"/>
      <c r="AJ1628" s="5"/>
      <c r="AK1628" s="5"/>
      <c r="AL1628" s="5"/>
      <c r="AM1628" s="5"/>
      <c r="AN1628" s="5"/>
      <c r="AO1628" s="5"/>
      <c r="AP1628" s="5"/>
      <c r="AQ1628" s="5"/>
      <c r="AR1628" s="5"/>
      <c r="AS1628" s="5"/>
      <c r="AT1628" s="5"/>
      <c r="AU1628" s="5"/>
      <c r="AV1628" s="5"/>
      <c r="AW1628" s="5"/>
      <c r="AX1628" s="5"/>
      <c r="AY1628" s="5"/>
      <c r="AZ1628" s="5"/>
      <c r="BA1628" s="5"/>
      <c r="BB1628" s="5"/>
      <c r="BC1628" s="5"/>
      <c r="BD1628" s="5"/>
      <c r="BE1628" s="5"/>
      <c r="BF1628" s="5"/>
      <c r="BG1628" s="5"/>
      <c r="BH1628" s="5"/>
      <c r="BI1628" s="5"/>
      <c r="BJ1628" s="5"/>
      <c r="BK1628" s="5"/>
      <c r="BL1628" s="5"/>
      <c r="BM1628" s="5"/>
      <c r="BN1628" s="5"/>
      <c r="BO1628" s="1">
        <f t="shared" si="25"/>
        <v>0</v>
      </c>
      <c r="BP1628" s="2"/>
    </row>
    <row r="1629" spans="1:68" x14ac:dyDescent="0.25">
      <c r="A1629" s="3"/>
      <c r="B1629" s="4"/>
      <c r="C1629" s="2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 s="5"/>
      <c r="O1629" s="5"/>
      <c r="P1629" s="5"/>
      <c r="Q1629" s="5"/>
      <c r="R1629" s="5"/>
      <c r="S1629" s="5"/>
      <c r="T1629" s="5"/>
      <c r="U1629" s="5"/>
      <c r="V1629" s="5"/>
      <c r="W1629" s="5"/>
      <c r="X1629" s="5"/>
      <c r="Y1629" s="5"/>
      <c r="Z1629" s="5"/>
      <c r="AA1629" s="5"/>
      <c r="AB1629" s="5"/>
      <c r="AC1629" s="5"/>
      <c r="AD1629" s="5"/>
      <c r="AE1629" s="5"/>
      <c r="AF1629" s="5"/>
      <c r="AG1629" s="5"/>
      <c r="AH1629" s="5"/>
      <c r="AI1629" s="5"/>
      <c r="AJ1629" s="5"/>
      <c r="AK1629" s="5"/>
      <c r="AL1629" s="5"/>
      <c r="AM1629" s="5"/>
      <c r="AN1629" s="5"/>
      <c r="AO1629" s="5"/>
      <c r="AP1629" s="5"/>
      <c r="AQ1629" s="5"/>
      <c r="AR1629" s="5"/>
      <c r="AS1629" s="5"/>
      <c r="AT1629" s="5"/>
      <c r="AU1629" s="5"/>
      <c r="AV1629" s="5"/>
      <c r="AW1629" s="5"/>
      <c r="AX1629" s="5"/>
      <c r="AY1629" s="5"/>
      <c r="AZ1629" s="5"/>
      <c r="BA1629" s="5"/>
      <c r="BB1629" s="5"/>
      <c r="BC1629" s="5"/>
      <c r="BD1629" s="5"/>
      <c r="BE1629" s="5"/>
      <c r="BF1629" s="5"/>
      <c r="BG1629" s="5"/>
      <c r="BH1629" s="5"/>
      <c r="BI1629" s="5"/>
      <c r="BJ1629" s="5"/>
      <c r="BK1629" s="5"/>
      <c r="BL1629" s="5"/>
      <c r="BM1629" s="5"/>
      <c r="BN1629" s="5"/>
      <c r="BO1629" s="1">
        <f t="shared" si="25"/>
        <v>0</v>
      </c>
      <c r="BP1629" s="2"/>
    </row>
    <row r="1630" spans="1:68" x14ac:dyDescent="0.25">
      <c r="A1630" s="3"/>
      <c r="B1630" s="4"/>
      <c r="C1630" s="2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 s="5"/>
      <c r="O1630" s="5"/>
      <c r="P1630" s="5"/>
      <c r="Q1630" s="5"/>
      <c r="R1630" s="5"/>
      <c r="S1630" s="5"/>
      <c r="T1630" s="5"/>
      <c r="U1630" s="5"/>
      <c r="V1630" s="5"/>
      <c r="W1630" s="5"/>
      <c r="X1630" s="5"/>
      <c r="Y1630" s="5"/>
      <c r="Z1630" s="5"/>
      <c r="AA1630" s="5"/>
      <c r="AB1630" s="5"/>
      <c r="AC1630" s="5"/>
      <c r="AD1630" s="5"/>
      <c r="AE1630" s="5"/>
      <c r="AF1630" s="5"/>
      <c r="AG1630" s="5"/>
      <c r="AH1630" s="5"/>
      <c r="AI1630" s="5"/>
      <c r="AJ1630" s="5"/>
      <c r="AK1630" s="5"/>
      <c r="AL1630" s="5"/>
      <c r="AM1630" s="5"/>
      <c r="AN1630" s="5"/>
      <c r="AO1630" s="5"/>
      <c r="AP1630" s="5"/>
      <c r="AQ1630" s="5"/>
      <c r="AR1630" s="5"/>
      <c r="AS1630" s="5"/>
      <c r="AT1630" s="5"/>
      <c r="AU1630" s="5"/>
      <c r="AV1630" s="5"/>
      <c r="AW1630" s="5"/>
      <c r="AX1630" s="5"/>
      <c r="AY1630" s="5"/>
      <c r="AZ1630" s="5"/>
      <c r="BA1630" s="5"/>
      <c r="BB1630" s="5"/>
      <c r="BC1630" s="5"/>
      <c r="BD1630" s="5"/>
      <c r="BE1630" s="5"/>
      <c r="BF1630" s="5"/>
      <c r="BG1630" s="5"/>
      <c r="BH1630" s="5"/>
      <c r="BI1630" s="5"/>
      <c r="BJ1630" s="5"/>
      <c r="BK1630" s="5"/>
      <c r="BL1630" s="5"/>
      <c r="BM1630" s="5"/>
      <c r="BN1630" s="5"/>
      <c r="BO1630" s="1">
        <f t="shared" si="25"/>
        <v>0</v>
      </c>
      <c r="BP1630" s="2"/>
    </row>
    <row r="1631" spans="1:68" x14ac:dyDescent="0.25">
      <c r="A1631" s="3"/>
      <c r="B1631" s="4"/>
      <c r="C1631" s="2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 s="5"/>
      <c r="O1631" s="5"/>
      <c r="P1631" s="5"/>
      <c r="Q1631" s="5"/>
      <c r="R1631" s="5"/>
      <c r="S1631" s="5"/>
      <c r="T1631" s="5"/>
      <c r="U1631" s="5"/>
      <c r="V1631" s="5"/>
      <c r="W1631" s="5"/>
      <c r="X1631" s="5"/>
      <c r="Y1631" s="5"/>
      <c r="Z1631" s="5"/>
      <c r="AA1631" s="5"/>
      <c r="AB1631" s="5"/>
      <c r="AC1631" s="5"/>
      <c r="AD1631" s="5"/>
      <c r="AE1631" s="5"/>
      <c r="AF1631" s="5"/>
      <c r="AG1631" s="5"/>
      <c r="AH1631" s="5"/>
      <c r="AI1631" s="5"/>
      <c r="AJ1631" s="5"/>
      <c r="AK1631" s="5"/>
      <c r="AL1631" s="5"/>
      <c r="AM1631" s="5"/>
      <c r="AN1631" s="5"/>
      <c r="AO1631" s="5"/>
      <c r="AP1631" s="5"/>
      <c r="AQ1631" s="5"/>
      <c r="AR1631" s="5"/>
      <c r="AS1631" s="5"/>
      <c r="AT1631" s="5"/>
      <c r="AU1631" s="5"/>
      <c r="AV1631" s="5"/>
      <c r="AW1631" s="5"/>
      <c r="AX1631" s="5"/>
      <c r="AY1631" s="5"/>
      <c r="AZ1631" s="5"/>
      <c r="BA1631" s="5"/>
      <c r="BB1631" s="5"/>
      <c r="BC1631" s="5"/>
      <c r="BD1631" s="5"/>
      <c r="BE1631" s="5"/>
      <c r="BF1631" s="5"/>
      <c r="BG1631" s="5"/>
      <c r="BH1631" s="5"/>
      <c r="BI1631" s="5"/>
      <c r="BJ1631" s="5"/>
      <c r="BK1631" s="5"/>
      <c r="BL1631" s="5"/>
      <c r="BM1631" s="5"/>
      <c r="BN1631" s="5"/>
      <c r="BO1631" s="1">
        <f t="shared" si="25"/>
        <v>0</v>
      </c>
      <c r="BP1631" s="2"/>
    </row>
    <row r="1632" spans="1:68" x14ac:dyDescent="0.25">
      <c r="A1632" s="3"/>
      <c r="B1632" s="4"/>
      <c r="C1632" s="2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 s="5"/>
      <c r="O1632" s="5"/>
      <c r="P1632" s="5"/>
      <c r="Q1632" s="5"/>
      <c r="R1632" s="5"/>
      <c r="S1632" s="5"/>
      <c r="T1632" s="5"/>
      <c r="U1632" s="5"/>
      <c r="V1632" s="5"/>
      <c r="W1632" s="5"/>
      <c r="X1632" s="5"/>
      <c r="Y1632" s="5"/>
      <c r="Z1632" s="5"/>
      <c r="AA1632" s="5"/>
      <c r="AB1632" s="5"/>
      <c r="AC1632" s="5"/>
      <c r="AD1632" s="5"/>
      <c r="AE1632" s="5"/>
      <c r="AF1632" s="5"/>
      <c r="AG1632" s="5"/>
      <c r="AH1632" s="5"/>
      <c r="AI1632" s="5"/>
      <c r="AJ1632" s="5"/>
      <c r="AK1632" s="5"/>
      <c r="AL1632" s="5"/>
      <c r="AM1632" s="5"/>
      <c r="AN1632" s="5"/>
      <c r="AO1632" s="5"/>
      <c r="AP1632" s="5"/>
      <c r="AQ1632" s="5"/>
      <c r="AR1632" s="5"/>
      <c r="AS1632" s="5"/>
      <c r="AT1632" s="5"/>
      <c r="AU1632" s="5"/>
      <c r="AV1632" s="5"/>
      <c r="AW1632" s="5"/>
      <c r="AX1632" s="5"/>
      <c r="AY1632" s="5"/>
      <c r="AZ1632" s="5"/>
      <c r="BA1632" s="5"/>
      <c r="BB1632" s="5"/>
      <c r="BC1632" s="5"/>
      <c r="BD1632" s="5"/>
      <c r="BE1632" s="5"/>
      <c r="BF1632" s="5"/>
      <c r="BG1632" s="5"/>
      <c r="BH1632" s="5"/>
      <c r="BI1632" s="5"/>
      <c r="BJ1632" s="5"/>
      <c r="BK1632" s="5"/>
      <c r="BL1632" s="5"/>
      <c r="BM1632" s="5"/>
      <c r="BN1632" s="5"/>
      <c r="BO1632" s="1">
        <f t="shared" si="25"/>
        <v>0</v>
      </c>
      <c r="BP1632" s="2"/>
    </row>
    <row r="1633" spans="1:68" x14ac:dyDescent="0.25">
      <c r="A1633" s="3"/>
      <c r="B1633" s="4"/>
      <c r="C1633" s="2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 s="5"/>
      <c r="O1633" s="5"/>
      <c r="P1633" s="5"/>
      <c r="Q1633" s="5"/>
      <c r="R1633" s="5"/>
      <c r="S1633" s="5"/>
      <c r="T1633" s="5"/>
      <c r="U1633" s="5"/>
      <c r="V1633" s="5"/>
      <c r="W1633" s="5"/>
      <c r="X1633" s="5"/>
      <c r="Y1633" s="5"/>
      <c r="Z1633" s="5"/>
      <c r="AA1633" s="5"/>
      <c r="AB1633" s="5"/>
      <c r="AC1633" s="5"/>
      <c r="AD1633" s="5"/>
      <c r="AE1633" s="5"/>
      <c r="AF1633" s="5"/>
      <c r="AG1633" s="5"/>
      <c r="AH1633" s="5"/>
      <c r="AI1633" s="5"/>
      <c r="AJ1633" s="5"/>
      <c r="AK1633" s="5"/>
      <c r="AL1633" s="5"/>
      <c r="AM1633" s="5"/>
      <c r="AN1633" s="5"/>
      <c r="AO1633" s="5"/>
      <c r="AP1633" s="5"/>
      <c r="AQ1633" s="5"/>
      <c r="AR1633" s="5"/>
      <c r="AS1633" s="5"/>
      <c r="AT1633" s="5"/>
      <c r="AU1633" s="5"/>
      <c r="AV1633" s="5"/>
      <c r="AW1633" s="5"/>
      <c r="AX1633" s="5"/>
      <c r="AY1633" s="5"/>
      <c r="AZ1633" s="5"/>
      <c r="BA1633" s="5"/>
      <c r="BB1633" s="5"/>
      <c r="BC1633" s="5"/>
      <c r="BD1633" s="5"/>
      <c r="BE1633" s="5"/>
      <c r="BF1633" s="5"/>
      <c r="BG1633" s="5"/>
      <c r="BH1633" s="5"/>
      <c r="BI1633" s="5"/>
      <c r="BJ1633" s="5"/>
      <c r="BK1633" s="5"/>
      <c r="BL1633" s="5"/>
      <c r="BM1633" s="5"/>
      <c r="BN1633" s="5"/>
      <c r="BO1633" s="1">
        <f t="shared" si="25"/>
        <v>0</v>
      </c>
      <c r="BP1633" s="2"/>
    </row>
    <row r="1634" spans="1:68" x14ac:dyDescent="0.25">
      <c r="A1634" s="3"/>
      <c r="B1634" s="4"/>
      <c r="C1634" s="2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 s="5"/>
      <c r="O1634" s="5"/>
      <c r="P1634" s="5"/>
      <c r="Q1634" s="5"/>
      <c r="R1634" s="5"/>
      <c r="S1634" s="5"/>
      <c r="T1634" s="5"/>
      <c r="U1634" s="5"/>
      <c r="V1634" s="5"/>
      <c r="W1634" s="5"/>
      <c r="X1634" s="5"/>
      <c r="Y1634" s="5"/>
      <c r="Z1634" s="5"/>
      <c r="AA1634" s="5"/>
      <c r="AB1634" s="5"/>
      <c r="AC1634" s="5"/>
      <c r="AD1634" s="5"/>
      <c r="AE1634" s="5"/>
      <c r="AF1634" s="5"/>
      <c r="AG1634" s="5"/>
      <c r="AH1634" s="5"/>
      <c r="AI1634" s="5"/>
      <c r="AJ1634" s="5"/>
      <c r="AK1634" s="5"/>
      <c r="AL1634" s="5"/>
      <c r="AM1634" s="5"/>
      <c r="AN1634" s="5"/>
      <c r="AO1634" s="5"/>
      <c r="AP1634" s="5"/>
      <c r="AQ1634" s="5"/>
      <c r="AR1634" s="5"/>
      <c r="AS1634" s="5"/>
      <c r="AT1634" s="5"/>
      <c r="AU1634" s="5"/>
      <c r="AV1634" s="5"/>
      <c r="AW1634" s="5"/>
      <c r="AX1634" s="5"/>
      <c r="AY1634" s="5"/>
      <c r="AZ1634" s="5"/>
      <c r="BA1634" s="5"/>
      <c r="BB1634" s="5"/>
      <c r="BC1634" s="5"/>
      <c r="BD1634" s="5"/>
      <c r="BE1634" s="5"/>
      <c r="BF1634" s="5"/>
      <c r="BG1634" s="5"/>
      <c r="BH1634" s="5"/>
      <c r="BI1634" s="5"/>
      <c r="BJ1634" s="5"/>
      <c r="BK1634" s="5"/>
      <c r="BL1634" s="5"/>
      <c r="BM1634" s="5"/>
      <c r="BN1634" s="5"/>
      <c r="BO1634" s="1">
        <f t="shared" si="25"/>
        <v>0</v>
      </c>
      <c r="BP1634" s="2"/>
    </row>
    <row r="1635" spans="1:68" x14ac:dyDescent="0.25">
      <c r="A1635" s="3"/>
      <c r="B1635" s="4"/>
      <c r="C1635" s="2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 s="5"/>
      <c r="O1635" s="5"/>
      <c r="P1635" s="5"/>
      <c r="Q1635" s="5"/>
      <c r="R1635" s="5"/>
      <c r="S1635" s="5"/>
      <c r="T1635" s="5"/>
      <c r="U1635" s="5"/>
      <c r="V1635" s="5"/>
      <c r="W1635" s="5"/>
      <c r="X1635" s="5"/>
      <c r="Y1635" s="5"/>
      <c r="Z1635" s="5"/>
      <c r="AA1635" s="5"/>
      <c r="AB1635" s="5"/>
      <c r="AC1635" s="5"/>
      <c r="AD1635" s="5"/>
      <c r="AE1635" s="5"/>
      <c r="AF1635" s="5"/>
      <c r="AG1635" s="5"/>
      <c r="AH1635" s="5"/>
      <c r="AI1635" s="5"/>
      <c r="AJ1635" s="5"/>
      <c r="AK1635" s="5"/>
      <c r="AL1635" s="5"/>
      <c r="AM1635" s="5"/>
      <c r="AN1635" s="5"/>
      <c r="AO1635" s="5"/>
      <c r="AP1635" s="5"/>
      <c r="AQ1635" s="5"/>
      <c r="AR1635" s="5"/>
      <c r="AS1635" s="5"/>
      <c r="AT1635" s="5"/>
      <c r="AU1635" s="5"/>
      <c r="AV1635" s="5"/>
      <c r="AW1635" s="5"/>
      <c r="AX1635" s="5"/>
      <c r="AY1635" s="5"/>
      <c r="AZ1635" s="5"/>
      <c r="BA1635" s="5"/>
      <c r="BB1635" s="5"/>
      <c r="BC1635" s="5"/>
      <c r="BD1635" s="5"/>
      <c r="BE1635" s="5"/>
      <c r="BF1635" s="5"/>
      <c r="BG1635" s="5"/>
      <c r="BH1635" s="5"/>
      <c r="BI1635" s="5"/>
      <c r="BJ1635" s="5"/>
      <c r="BK1635" s="5"/>
      <c r="BL1635" s="5"/>
      <c r="BM1635" s="5"/>
      <c r="BN1635" s="5"/>
      <c r="BO1635" s="1">
        <f t="shared" si="25"/>
        <v>0</v>
      </c>
      <c r="BP1635" s="2"/>
    </row>
    <row r="1636" spans="1:68" x14ac:dyDescent="0.25">
      <c r="A1636" s="3"/>
      <c r="B1636" s="4"/>
      <c r="C1636" s="2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 s="5"/>
      <c r="O1636" s="5"/>
      <c r="P1636" s="5"/>
      <c r="Q1636" s="5"/>
      <c r="R1636" s="5"/>
      <c r="S1636" s="5"/>
      <c r="T1636" s="5"/>
      <c r="U1636" s="5"/>
      <c r="V1636" s="5"/>
      <c r="W1636" s="5"/>
      <c r="X1636" s="5"/>
      <c r="Y1636" s="5"/>
      <c r="Z1636" s="5"/>
      <c r="AA1636" s="5"/>
      <c r="AB1636" s="5"/>
      <c r="AC1636" s="5"/>
      <c r="AD1636" s="5"/>
      <c r="AE1636" s="5"/>
      <c r="AF1636" s="5"/>
      <c r="AG1636" s="5"/>
      <c r="AH1636" s="5"/>
      <c r="AI1636" s="5"/>
      <c r="AJ1636" s="5"/>
      <c r="AK1636" s="5"/>
      <c r="AL1636" s="5"/>
      <c r="AM1636" s="5"/>
      <c r="AN1636" s="5"/>
      <c r="AO1636" s="5"/>
      <c r="AP1636" s="5"/>
      <c r="AQ1636" s="5"/>
      <c r="AR1636" s="5"/>
      <c r="AS1636" s="5"/>
      <c r="AT1636" s="5"/>
      <c r="AU1636" s="5"/>
      <c r="AV1636" s="5"/>
      <c r="AW1636" s="5"/>
      <c r="AX1636" s="5"/>
      <c r="AY1636" s="5"/>
      <c r="AZ1636" s="5"/>
      <c r="BA1636" s="5"/>
      <c r="BB1636" s="5"/>
      <c r="BC1636" s="5"/>
      <c r="BD1636" s="5"/>
      <c r="BE1636" s="5"/>
      <c r="BF1636" s="5"/>
      <c r="BG1636" s="5"/>
      <c r="BH1636" s="5"/>
      <c r="BI1636" s="5"/>
      <c r="BJ1636" s="5"/>
      <c r="BK1636" s="5"/>
      <c r="BL1636" s="5"/>
      <c r="BM1636" s="5"/>
      <c r="BN1636" s="5"/>
      <c r="BO1636" s="1">
        <f t="shared" si="25"/>
        <v>0</v>
      </c>
      <c r="BP1636" s="2"/>
    </row>
    <row r="1637" spans="1:68" x14ac:dyDescent="0.25">
      <c r="A1637" s="3"/>
      <c r="B1637" s="4"/>
      <c r="C1637" s="2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 s="5"/>
      <c r="O1637" s="5"/>
      <c r="P1637" s="5"/>
      <c r="Q1637" s="5"/>
      <c r="R1637" s="5"/>
      <c r="S1637" s="5"/>
      <c r="T1637" s="5"/>
      <c r="U1637" s="5"/>
      <c r="V1637" s="5"/>
      <c r="W1637" s="5"/>
      <c r="X1637" s="5"/>
      <c r="Y1637" s="5"/>
      <c r="Z1637" s="5"/>
      <c r="AA1637" s="5"/>
      <c r="AB1637" s="5"/>
      <c r="AC1637" s="5"/>
      <c r="AD1637" s="5"/>
      <c r="AE1637" s="5"/>
      <c r="AF1637" s="5"/>
      <c r="AG1637" s="5"/>
      <c r="AH1637" s="5"/>
      <c r="AI1637" s="5"/>
      <c r="AJ1637" s="5"/>
      <c r="AK1637" s="5"/>
      <c r="AL1637" s="5"/>
      <c r="AM1637" s="5"/>
      <c r="AN1637" s="5"/>
      <c r="AO1637" s="5"/>
      <c r="AP1637" s="5"/>
      <c r="AQ1637" s="5"/>
      <c r="AR1637" s="5"/>
      <c r="AS1637" s="5"/>
      <c r="AT1637" s="5"/>
      <c r="AU1637" s="5"/>
      <c r="AV1637" s="5"/>
      <c r="AW1637" s="5"/>
      <c r="AX1637" s="5"/>
      <c r="AY1637" s="5"/>
      <c r="AZ1637" s="5"/>
      <c r="BA1637" s="5"/>
      <c r="BB1637" s="5"/>
      <c r="BC1637" s="5"/>
      <c r="BD1637" s="5"/>
      <c r="BE1637" s="5"/>
      <c r="BF1637" s="5"/>
      <c r="BG1637" s="5"/>
      <c r="BH1637" s="5"/>
      <c r="BI1637" s="5"/>
      <c r="BJ1637" s="5"/>
      <c r="BK1637" s="5"/>
      <c r="BL1637" s="5"/>
      <c r="BM1637" s="5"/>
      <c r="BN1637" s="5"/>
      <c r="BO1637" s="1">
        <f t="shared" si="25"/>
        <v>0</v>
      </c>
      <c r="BP1637" s="2"/>
    </row>
    <row r="1638" spans="1:68" x14ac:dyDescent="0.25">
      <c r="A1638" s="3"/>
      <c r="B1638" s="4"/>
      <c r="C1638" s="2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 s="5"/>
      <c r="O1638" s="5"/>
      <c r="P1638" s="5"/>
      <c r="Q1638" s="5"/>
      <c r="R1638" s="5"/>
      <c r="S1638" s="5"/>
      <c r="T1638" s="5"/>
      <c r="U1638" s="5"/>
      <c r="V1638" s="5"/>
      <c r="W1638" s="5"/>
      <c r="X1638" s="5"/>
      <c r="Y1638" s="5"/>
      <c r="Z1638" s="5"/>
      <c r="AA1638" s="5"/>
      <c r="AB1638" s="5"/>
      <c r="AC1638" s="5"/>
      <c r="AD1638" s="5"/>
      <c r="AE1638" s="5"/>
      <c r="AF1638" s="5"/>
      <c r="AG1638" s="5"/>
      <c r="AH1638" s="5"/>
      <c r="AI1638" s="5"/>
      <c r="AJ1638" s="5"/>
      <c r="AK1638" s="5"/>
      <c r="AL1638" s="5"/>
      <c r="AM1638" s="5"/>
      <c r="AN1638" s="5"/>
      <c r="AO1638" s="5"/>
      <c r="AP1638" s="5"/>
      <c r="AQ1638" s="5"/>
      <c r="AR1638" s="5"/>
      <c r="AS1638" s="5"/>
      <c r="AT1638" s="5"/>
      <c r="AU1638" s="5"/>
      <c r="AV1638" s="5"/>
      <c r="AW1638" s="5"/>
      <c r="AX1638" s="5"/>
      <c r="AY1638" s="5"/>
      <c r="AZ1638" s="5"/>
      <c r="BA1638" s="5"/>
      <c r="BB1638" s="5"/>
      <c r="BC1638" s="5"/>
      <c r="BD1638" s="5"/>
      <c r="BE1638" s="5"/>
      <c r="BF1638" s="5"/>
      <c r="BG1638" s="5"/>
      <c r="BH1638" s="5"/>
      <c r="BI1638" s="5"/>
      <c r="BJ1638" s="5"/>
      <c r="BK1638" s="5"/>
      <c r="BL1638" s="5"/>
      <c r="BM1638" s="5"/>
      <c r="BN1638" s="5"/>
      <c r="BO1638" s="1">
        <f t="shared" si="25"/>
        <v>0</v>
      </c>
      <c r="BP1638" s="2"/>
    </row>
    <row r="1639" spans="1:68" x14ac:dyDescent="0.25">
      <c r="A1639" s="3"/>
      <c r="B1639" s="4"/>
      <c r="C1639" s="2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 s="5"/>
      <c r="O1639" s="5"/>
      <c r="P1639" s="5"/>
      <c r="Q1639" s="5"/>
      <c r="R1639" s="5"/>
      <c r="S1639" s="5"/>
      <c r="T1639" s="5"/>
      <c r="U1639" s="5"/>
      <c r="V1639" s="5"/>
      <c r="W1639" s="5"/>
      <c r="X1639" s="5"/>
      <c r="Y1639" s="5"/>
      <c r="Z1639" s="5"/>
      <c r="AA1639" s="5"/>
      <c r="AB1639" s="5"/>
      <c r="AC1639" s="5"/>
      <c r="AD1639" s="5"/>
      <c r="AE1639" s="5"/>
      <c r="AF1639" s="5"/>
      <c r="AG1639" s="5"/>
      <c r="AH1639" s="5"/>
      <c r="AI1639" s="5"/>
      <c r="AJ1639" s="5"/>
      <c r="AK1639" s="5"/>
      <c r="AL1639" s="5"/>
      <c r="AM1639" s="5"/>
      <c r="AN1639" s="5"/>
      <c r="AO1639" s="5"/>
      <c r="AP1639" s="5"/>
      <c r="AQ1639" s="5"/>
      <c r="AR1639" s="5"/>
      <c r="AS1639" s="5"/>
      <c r="AT1639" s="5"/>
      <c r="AU1639" s="5"/>
      <c r="AV1639" s="5"/>
      <c r="AW1639" s="5"/>
      <c r="AX1639" s="5"/>
      <c r="AY1639" s="5"/>
      <c r="AZ1639" s="5"/>
      <c r="BA1639" s="5"/>
      <c r="BB1639" s="5"/>
      <c r="BC1639" s="5"/>
      <c r="BD1639" s="5"/>
      <c r="BE1639" s="5"/>
      <c r="BF1639" s="5"/>
      <c r="BG1639" s="5"/>
      <c r="BH1639" s="5"/>
      <c r="BI1639" s="5"/>
      <c r="BJ1639" s="5"/>
      <c r="BK1639" s="5"/>
      <c r="BL1639" s="5"/>
      <c r="BM1639" s="5"/>
      <c r="BN1639" s="5"/>
      <c r="BO1639" s="1">
        <f t="shared" si="25"/>
        <v>0</v>
      </c>
      <c r="BP1639" s="2"/>
    </row>
    <row r="1640" spans="1:68" x14ac:dyDescent="0.25">
      <c r="A1640" s="3"/>
      <c r="B1640" s="4"/>
      <c r="C1640" s="2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 s="5"/>
      <c r="O1640" s="5"/>
      <c r="P1640" s="5"/>
      <c r="Q1640" s="5"/>
      <c r="R1640" s="5"/>
      <c r="S1640" s="5"/>
      <c r="T1640" s="5"/>
      <c r="U1640" s="5"/>
      <c r="V1640" s="5"/>
      <c r="W1640" s="5"/>
      <c r="X1640" s="5"/>
      <c r="Y1640" s="5"/>
      <c r="Z1640" s="5"/>
      <c r="AA1640" s="5"/>
      <c r="AB1640" s="5"/>
      <c r="AC1640" s="5"/>
      <c r="AD1640" s="5"/>
      <c r="AE1640" s="5"/>
      <c r="AF1640" s="5"/>
      <c r="AG1640" s="5"/>
      <c r="AH1640" s="5"/>
      <c r="AI1640" s="5"/>
      <c r="AJ1640" s="5"/>
      <c r="AK1640" s="5"/>
      <c r="AL1640" s="5"/>
      <c r="AM1640" s="5"/>
      <c r="AN1640" s="5"/>
      <c r="AO1640" s="5"/>
      <c r="AP1640" s="5"/>
      <c r="AQ1640" s="5"/>
      <c r="AR1640" s="5"/>
      <c r="AS1640" s="5"/>
      <c r="AT1640" s="5"/>
      <c r="AU1640" s="5"/>
      <c r="AV1640" s="5"/>
      <c r="AW1640" s="5"/>
      <c r="AX1640" s="5"/>
      <c r="AY1640" s="5"/>
      <c r="AZ1640" s="5"/>
      <c r="BA1640" s="5"/>
      <c r="BB1640" s="5"/>
      <c r="BC1640" s="5"/>
      <c r="BD1640" s="5"/>
      <c r="BE1640" s="5"/>
      <c r="BF1640" s="5"/>
      <c r="BG1640" s="5"/>
      <c r="BH1640" s="5"/>
      <c r="BI1640" s="5"/>
      <c r="BJ1640" s="5"/>
      <c r="BK1640" s="5"/>
      <c r="BL1640" s="5"/>
      <c r="BM1640" s="5"/>
      <c r="BN1640" s="5"/>
      <c r="BO1640" s="1">
        <f t="shared" si="25"/>
        <v>0</v>
      </c>
      <c r="BP1640" s="2"/>
    </row>
    <row r="1641" spans="1:68" x14ac:dyDescent="0.25">
      <c r="A1641" s="3"/>
      <c r="B1641" s="4"/>
      <c r="C1641" s="2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 s="5"/>
      <c r="O1641" s="5"/>
      <c r="P1641" s="5"/>
      <c r="Q1641" s="5"/>
      <c r="R1641" s="5"/>
      <c r="S1641" s="5"/>
      <c r="T1641" s="5"/>
      <c r="U1641" s="5"/>
      <c r="V1641" s="5"/>
      <c r="W1641" s="5"/>
      <c r="X1641" s="5"/>
      <c r="Y1641" s="5"/>
      <c r="Z1641" s="5"/>
      <c r="AA1641" s="5"/>
      <c r="AB1641" s="5"/>
      <c r="AC1641" s="5"/>
      <c r="AD1641" s="5"/>
      <c r="AE1641" s="5"/>
      <c r="AF1641" s="5"/>
      <c r="AG1641" s="5"/>
      <c r="AH1641" s="5"/>
      <c r="AI1641" s="5"/>
      <c r="AJ1641" s="5"/>
      <c r="AK1641" s="5"/>
      <c r="AL1641" s="5"/>
      <c r="AM1641" s="5"/>
      <c r="AN1641" s="5"/>
      <c r="AO1641" s="5"/>
      <c r="AP1641" s="5"/>
      <c r="AQ1641" s="5"/>
      <c r="AR1641" s="5"/>
      <c r="AS1641" s="5"/>
      <c r="AT1641" s="5"/>
      <c r="AU1641" s="5"/>
      <c r="AV1641" s="5"/>
      <c r="AW1641" s="5"/>
      <c r="AX1641" s="5"/>
      <c r="AY1641" s="5"/>
      <c r="AZ1641" s="5"/>
      <c r="BA1641" s="5"/>
      <c r="BB1641" s="5"/>
      <c r="BC1641" s="5"/>
      <c r="BD1641" s="5"/>
      <c r="BE1641" s="5"/>
      <c r="BF1641" s="5"/>
      <c r="BG1641" s="5"/>
      <c r="BH1641" s="5"/>
      <c r="BI1641" s="5"/>
      <c r="BJ1641" s="5"/>
      <c r="BK1641" s="5"/>
      <c r="BL1641" s="5"/>
      <c r="BM1641" s="5"/>
      <c r="BN1641" s="5"/>
      <c r="BO1641" s="1">
        <f t="shared" si="25"/>
        <v>0</v>
      </c>
      <c r="BP1641" s="2"/>
    </row>
    <row r="1642" spans="1:68" x14ac:dyDescent="0.25">
      <c r="A1642" s="3"/>
      <c r="B1642" s="4"/>
      <c r="C1642" s="2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 s="5"/>
      <c r="O1642" s="5"/>
      <c r="P1642" s="5"/>
      <c r="Q1642" s="5"/>
      <c r="R1642" s="5"/>
      <c r="S1642" s="5"/>
      <c r="T1642" s="5"/>
      <c r="U1642" s="5"/>
      <c r="V1642" s="5"/>
      <c r="W1642" s="5"/>
      <c r="X1642" s="5"/>
      <c r="Y1642" s="5"/>
      <c r="Z1642" s="5"/>
      <c r="AA1642" s="5"/>
      <c r="AB1642" s="5"/>
      <c r="AC1642" s="5"/>
      <c r="AD1642" s="5"/>
      <c r="AE1642" s="5"/>
      <c r="AF1642" s="5"/>
      <c r="AG1642" s="5"/>
      <c r="AH1642" s="5"/>
      <c r="AI1642" s="5"/>
      <c r="AJ1642" s="5"/>
      <c r="AK1642" s="5"/>
      <c r="AL1642" s="5"/>
      <c r="AM1642" s="5"/>
      <c r="AN1642" s="5"/>
      <c r="AO1642" s="5"/>
      <c r="AP1642" s="5"/>
      <c r="AQ1642" s="5"/>
      <c r="AR1642" s="5"/>
      <c r="AS1642" s="5"/>
      <c r="AT1642" s="5"/>
      <c r="AU1642" s="5"/>
      <c r="AV1642" s="5"/>
      <c r="AW1642" s="5"/>
      <c r="AX1642" s="5"/>
      <c r="AY1642" s="5"/>
      <c r="AZ1642" s="5"/>
      <c r="BA1642" s="5"/>
      <c r="BB1642" s="5"/>
      <c r="BC1642" s="5"/>
      <c r="BD1642" s="5"/>
      <c r="BE1642" s="5"/>
      <c r="BF1642" s="5"/>
      <c r="BG1642" s="5"/>
      <c r="BH1642" s="5"/>
      <c r="BI1642" s="5"/>
      <c r="BJ1642" s="5"/>
      <c r="BK1642" s="5"/>
      <c r="BL1642" s="5"/>
      <c r="BM1642" s="5"/>
      <c r="BN1642" s="5"/>
      <c r="BO1642" s="1">
        <f t="shared" si="25"/>
        <v>0</v>
      </c>
      <c r="BP1642" s="2"/>
    </row>
    <row r="1643" spans="1:68" x14ac:dyDescent="0.25">
      <c r="A1643" s="3"/>
      <c r="B1643" s="4"/>
      <c r="C1643" s="2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 s="5"/>
      <c r="O1643" s="5"/>
      <c r="P1643" s="5"/>
      <c r="Q1643" s="5"/>
      <c r="R1643" s="5"/>
      <c r="S1643" s="5"/>
      <c r="T1643" s="5"/>
      <c r="U1643" s="5"/>
      <c r="V1643" s="5"/>
      <c r="W1643" s="5"/>
      <c r="X1643" s="5"/>
      <c r="Y1643" s="5"/>
      <c r="Z1643" s="5"/>
      <c r="AA1643" s="5"/>
      <c r="AB1643" s="5"/>
      <c r="AC1643" s="5"/>
      <c r="AD1643" s="5"/>
      <c r="AE1643" s="5"/>
      <c r="AF1643" s="5"/>
      <c r="AG1643" s="5"/>
      <c r="AH1643" s="5"/>
      <c r="AI1643" s="5"/>
      <c r="AJ1643" s="5"/>
      <c r="AK1643" s="5"/>
      <c r="AL1643" s="5"/>
      <c r="AM1643" s="5"/>
      <c r="AN1643" s="5"/>
      <c r="AO1643" s="5"/>
      <c r="AP1643" s="5"/>
      <c r="AQ1643" s="5"/>
      <c r="AR1643" s="5"/>
      <c r="AS1643" s="5"/>
      <c r="AT1643" s="5"/>
      <c r="AU1643" s="5"/>
      <c r="AV1643" s="5"/>
      <c r="AW1643" s="5"/>
      <c r="AX1643" s="5"/>
      <c r="AY1643" s="5"/>
      <c r="AZ1643" s="5"/>
      <c r="BA1643" s="5"/>
      <c r="BB1643" s="5"/>
      <c r="BC1643" s="5"/>
      <c r="BD1643" s="5"/>
      <c r="BE1643" s="5"/>
      <c r="BF1643" s="5"/>
      <c r="BG1643" s="5"/>
      <c r="BH1643" s="5"/>
      <c r="BI1643" s="5"/>
      <c r="BJ1643" s="5"/>
      <c r="BK1643" s="5"/>
      <c r="BL1643" s="5"/>
      <c r="BM1643" s="5"/>
      <c r="BN1643" s="5"/>
      <c r="BO1643" s="1">
        <f t="shared" si="25"/>
        <v>0</v>
      </c>
      <c r="BP1643" s="2"/>
    </row>
    <row r="1644" spans="1:68" x14ac:dyDescent="0.25">
      <c r="A1644" s="3"/>
      <c r="B1644" s="4"/>
      <c r="C1644" s="2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 s="5"/>
      <c r="O1644" s="5"/>
      <c r="P1644" s="5"/>
      <c r="Q1644" s="5"/>
      <c r="R1644" s="5"/>
      <c r="S1644" s="5"/>
      <c r="T1644" s="5"/>
      <c r="U1644" s="5"/>
      <c r="V1644" s="5"/>
      <c r="W1644" s="5"/>
      <c r="X1644" s="5"/>
      <c r="Y1644" s="5"/>
      <c r="Z1644" s="5"/>
      <c r="AA1644" s="5"/>
      <c r="AB1644" s="5"/>
      <c r="AC1644" s="5"/>
      <c r="AD1644" s="5"/>
      <c r="AE1644" s="5"/>
      <c r="AF1644" s="5"/>
      <c r="AG1644" s="5"/>
      <c r="AH1644" s="5"/>
      <c r="AI1644" s="5"/>
      <c r="AJ1644" s="5"/>
      <c r="AK1644" s="5"/>
      <c r="AL1644" s="5"/>
      <c r="AM1644" s="5"/>
      <c r="AN1644" s="5"/>
      <c r="AO1644" s="5"/>
      <c r="AP1644" s="5"/>
      <c r="AQ1644" s="5"/>
      <c r="AR1644" s="5"/>
      <c r="AS1644" s="5"/>
      <c r="AT1644" s="5"/>
      <c r="AU1644" s="5"/>
      <c r="AV1644" s="5"/>
      <c r="AW1644" s="5"/>
      <c r="AX1644" s="5"/>
      <c r="AY1644" s="5"/>
      <c r="AZ1644" s="5"/>
      <c r="BA1644" s="5"/>
      <c r="BB1644" s="5"/>
      <c r="BC1644" s="5"/>
      <c r="BD1644" s="5"/>
      <c r="BE1644" s="5"/>
      <c r="BF1644" s="5"/>
      <c r="BG1644" s="5"/>
      <c r="BH1644" s="5"/>
      <c r="BI1644" s="5"/>
      <c r="BJ1644" s="5"/>
      <c r="BK1644" s="5"/>
      <c r="BL1644" s="5"/>
      <c r="BM1644" s="5"/>
      <c r="BN1644" s="5"/>
      <c r="BO1644" s="1">
        <f t="shared" si="25"/>
        <v>0</v>
      </c>
      <c r="BP1644" s="2"/>
    </row>
    <row r="1645" spans="1:68" x14ac:dyDescent="0.25">
      <c r="A1645" s="3"/>
      <c r="B1645" s="4"/>
      <c r="C1645" s="2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 s="5"/>
      <c r="O1645" s="5"/>
      <c r="P1645" s="5"/>
      <c r="Q1645" s="5"/>
      <c r="R1645" s="5"/>
      <c r="S1645" s="5"/>
      <c r="T1645" s="5"/>
      <c r="U1645" s="5"/>
      <c r="V1645" s="5"/>
      <c r="W1645" s="5"/>
      <c r="X1645" s="5"/>
      <c r="Y1645" s="5"/>
      <c r="Z1645" s="5"/>
      <c r="AA1645" s="5"/>
      <c r="AB1645" s="5"/>
      <c r="AC1645" s="5"/>
      <c r="AD1645" s="5"/>
      <c r="AE1645" s="5"/>
      <c r="AF1645" s="5"/>
      <c r="AG1645" s="5"/>
      <c r="AH1645" s="5"/>
      <c r="AI1645" s="5"/>
      <c r="AJ1645" s="5"/>
      <c r="AK1645" s="5"/>
      <c r="AL1645" s="5"/>
      <c r="AM1645" s="5"/>
      <c r="AN1645" s="5"/>
      <c r="AO1645" s="5"/>
      <c r="AP1645" s="5"/>
      <c r="AQ1645" s="5"/>
      <c r="AR1645" s="5"/>
      <c r="AS1645" s="5"/>
      <c r="AT1645" s="5"/>
      <c r="AU1645" s="5"/>
      <c r="AV1645" s="5"/>
      <c r="AW1645" s="5"/>
      <c r="AX1645" s="5"/>
      <c r="AY1645" s="5"/>
      <c r="AZ1645" s="5"/>
      <c r="BA1645" s="5"/>
      <c r="BB1645" s="5"/>
      <c r="BC1645" s="5"/>
      <c r="BD1645" s="5"/>
      <c r="BE1645" s="5"/>
      <c r="BF1645" s="5"/>
      <c r="BG1645" s="5"/>
      <c r="BH1645" s="5"/>
      <c r="BI1645" s="5"/>
      <c r="BJ1645" s="5"/>
      <c r="BK1645" s="5"/>
      <c r="BL1645" s="5"/>
      <c r="BM1645" s="5"/>
      <c r="BN1645" s="5"/>
      <c r="BO1645" s="1">
        <f t="shared" si="25"/>
        <v>0</v>
      </c>
      <c r="BP1645" s="2"/>
    </row>
    <row r="1646" spans="1:68" x14ac:dyDescent="0.25">
      <c r="A1646" s="3"/>
      <c r="B1646" s="4"/>
      <c r="C1646" s="2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 s="5"/>
      <c r="O1646" s="5"/>
      <c r="P1646" s="5"/>
      <c r="Q1646" s="5"/>
      <c r="R1646" s="5"/>
      <c r="S1646" s="5"/>
      <c r="T1646" s="5"/>
      <c r="U1646" s="5"/>
      <c r="V1646" s="5"/>
      <c r="W1646" s="5"/>
      <c r="X1646" s="5"/>
      <c r="Y1646" s="5"/>
      <c r="Z1646" s="5"/>
      <c r="AA1646" s="5"/>
      <c r="AB1646" s="5"/>
      <c r="AC1646" s="5"/>
      <c r="AD1646" s="5"/>
      <c r="AE1646" s="5"/>
      <c r="AF1646" s="5"/>
      <c r="AG1646" s="5"/>
      <c r="AH1646" s="5"/>
      <c r="AI1646" s="5"/>
      <c r="AJ1646" s="5"/>
      <c r="AK1646" s="5"/>
      <c r="AL1646" s="5"/>
      <c r="AM1646" s="5"/>
      <c r="AN1646" s="5"/>
      <c r="AO1646" s="5"/>
      <c r="AP1646" s="5"/>
      <c r="AQ1646" s="5"/>
      <c r="AR1646" s="5"/>
      <c r="AS1646" s="5"/>
      <c r="AT1646" s="5"/>
      <c r="AU1646" s="5"/>
      <c r="AV1646" s="5"/>
      <c r="AW1646" s="5"/>
      <c r="AX1646" s="5"/>
      <c r="AY1646" s="5"/>
      <c r="AZ1646" s="5"/>
      <c r="BA1646" s="5"/>
      <c r="BB1646" s="5"/>
      <c r="BC1646" s="5"/>
      <c r="BD1646" s="5"/>
      <c r="BE1646" s="5"/>
      <c r="BF1646" s="5"/>
      <c r="BG1646" s="5"/>
      <c r="BH1646" s="5"/>
      <c r="BI1646" s="5"/>
      <c r="BJ1646" s="5"/>
      <c r="BK1646" s="5"/>
      <c r="BL1646" s="5"/>
      <c r="BM1646" s="5"/>
      <c r="BN1646" s="5"/>
      <c r="BO1646" s="1">
        <f t="shared" si="25"/>
        <v>0</v>
      </c>
      <c r="BP1646" s="2"/>
    </row>
    <row r="1647" spans="1:68" x14ac:dyDescent="0.25">
      <c r="A1647" s="3"/>
      <c r="B1647" s="4"/>
      <c r="C1647" s="2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 s="5"/>
      <c r="O1647" s="5"/>
      <c r="P1647" s="5"/>
      <c r="Q1647" s="5"/>
      <c r="R1647" s="5"/>
      <c r="S1647" s="5"/>
      <c r="T1647" s="5"/>
      <c r="U1647" s="5"/>
      <c r="V1647" s="5"/>
      <c r="W1647" s="5"/>
      <c r="X1647" s="5"/>
      <c r="Y1647" s="5"/>
      <c r="Z1647" s="5"/>
      <c r="AA1647" s="5"/>
      <c r="AB1647" s="5"/>
      <c r="AC1647" s="5"/>
      <c r="AD1647" s="5"/>
      <c r="AE1647" s="5"/>
      <c r="AF1647" s="5"/>
      <c r="AG1647" s="5"/>
      <c r="AH1647" s="5"/>
      <c r="AI1647" s="5"/>
      <c r="AJ1647" s="5"/>
      <c r="AK1647" s="5"/>
      <c r="AL1647" s="5"/>
      <c r="AM1647" s="5"/>
      <c r="AN1647" s="5"/>
      <c r="AO1647" s="5"/>
      <c r="AP1647" s="5"/>
      <c r="AQ1647" s="5"/>
      <c r="AR1647" s="5"/>
      <c r="AS1647" s="5"/>
      <c r="AT1647" s="5"/>
      <c r="AU1647" s="5"/>
      <c r="AV1647" s="5"/>
      <c r="AW1647" s="5"/>
      <c r="AX1647" s="5"/>
      <c r="AY1647" s="5"/>
      <c r="AZ1647" s="5"/>
      <c r="BA1647" s="5"/>
      <c r="BB1647" s="5"/>
      <c r="BC1647" s="5"/>
      <c r="BD1647" s="5"/>
      <c r="BE1647" s="5"/>
      <c r="BF1647" s="5"/>
      <c r="BG1647" s="5"/>
      <c r="BH1647" s="5"/>
      <c r="BI1647" s="5"/>
      <c r="BJ1647" s="5"/>
      <c r="BK1647" s="5"/>
      <c r="BL1647" s="5"/>
      <c r="BM1647" s="5"/>
      <c r="BN1647" s="5"/>
      <c r="BO1647" s="1">
        <f t="shared" si="25"/>
        <v>0</v>
      </c>
      <c r="BP1647" s="2"/>
    </row>
    <row r="1648" spans="1:68" x14ac:dyDescent="0.25">
      <c r="A1648" s="3"/>
      <c r="B1648" s="4"/>
      <c r="C1648" s="2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 s="5"/>
      <c r="O1648" s="5"/>
      <c r="P1648" s="5"/>
      <c r="Q1648" s="5"/>
      <c r="R1648" s="5"/>
      <c r="S1648" s="5"/>
      <c r="T1648" s="5"/>
      <c r="U1648" s="5"/>
      <c r="V1648" s="5"/>
      <c r="W1648" s="5"/>
      <c r="X1648" s="5"/>
      <c r="Y1648" s="5"/>
      <c r="Z1648" s="5"/>
      <c r="AA1648" s="5"/>
      <c r="AB1648" s="5"/>
      <c r="AC1648" s="5"/>
      <c r="AD1648" s="5"/>
      <c r="AE1648" s="5"/>
      <c r="AF1648" s="5"/>
      <c r="AG1648" s="5"/>
      <c r="AH1648" s="5"/>
      <c r="AI1648" s="5"/>
      <c r="AJ1648" s="5"/>
      <c r="AK1648" s="5"/>
      <c r="AL1648" s="5"/>
      <c r="AM1648" s="5"/>
      <c r="AN1648" s="5"/>
      <c r="AO1648" s="5"/>
      <c r="AP1648" s="5"/>
      <c r="AQ1648" s="5"/>
      <c r="AR1648" s="5"/>
      <c r="AS1648" s="5"/>
      <c r="AT1648" s="5"/>
      <c r="AU1648" s="5"/>
      <c r="AV1648" s="5"/>
      <c r="AW1648" s="5"/>
      <c r="AX1648" s="5"/>
      <c r="AY1648" s="5"/>
      <c r="AZ1648" s="5"/>
      <c r="BA1648" s="5"/>
      <c r="BB1648" s="5"/>
      <c r="BC1648" s="5"/>
      <c r="BD1648" s="5"/>
      <c r="BE1648" s="5"/>
      <c r="BF1648" s="5"/>
      <c r="BG1648" s="5"/>
      <c r="BH1648" s="5"/>
      <c r="BI1648" s="5"/>
      <c r="BJ1648" s="5"/>
      <c r="BK1648" s="5"/>
      <c r="BL1648" s="5"/>
      <c r="BM1648" s="5"/>
      <c r="BN1648" s="5"/>
      <c r="BO1648" s="1">
        <f t="shared" si="25"/>
        <v>0</v>
      </c>
      <c r="BP1648" s="2"/>
    </row>
    <row r="1649" spans="1:68" x14ac:dyDescent="0.25">
      <c r="A1649" s="3"/>
      <c r="B1649" s="4"/>
      <c r="C1649" s="2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 s="5"/>
      <c r="O1649" s="5"/>
      <c r="P1649" s="5"/>
      <c r="Q1649" s="5"/>
      <c r="R1649" s="5"/>
      <c r="S1649" s="5"/>
      <c r="T1649" s="5"/>
      <c r="U1649" s="5"/>
      <c r="V1649" s="5"/>
      <c r="W1649" s="5"/>
      <c r="X1649" s="5"/>
      <c r="Y1649" s="5"/>
      <c r="Z1649" s="5"/>
      <c r="AA1649" s="5"/>
      <c r="AB1649" s="5"/>
      <c r="AC1649" s="5"/>
      <c r="AD1649" s="5"/>
      <c r="AE1649" s="5"/>
      <c r="AF1649" s="5"/>
      <c r="AG1649" s="5"/>
      <c r="AH1649" s="5"/>
      <c r="AI1649" s="5"/>
      <c r="AJ1649" s="5"/>
      <c r="AK1649" s="5"/>
      <c r="AL1649" s="5"/>
      <c r="AM1649" s="5"/>
      <c r="AN1649" s="5"/>
      <c r="AO1649" s="5"/>
      <c r="AP1649" s="5"/>
      <c r="AQ1649" s="5"/>
      <c r="AR1649" s="5"/>
      <c r="AS1649" s="5"/>
      <c r="AT1649" s="5"/>
      <c r="AU1649" s="5"/>
      <c r="AV1649" s="5"/>
      <c r="AW1649" s="5"/>
      <c r="AX1649" s="5"/>
      <c r="AY1649" s="5"/>
      <c r="AZ1649" s="5"/>
      <c r="BA1649" s="5"/>
      <c r="BB1649" s="5"/>
      <c r="BC1649" s="5"/>
      <c r="BD1649" s="5"/>
      <c r="BE1649" s="5"/>
      <c r="BF1649" s="5"/>
      <c r="BG1649" s="5"/>
      <c r="BH1649" s="5"/>
      <c r="BI1649" s="5"/>
      <c r="BJ1649" s="5"/>
      <c r="BK1649" s="5"/>
      <c r="BL1649" s="5"/>
      <c r="BM1649" s="5"/>
      <c r="BN1649" s="5"/>
      <c r="BO1649" s="1">
        <f t="shared" si="25"/>
        <v>0</v>
      </c>
      <c r="BP1649" s="2"/>
    </row>
    <row r="1650" spans="1:68" x14ac:dyDescent="0.25">
      <c r="A1650" s="3"/>
      <c r="B1650" s="4"/>
      <c r="C1650" s="2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 s="5"/>
      <c r="O1650" s="5"/>
      <c r="P1650" s="5"/>
      <c r="Q1650" s="5"/>
      <c r="R1650" s="5"/>
      <c r="S1650" s="5"/>
      <c r="T1650" s="5"/>
      <c r="U1650" s="5"/>
      <c r="V1650" s="5"/>
      <c r="W1650" s="5"/>
      <c r="X1650" s="5"/>
      <c r="Y1650" s="5"/>
      <c r="Z1650" s="5"/>
      <c r="AA1650" s="5"/>
      <c r="AB1650" s="5"/>
      <c r="AC1650" s="5"/>
      <c r="AD1650" s="5"/>
      <c r="AE1650" s="5"/>
      <c r="AF1650" s="5"/>
      <c r="AG1650" s="5"/>
      <c r="AH1650" s="5"/>
      <c r="AI1650" s="5"/>
      <c r="AJ1650" s="5"/>
      <c r="AK1650" s="5"/>
      <c r="AL1650" s="5"/>
      <c r="AM1650" s="5"/>
      <c r="AN1650" s="5"/>
      <c r="AO1650" s="5"/>
      <c r="AP1650" s="5"/>
      <c r="AQ1650" s="5"/>
      <c r="AR1650" s="5"/>
      <c r="AS1650" s="5"/>
      <c r="AT1650" s="5"/>
      <c r="AU1650" s="5"/>
      <c r="AV1650" s="5"/>
      <c r="AW1650" s="5"/>
      <c r="AX1650" s="5"/>
      <c r="AY1650" s="5"/>
      <c r="AZ1650" s="5"/>
      <c r="BA1650" s="5"/>
      <c r="BB1650" s="5"/>
      <c r="BC1650" s="5"/>
      <c r="BD1650" s="5"/>
      <c r="BE1650" s="5"/>
      <c r="BF1650" s="5"/>
      <c r="BG1650" s="5"/>
      <c r="BH1650" s="5"/>
      <c r="BI1650" s="5"/>
      <c r="BJ1650" s="5"/>
      <c r="BK1650" s="5"/>
      <c r="BL1650" s="5"/>
      <c r="BM1650" s="5"/>
      <c r="BN1650" s="5"/>
      <c r="BO1650" s="1">
        <f t="shared" si="25"/>
        <v>0</v>
      </c>
      <c r="BP1650" s="2"/>
    </row>
    <row r="1651" spans="1:68" x14ac:dyDescent="0.25">
      <c r="A1651" s="3"/>
      <c r="B1651" s="4"/>
      <c r="C1651" s="2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 s="5"/>
      <c r="O1651" s="5"/>
      <c r="P1651" s="5"/>
      <c r="Q1651" s="5"/>
      <c r="R1651" s="5"/>
      <c r="S1651" s="5"/>
      <c r="T1651" s="5"/>
      <c r="U1651" s="5"/>
      <c r="V1651" s="5"/>
      <c r="W1651" s="5"/>
      <c r="X1651" s="5"/>
      <c r="Y1651" s="5"/>
      <c r="Z1651" s="5"/>
      <c r="AA1651" s="5"/>
      <c r="AB1651" s="5"/>
      <c r="AC1651" s="5"/>
      <c r="AD1651" s="5"/>
      <c r="AE1651" s="5"/>
      <c r="AF1651" s="5"/>
      <c r="AG1651" s="5"/>
      <c r="AH1651" s="5"/>
      <c r="AI1651" s="5"/>
      <c r="AJ1651" s="5"/>
      <c r="AK1651" s="5"/>
      <c r="AL1651" s="5"/>
      <c r="AM1651" s="5"/>
      <c r="AN1651" s="5"/>
      <c r="AO1651" s="5"/>
      <c r="AP1651" s="5"/>
      <c r="AQ1651" s="5"/>
      <c r="AR1651" s="5"/>
      <c r="AS1651" s="5"/>
      <c r="AT1651" s="5"/>
      <c r="AU1651" s="5"/>
      <c r="AV1651" s="5"/>
      <c r="AW1651" s="5"/>
      <c r="AX1651" s="5"/>
      <c r="AY1651" s="5"/>
      <c r="AZ1651" s="5"/>
      <c r="BA1651" s="5"/>
      <c r="BB1651" s="5"/>
      <c r="BC1651" s="5"/>
      <c r="BD1651" s="5"/>
      <c r="BE1651" s="5"/>
      <c r="BF1651" s="5"/>
      <c r="BG1651" s="5"/>
      <c r="BH1651" s="5"/>
      <c r="BI1651" s="5"/>
      <c r="BJ1651" s="5"/>
      <c r="BK1651" s="5"/>
      <c r="BL1651" s="5"/>
      <c r="BM1651" s="5"/>
      <c r="BN1651" s="5"/>
      <c r="BO1651" s="1">
        <f t="shared" si="25"/>
        <v>0</v>
      </c>
      <c r="BP1651" s="2"/>
    </row>
    <row r="1652" spans="1:68" x14ac:dyDescent="0.25">
      <c r="A1652" s="3"/>
      <c r="B1652" s="4"/>
      <c r="C1652" s="2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 s="5"/>
      <c r="O1652" s="5"/>
      <c r="P1652" s="5"/>
      <c r="Q1652" s="5"/>
      <c r="R1652" s="5"/>
      <c r="S1652" s="5"/>
      <c r="T1652" s="5"/>
      <c r="U1652" s="5"/>
      <c r="V1652" s="5"/>
      <c r="W1652" s="5"/>
      <c r="X1652" s="5"/>
      <c r="Y1652" s="5"/>
      <c r="Z1652" s="5"/>
      <c r="AA1652" s="5"/>
      <c r="AB1652" s="5"/>
      <c r="AC1652" s="5"/>
      <c r="AD1652" s="5"/>
      <c r="AE1652" s="5"/>
      <c r="AF1652" s="5"/>
      <c r="AG1652" s="5"/>
      <c r="AH1652" s="5"/>
      <c r="AI1652" s="5"/>
      <c r="AJ1652" s="5"/>
      <c r="AK1652" s="5"/>
      <c r="AL1652" s="5"/>
      <c r="AM1652" s="5"/>
      <c r="AN1652" s="5"/>
      <c r="AO1652" s="5"/>
      <c r="AP1652" s="5"/>
      <c r="AQ1652" s="5"/>
      <c r="AR1652" s="5"/>
      <c r="AS1652" s="5"/>
      <c r="AT1652" s="5"/>
      <c r="AU1652" s="5"/>
      <c r="AV1652" s="5"/>
      <c r="AW1652" s="5"/>
      <c r="AX1652" s="5"/>
      <c r="AY1652" s="5"/>
      <c r="AZ1652" s="5"/>
      <c r="BA1652" s="5"/>
      <c r="BB1652" s="5"/>
      <c r="BC1652" s="5"/>
      <c r="BD1652" s="5"/>
      <c r="BE1652" s="5"/>
      <c r="BF1652" s="5"/>
      <c r="BG1652" s="5"/>
      <c r="BH1652" s="5"/>
      <c r="BI1652" s="5"/>
      <c r="BJ1652" s="5"/>
      <c r="BK1652" s="5"/>
      <c r="BL1652" s="5"/>
      <c r="BM1652" s="5"/>
      <c r="BN1652" s="5"/>
      <c r="BO1652" s="1">
        <f t="shared" si="25"/>
        <v>0</v>
      </c>
      <c r="BP1652" s="2"/>
    </row>
    <row r="1653" spans="1:68" x14ac:dyDescent="0.25">
      <c r="A1653" s="3"/>
      <c r="B1653" s="4"/>
      <c r="C1653" s="2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 s="5"/>
      <c r="O1653" s="5"/>
      <c r="P1653" s="5"/>
      <c r="Q1653" s="5"/>
      <c r="R1653" s="5"/>
      <c r="S1653" s="5"/>
      <c r="T1653" s="5"/>
      <c r="U1653" s="5"/>
      <c r="V1653" s="5"/>
      <c r="W1653" s="5"/>
      <c r="X1653" s="5"/>
      <c r="Y1653" s="5"/>
      <c r="Z1653" s="5"/>
      <c r="AA1653" s="5"/>
      <c r="AB1653" s="5"/>
      <c r="AC1653" s="5"/>
      <c r="AD1653" s="5"/>
      <c r="AE1653" s="5"/>
      <c r="AF1653" s="5"/>
      <c r="AG1653" s="5"/>
      <c r="AH1653" s="5"/>
      <c r="AI1653" s="5"/>
      <c r="AJ1653" s="5"/>
      <c r="AK1653" s="5"/>
      <c r="AL1653" s="5"/>
      <c r="AM1653" s="5"/>
      <c r="AN1653" s="5"/>
      <c r="AO1653" s="5"/>
      <c r="AP1653" s="5"/>
      <c r="AQ1653" s="5"/>
      <c r="AR1653" s="5"/>
      <c r="AS1653" s="5"/>
      <c r="AT1653" s="5"/>
      <c r="AU1653" s="5"/>
      <c r="AV1653" s="5"/>
      <c r="AW1653" s="5"/>
      <c r="AX1653" s="5"/>
      <c r="AY1653" s="5"/>
      <c r="AZ1653" s="5"/>
      <c r="BA1653" s="5"/>
      <c r="BB1653" s="5"/>
      <c r="BC1653" s="5"/>
      <c r="BD1653" s="5"/>
      <c r="BE1653" s="5"/>
      <c r="BF1653" s="5"/>
      <c r="BG1653" s="5"/>
      <c r="BH1653" s="5"/>
      <c r="BI1653" s="5"/>
      <c r="BJ1653" s="5"/>
      <c r="BK1653" s="5"/>
      <c r="BL1653" s="5"/>
      <c r="BM1653" s="5"/>
      <c r="BN1653" s="5"/>
      <c r="BO1653" s="1">
        <f t="shared" si="25"/>
        <v>0</v>
      </c>
      <c r="BP1653" s="2"/>
    </row>
    <row r="1654" spans="1:68" x14ac:dyDescent="0.25">
      <c r="A1654" s="3"/>
      <c r="B1654" s="4"/>
      <c r="C1654" s="2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 s="5"/>
      <c r="O1654" s="5"/>
      <c r="P1654" s="5"/>
      <c r="Q1654" s="5"/>
      <c r="R1654" s="5"/>
      <c r="S1654" s="5"/>
      <c r="T1654" s="5"/>
      <c r="U1654" s="5"/>
      <c r="V1654" s="5"/>
      <c r="W1654" s="5"/>
      <c r="X1654" s="5"/>
      <c r="Y1654" s="5"/>
      <c r="Z1654" s="5"/>
      <c r="AA1654" s="5"/>
      <c r="AB1654" s="5"/>
      <c r="AC1654" s="5"/>
      <c r="AD1654" s="5"/>
      <c r="AE1654" s="5"/>
      <c r="AF1654" s="5"/>
      <c r="AG1654" s="5"/>
      <c r="AH1654" s="5"/>
      <c r="AI1654" s="5"/>
      <c r="AJ1654" s="5"/>
      <c r="AK1654" s="5"/>
      <c r="AL1654" s="5"/>
      <c r="AM1654" s="5"/>
      <c r="AN1654" s="5"/>
      <c r="AO1654" s="5"/>
      <c r="AP1654" s="5"/>
      <c r="AQ1654" s="5"/>
      <c r="AR1654" s="5"/>
      <c r="AS1654" s="5"/>
      <c r="AT1654" s="5"/>
      <c r="AU1654" s="5"/>
      <c r="AV1654" s="5"/>
      <c r="AW1654" s="5"/>
      <c r="AX1654" s="5"/>
      <c r="AY1654" s="5"/>
      <c r="AZ1654" s="5"/>
      <c r="BA1654" s="5"/>
      <c r="BB1654" s="5"/>
      <c r="BC1654" s="5"/>
      <c r="BD1654" s="5"/>
      <c r="BE1654" s="5"/>
      <c r="BF1654" s="5"/>
      <c r="BG1654" s="5"/>
      <c r="BH1654" s="5"/>
      <c r="BI1654" s="5"/>
      <c r="BJ1654" s="5"/>
      <c r="BK1654" s="5"/>
      <c r="BL1654" s="5"/>
      <c r="BM1654" s="5"/>
      <c r="BN1654" s="5"/>
      <c r="BO1654" s="1">
        <f t="shared" si="25"/>
        <v>0</v>
      </c>
      <c r="BP1654" s="2"/>
    </row>
    <row r="1655" spans="1:68" x14ac:dyDescent="0.25">
      <c r="A1655" s="3"/>
      <c r="B1655" s="4"/>
      <c r="C1655" s="2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 s="5"/>
      <c r="O1655" s="5"/>
      <c r="P1655" s="5"/>
      <c r="Q1655" s="5"/>
      <c r="R1655" s="5"/>
      <c r="S1655" s="5"/>
      <c r="T1655" s="5"/>
      <c r="U1655" s="5"/>
      <c r="V1655" s="5"/>
      <c r="W1655" s="5"/>
      <c r="X1655" s="5"/>
      <c r="Y1655" s="5"/>
      <c r="Z1655" s="5"/>
      <c r="AA1655" s="5"/>
      <c r="AB1655" s="5"/>
      <c r="AC1655" s="5"/>
      <c r="AD1655" s="5"/>
      <c r="AE1655" s="5"/>
      <c r="AF1655" s="5"/>
      <c r="AG1655" s="5"/>
      <c r="AH1655" s="5"/>
      <c r="AI1655" s="5"/>
      <c r="AJ1655" s="5"/>
      <c r="AK1655" s="5"/>
      <c r="AL1655" s="5"/>
      <c r="AM1655" s="5"/>
      <c r="AN1655" s="5"/>
      <c r="AO1655" s="5"/>
      <c r="AP1655" s="5"/>
      <c r="AQ1655" s="5"/>
      <c r="AR1655" s="5"/>
      <c r="AS1655" s="5"/>
      <c r="AT1655" s="5"/>
      <c r="AU1655" s="5"/>
      <c r="AV1655" s="5"/>
      <c r="AW1655" s="5"/>
      <c r="AX1655" s="5"/>
      <c r="AY1655" s="5"/>
      <c r="AZ1655" s="5"/>
      <c r="BA1655" s="5"/>
      <c r="BB1655" s="5"/>
      <c r="BC1655" s="5"/>
      <c r="BD1655" s="5"/>
      <c r="BE1655" s="5"/>
      <c r="BF1655" s="5"/>
      <c r="BG1655" s="5"/>
      <c r="BH1655" s="5"/>
      <c r="BI1655" s="5"/>
      <c r="BJ1655" s="5"/>
      <c r="BK1655" s="5"/>
      <c r="BL1655" s="5"/>
      <c r="BM1655" s="5"/>
      <c r="BN1655" s="5"/>
      <c r="BO1655" s="1">
        <f t="shared" si="25"/>
        <v>0</v>
      </c>
      <c r="BP1655" s="2"/>
    </row>
    <row r="1656" spans="1:68" x14ac:dyDescent="0.25">
      <c r="A1656" s="3"/>
      <c r="B1656" s="4"/>
      <c r="C1656" s="2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 s="5"/>
      <c r="O1656" s="5"/>
      <c r="P1656" s="5"/>
      <c r="Q1656" s="5"/>
      <c r="R1656" s="5"/>
      <c r="S1656" s="5"/>
      <c r="T1656" s="5"/>
      <c r="U1656" s="5"/>
      <c r="V1656" s="5"/>
      <c r="W1656" s="5"/>
      <c r="X1656" s="5"/>
      <c r="Y1656" s="5"/>
      <c r="Z1656" s="5"/>
      <c r="AA1656" s="5"/>
      <c r="AB1656" s="5"/>
      <c r="AC1656" s="5"/>
      <c r="AD1656" s="5"/>
      <c r="AE1656" s="5"/>
      <c r="AF1656" s="5"/>
      <c r="AG1656" s="5"/>
      <c r="AH1656" s="5"/>
      <c r="AI1656" s="5"/>
      <c r="AJ1656" s="5"/>
      <c r="AK1656" s="5"/>
      <c r="AL1656" s="5"/>
      <c r="AM1656" s="5"/>
      <c r="AN1656" s="5"/>
      <c r="AO1656" s="5"/>
      <c r="AP1656" s="5"/>
      <c r="AQ1656" s="5"/>
      <c r="AR1656" s="5"/>
      <c r="AS1656" s="5"/>
      <c r="AT1656" s="5"/>
      <c r="AU1656" s="5"/>
      <c r="AV1656" s="5"/>
      <c r="AW1656" s="5"/>
      <c r="AX1656" s="5"/>
      <c r="AY1656" s="5"/>
      <c r="AZ1656" s="5"/>
      <c r="BA1656" s="5"/>
      <c r="BB1656" s="5"/>
      <c r="BC1656" s="5"/>
      <c r="BD1656" s="5"/>
      <c r="BE1656" s="5"/>
      <c r="BF1656" s="5"/>
      <c r="BG1656" s="5"/>
      <c r="BH1656" s="5"/>
      <c r="BI1656" s="5"/>
      <c r="BJ1656" s="5"/>
      <c r="BK1656" s="5"/>
      <c r="BL1656" s="5"/>
      <c r="BM1656" s="5"/>
      <c r="BN1656" s="5"/>
      <c r="BO1656" s="1">
        <f t="shared" si="25"/>
        <v>0</v>
      </c>
      <c r="BP1656" s="2"/>
    </row>
    <row r="1657" spans="1:68" x14ac:dyDescent="0.25">
      <c r="A1657" s="3"/>
      <c r="B1657" s="4"/>
      <c r="C1657" s="2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 s="5"/>
      <c r="O1657" s="5"/>
      <c r="P1657" s="5"/>
      <c r="Q1657" s="5"/>
      <c r="R1657" s="5"/>
      <c r="S1657" s="5"/>
      <c r="T1657" s="5"/>
      <c r="U1657" s="5"/>
      <c r="V1657" s="5"/>
      <c r="W1657" s="5"/>
      <c r="X1657" s="5"/>
      <c r="Y1657" s="5"/>
      <c r="Z1657" s="5"/>
      <c r="AA1657" s="5"/>
      <c r="AB1657" s="5"/>
      <c r="AC1657" s="5"/>
      <c r="AD1657" s="5"/>
      <c r="AE1657" s="5"/>
      <c r="AF1657" s="5"/>
      <c r="AG1657" s="5"/>
      <c r="AH1657" s="5"/>
      <c r="AI1657" s="5"/>
      <c r="AJ1657" s="5"/>
      <c r="AK1657" s="5"/>
      <c r="AL1657" s="5"/>
      <c r="AM1657" s="5"/>
      <c r="AN1657" s="5"/>
      <c r="AO1657" s="5"/>
      <c r="AP1657" s="5"/>
      <c r="AQ1657" s="5"/>
      <c r="AR1657" s="5"/>
      <c r="AS1657" s="5"/>
      <c r="AT1657" s="5"/>
      <c r="AU1657" s="5"/>
      <c r="AV1657" s="5"/>
      <c r="AW1657" s="5"/>
      <c r="AX1657" s="5"/>
      <c r="AY1657" s="5"/>
      <c r="AZ1657" s="5"/>
      <c r="BA1657" s="5"/>
      <c r="BB1657" s="5"/>
      <c r="BC1657" s="5"/>
      <c r="BD1657" s="5"/>
      <c r="BE1657" s="5"/>
      <c r="BF1657" s="5"/>
      <c r="BG1657" s="5"/>
      <c r="BH1657" s="5"/>
      <c r="BI1657" s="5"/>
      <c r="BJ1657" s="5"/>
      <c r="BK1657" s="5"/>
      <c r="BL1657" s="5"/>
      <c r="BM1657" s="5"/>
      <c r="BN1657" s="5"/>
      <c r="BO1657" s="1">
        <f t="shared" si="25"/>
        <v>0</v>
      </c>
      <c r="BP1657" s="2"/>
    </row>
    <row r="1658" spans="1:68" x14ac:dyDescent="0.25">
      <c r="A1658" s="3"/>
      <c r="B1658" s="4"/>
      <c r="C1658" s="2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 s="5"/>
      <c r="O1658" s="5"/>
      <c r="P1658" s="5"/>
      <c r="Q1658" s="5"/>
      <c r="R1658" s="5"/>
      <c r="S1658" s="5"/>
      <c r="T1658" s="5"/>
      <c r="U1658" s="5"/>
      <c r="V1658" s="5"/>
      <c r="W1658" s="5"/>
      <c r="X1658" s="5"/>
      <c r="Y1658" s="5"/>
      <c r="Z1658" s="5"/>
      <c r="AA1658" s="5"/>
      <c r="AB1658" s="5"/>
      <c r="AC1658" s="5"/>
      <c r="AD1658" s="5"/>
      <c r="AE1658" s="5"/>
      <c r="AF1658" s="5"/>
      <c r="AG1658" s="5"/>
      <c r="AH1658" s="5"/>
      <c r="AI1658" s="5"/>
      <c r="AJ1658" s="5"/>
      <c r="AK1658" s="5"/>
      <c r="AL1658" s="5"/>
      <c r="AM1658" s="5"/>
      <c r="AN1658" s="5"/>
      <c r="AO1658" s="5"/>
      <c r="AP1658" s="5"/>
      <c r="AQ1658" s="5"/>
      <c r="AR1658" s="5"/>
      <c r="AS1658" s="5"/>
      <c r="AT1658" s="5"/>
      <c r="AU1658" s="5"/>
      <c r="AV1658" s="5"/>
      <c r="AW1658" s="5"/>
      <c r="AX1658" s="5"/>
      <c r="AY1658" s="5"/>
      <c r="AZ1658" s="5"/>
      <c r="BA1658" s="5"/>
      <c r="BB1658" s="5"/>
      <c r="BC1658" s="5"/>
      <c r="BD1658" s="5"/>
      <c r="BE1658" s="5"/>
      <c r="BF1658" s="5"/>
      <c r="BG1658" s="5"/>
      <c r="BH1658" s="5"/>
      <c r="BI1658" s="5"/>
      <c r="BJ1658" s="5"/>
      <c r="BK1658" s="5"/>
      <c r="BL1658" s="5"/>
      <c r="BM1658" s="5"/>
      <c r="BN1658" s="5"/>
      <c r="BO1658" s="1">
        <f t="shared" si="25"/>
        <v>0</v>
      </c>
      <c r="BP1658" s="2"/>
    </row>
    <row r="1659" spans="1:68" x14ac:dyDescent="0.25">
      <c r="A1659" s="3"/>
      <c r="B1659" s="4"/>
      <c r="C1659" s="2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 s="5"/>
      <c r="O1659" s="5"/>
      <c r="P1659" s="5"/>
      <c r="Q1659" s="5"/>
      <c r="R1659" s="5"/>
      <c r="S1659" s="5"/>
      <c r="T1659" s="5"/>
      <c r="U1659" s="5"/>
      <c r="V1659" s="5"/>
      <c r="W1659" s="5"/>
      <c r="X1659" s="5"/>
      <c r="Y1659" s="5"/>
      <c r="Z1659" s="5"/>
      <c r="AA1659" s="5"/>
      <c r="AB1659" s="5"/>
      <c r="AC1659" s="5"/>
      <c r="AD1659" s="5"/>
      <c r="AE1659" s="5"/>
      <c r="AF1659" s="5"/>
      <c r="AG1659" s="5"/>
      <c r="AH1659" s="5"/>
      <c r="AI1659" s="5"/>
      <c r="AJ1659" s="5"/>
      <c r="AK1659" s="5"/>
      <c r="AL1659" s="5"/>
      <c r="AM1659" s="5"/>
      <c r="AN1659" s="5"/>
      <c r="AO1659" s="5"/>
      <c r="AP1659" s="5"/>
      <c r="AQ1659" s="5"/>
      <c r="AR1659" s="5"/>
      <c r="AS1659" s="5"/>
      <c r="AT1659" s="5"/>
      <c r="AU1659" s="5"/>
      <c r="AV1659" s="5"/>
      <c r="AW1659" s="5"/>
      <c r="AX1659" s="5"/>
      <c r="AY1659" s="5"/>
      <c r="AZ1659" s="5"/>
      <c r="BA1659" s="5"/>
      <c r="BB1659" s="5"/>
      <c r="BC1659" s="5"/>
      <c r="BD1659" s="5"/>
      <c r="BE1659" s="5"/>
      <c r="BF1659" s="5"/>
      <c r="BG1659" s="5"/>
      <c r="BH1659" s="5"/>
      <c r="BI1659" s="5"/>
      <c r="BJ1659" s="5"/>
      <c r="BK1659" s="5"/>
      <c r="BL1659" s="5"/>
      <c r="BM1659" s="5"/>
      <c r="BN1659" s="5"/>
      <c r="BO1659" s="1">
        <f t="shared" si="25"/>
        <v>0</v>
      </c>
      <c r="BP1659" s="2"/>
    </row>
    <row r="1660" spans="1:68" x14ac:dyDescent="0.25">
      <c r="A1660" s="3"/>
      <c r="B1660" s="4"/>
      <c r="C1660" s="2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 s="5"/>
      <c r="O1660" s="5"/>
      <c r="P1660" s="5"/>
      <c r="Q1660" s="5"/>
      <c r="R1660" s="5"/>
      <c r="S1660" s="5"/>
      <c r="T1660" s="5"/>
      <c r="U1660" s="5"/>
      <c r="V1660" s="5"/>
      <c r="W1660" s="5"/>
      <c r="X1660" s="5"/>
      <c r="Y1660" s="5"/>
      <c r="Z1660" s="5"/>
      <c r="AA1660" s="5"/>
      <c r="AB1660" s="5"/>
      <c r="AC1660" s="5"/>
      <c r="AD1660" s="5"/>
      <c r="AE1660" s="5"/>
      <c r="AF1660" s="5"/>
      <c r="AG1660" s="5"/>
      <c r="AH1660" s="5"/>
      <c r="AI1660" s="5"/>
      <c r="AJ1660" s="5"/>
      <c r="AK1660" s="5"/>
      <c r="AL1660" s="5"/>
      <c r="AM1660" s="5"/>
      <c r="AN1660" s="5"/>
      <c r="AO1660" s="5"/>
      <c r="AP1660" s="5"/>
      <c r="AQ1660" s="5"/>
      <c r="AR1660" s="5"/>
      <c r="AS1660" s="5"/>
      <c r="AT1660" s="5"/>
      <c r="AU1660" s="5"/>
      <c r="AV1660" s="5"/>
      <c r="AW1660" s="5"/>
      <c r="AX1660" s="5"/>
      <c r="AY1660" s="5"/>
      <c r="AZ1660" s="5"/>
      <c r="BA1660" s="5"/>
      <c r="BB1660" s="5"/>
      <c r="BC1660" s="5"/>
      <c r="BD1660" s="5"/>
      <c r="BE1660" s="5"/>
      <c r="BF1660" s="5"/>
      <c r="BG1660" s="5"/>
      <c r="BH1660" s="5"/>
      <c r="BI1660" s="5"/>
      <c r="BJ1660" s="5"/>
      <c r="BK1660" s="5"/>
      <c r="BL1660" s="5"/>
      <c r="BM1660" s="5"/>
      <c r="BN1660" s="5"/>
      <c r="BO1660" s="1">
        <f t="shared" si="25"/>
        <v>0</v>
      </c>
      <c r="BP1660" s="2"/>
    </row>
    <row r="1661" spans="1:68" x14ac:dyDescent="0.25">
      <c r="A1661" s="3"/>
      <c r="B1661" s="4"/>
      <c r="C1661" s="2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 s="5"/>
      <c r="O1661" s="5"/>
      <c r="P1661" s="5"/>
      <c r="Q1661" s="5"/>
      <c r="R1661" s="5"/>
      <c r="S1661" s="5"/>
      <c r="T1661" s="5"/>
      <c r="U1661" s="5"/>
      <c r="V1661" s="5"/>
      <c r="W1661" s="5"/>
      <c r="X1661" s="5"/>
      <c r="Y1661" s="5"/>
      <c r="Z1661" s="5"/>
      <c r="AA1661" s="5"/>
      <c r="AB1661" s="5"/>
      <c r="AC1661" s="5"/>
      <c r="AD1661" s="5"/>
      <c r="AE1661" s="5"/>
      <c r="AF1661" s="5"/>
      <c r="AG1661" s="5"/>
      <c r="AH1661" s="5"/>
      <c r="AI1661" s="5"/>
      <c r="AJ1661" s="5"/>
      <c r="AK1661" s="5"/>
      <c r="AL1661" s="5"/>
      <c r="AM1661" s="5"/>
      <c r="AN1661" s="5"/>
      <c r="AO1661" s="5"/>
      <c r="AP1661" s="5"/>
      <c r="AQ1661" s="5"/>
      <c r="AR1661" s="5"/>
      <c r="AS1661" s="5"/>
      <c r="AT1661" s="5"/>
      <c r="AU1661" s="5"/>
      <c r="AV1661" s="5"/>
      <c r="AW1661" s="5"/>
      <c r="AX1661" s="5"/>
      <c r="AY1661" s="5"/>
      <c r="AZ1661" s="5"/>
      <c r="BA1661" s="5"/>
      <c r="BB1661" s="5"/>
      <c r="BC1661" s="5"/>
      <c r="BD1661" s="5"/>
      <c r="BE1661" s="5"/>
      <c r="BF1661" s="5"/>
      <c r="BG1661" s="5"/>
      <c r="BH1661" s="5"/>
      <c r="BI1661" s="5"/>
      <c r="BJ1661" s="5"/>
      <c r="BK1661" s="5"/>
      <c r="BL1661" s="5"/>
      <c r="BM1661" s="5"/>
      <c r="BN1661" s="5"/>
      <c r="BO1661" s="1">
        <f t="shared" si="25"/>
        <v>0</v>
      </c>
      <c r="BP1661" s="2"/>
    </row>
    <row r="1662" spans="1:68" x14ac:dyDescent="0.25">
      <c r="A1662" s="3"/>
      <c r="B1662" s="4"/>
      <c r="C1662" s="2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 s="5"/>
      <c r="O1662" s="5"/>
      <c r="P1662" s="5"/>
      <c r="Q1662" s="5"/>
      <c r="R1662" s="5"/>
      <c r="S1662" s="5"/>
      <c r="T1662" s="5"/>
      <c r="U1662" s="5"/>
      <c r="V1662" s="5"/>
      <c r="W1662" s="5"/>
      <c r="X1662" s="5"/>
      <c r="Y1662" s="5"/>
      <c r="Z1662" s="5"/>
      <c r="AA1662" s="5"/>
      <c r="AB1662" s="5"/>
      <c r="AC1662" s="5"/>
      <c r="AD1662" s="5"/>
      <c r="AE1662" s="5"/>
      <c r="AF1662" s="5"/>
      <c r="AG1662" s="5"/>
      <c r="AH1662" s="5"/>
      <c r="AI1662" s="5"/>
      <c r="AJ1662" s="5"/>
      <c r="AK1662" s="5"/>
      <c r="AL1662" s="5"/>
      <c r="AM1662" s="5"/>
      <c r="AN1662" s="5"/>
      <c r="AO1662" s="5"/>
      <c r="AP1662" s="5"/>
      <c r="AQ1662" s="5"/>
      <c r="AR1662" s="5"/>
      <c r="AS1662" s="5"/>
      <c r="AT1662" s="5"/>
      <c r="AU1662" s="5"/>
      <c r="AV1662" s="5"/>
      <c r="AW1662" s="5"/>
      <c r="AX1662" s="5"/>
      <c r="AY1662" s="5"/>
      <c r="AZ1662" s="5"/>
      <c r="BA1662" s="5"/>
      <c r="BB1662" s="5"/>
      <c r="BC1662" s="5"/>
      <c r="BD1662" s="5"/>
      <c r="BE1662" s="5"/>
      <c r="BF1662" s="5"/>
      <c r="BG1662" s="5"/>
      <c r="BH1662" s="5"/>
      <c r="BI1662" s="5"/>
      <c r="BJ1662" s="5"/>
      <c r="BK1662" s="5"/>
      <c r="BL1662" s="5"/>
      <c r="BM1662" s="5"/>
      <c r="BN1662" s="5"/>
      <c r="BO1662" s="1">
        <f t="shared" si="25"/>
        <v>0</v>
      </c>
      <c r="BP1662" s="2"/>
    </row>
    <row r="1663" spans="1:68" x14ac:dyDescent="0.25">
      <c r="A1663" s="3"/>
      <c r="B1663" s="4"/>
      <c r="C1663" s="2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 s="5"/>
      <c r="O1663" s="5"/>
      <c r="P1663" s="5"/>
      <c r="Q1663" s="5"/>
      <c r="R1663" s="5"/>
      <c r="S1663" s="5"/>
      <c r="T1663" s="5"/>
      <c r="U1663" s="5"/>
      <c r="V1663" s="5"/>
      <c r="W1663" s="5"/>
      <c r="X1663" s="5"/>
      <c r="Y1663" s="5"/>
      <c r="Z1663" s="5"/>
      <c r="AA1663" s="5"/>
      <c r="AB1663" s="5"/>
      <c r="AC1663" s="5"/>
      <c r="AD1663" s="5"/>
      <c r="AE1663" s="5"/>
      <c r="AF1663" s="5"/>
      <c r="AG1663" s="5"/>
      <c r="AH1663" s="5"/>
      <c r="AI1663" s="5"/>
      <c r="AJ1663" s="5"/>
      <c r="AK1663" s="5"/>
      <c r="AL1663" s="5"/>
      <c r="AM1663" s="5"/>
      <c r="AN1663" s="5"/>
      <c r="AO1663" s="5"/>
      <c r="AP1663" s="5"/>
      <c r="AQ1663" s="5"/>
      <c r="AR1663" s="5"/>
      <c r="AS1663" s="5"/>
      <c r="AT1663" s="5"/>
      <c r="AU1663" s="5"/>
      <c r="AV1663" s="5"/>
      <c r="AW1663" s="5"/>
      <c r="AX1663" s="5"/>
      <c r="AY1663" s="5"/>
      <c r="AZ1663" s="5"/>
      <c r="BA1663" s="5"/>
      <c r="BB1663" s="5"/>
      <c r="BC1663" s="5"/>
      <c r="BD1663" s="5"/>
      <c r="BE1663" s="5"/>
      <c r="BF1663" s="5"/>
      <c r="BG1663" s="5"/>
      <c r="BH1663" s="5"/>
      <c r="BI1663" s="5"/>
      <c r="BJ1663" s="5"/>
      <c r="BK1663" s="5"/>
      <c r="BL1663" s="5"/>
      <c r="BM1663" s="5"/>
      <c r="BN1663" s="5"/>
      <c r="BO1663" s="1">
        <f t="shared" si="25"/>
        <v>0</v>
      </c>
      <c r="BP1663" s="2"/>
    </row>
    <row r="1664" spans="1:68" x14ac:dyDescent="0.25">
      <c r="A1664" s="3"/>
      <c r="B1664" s="4"/>
      <c r="C1664" s="2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 s="5"/>
      <c r="O1664" s="5"/>
      <c r="P1664" s="5"/>
      <c r="Q1664" s="5"/>
      <c r="R1664" s="5"/>
      <c r="S1664" s="5"/>
      <c r="T1664" s="5"/>
      <c r="U1664" s="5"/>
      <c r="V1664" s="5"/>
      <c r="W1664" s="5"/>
      <c r="X1664" s="5"/>
      <c r="Y1664" s="5"/>
      <c r="Z1664" s="5"/>
      <c r="AA1664" s="5"/>
      <c r="AB1664" s="5"/>
      <c r="AC1664" s="5"/>
      <c r="AD1664" s="5"/>
      <c r="AE1664" s="5"/>
      <c r="AF1664" s="5"/>
      <c r="AG1664" s="5"/>
      <c r="AH1664" s="5"/>
      <c r="AI1664" s="5"/>
      <c r="AJ1664" s="5"/>
      <c r="AK1664" s="5"/>
      <c r="AL1664" s="5"/>
      <c r="AM1664" s="5"/>
      <c r="AN1664" s="5"/>
      <c r="AO1664" s="5"/>
      <c r="AP1664" s="5"/>
      <c r="AQ1664" s="5"/>
      <c r="AR1664" s="5"/>
      <c r="AS1664" s="5"/>
      <c r="AT1664" s="5"/>
      <c r="AU1664" s="5"/>
      <c r="AV1664" s="5"/>
      <c r="AW1664" s="5"/>
      <c r="AX1664" s="5"/>
      <c r="AY1664" s="5"/>
      <c r="AZ1664" s="5"/>
      <c r="BA1664" s="5"/>
      <c r="BB1664" s="5"/>
      <c r="BC1664" s="5"/>
      <c r="BD1664" s="5"/>
      <c r="BE1664" s="5"/>
      <c r="BF1664" s="5"/>
      <c r="BG1664" s="5"/>
      <c r="BH1664" s="5"/>
      <c r="BI1664" s="5"/>
      <c r="BJ1664" s="5"/>
      <c r="BK1664" s="5"/>
      <c r="BL1664" s="5"/>
      <c r="BM1664" s="5"/>
      <c r="BN1664" s="5"/>
      <c r="BO1664" s="1">
        <f t="shared" si="25"/>
        <v>0</v>
      </c>
      <c r="BP1664" s="2"/>
    </row>
    <row r="1665" spans="1:68" x14ac:dyDescent="0.25">
      <c r="A1665" s="3"/>
      <c r="B1665" s="4"/>
      <c r="C1665" s="2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 s="5"/>
      <c r="O1665" s="5"/>
      <c r="P1665" s="5"/>
      <c r="Q1665" s="5"/>
      <c r="R1665" s="5"/>
      <c r="S1665" s="5"/>
      <c r="T1665" s="5"/>
      <c r="U1665" s="5"/>
      <c r="V1665" s="5"/>
      <c r="W1665" s="5"/>
      <c r="X1665" s="5"/>
      <c r="Y1665" s="5"/>
      <c r="Z1665" s="5"/>
      <c r="AA1665" s="5"/>
      <c r="AB1665" s="5"/>
      <c r="AC1665" s="5"/>
      <c r="AD1665" s="5"/>
      <c r="AE1665" s="5"/>
      <c r="AF1665" s="5"/>
      <c r="AG1665" s="5"/>
      <c r="AH1665" s="5"/>
      <c r="AI1665" s="5"/>
      <c r="AJ1665" s="5"/>
      <c r="AK1665" s="5"/>
      <c r="AL1665" s="5"/>
      <c r="AM1665" s="5"/>
      <c r="AN1665" s="5"/>
      <c r="AO1665" s="5"/>
      <c r="AP1665" s="5"/>
      <c r="AQ1665" s="5"/>
      <c r="AR1665" s="5"/>
      <c r="AS1665" s="5"/>
      <c r="AT1665" s="5"/>
      <c r="AU1665" s="5"/>
      <c r="AV1665" s="5"/>
      <c r="AW1665" s="5"/>
      <c r="AX1665" s="5"/>
      <c r="AY1665" s="5"/>
      <c r="AZ1665" s="5"/>
      <c r="BA1665" s="5"/>
      <c r="BB1665" s="5"/>
      <c r="BC1665" s="5"/>
      <c r="BD1665" s="5"/>
      <c r="BE1665" s="5"/>
      <c r="BF1665" s="5"/>
      <c r="BG1665" s="5"/>
      <c r="BH1665" s="5"/>
      <c r="BI1665" s="5"/>
      <c r="BJ1665" s="5"/>
      <c r="BK1665" s="5"/>
      <c r="BL1665" s="5"/>
      <c r="BM1665" s="5"/>
      <c r="BN1665" s="5"/>
      <c r="BO1665" s="1">
        <f t="shared" si="25"/>
        <v>0</v>
      </c>
      <c r="BP1665" s="2"/>
    </row>
    <row r="1666" spans="1:68" x14ac:dyDescent="0.25">
      <c r="A1666" s="3"/>
      <c r="B1666" s="4"/>
      <c r="C1666" s="2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 s="5"/>
      <c r="O1666" s="5"/>
      <c r="P1666" s="5"/>
      <c r="Q1666" s="5"/>
      <c r="R1666" s="5"/>
      <c r="S1666" s="5"/>
      <c r="T1666" s="5"/>
      <c r="U1666" s="5"/>
      <c r="V1666" s="5"/>
      <c r="W1666" s="5"/>
      <c r="X1666" s="5"/>
      <c r="Y1666" s="5"/>
      <c r="Z1666" s="5"/>
      <c r="AA1666" s="5"/>
      <c r="AB1666" s="5"/>
      <c r="AC1666" s="5"/>
      <c r="AD1666" s="5"/>
      <c r="AE1666" s="5"/>
      <c r="AF1666" s="5"/>
      <c r="AG1666" s="5"/>
      <c r="AH1666" s="5"/>
      <c r="AI1666" s="5"/>
      <c r="AJ1666" s="5"/>
      <c r="AK1666" s="5"/>
      <c r="AL1666" s="5"/>
      <c r="AM1666" s="5"/>
      <c r="AN1666" s="5"/>
      <c r="AO1666" s="5"/>
      <c r="AP1666" s="5"/>
      <c r="AQ1666" s="5"/>
      <c r="AR1666" s="5"/>
      <c r="AS1666" s="5"/>
      <c r="AT1666" s="5"/>
      <c r="AU1666" s="5"/>
      <c r="AV1666" s="5"/>
      <c r="AW1666" s="5"/>
      <c r="AX1666" s="5"/>
      <c r="AY1666" s="5"/>
      <c r="AZ1666" s="5"/>
      <c r="BA1666" s="5"/>
      <c r="BB1666" s="5"/>
      <c r="BC1666" s="5"/>
      <c r="BD1666" s="5"/>
      <c r="BE1666" s="5"/>
      <c r="BF1666" s="5"/>
      <c r="BG1666" s="5"/>
      <c r="BH1666" s="5"/>
      <c r="BI1666" s="5"/>
      <c r="BJ1666" s="5"/>
      <c r="BK1666" s="5"/>
      <c r="BL1666" s="5"/>
      <c r="BM1666" s="5"/>
      <c r="BN1666" s="5"/>
      <c r="BO1666" s="1">
        <f t="shared" si="25"/>
        <v>0</v>
      </c>
      <c r="BP1666" s="2"/>
    </row>
    <row r="1667" spans="1:68" x14ac:dyDescent="0.25">
      <c r="A1667" s="3"/>
      <c r="B1667" s="4"/>
      <c r="C1667" s="2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 s="5"/>
      <c r="O1667" s="5"/>
      <c r="P1667" s="5"/>
      <c r="Q1667" s="5"/>
      <c r="R1667" s="5"/>
      <c r="S1667" s="5"/>
      <c r="T1667" s="5"/>
      <c r="U1667" s="5"/>
      <c r="V1667" s="5"/>
      <c r="W1667" s="5"/>
      <c r="X1667" s="5"/>
      <c r="Y1667" s="5"/>
      <c r="Z1667" s="5"/>
      <c r="AA1667" s="5"/>
      <c r="AB1667" s="5"/>
      <c r="AC1667" s="5"/>
      <c r="AD1667" s="5"/>
      <c r="AE1667" s="5"/>
      <c r="AF1667" s="5"/>
      <c r="AG1667" s="5"/>
      <c r="AH1667" s="5"/>
      <c r="AI1667" s="5"/>
      <c r="AJ1667" s="5"/>
      <c r="AK1667" s="5"/>
      <c r="AL1667" s="5"/>
      <c r="AM1667" s="5"/>
      <c r="AN1667" s="5"/>
      <c r="AO1667" s="5"/>
      <c r="AP1667" s="5"/>
      <c r="AQ1667" s="5"/>
      <c r="AR1667" s="5"/>
      <c r="AS1667" s="5"/>
      <c r="AT1667" s="5"/>
      <c r="AU1667" s="5"/>
      <c r="AV1667" s="5"/>
      <c r="AW1667" s="5"/>
      <c r="AX1667" s="5"/>
      <c r="AY1667" s="5"/>
      <c r="AZ1667" s="5"/>
      <c r="BA1667" s="5"/>
      <c r="BB1667" s="5"/>
      <c r="BC1667" s="5"/>
      <c r="BD1667" s="5"/>
      <c r="BE1667" s="5"/>
      <c r="BF1667" s="5"/>
      <c r="BG1667" s="5"/>
      <c r="BH1667" s="5"/>
      <c r="BI1667" s="5"/>
      <c r="BJ1667" s="5"/>
      <c r="BK1667" s="5"/>
      <c r="BL1667" s="5"/>
      <c r="BM1667" s="5"/>
      <c r="BN1667" s="5"/>
      <c r="BO1667" s="1">
        <f t="shared" si="25"/>
        <v>0</v>
      </c>
      <c r="BP1667" s="2"/>
    </row>
    <row r="1668" spans="1:68" x14ac:dyDescent="0.25">
      <c r="A1668" s="3"/>
      <c r="B1668" s="4"/>
      <c r="C1668" s="2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 s="5"/>
      <c r="O1668" s="5"/>
      <c r="P1668" s="5"/>
      <c r="Q1668" s="5"/>
      <c r="R1668" s="5"/>
      <c r="S1668" s="5"/>
      <c r="T1668" s="5"/>
      <c r="U1668" s="5"/>
      <c r="V1668" s="5"/>
      <c r="W1668" s="5"/>
      <c r="X1668" s="5"/>
      <c r="Y1668" s="5"/>
      <c r="Z1668" s="5"/>
      <c r="AA1668" s="5"/>
      <c r="AB1668" s="5"/>
      <c r="AC1668" s="5"/>
      <c r="AD1668" s="5"/>
      <c r="AE1668" s="5"/>
      <c r="AF1668" s="5"/>
      <c r="AG1668" s="5"/>
      <c r="AH1668" s="5"/>
      <c r="AI1668" s="5"/>
      <c r="AJ1668" s="5"/>
      <c r="AK1668" s="5"/>
      <c r="AL1668" s="5"/>
      <c r="AM1668" s="5"/>
      <c r="AN1668" s="5"/>
      <c r="AO1668" s="5"/>
      <c r="AP1668" s="5"/>
      <c r="AQ1668" s="5"/>
      <c r="AR1668" s="5"/>
      <c r="AS1668" s="5"/>
      <c r="AT1668" s="5"/>
      <c r="AU1668" s="5"/>
      <c r="AV1668" s="5"/>
      <c r="AW1668" s="5"/>
      <c r="AX1668" s="5"/>
      <c r="AY1668" s="5"/>
      <c r="AZ1668" s="5"/>
      <c r="BA1668" s="5"/>
      <c r="BB1668" s="5"/>
      <c r="BC1668" s="5"/>
      <c r="BD1668" s="5"/>
      <c r="BE1668" s="5"/>
      <c r="BF1668" s="5"/>
      <c r="BG1668" s="5"/>
      <c r="BH1668" s="5"/>
      <c r="BI1668" s="5"/>
      <c r="BJ1668" s="5"/>
      <c r="BK1668" s="5"/>
      <c r="BL1668" s="5"/>
      <c r="BM1668" s="5"/>
      <c r="BN1668" s="5"/>
      <c r="BO1668" s="1">
        <f t="shared" si="25"/>
        <v>0</v>
      </c>
      <c r="BP1668" s="2"/>
    </row>
    <row r="1669" spans="1:68" x14ac:dyDescent="0.25">
      <c r="A1669" s="3"/>
      <c r="B1669" s="4"/>
      <c r="C1669" s="2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 s="5"/>
      <c r="O1669" s="5"/>
      <c r="P1669" s="5"/>
      <c r="Q1669" s="5"/>
      <c r="R1669" s="5"/>
      <c r="S1669" s="5"/>
      <c r="T1669" s="5"/>
      <c r="U1669" s="5"/>
      <c r="V1669" s="5"/>
      <c r="W1669" s="5"/>
      <c r="X1669" s="5"/>
      <c r="Y1669" s="5"/>
      <c r="Z1669" s="5"/>
      <c r="AA1669" s="5"/>
      <c r="AB1669" s="5"/>
      <c r="AC1669" s="5"/>
      <c r="AD1669" s="5"/>
      <c r="AE1669" s="5"/>
      <c r="AF1669" s="5"/>
      <c r="AG1669" s="5"/>
      <c r="AH1669" s="5"/>
      <c r="AI1669" s="5"/>
      <c r="AJ1669" s="5"/>
      <c r="AK1669" s="5"/>
      <c r="AL1669" s="5"/>
      <c r="AM1669" s="5"/>
      <c r="AN1669" s="5"/>
      <c r="AO1669" s="5"/>
      <c r="AP1669" s="5"/>
      <c r="AQ1669" s="5"/>
      <c r="AR1669" s="5"/>
      <c r="AS1669" s="5"/>
      <c r="AT1669" s="5"/>
      <c r="AU1669" s="5"/>
      <c r="AV1669" s="5"/>
      <c r="AW1669" s="5"/>
      <c r="AX1669" s="5"/>
      <c r="AY1669" s="5"/>
      <c r="AZ1669" s="5"/>
      <c r="BA1669" s="5"/>
      <c r="BB1669" s="5"/>
      <c r="BC1669" s="5"/>
      <c r="BD1669" s="5"/>
      <c r="BE1669" s="5"/>
      <c r="BF1669" s="5"/>
      <c r="BG1669" s="5"/>
      <c r="BH1669" s="5"/>
      <c r="BI1669" s="5"/>
      <c r="BJ1669" s="5"/>
      <c r="BK1669" s="5"/>
      <c r="BL1669" s="5"/>
      <c r="BM1669" s="5"/>
      <c r="BN1669" s="5"/>
      <c r="BO1669" s="1">
        <f t="shared" si="25"/>
        <v>0</v>
      </c>
      <c r="BP1669" s="2"/>
    </row>
    <row r="1670" spans="1:68" x14ac:dyDescent="0.25">
      <c r="A1670" s="3"/>
      <c r="B1670" s="4"/>
      <c r="C1670" s="2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 s="5"/>
      <c r="O1670" s="5"/>
      <c r="P1670" s="5"/>
      <c r="Q1670" s="5"/>
      <c r="R1670" s="5"/>
      <c r="S1670" s="5"/>
      <c r="T1670" s="5"/>
      <c r="U1670" s="5"/>
      <c r="V1670" s="5"/>
      <c r="W1670" s="5"/>
      <c r="X1670" s="5"/>
      <c r="Y1670" s="5"/>
      <c r="Z1670" s="5"/>
      <c r="AA1670" s="5"/>
      <c r="AB1670" s="5"/>
      <c r="AC1670" s="5"/>
      <c r="AD1670" s="5"/>
      <c r="AE1670" s="5"/>
      <c r="AF1670" s="5"/>
      <c r="AG1670" s="5"/>
      <c r="AH1670" s="5"/>
      <c r="AI1670" s="5"/>
      <c r="AJ1670" s="5"/>
      <c r="AK1670" s="5"/>
      <c r="AL1670" s="5"/>
      <c r="AM1670" s="5"/>
      <c r="AN1670" s="5"/>
      <c r="AO1670" s="5"/>
      <c r="AP1670" s="5"/>
      <c r="AQ1670" s="5"/>
      <c r="AR1670" s="5"/>
      <c r="AS1670" s="5"/>
      <c r="AT1670" s="5"/>
      <c r="AU1670" s="5"/>
      <c r="AV1670" s="5"/>
      <c r="AW1670" s="5"/>
      <c r="AX1670" s="5"/>
      <c r="AY1670" s="5"/>
      <c r="AZ1670" s="5"/>
      <c r="BA1670" s="5"/>
      <c r="BB1670" s="5"/>
      <c r="BC1670" s="5"/>
      <c r="BD1670" s="5"/>
      <c r="BE1670" s="5"/>
      <c r="BF1670" s="5"/>
      <c r="BG1670" s="5"/>
      <c r="BH1670" s="5"/>
      <c r="BI1670" s="5"/>
      <c r="BJ1670" s="5"/>
      <c r="BK1670" s="5"/>
      <c r="BL1670" s="5"/>
      <c r="BM1670" s="5"/>
      <c r="BN1670" s="5"/>
      <c r="BO1670" s="1">
        <f t="shared" si="25"/>
        <v>0</v>
      </c>
      <c r="BP1670" s="2"/>
    </row>
    <row r="1671" spans="1:68" x14ac:dyDescent="0.25">
      <c r="A1671" s="3"/>
      <c r="B1671" s="4"/>
      <c r="C1671" s="2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 s="5"/>
      <c r="O1671" s="5"/>
      <c r="P1671" s="5"/>
      <c r="Q1671" s="5"/>
      <c r="R1671" s="5"/>
      <c r="S1671" s="5"/>
      <c r="T1671" s="5"/>
      <c r="U1671" s="5"/>
      <c r="V1671" s="5"/>
      <c r="W1671" s="5"/>
      <c r="X1671" s="5"/>
      <c r="Y1671" s="5"/>
      <c r="Z1671" s="5"/>
      <c r="AA1671" s="5"/>
      <c r="AB1671" s="5"/>
      <c r="AC1671" s="5"/>
      <c r="AD1671" s="5"/>
      <c r="AE1671" s="5"/>
      <c r="AF1671" s="5"/>
      <c r="AG1671" s="5"/>
      <c r="AH1671" s="5"/>
      <c r="AI1671" s="5"/>
      <c r="AJ1671" s="5"/>
      <c r="AK1671" s="5"/>
      <c r="AL1671" s="5"/>
      <c r="AM1671" s="5"/>
      <c r="AN1671" s="5"/>
      <c r="AO1671" s="5"/>
      <c r="AP1671" s="5"/>
      <c r="AQ1671" s="5"/>
      <c r="AR1671" s="5"/>
      <c r="AS1671" s="5"/>
      <c r="AT1671" s="5"/>
      <c r="AU1671" s="5"/>
      <c r="AV1671" s="5"/>
      <c r="AW1671" s="5"/>
      <c r="AX1671" s="5"/>
      <c r="AY1671" s="5"/>
      <c r="AZ1671" s="5"/>
      <c r="BA1671" s="5"/>
      <c r="BB1671" s="5"/>
      <c r="BC1671" s="5"/>
      <c r="BD1671" s="5"/>
      <c r="BE1671" s="5"/>
      <c r="BF1671" s="5"/>
      <c r="BG1671" s="5"/>
      <c r="BH1671" s="5"/>
      <c r="BI1671" s="5"/>
      <c r="BJ1671" s="5"/>
      <c r="BK1671" s="5"/>
      <c r="BL1671" s="5"/>
      <c r="BM1671" s="5"/>
      <c r="BN1671" s="5"/>
      <c r="BO1671" s="1">
        <f t="shared" si="25"/>
        <v>0</v>
      </c>
      <c r="BP1671" s="2"/>
    </row>
    <row r="1672" spans="1:68" x14ac:dyDescent="0.25">
      <c r="A1672" s="3"/>
      <c r="B1672" s="4"/>
      <c r="C1672" s="2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 s="5"/>
      <c r="O1672" s="5"/>
      <c r="P1672" s="5"/>
      <c r="Q1672" s="5"/>
      <c r="R1672" s="5"/>
      <c r="S1672" s="5"/>
      <c r="T1672" s="5"/>
      <c r="U1672" s="5"/>
      <c r="V1672" s="5"/>
      <c r="W1672" s="5"/>
      <c r="X1672" s="5"/>
      <c r="Y1672" s="5"/>
      <c r="Z1672" s="5"/>
      <c r="AA1672" s="5"/>
      <c r="AB1672" s="5"/>
      <c r="AC1672" s="5"/>
      <c r="AD1672" s="5"/>
      <c r="AE1672" s="5"/>
      <c r="AF1672" s="5"/>
      <c r="AG1672" s="5"/>
      <c r="AH1672" s="5"/>
      <c r="AI1672" s="5"/>
      <c r="AJ1672" s="5"/>
      <c r="AK1672" s="5"/>
      <c r="AL1672" s="5"/>
      <c r="AM1672" s="5"/>
      <c r="AN1672" s="5"/>
      <c r="AO1672" s="5"/>
      <c r="AP1672" s="5"/>
      <c r="AQ1672" s="5"/>
      <c r="AR1672" s="5"/>
      <c r="AS1672" s="5"/>
      <c r="AT1672" s="5"/>
      <c r="AU1672" s="5"/>
      <c r="AV1672" s="5"/>
      <c r="AW1672" s="5"/>
      <c r="AX1672" s="5"/>
      <c r="AY1672" s="5"/>
      <c r="AZ1672" s="5"/>
      <c r="BA1672" s="5"/>
      <c r="BB1672" s="5"/>
      <c r="BC1672" s="5"/>
      <c r="BD1672" s="5"/>
      <c r="BE1672" s="5"/>
      <c r="BF1672" s="5"/>
      <c r="BG1672" s="5"/>
      <c r="BH1672" s="5"/>
      <c r="BI1672" s="5"/>
      <c r="BJ1672" s="5"/>
      <c r="BK1672" s="5"/>
      <c r="BL1672" s="5"/>
      <c r="BM1672" s="5"/>
      <c r="BN1672" s="5"/>
      <c r="BO1672" s="1">
        <f t="shared" ref="BO1672:BO1735" si="26">COUNTA(D1672:BN1672)</f>
        <v>0</v>
      </c>
      <c r="BP1672" s="2"/>
    </row>
    <row r="1673" spans="1:68" x14ac:dyDescent="0.25">
      <c r="A1673" s="3"/>
      <c r="B1673" s="4"/>
      <c r="C1673" s="2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 s="5"/>
      <c r="O1673" s="5"/>
      <c r="P1673" s="5"/>
      <c r="Q1673" s="5"/>
      <c r="R1673" s="5"/>
      <c r="S1673" s="5"/>
      <c r="T1673" s="5"/>
      <c r="U1673" s="5"/>
      <c r="V1673" s="5"/>
      <c r="W1673" s="5"/>
      <c r="X1673" s="5"/>
      <c r="Y1673" s="5"/>
      <c r="Z1673" s="5"/>
      <c r="AA1673" s="5"/>
      <c r="AB1673" s="5"/>
      <c r="AC1673" s="5"/>
      <c r="AD1673" s="5"/>
      <c r="AE1673" s="5"/>
      <c r="AF1673" s="5"/>
      <c r="AG1673" s="5"/>
      <c r="AH1673" s="5"/>
      <c r="AI1673" s="5"/>
      <c r="AJ1673" s="5"/>
      <c r="AK1673" s="5"/>
      <c r="AL1673" s="5"/>
      <c r="AM1673" s="5"/>
      <c r="AN1673" s="5"/>
      <c r="AO1673" s="5"/>
      <c r="AP1673" s="5"/>
      <c r="AQ1673" s="5"/>
      <c r="AR1673" s="5"/>
      <c r="AS1673" s="5"/>
      <c r="AT1673" s="5"/>
      <c r="AU1673" s="5"/>
      <c r="AV1673" s="5"/>
      <c r="AW1673" s="5"/>
      <c r="AX1673" s="5"/>
      <c r="AY1673" s="5"/>
      <c r="AZ1673" s="5"/>
      <c r="BA1673" s="5"/>
      <c r="BB1673" s="5"/>
      <c r="BC1673" s="5"/>
      <c r="BD1673" s="5"/>
      <c r="BE1673" s="5"/>
      <c r="BF1673" s="5"/>
      <c r="BG1673" s="5"/>
      <c r="BH1673" s="5"/>
      <c r="BI1673" s="5"/>
      <c r="BJ1673" s="5"/>
      <c r="BK1673" s="5"/>
      <c r="BL1673" s="5"/>
      <c r="BM1673" s="5"/>
      <c r="BN1673" s="5"/>
      <c r="BO1673" s="1">
        <f t="shared" si="26"/>
        <v>0</v>
      </c>
      <c r="BP1673" s="2"/>
    </row>
    <row r="1674" spans="1:68" x14ac:dyDescent="0.25">
      <c r="A1674" s="3"/>
      <c r="B1674" s="4"/>
      <c r="C1674" s="2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 s="5"/>
      <c r="O1674" s="5"/>
      <c r="P1674" s="5"/>
      <c r="Q1674" s="5"/>
      <c r="R1674" s="5"/>
      <c r="S1674" s="5"/>
      <c r="T1674" s="5"/>
      <c r="U1674" s="5"/>
      <c r="V1674" s="5"/>
      <c r="W1674" s="5"/>
      <c r="X1674" s="5"/>
      <c r="Y1674" s="5"/>
      <c r="Z1674" s="5"/>
      <c r="AA1674" s="5"/>
      <c r="AB1674" s="5"/>
      <c r="AC1674" s="5"/>
      <c r="AD1674" s="5"/>
      <c r="AE1674" s="5"/>
      <c r="AF1674" s="5"/>
      <c r="AG1674" s="5"/>
      <c r="AH1674" s="5"/>
      <c r="AI1674" s="5"/>
      <c r="AJ1674" s="5"/>
      <c r="AK1674" s="5"/>
      <c r="AL1674" s="5"/>
      <c r="AM1674" s="5"/>
      <c r="AN1674" s="5"/>
      <c r="AO1674" s="5"/>
      <c r="AP1674" s="5"/>
      <c r="AQ1674" s="5"/>
      <c r="AR1674" s="5"/>
      <c r="AS1674" s="5"/>
      <c r="AT1674" s="5"/>
      <c r="AU1674" s="5"/>
      <c r="AV1674" s="5"/>
      <c r="AW1674" s="5"/>
      <c r="AX1674" s="5"/>
      <c r="AY1674" s="5"/>
      <c r="AZ1674" s="5"/>
      <c r="BA1674" s="5"/>
      <c r="BB1674" s="5"/>
      <c r="BC1674" s="5"/>
      <c r="BD1674" s="5"/>
      <c r="BE1674" s="5"/>
      <c r="BF1674" s="5"/>
      <c r="BG1674" s="5"/>
      <c r="BH1674" s="5"/>
      <c r="BI1674" s="5"/>
      <c r="BJ1674" s="5"/>
      <c r="BK1674" s="5"/>
      <c r="BL1674" s="5"/>
      <c r="BM1674" s="5"/>
      <c r="BN1674" s="5"/>
      <c r="BO1674" s="1">
        <f t="shared" si="26"/>
        <v>0</v>
      </c>
      <c r="BP1674" s="2"/>
    </row>
    <row r="1675" spans="1:68" x14ac:dyDescent="0.25">
      <c r="A1675" s="3"/>
      <c r="B1675" s="4"/>
      <c r="C1675" s="2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 s="5"/>
      <c r="O1675" s="5"/>
      <c r="P1675" s="5"/>
      <c r="Q1675" s="5"/>
      <c r="R1675" s="5"/>
      <c r="S1675" s="5"/>
      <c r="T1675" s="5"/>
      <c r="U1675" s="5"/>
      <c r="V1675" s="5"/>
      <c r="W1675" s="5"/>
      <c r="X1675" s="5"/>
      <c r="Y1675" s="5"/>
      <c r="Z1675" s="5"/>
      <c r="AA1675" s="5"/>
      <c r="AB1675" s="5"/>
      <c r="AC1675" s="5"/>
      <c r="AD1675" s="5"/>
      <c r="AE1675" s="5"/>
      <c r="AF1675" s="5"/>
      <c r="AG1675" s="5"/>
      <c r="AH1675" s="5"/>
      <c r="AI1675" s="5"/>
      <c r="AJ1675" s="5"/>
      <c r="AK1675" s="5"/>
      <c r="AL1675" s="5"/>
      <c r="AM1675" s="5"/>
      <c r="AN1675" s="5"/>
      <c r="AO1675" s="5"/>
      <c r="AP1675" s="5"/>
      <c r="AQ1675" s="5"/>
      <c r="AR1675" s="5"/>
      <c r="AS1675" s="5"/>
      <c r="AT1675" s="5"/>
      <c r="AU1675" s="5"/>
      <c r="AV1675" s="5"/>
      <c r="AW1675" s="5"/>
      <c r="AX1675" s="5"/>
      <c r="AY1675" s="5"/>
      <c r="AZ1675" s="5"/>
      <c r="BA1675" s="5"/>
      <c r="BB1675" s="5"/>
      <c r="BC1675" s="5"/>
      <c r="BD1675" s="5"/>
      <c r="BE1675" s="5"/>
      <c r="BF1675" s="5"/>
      <c r="BG1675" s="5"/>
      <c r="BH1675" s="5"/>
      <c r="BI1675" s="5"/>
      <c r="BJ1675" s="5"/>
      <c r="BK1675" s="5"/>
      <c r="BL1675" s="5"/>
      <c r="BM1675" s="5"/>
      <c r="BN1675" s="5"/>
      <c r="BO1675" s="1">
        <f t="shared" si="26"/>
        <v>0</v>
      </c>
      <c r="BP1675" s="2"/>
    </row>
    <row r="1676" spans="1:68" x14ac:dyDescent="0.25">
      <c r="A1676" s="3"/>
      <c r="B1676" s="4"/>
      <c r="C1676" s="2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 s="5"/>
      <c r="O1676" s="5"/>
      <c r="P1676" s="5"/>
      <c r="Q1676" s="5"/>
      <c r="R1676" s="5"/>
      <c r="S1676" s="5"/>
      <c r="T1676" s="5"/>
      <c r="U1676" s="5"/>
      <c r="V1676" s="5"/>
      <c r="W1676" s="5"/>
      <c r="X1676" s="5"/>
      <c r="Y1676" s="5"/>
      <c r="Z1676" s="5"/>
      <c r="AA1676" s="5"/>
      <c r="AB1676" s="5"/>
      <c r="AC1676" s="5"/>
      <c r="AD1676" s="5"/>
      <c r="AE1676" s="5"/>
      <c r="AF1676" s="5"/>
      <c r="AG1676" s="5"/>
      <c r="AH1676" s="5"/>
      <c r="AI1676" s="5"/>
      <c r="AJ1676" s="5"/>
      <c r="AK1676" s="5"/>
      <c r="AL1676" s="5"/>
      <c r="AM1676" s="5"/>
      <c r="AN1676" s="5"/>
      <c r="AO1676" s="5"/>
      <c r="AP1676" s="5"/>
      <c r="AQ1676" s="5"/>
      <c r="AR1676" s="5"/>
      <c r="AS1676" s="5"/>
      <c r="AT1676" s="5"/>
      <c r="AU1676" s="5"/>
      <c r="AV1676" s="5"/>
      <c r="AW1676" s="5"/>
      <c r="AX1676" s="5"/>
      <c r="AY1676" s="5"/>
      <c r="AZ1676" s="5"/>
      <c r="BA1676" s="5"/>
      <c r="BB1676" s="5"/>
      <c r="BC1676" s="5"/>
      <c r="BD1676" s="5"/>
      <c r="BE1676" s="5"/>
      <c r="BF1676" s="5"/>
      <c r="BG1676" s="5"/>
      <c r="BH1676" s="5"/>
      <c r="BI1676" s="5"/>
      <c r="BJ1676" s="5"/>
      <c r="BK1676" s="5"/>
      <c r="BL1676" s="5"/>
      <c r="BM1676" s="5"/>
      <c r="BN1676" s="5"/>
      <c r="BO1676" s="1">
        <f t="shared" si="26"/>
        <v>0</v>
      </c>
      <c r="BP1676" s="2"/>
    </row>
    <row r="1677" spans="1:68" x14ac:dyDescent="0.25">
      <c r="A1677" s="3"/>
      <c r="B1677" s="4"/>
      <c r="C1677" s="2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 s="5"/>
      <c r="O1677" s="5"/>
      <c r="P1677" s="5"/>
      <c r="Q1677" s="5"/>
      <c r="R1677" s="5"/>
      <c r="S1677" s="5"/>
      <c r="T1677" s="5"/>
      <c r="U1677" s="5"/>
      <c r="V1677" s="5"/>
      <c r="W1677" s="5"/>
      <c r="X1677" s="5"/>
      <c r="Y1677" s="5"/>
      <c r="Z1677" s="5"/>
      <c r="AA1677" s="5"/>
      <c r="AB1677" s="5"/>
      <c r="AC1677" s="5"/>
      <c r="AD1677" s="5"/>
      <c r="AE1677" s="5"/>
      <c r="AF1677" s="5"/>
      <c r="AG1677" s="5"/>
      <c r="AH1677" s="5"/>
      <c r="AI1677" s="5"/>
      <c r="AJ1677" s="5"/>
      <c r="AK1677" s="5"/>
      <c r="AL1677" s="5"/>
      <c r="AM1677" s="5"/>
      <c r="AN1677" s="5"/>
      <c r="AO1677" s="5"/>
      <c r="AP1677" s="5"/>
      <c r="AQ1677" s="5"/>
      <c r="AR1677" s="5"/>
      <c r="AS1677" s="5"/>
      <c r="AT1677" s="5"/>
      <c r="AU1677" s="5"/>
      <c r="AV1677" s="5"/>
      <c r="AW1677" s="5"/>
      <c r="AX1677" s="5"/>
      <c r="AY1677" s="5"/>
      <c r="AZ1677" s="5"/>
      <c r="BA1677" s="5"/>
      <c r="BB1677" s="5"/>
      <c r="BC1677" s="5"/>
      <c r="BD1677" s="5"/>
      <c r="BE1677" s="5"/>
      <c r="BF1677" s="5"/>
      <c r="BG1677" s="5"/>
      <c r="BH1677" s="5"/>
      <c r="BI1677" s="5"/>
      <c r="BJ1677" s="5"/>
      <c r="BK1677" s="5"/>
      <c r="BL1677" s="5"/>
      <c r="BM1677" s="5"/>
      <c r="BN1677" s="5"/>
      <c r="BO1677" s="1">
        <f t="shared" si="26"/>
        <v>0</v>
      </c>
      <c r="BP1677" s="2"/>
    </row>
    <row r="1678" spans="1:68" x14ac:dyDescent="0.25">
      <c r="A1678" s="3"/>
      <c r="B1678" s="4"/>
      <c r="C1678" s="2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 s="5"/>
      <c r="O1678" s="5"/>
      <c r="P1678" s="5"/>
      <c r="Q1678" s="5"/>
      <c r="R1678" s="5"/>
      <c r="S1678" s="5"/>
      <c r="T1678" s="5"/>
      <c r="U1678" s="5"/>
      <c r="V1678" s="5"/>
      <c r="W1678" s="5"/>
      <c r="X1678" s="5"/>
      <c r="Y1678" s="5"/>
      <c r="Z1678" s="5"/>
      <c r="AA1678" s="5"/>
      <c r="AB1678" s="5"/>
      <c r="AC1678" s="5"/>
      <c r="AD1678" s="5"/>
      <c r="AE1678" s="5"/>
      <c r="AF1678" s="5"/>
      <c r="AG1678" s="5"/>
      <c r="AH1678" s="5"/>
      <c r="AI1678" s="5"/>
      <c r="AJ1678" s="5"/>
      <c r="AK1678" s="5"/>
      <c r="AL1678" s="5"/>
      <c r="AM1678" s="5"/>
      <c r="AN1678" s="5"/>
      <c r="AO1678" s="5"/>
      <c r="AP1678" s="5"/>
      <c r="AQ1678" s="5"/>
      <c r="AR1678" s="5"/>
      <c r="AS1678" s="5"/>
      <c r="AT1678" s="5"/>
      <c r="AU1678" s="5"/>
      <c r="AV1678" s="5"/>
      <c r="AW1678" s="5"/>
      <c r="AX1678" s="5"/>
      <c r="AY1678" s="5"/>
      <c r="AZ1678" s="5"/>
      <c r="BA1678" s="5"/>
      <c r="BB1678" s="5"/>
      <c r="BC1678" s="5"/>
      <c r="BD1678" s="5"/>
      <c r="BE1678" s="5"/>
      <c r="BF1678" s="5"/>
      <c r="BG1678" s="5"/>
      <c r="BH1678" s="5"/>
      <c r="BI1678" s="5"/>
      <c r="BJ1678" s="5"/>
      <c r="BK1678" s="5"/>
      <c r="BL1678" s="5"/>
      <c r="BM1678" s="5"/>
      <c r="BN1678" s="5"/>
      <c r="BO1678" s="1">
        <f t="shared" si="26"/>
        <v>0</v>
      </c>
      <c r="BP1678" s="2"/>
    </row>
    <row r="1679" spans="1:68" x14ac:dyDescent="0.25">
      <c r="A1679" s="3"/>
      <c r="B1679" s="4"/>
      <c r="C1679" s="2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 s="5"/>
      <c r="O1679" s="5"/>
      <c r="P1679" s="5"/>
      <c r="Q1679" s="5"/>
      <c r="R1679" s="5"/>
      <c r="S1679" s="5"/>
      <c r="T1679" s="5"/>
      <c r="U1679" s="5"/>
      <c r="V1679" s="5"/>
      <c r="W1679" s="5"/>
      <c r="X1679" s="5"/>
      <c r="Y1679" s="5"/>
      <c r="Z1679" s="5"/>
      <c r="AA1679" s="5"/>
      <c r="AB1679" s="5"/>
      <c r="AC1679" s="5"/>
      <c r="AD1679" s="5"/>
      <c r="AE1679" s="5"/>
      <c r="AF1679" s="5"/>
      <c r="AG1679" s="5"/>
      <c r="AH1679" s="5"/>
      <c r="AI1679" s="5"/>
      <c r="AJ1679" s="5"/>
      <c r="AK1679" s="5"/>
      <c r="AL1679" s="5"/>
      <c r="AM1679" s="5"/>
      <c r="AN1679" s="5"/>
      <c r="AO1679" s="5"/>
      <c r="AP1679" s="5"/>
      <c r="AQ1679" s="5"/>
      <c r="AR1679" s="5"/>
      <c r="AS1679" s="5"/>
      <c r="AT1679" s="5"/>
      <c r="AU1679" s="5"/>
      <c r="AV1679" s="5"/>
      <c r="AW1679" s="5"/>
      <c r="AX1679" s="5"/>
      <c r="AY1679" s="5"/>
      <c r="AZ1679" s="5"/>
      <c r="BA1679" s="5"/>
      <c r="BB1679" s="5"/>
      <c r="BC1679" s="5"/>
      <c r="BD1679" s="5"/>
      <c r="BE1679" s="5"/>
      <c r="BF1679" s="5"/>
      <c r="BG1679" s="5"/>
      <c r="BH1679" s="5"/>
      <c r="BI1679" s="5"/>
      <c r="BJ1679" s="5"/>
      <c r="BK1679" s="5"/>
      <c r="BL1679" s="5"/>
      <c r="BM1679" s="5"/>
      <c r="BN1679" s="5"/>
      <c r="BO1679" s="1">
        <f t="shared" si="26"/>
        <v>0</v>
      </c>
      <c r="BP1679" s="2"/>
    </row>
    <row r="1680" spans="1:68" x14ac:dyDescent="0.25">
      <c r="A1680" s="3"/>
      <c r="B1680" s="4"/>
      <c r="C1680" s="2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 s="5"/>
      <c r="O1680" s="5"/>
      <c r="P1680" s="5"/>
      <c r="Q1680" s="5"/>
      <c r="R1680" s="5"/>
      <c r="S1680" s="5"/>
      <c r="T1680" s="5"/>
      <c r="U1680" s="5"/>
      <c r="V1680" s="5"/>
      <c r="W1680" s="5"/>
      <c r="X1680" s="5"/>
      <c r="Y1680" s="5"/>
      <c r="Z1680" s="5"/>
      <c r="AA1680" s="5"/>
      <c r="AB1680" s="5"/>
      <c r="AC1680" s="5"/>
      <c r="AD1680" s="5"/>
      <c r="AE1680" s="5"/>
      <c r="AF1680" s="5"/>
      <c r="AG1680" s="5"/>
      <c r="AH1680" s="5"/>
      <c r="AI1680" s="5"/>
      <c r="AJ1680" s="5"/>
      <c r="AK1680" s="5"/>
      <c r="AL1680" s="5"/>
      <c r="AM1680" s="5"/>
      <c r="AN1680" s="5"/>
      <c r="AO1680" s="5"/>
      <c r="AP1680" s="5"/>
      <c r="AQ1680" s="5"/>
      <c r="AR1680" s="5"/>
      <c r="AS1680" s="5"/>
      <c r="AT1680" s="5"/>
      <c r="AU1680" s="5"/>
      <c r="AV1680" s="5"/>
      <c r="AW1680" s="5"/>
      <c r="AX1680" s="5"/>
      <c r="AY1680" s="5"/>
      <c r="AZ1680" s="5"/>
      <c r="BA1680" s="5"/>
      <c r="BB1680" s="5"/>
      <c r="BC1680" s="5"/>
      <c r="BD1680" s="5"/>
      <c r="BE1680" s="5"/>
      <c r="BF1680" s="5"/>
      <c r="BG1680" s="5"/>
      <c r="BH1680" s="5"/>
      <c r="BI1680" s="5"/>
      <c r="BJ1680" s="5"/>
      <c r="BK1680" s="5"/>
      <c r="BL1680" s="5"/>
      <c r="BM1680" s="5"/>
      <c r="BN1680" s="5"/>
      <c r="BO1680" s="1">
        <f t="shared" si="26"/>
        <v>0</v>
      </c>
      <c r="BP1680" s="2"/>
    </row>
    <row r="1681" spans="1:68" x14ac:dyDescent="0.25">
      <c r="A1681" s="3"/>
      <c r="B1681" s="4"/>
      <c r="C1681" s="2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 s="5"/>
      <c r="O1681" s="5"/>
      <c r="P1681" s="5"/>
      <c r="Q1681" s="5"/>
      <c r="R1681" s="5"/>
      <c r="S1681" s="5"/>
      <c r="T1681" s="5"/>
      <c r="U1681" s="5"/>
      <c r="V1681" s="5"/>
      <c r="W1681" s="5"/>
      <c r="X1681" s="5"/>
      <c r="Y1681" s="5"/>
      <c r="Z1681" s="5"/>
      <c r="AA1681" s="5"/>
      <c r="AB1681" s="5"/>
      <c r="AC1681" s="5"/>
      <c r="AD1681" s="5"/>
      <c r="AE1681" s="5"/>
      <c r="AF1681" s="5"/>
      <c r="AG1681" s="5"/>
      <c r="AH1681" s="5"/>
      <c r="AI1681" s="5"/>
      <c r="AJ1681" s="5"/>
      <c r="AK1681" s="5"/>
      <c r="AL1681" s="5"/>
      <c r="AM1681" s="5"/>
      <c r="AN1681" s="5"/>
      <c r="AO1681" s="5"/>
      <c r="AP1681" s="5"/>
      <c r="AQ1681" s="5"/>
      <c r="AR1681" s="5"/>
      <c r="AS1681" s="5"/>
      <c r="AT1681" s="5"/>
      <c r="AU1681" s="5"/>
      <c r="AV1681" s="5"/>
      <c r="AW1681" s="5"/>
      <c r="AX1681" s="5"/>
      <c r="AY1681" s="5"/>
      <c r="AZ1681" s="5"/>
      <c r="BA1681" s="5"/>
      <c r="BB1681" s="5"/>
      <c r="BC1681" s="5"/>
      <c r="BD1681" s="5"/>
      <c r="BE1681" s="5"/>
      <c r="BF1681" s="5"/>
      <c r="BG1681" s="5"/>
      <c r="BH1681" s="5"/>
      <c r="BI1681" s="5"/>
      <c r="BJ1681" s="5"/>
      <c r="BK1681" s="5"/>
      <c r="BL1681" s="5"/>
      <c r="BM1681" s="5"/>
      <c r="BN1681" s="5"/>
      <c r="BO1681" s="1">
        <f t="shared" si="26"/>
        <v>0</v>
      </c>
      <c r="BP1681" s="2"/>
    </row>
    <row r="1682" spans="1:68" x14ac:dyDescent="0.25">
      <c r="A1682" s="3"/>
      <c r="B1682" s="4"/>
      <c r="C1682" s="2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 s="5"/>
      <c r="O1682" s="5"/>
      <c r="P1682" s="5"/>
      <c r="Q1682" s="5"/>
      <c r="R1682" s="5"/>
      <c r="S1682" s="5"/>
      <c r="T1682" s="5"/>
      <c r="U1682" s="5"/>
      <c r="V1682" s="5"/>
      <c r="W1682" s="5"/>
      <c r="X1682" s="5"/>
      <c r="Y1682" s="5"/>
      <c r="Z1682" s="5"/>
      <c r="AA1682" s="5"/>
      <c r="AB1682" s="5"/>
      <c r="AC1682" s="5"/>
      <c r="AD1682" s="5"/>
      <c r="AE1682" s="5"/>
      <c r="AF1682" s="5"/>
      <c r="AG1682" s="5"/>
      <c r="AH1682" s="5"/>
      <c r="AI1682" s="5"/>
      <c r="AJ1682" s="5"/>
      <c r="AK1682" s="5"/>
      <c r="AL1682" s="5"/>
      <c r="AM1682" s="5"/>
      <c r="AN1682" s="5"/>
      <c r="AO1682" s="5"/>
      <c r="AP1682" s="5"/>
      <c r="AQ1682" s="5"/>
      <c r="AR1682" s="5"/>
      <c r="AS1682" s="5"/>
      <c r="AT1682" s="5"/>
      <c r="AU1682" s="5"/>
      <c r="AV1682" s="5"/>
      <c r="AW1682" s="5"/>
      <c r="AX1682" s="5"/>
      <c r="AY1682" s="5"/>
      <c r="AZ1682" s="5"/>
      <c r="BA1682" s="5"/>
      <c r="BB1682" s="5"/>
      <c r="BC1682" s="5"/>
      <c r="BD1682" s="5"/>
      <c r="BE1682" s="5"/>
      <c r="BF1682" s="5"/>
      <c r="BG1682" s="5"/>
      <c r="BH1682" s="5"/>
      <c r="BI1682" s="5"/>
      <c r="BJ1682" s="5"/>
      <c r="BK1682" s="5"/>
      <c r="BL1682" s="5"/>
      <c r="BM1682" s="5"/>
      <c r="BN1682" s="5"/>
      <c r="BO1682" s="1">
        <f t="shared" si="26"/>
        <v>0</v>
      </c>
      <c r="BP1682" s="2"/>
    </row>
    <row r="1683" spans="1:68" x14ac:dyDescent="0.25">
      <c r="A1683" s="3"/>
      <c r="B1683" s="4"/>
      <c r="C1683" s="2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 s="5"/>
      <c r="O1683" s="5"/>
      <c r="P1683" s="5"/>
      <c r="Q1683" s="5"/>
      <c r="R1683" s="5"/>
      <c r="S1683" s="5"/>
      <c r="T1683" s="5"/>
      <c r="U1683" s="5"/>
      <c r="V1683" s="5"/>
      <c r="W1683" s="5"/>
      <c r="X1683" s="5"/>
      <c r="Y1683" s="5"/>
      <c r="Z1683" s="5"/>
      <c r="AA1683" s="5"/>
      <c r="AB1683" s="5"/>
      <c r="AC1683" s="5"/>
      <c r="AD1683" s="5"/>
      <c r="AE1683" s="5"/>
      <c r="AF1683" s="5"/>
      <c r="AG1683" s="5"/>
      <c r="AH1683" s="5"/>
      <c r="AI1683" s="5"/>
      <c r="AJ1683" s="5"/>
      <c r="AK1683" s="5"/>
      <c r="AL1683" s="5"/>
      <c r="AM1683" s="5"/>
      <c r="AN1683" s="5"/>
      <c r="AO1683" s="5"/>
      <c r="AP1683" s="5"/>
      <c r="AQ1683" s="5"/>
      <c r="AR1683" s="5"/>
      <c r="AS1683" s="5"/>
      <c r="AT1683" s="5"/>
      <c r="AU1683" s="5"/>
      <c r="AV1683" s="5"/>
      <c r="AW1683" s="5"/>
      <c r="AX1683" s="5"/>
      <c r="AY1683" s="5"/>
      <c r="AZ1683" s="5"/>
      <c r="BA1683" s="5"/>
      <c r="BB1683" s="5"/>
      <c r="BC1683" s="5"/>
      <c r="BD1683" s="5"/>
      <c r="BE1683" s="5"/>
      <c r="BF1683" s="5"/>
      <c r="BG1683" s="5"/>
      <c r="BH1683" s="5"/>
      <c r="BI1683" s="5"/>
      <c r="BJ1683" s="5"/>
      <c r="BK1683" s="5"/>
      <c r="BL1683" s="5"/>
      <c r="BM1683" s="5"/>
      <c r="BN1683" s="5"/>
      <c r="BO1683" s="1">
        <f t="shared" si="26"/>
        <v>0</v>
      </c>
      <c r="BP1683" s="2"/>
    </row>
    <row r="1684" spans="1:68" x14ac:dyDescent="0.25">
      <c r="A1684" s="3"/>
      <c r="B1684" s="4"/>
      <c r="C1684" s="2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 s="5"/>
      <c r="O1684" s="5"/>
      <c r="P1684" s="5"/>
      <c r="Q1684" s="5"/>
      <c r="R1684" s="5"/>
      <c r="S1684" s="5"/>
      <c r="T1684" s="5"/>
      <c r="U1684" s="5"/>
      <c r="V1684" s="5"/>
      <c r="W1684" s="5"/>
      <c r="X1684" s="5"/>
      <c r="Y1684" s="5"/>
      <c r="Z1684" s="5"/>
      <c r="AA1684" s="5"/>
      <c r="AB1684" s="5"/>
      <c r="AC1684" s="5"/>
      <c r="AD1684" s="5"/>
      <c r="AE1684" s="5"/>
      <c r="AF1684" s="5"/>
      <c r="AG1684" s="5"/>
      <c r="AH1684" s="5"/>
      <c r="AI1684" s="5"/>
      <c r="AJ1684" s="5"/>
      <c r="AK1684" s="5"/>
      <c r="AL1684" s="5"/>
      <c r="AM1684" s="5"/>
      <c r="AN1684" s="5"/>
      <c r="AO1684" s="5"/>
      <c r="AP1684" s="5"/>
      <c r="AQ1684" s="5"/>
      <c r="AR1684" s="5"/>
      <c r="AS1684" s="5"/>
      <c r="AT1684" s="5"/>
      <c r="AU1684" s="5"/>
      <c r="AV1684" s="5"/>
      <c r="AW1684" s="5"/>
      <c r="AX1684" s="5"/>
      <c r="AY1684" s="5"/>
      <c r="AZ1684" s="5"/>
      <c r="BA1684" s="5"/>
      <c r="BB1684" s="5"/>
      <c r="BC1684" s="5"/>
      <c r="BD1684" s="5"/>
      <c r="BE1684" s="5"/>
      <c r="BF1684" s="5"/>
      <c r="BG1684" s="5"/>
      <c r="BH1684" s="5"/>
      <c r="BI1684" s="5"/>
      <c r="BJ1684" s="5"/>
      <c r="BK1684" s="5"/>
      <c r="BL1684" s="5"/>
      <c r="BM1684" s="5"/>
      <c r="BN1684" s="5"/>
      <c r="BO1684" s="1">
        <f t="shared" si="26"/>
        <v>0</v>
      </c>
      <c r="BP1684" s="2"/>
    </row>
    <row r="1685" spans="1:68" x14ac:dyDescent="0.25">
      <c r="A1685" s="3"/>
      <c r="B1685" s="4"/>
      <c r="C1685" s="2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 s="5"/>
      <c r="O1685" s="5"/>
      <c r="P1685" s="5"/>
      <c r="Q1685" s="5"/>
      <c r="R1685" s="5"/>
      <c r="S1685" s="5"/>
      <c r="T1685" s="5"/>
      <c r="U1685" s="5"/>
      <c r="V1685" s="5"/>
      <c r="W1685" s="5"/>
      <c r="X1685" s="5"/>
      <c r="Y1685" s="5"/>
      <c r="Z1685" s="5"/>
      <c r="AA1685" s="5"/>
      <c r="AB1685" s="5"/>
      <c r="AC1685" s="5"/>
      <c r="AD1685" s="5"/>
      <c r="AE1685" s="5"/>
      <c r="AF1685" s="5"/>
      <c r="AG1685" s="5"/>
      <c r="AH1685" s="5"/>
      <c r="AI1685" s="5"/>
      <c r="AJ1685" s="5"/>
      <c r="AK1685" s="5"/>
      <c r="AL1685" s="5"/>
      <c r="AM1685" s="5"/>
      <c r="AN1685" s="5"/>
      <c r="AO1685" s="5"/>
      <c r="AP1685" s="5"/>
      <c r="AQ1685" s="5"/>
      <c r="AR1685" s="5"/>
      <c r="AS1685" s="5"/>
      <c r="AT1685" s="5"/>
      <c r="AU1685" s="5"/>
      <c r="AV1685" s="5"/>
      <c r="AW1685" s="5"/>
      <c r="AX1685" s="5"/>
      <c r="AY1685" s="5"/>
      <c r="AZ1685" s="5"/>
      <c r="BA1685" s="5"/>
      <c r="BB1685" s="5"/>
      <c r="BC1685" s="5"/>
      <c r="BD1685" s="5"/>
      <c r="BE1685" s="5"/>
      <c r="BF1685" s="5"/>
      <c r="BG1685" s="5"/>
      <c r="BH1685" s="5"/>
      <c r="BI1685" s="5"/>
      <c r="BJ1685" s="5"/>
      <c r="BK1685" s="5"/>
      <c r="BL1685" s="5"/>
      <c r="BM1685" s="5"/>
      <c r="BN1685" s="5"/>
      <c r="BO1685" s="1">
        <f t="shared" si="26"/>
        <v>0</v>
      </c>
      <c r="BP1685" s="2"/>
    </row>
    <row r="1686" spans="1:68" x14ac:dyDescent="0.25">
      <c r="A1686" s="3"/>
      <c r="B1686" s="4"/>
      <c r="C1686" s="2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 s="5"/>
      <c r="O1686" s="5"/>
      <c r="P1686" s="5"/>
      <c r="Q1686" s="5"/>
      <c r="R1686" s="5"/>
      <c r="S1686" s="5"/>
      <c r="T1686" s="5"/>
      <c r="U1686" s="5"/>
      <c r="V1686" s="5"/>
      <c r="W1686" s="5"/>
      <c r="X1686" s="5"/>
      <c r="Y1686" s="5"/>
      <c r="Z1686" s="5"/>
      <c r="AA1686" s="5"/>
      <c r="AB1686" s="5"/>
      <c r="AC1686" s="5"/>
      <c r="AD1686" s="5"/>
      <c r="AE1686" s="5"/>
      <c r="AF1686" s="5"/>
      <c r="AG1686" s="5"/>
      <c r="AH1686" s="5"/>
      <c r="AI1686" s="5"/>
      <c r="AJ1686" s="5"/>
      <c r="AK1686" s="5"/>
      <c r="AL1686" s="5"/>
      <c r="AM1686" s="5"/>
      <c r="AN1686" s="5"/>
      <c r="AO1686" s="5"/>
      <c r="AP1686" s="5"/>
      <c r="AQ1686" s="5"/>
      <c r="AR1686" s="5"/>
      <c r="AS1686" s="5"/>
      <c r="AT1686" s="5"/>
      <c r="AU1686" s="5"/>
      <c r="AV1686" s="5"/>
      <c r="AW1686" s="5"/>
      <c r="AX1686" s="5"/>
      <c r="AY1686" s="5"/>
      <c r="AZ1686" s="5"/>
      <c r="BA1686" s="5"/>
      <c r="BB1686" s="5"/>
      <c r="BC1686" s="5"/>
      <c r="BD1686" s="5"/>
      <c r="BE1686" s="5"/>
      <c r="BF1686" s="5"/>
      <c r="BG1686" s="5"/>
      <c r="BH1686" s="5"/>
      <c r="BI1686" s="5"/>
      <c r="BJ1686" s="5"/>
      <c r="BK1686" s="5"/>
      <c r="BL1686" s="5"/>
      <c r="BM1686" s="5"/>
      <c r="BN1686" s="5"/>
      <c r="BO1686" s="1">
        <f t="shared" si="26"/>
        <v>0</v>
      </c>
      <c r="BP1686" s="2"/>
    </row>
    <row r="1687" spans="1:68" x14ac:dyDescent="0.25">
      <c r="A1687" s="3"/>
      <c r="B1687" s="4"/>
      <c r="C1687" s="2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 s="5"/>
      <c r="O1687" s="5"/>
      <c r="P1687" s="5"/>
      <c r="Q1687" s="5"/>
      <c r="R1687" s="5"/>
      <c r="S1687" s="5"/>
      <c r="T1687" s="5"/>
      <c r="U1687" s="5"/>
      <c r="V1687" s="5"/>
      <c r="W1687" s="5"/>
      <c r="X1687" s="5"/>
      <c r="Y1687" s="5"/>
      <c r="Z1687" s="5"/>
      <c r="AA1687" s="5"/>
      <c r="AB1687" s="5"/>
      <c r="AC1687" s="5"/>
      <c r="AD1687" s="5"/>
      <c r="AE1687" s="5"/>
      <c r="AF1687" s="5"/>
      <c r="AG1687" s="5"/>
      <c r="AH1687" s="5"/>
      <c r="AI1687" s="5"/>
      <c r="AJ1687" s="5"/>
      <c r="AK1687" s="5"/>
      <c r="AL1687" s="5"/>
      <c r="AM1687" s="5"/>
      <c r="AN1687" s="5"/>
      <c r="AO1687" s="5"/>
      <c r="AP1687" s="5"/>
      <c r="AQ1687" s="5"/>
      <c r="AR1687" s="5"/>
      <c r="AS1687" s="5"/>
      <c r="AT1687" s="5"/>
      <c r="AU1687" s="5"/>
      <c r="AV1687" s="5"/>
      <c r="AW1687" s="5"/>
      <c r="AX1687" s="5"/>
      <c r="AY1687" s="5"/>
      <c r="AZ1687" s="5"/>
      <c r="BA1687" s="5"/>
      <c r="BB1687" s="5"/>
      <c r="BC1687" s="5"/>
      <c r="BD1687" s="5"/>
      <c r="BE1687" s="5"/>
      <c r="BF1687" s="5"/>
      <c r="BG1687" s="5"/>
      <c r="BH1687" s="5"/>
      <c r="BI1687" s="5"/>
      <c r="BJ1687" s="5"/>
      <c r="BK1687" s="5"/>
      <c r="BL1687" s="5"/>
      <c r="BM1687" s="5"/>
      <c r="BN1687" s="5"/>
      <c r="BO1687" s="1">
        <f t="shared" si="26"/>
        <v>0</v>
      </c>
      <c r="BP1687" s="2"/>
    </row>
    <row r="1688" spans="1:68" x14ac:dyDescent="0.25">
      <c r="A1688" s="3"/>
      <c r="B1688" s="4"/>
      <c r="C1688" s="2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 s="5"/>
      <c r="O1688" s="5"/>
      <c r="P1688" s="5"/>
      <c r="Q1688" s="5"/>
      <c r="R1688" s="5"/>
      <c r="S1688" s="5"/>
      <c r="T1688" s="5"/>
      <c r="U1688" s="5"/>
      <c r="V1688" s="5"/>
      <c r="W1688" s="5"/>
      <c r="X1688" s="5"/>
      <c r="Y1688" s="5"/>
      <c r="Z1688" s="5"/>
      <c r="AA1688" s="5"/>
      <c r="AB1688" s="5"/>
      <c r="AC1688" s="5"/>
      <c r="AD1688" s="5"/>
      <c r="AE1688" s="5"/>
      <c r="AF1688" s="5"/>
      <c r="AG1688" s="5"/>
      <c r="AH1688" s="5"/>
      <c r="AI1688" s="5"/>
      <c r="AJ1688" s="5"/>
      <c r="AK1688" s="5"/>
      <c r="AL1688" s="5"/>
      <c r="AM1688" s="5"/>
      <c r="AN1688" s="5"/>
      <c r="AO1688" s="5"/>
      <c r="AP1688" s="5"/>
      <c r="AQ1688" s="5"/>
      <c r="AR1688" s="5"/>
      <c r="AS1688" s="5"/>
      <c r="AT1688" s="5"/>
      <c r="AU1688" s="5"/>
      <c r="AV1688" s="5"/>
      <c r="AW1688" s="5"/>
      <c r="AX1688" s="5"/>
      <c r="AY1688" s="5"/>
      <c r="AZ1688" s="5"/>
      <c r="BA1688" s="5"/>
      <c r="BB1688" s="5"/>
      <c r="BC1688" s="5"/>
      <c r="BD1688" s="5"/>
      <c r="BE1688" s="5"/>
      <c r="BF1688" s="5"/>
      <c r="BG1688" s="5"/>
      <c r="BH1688" s="5"/>
      <c r="BI1688" s="5"/>
      <c r="BJ1688" s="5"/>
      <c r="BK1688" s="5"/>
      <c r="BL1688" s="5"/>
      <c r="BM1688" s="5"/>
      <c r="BN1688" s="5"/>
      <c r="BO1688" s="1">
        <f t="shared" si="26"/>
        <v>0</v>
      </c>
      <c r="BP1688" s="2"/>
    </row>
    <row r="1689" spans="1:68" x14ac:dyDescent="0.25">
      <c r="A1689" s="3"/>
      <c r="B1689" s="4"/>
      <c r="C1689" s="2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 s="5"/>
      <c r="O1689" s="5"/>
      <c r="P1689" s="5"/>
      <c r="Q1689" s="5"/>
      <c r="R1689" s="5"/>
      <c r="S1689" s="5"/>
      <c r="T1689" s="5"/>
      <c r="U1689" s="5"/>
      <c r="V1689" s="5"/>
      <c r="W1689" s="5"/>
      <c r="X1689" s="5"/>
      <c r="Y1689" s="5"/>
      <c r="Z1689" s="5"/>
      <c r="AA1689" s="5"/>
      <c r="AB1689" s="5"/>
      <c r="AC1689" s="5"/>
      <c r="AD1689" s="5"/>
      <c r="AE1689" s="5"/>
      <c r="AF1689" s="5"/>
      <c r="AG1689" s="5"/>
      <c r="AH1689" s="5"/>
      <c r="AI1689" s="5"/>
      <c r="AJ1689" s="5"/>
      <c r="AK1689" s="5"/>
      <c r="AL1689" s="5"/>
      <c r="AM1689" s="5"/>
      <c r="AN1689" s="5"/>
      <c r="AO1689" s="5"/>
      <c r="AP1689" s="5"/>
      <c r="AQ1689" s="5"/>
      <c r="AR1689" s="5"/>
      <c r="AS1689" s="5"/>
      <c r="AT1689" s="5"/>
      <c r="AU1689" s="5"/>
      <c r="AV1689" s="5"/>
      <c r="AW1689" s="5"/>
      <c r="AX1689" s="5"/>
      <c r="AY1689" s="5"/>
      <c r="AZ1689" s="5"/>
      <c r="BA1689" s="5"/>
      <c r="BB1689" s="5"/>
      <c r="BC1689" s="5"/>
      <c r="BD1689" s="5"/>
      <c r="BE1689" s="5"/>
      <c r="BF1689" s="5"/>
      <c r="BG1689" s="5"/>
      <c r="BH1689" s="5"/>
      <c r="BI1689" s="5"/>
      <c r="BJ1689" s="5"/>
      <c r="BK1689" s="5"/>
      <c r="BL1689" s="5"/>
      <c r="BM1689" s="5"/>
      <c r="BN1689" s="5"/>
      <c r="BO1689" s="1">
        <f t="shared" si="26"/>
        <v>0</v>
      </c>
      <c r="BP1689" s="2"/>
    </row>
    <row r="1690" spans="1:68" x14ac:dyDescent="0.25">
      <c r="A1690" s="3"/>
      <c r="B1690" s="4"/>
      <c r="C1690" s="2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 s="5"/>
      <c r="O1690" s="5"/>
      <c r="P1690" s="5"/>
      <c r="Q1690" s="5"/>
      <c r="R1690" s="5"/>
      <c r="S1690" s="5"/>
      <c r="T1690" s="5"/>
      <c r="U1690" s="5"/>
      <c r="V1690" s="5"/>
      <c r="W1690" s="5"/>
      <c r="X1690" s="5"/>
      <c r="Y1690" s="5"/>
      <c r="Z1690" s="5"/>
      <c r="AA1690" s="5"/>
      <c r="AB1690" s="5"/>
      <c r="AC1690" s="5"/>
      <c r="AD1690" s="5"/>
      <c r="AE1690" s="5"/>
      <c r="AF1690" s="5"/>
      <c r="AG1690" s="5"/>
      <c r="AH1690" s="5"/>
      <c r="AI1690" s="5"/>
      <c r="AJ1690" s="5"/>
      <c r="AK1690" s="5"/>
      <c r="AL1690" s="5"/>
      <c r="AM1690" s="5"/>
      <c r="AN1690" s="5"/>
      <c r="AO1690" s="5"/>
      <c r="AP1690" s="5"/>
      <c r="AQ1690" s="5"/>
      <c r="AR1690" s="5"/>
      <c r="AS1690" s="5"/>
      <c r="AT1690" s="5"/>
      <c r="AU1690" s="5"/>
      <c r="AV1690" s="5"/>
      <c r="AW1690" s="5"/>
      <c r="AX1690" s="5"/>
      <c r="AY1690" s="5"/>
      <c r="AZ1690" s="5"/>
      <c r="BA1690" s="5"/>
      <c r="BB1690" s="5"/>
      <c r="BC1690" s="5"/>
      <c r="BD1690" s="5"/>
      <c r="BE1690" s="5"/>
      <c r="BF1690" s="5"/>
      <c r="BG1690" s="5"/>
      <c r="BH1690" s="5"/>
      <c r="BI1690" s="5"/>
      <c r="BJ1690" s="5"/>
      <c r="BK1690" s="5"/>
      <c r="BL1690" s="5"/>
      <c r="BM1690" s="5"/>
      <c r="BN1690" s="5"/>
      <c r="BO1690" s="1">
        <f t="shared" si="26"/>
        <v>0</v>
      </c>
      <c r="BP1690" s="2"/>
    </row>
    <row r="1691" spans="1:68" x14ac:dyDescent="0.25">
      <c r="A1691" s="3"/>
      <c r="B1691" s="4"/>
      <c r="C1691" s="2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 s="5"/>
      <c r="O1691" s="5"/>
      <c r="P1691" s="5"/>
      <c r="Q1691" s="5"/>
      <c r="R1691" s="5"/>
      <c r="S1691" s="5"/>
      <c r="T1691" s="5"/>
      <c r="U1691" s="5"/>
      <c r="V1691" s="5"/>
      <c r="W1691" s="5"/>
      <c r="X1691" s="5"/>
      <c r="Y1691" s="5"/>
      <c r="Z1691" s="5"/>
      <c r="AA1691" s="5"/>
      <c r="AB1691" s="5"/>
      <c r="AC1691" s="5"/>
      <c r="AD1691" s="5"/>
      <c r="AE1691" s="5"/>
      <c r="AF1691" s="5"/>
      <c r="AG1691" s="5"/>
      <c r="AH1691" s="5"/>
      <c r="AI1691" s="5"/>
      <c r="AJ1691" s="5"/>
      <c r="AK1691" s="5"/>
      <c r="AL1691" s="5"/>
      <c r="AM1691" s="5"/>
      <c r="AN1691" s="5"/>
      <c r="AO1691" s="5"/>
      <c r="AP1691" s="5"/>
      <c r="AQ1691" s="5"/>
      <c r="AR1691" s="5"/>
      <c r="AS1691" s="5"/>
      <c r="AT1691" s="5"/>
      <c r="AU1691" s="5"/>
      <c r="AV1691" s="5"/>
      <c r="AW1691" s="5"/>
      <c r="AX1691" s="5"/>
      <c r="AY1691" s="5"/>
      <c r="AZ1691" s="5"/>
      <c r="BA1691" s="5"/>
      <c r="BB1691" s="5"/>
      <c r="BC1691" s="5"/>
      <c r="BD1691" s="5"/>
      <c r="BE1691" s="5"/>
      <c r="BF1691" s="5"/>
      <c r="BG1691" s="5"/>
      <c r="BH1691" s="5"/>
      <c r="BI1691" s="5"/>
      <c r="BJ1691" s="5"/>
      <c r="BK1691" s="5"/>
      <c r="BL1691" s="5"/>
      <c r="BM1691" s="5"/>
      <c r="BN1691" s="5"/>
      <c r="BO1691" s="1">
        <f t="shared" si="26"/>
        <v>0</v>
      </c>
      <c r="BP1691" s="2"/>
    </row>
    <row r="1692" spans="1:68" x14ac:dyDescent="0.25">
      <c r="A1692" s="3"/>
      <c r="B1692" s="4"/>
      <c r="C1692" s="2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 s="5"/>
      <c r="O1692" s="5"/>
      <c r="P1692" s="5"/>
      <c r="Q1692" s="5"/>
      <c r="R1692" s="5"/>
      <c r="S1692" s="5"/>
      <c r="T1692" s="5"/>
      <c r="U1692" s="5"/>
      <c r="V1692" s="5"/>
      <c r="W1692" s="5"/>
      <c r="X1692" s="5"/>
      <c r="Y1692" s="5"/>
      <c r="Z1692" s="5"/>
      <c r="AA1692" s="5"/>
      <c r="AB1692" s="5"/>
      <c r="AC1692" s="5"/>
      <c r="AD1692" s="5"/>
      <c r="AE1692" s="5"/>
      <c r="AF1692" s="5"/>
      <c r="AG1692" s="5"/>
      <c r="AH1692" s="5"/>
      <c r="AI1692" s="5"/>
      <c r="AJ1692" s="5"/>
      <c r="AK1692" s="5"/>
      <c r="AL1692" s="5"/>
      <c r="AM1692" s="5"/>
      <c r="AN1692" s="5"/>
      <c r="AO1692" s="5"/>
      <c r="AP1692" s="5"/>
      <c r="AQ1692" s="5"/>
      <c r="AR1692" s="5"/>
      <c r="AS1692" s="5"/>
      <c r="AT1692" s="5"/>
      <c r="AU1692" s="5"/>
      <c r="AV1692" s="5"/>
      <c r="AW1692" s="5"/>
      <c r="AX1692" s="5"/>
      <c r="AY1692" s="5"/>
      <c r="AZ1692" s="5"/>
      <c r="BA1692" s="5"/>
      <c r="BB1692" s="5"/>
      <c r="BC1692" s="5"/>
      <c r="BD1692" s="5"/>
      <c r="BE1692" s="5"/>
      <c r="BF1692" s="5"/>
      <c r="BG1692" s="5"/>
      <c r="BH1692" s="5"/>
      <c r="BI1692" s="5"/>
      <c r="BJ1692" s="5"/>
      <c r="BK1692" s="5"/>
      <c r="BL1692" s="5"/>
      <c r="BM1692" s="5"/>
      <c r="BN1692" s="5"/>
      <c r="BO1692" s="1">
        <f t="shared" si="26"/>
        <v>0</v>
      </c>
      <c r="BP1692" s="2"/>
    </row>
    <row r="1693" spans="1:68" x14ac:dyDescent="0.25">
      <c r="A1693" s="3"/>
      <c r="B1693" s="4"/>
      <c r="C1693" s="2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 s="5"/>
      <c r="O1693" s="5"/>
      <c r="P1693" s="5"/>
      <c r="Q1693" s="5"/>
      <c r="R1693" s="5"/>
      <c r="S1693" s="5"/>
      <c r="T1693" s="5"/>
      <c r="U1693" s="5"/>
      <c r="V1693" s="5"/>
      <c r="W1693" s="5"/>
      <c r="X1693" s="5"/>
      <c r="Y1693" s="5"/>
      <c r="Z1693" s="5"/>
      <c r="AA1693" s="5"/>
      <c r="AB1693" s="5"/>
      <c r="AC1693" s="5"/>
      <c r="AD1693" s="5"/>
      <c r="AE1693" s="5"/>
      <c r="AF1693" s="5"/>
      <c r="AG1693" s="5"/>
      <c r="AH1693" s="5"/>
      <c r="AI1693" s="5"/>
      <c r="AJ1693" s="5"/>
      <c r="AK1693" s="5"/>
      <c r="AL1693" s="5"/>
      <c r="AM1693" s="5"/>
      <c r="AN1693" s="5"/>
      <c r="AO1693" s="5"/>
      <c r="AP1693" s="5"/>
      <c r="AQ1693" s="5"/>
      <c r="AR1693" s="5"/>
      <c r="AS1693" s="5"/>
      <c r="AT1693" s="5"/>
      <c r="AU1693" s="5"/>
      <c r="AV1693" s="5"/>
      <c r="AW1693" s="5"/>
      <c r="AX1693" s="5"/>
      <c r="AY1693" s="5"/>
      <c r="AZ1693" s="5"/>
      <c r="BA1693" s="5"/>
      <c r="BB1693" s="5"/>
      <c r="BC1693" s="5"/>
      <c r="BD1693" s="5"/>
      <c r="BE1693" s="5"/>
      <c r="BF1693" s="5"/>
      <c r="BG1693" s="5"/>
      <c r="BH1693" s="5"/>
      <c r="BI1693" s="5"/>
      <c r="BJ1693" s="5"/>
      <c r="BK1693" s="5"/>
      <c r="BL1693" s="5"/>
      <c r="BM1693" s="5"/>
      <c r="BN1693" s="5"/>
      <c r="BO1693" s="1">
        <f t="shared" si="26"/>
        <v>0</v>
      </c>
      <c r="BP1693" s="2"/>
    </row>
    <row r="1694" spans="1:68" x14ac:dyDescent="0.25">
      <c r="A1694" s="3"/>
      <c r="B1694" s="4"/>
      <c r="C1694" s="2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 s="5"/>
      <c r="O1694" s="5"/>
      <c r="P1694" s="5"/>
      <c r="Q1694" s="5"/>
      <c r="R1694" s="5"/>
      <c r="S1694" s="5"/>
      <c r="T1694" s="5"/>
      <c r="U1694" s="5"/>
      <c r="V1694" s="5"/>
      <c r="W1694" s="5"/>
      <c r="X1694" s="5"/>
      <c r="Y1694" s="5"/>
      <c r="Z1694" s="5"/>
      <c r="AA1694" s="5"/>
      <c r="AB1694" s="5"/>
      <c r="AC1694" s="5"/>
      <c r="AD1694" s="5"/>
      <c r="AE1694" s="5"/>
      <c r="AF1694" s="5"/>
      <c r="AG1694" s="5"/>
      <c r="AH1694" s="5"/>
      <c r="AI1694" s="5"/>
      <c r="AJ1694" s="5"/>
      <c r="AK1694" s="5"/>
      <c r="AL1694" s="5"/>
      <c r="AM1694" s="5"/>
      <c r="AN1694" s="5"/>
      <c r="AO1694" s="5"/>
      <c r="AP1694" s="5"/>
      <c r="AQ1694" s="5"/>
      <c r="AR1694" s="5"/>
      <c r="AS1694" s="5"/>
      <c r="AT1694" s="5"/>
      <c r="AU1694" s="5"/>
      <c r="AV1694" s="5"/>
      <c r="AW1694" s="5"/>
      <c r="AX1694" s="5"/>
      <c r="AY1694" s="5"/>
      <c r="AZ1694" s="5"/>
      <c r="BA1694" s="5"/>
      <c r="BB1694" s="5"/>
      <c r="BC1694" s="5"/>
      <c r="BD1694" s="5"/>
      <c r="BE1694" s="5"/>
      <c r="BF1694" s="5"/>
      <c r="BG1694" s="5"/>
      <c r="BH1694" s="5"/>
      <c r="BI1694" s="5"/>
      <c r="BJ1694" s="5"/>
      <c r="BK1694" s="5"/>
      <c r="BL1694" s="5"/>
      <c r="BM1694" s="5"/>
      <c r="BN1694" s="5"/>
      <c r="BO1694" s="1">
        <f t="shared" si="26"/>
        <v>0</v>
      </c>
      <c r="BP1694" s="2"/>
    </row>
    <row r="1695" spans="1:68" x14ac:dyDescent="0.25">
      <c r="A1695" s="3"/>
      <c r="B1695" s="4"/>
      <c r="C1695" s="2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 s="5"/>
      <c r="O1695" s="5"/>
      <c r="P1695" s="5"/>
      <c r="Q1695" s="5"/>
      <c r="R1695" s="5"/>
      <c r="S1695" s="5"/>
      <c r="T1695" s="5"/>
      <c r="U1695" s="5"/>
      <c r="V1695" s="5"/>
      <c r="W1695" s="5"/>
      <c r="X1695" s="5"/>
      <c r="Y1695" s="5"/>
      <c r="Z1695" s="5"/>
      <c r="AA1695" s="5"/>
      <c r="AB1695" s="5"/>
      <c r="AC1695" s="5"/>
      <c r="AD1695" s="5"/>
      <c r="AE1695" s="5"/>
      <c r="AF1695" s="5"/>
      <c r="AG1695" s="5"/>
      <c r="AH1695" s="5"/>
      <c r="AI1695" s="5"/>
      <c r="AJ1695" s="5"/>
      <c r="AK1695" s="5"/>
      <c r="AL1695" s="5"/>
      <c r="AM1695" s="5"/>
      <c r="AN1695" s="5"/>
      <c r="AO1695" s="5"/>
      <c r="AP1695" s="5"/>
      <c r="AQ1695" s="5"/>
      <c r="AR1695" s="5"/>
      <c r="AS1695" s="5"/>
      <c r="AT1695" s="5"/>
      <c r="AU1695" s="5"/>
      <c r="AV1695" s="5"/>
      <c r="AW1695" s="5"/>
      <c r="AX1695" s="5"/>
      <c r="AY1695" s="5"/>
      <c r="AZ1695" s="5"/>
      <c r="BA1695" s="5"/>
      <c r="BB1695" s="5"/>
      <c r="BC1695" s="5"/>
      <c r="BD1695" s="5"/>
      <c r="BE1695" s="5"/>
      <c r="BF1695" s="5"/>
      <c r="BG1695" s="5"/>
      <c r="BH1695" s="5"/>
      <c r="BI1695" s="5"/>
      <c r="BJ1695" s="5"/>
      <c r="BK1695" s="5"/>
      <c r="BL1695" s="5"/>
      <c r="BM1695" s="5"/>
      <c r="BN1695" s="5"/>
      <c r="BO1695" s="1">
        <f t="shared" si="26"/>
        <v>0</v>
      </c>
      <c r="BP1695" s="2"/>
    </row>
    <row r="1696" spans="1:68" x14ac:dyDescent="0.25">
      <c r="A1696" s="3"/>
      <c r="B1696" s="4"/>
      <c r="C1696" s="2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 s="5"/>
      <c r="O1696" s="5"/>
      <c r="P1696" s="5"/>
      <c r="Q1696" s="5"/>
      <c r="R1696" s="5"/>
      <c r="S1696" s="5"/>
      <c r="T1696" s="5"/>
      <c r="U1696" s="5"/>
      <c r="V1696" s="5"/>
      <c r="W1696" s="5"/>
      <c r="X1696" s="5"/>
      <c r="Y1696" s="5"/>
      <c r="Z1696" s="5"/>
      <c r="AA1696" s="5"/>
      <c r="AB1696" s="5"/>
      <c r="AC1696" s="5"/>
      <c r="AD1696" s="5"/>
      <c r="AE1696" s="5"/>
      <c r="AF1696" s="5"/>
      <c r="AG1696" s="5"/>
      <c r="AH1696" s="5"/>
      <c r="AI1696" s="5"/>
      <c r="AJ1696" s="5"/>
      <c r="AK1696" s="5"/>
      <c r="AL1696" s="5"/>
      <c r="AM1696" s="5"/>
      <c r="AN1696" s="5"/>
      <c r="AO1696" s="5"/>
      <c r="AP1696" s="5"/>
      <c r="AQ1696" s="5"/>
      <c r="AR1696" s="5"/>
      <c r="AS1696" s="5"/>
      <c r="AT1696" s="5"/>
      <c r="AU1696" s="5"/>
      <c r="AV1696" s="5"/>
      <c r="AW1696" s="5"/>
      <c r="AX1696" s="5"/>
      <c r="AY1696" s="5"/>
      <c r="AZ1696" s="5"/>
      <c r="BA1696" s="5"/>
      <c r="BB1696" s="5"/>
      <c r="BC1696" s="5"/>
      <c r="BD1696" s="5"/>
      <c r="BE1696" s="5"/>
      <c r="BF1696" s="5"/>
      <c r="BG1696" s="5"/>
      <c r="BH1696" s="5"/>
      <c r="BI1696" s="5"/>
      <c r="BJ1696" s="5"/>
      <c r="BK1696" s="5"/>
      <c r="BL1696" s="5"/>
      <c r="BM1696" s="5"/>
      <c r="BN1696" s="5"/>
      <c r="BO1696" s="1">
        <f t="shared" si="26"/>
        <v>0</v>
      </c>
      <c r="BP1696" s="2"/>
    </row>
    <row r="1697" spans="1:68" x14ac:dyDescent="0.25">
      <c r="A1697" s="3"/>
      <c r="B1697" s="4"/>
      <c r="C1697" s="2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 s="5"/>
      <c r="O1697" s="5"/>
      <c r="P1697" s="5"/>
      <c r="Q1697" s="5"/>
      <c r="R1697" s="5"/>
      <c r="S1697" s="5"/>
      <c r="T1697" s="5"/>
      <c r="U1697" s="5"/>
      <c r="V1697" s="5"/>
      <c r="W1697" s="5"/>
      <c r="X1697" s="5"/>
      <c r="Y1697" s="5"/>
      <c r="Z1697" s="5"/>
      <c r="AA1697" s="5"/>
      <c r="AB1697" s="5"/>
      <c r="AC1697" s="5"/>
      <c r="AD1697" s="5"/>
      <c r="AE1697" s="5"/>
      <c r="AF1697" s="5"/>
      <c r="AG1697" s="5"/>
      <c r="AH1697" s="5"/>
      <c r="AI1697" s="5"/>
      <c r="AJ1697" s="5"/>
      <c r="AK1697" s="5"/>
      <c r="AL1697" s="5"/>
      <c r="AM1697" s="5"/>
      <c r="AN1697" s="5"/>
      <c r="AO1697" s="5"/>
      <c r="AP1697" s="5"/>
      <c r="AQ1697" s="5"/>
      <c r="AR1697" s="5"/>
      <c r="AS1697" s="5"/>
      <c r="AT1697" s="5"/>
      <c r="AU1697" s="5"/>
      <c r="AV1697" s="5"/>
      <c r="AW1697" s="5"/>
      <c r="AX1697" s="5"/>
      <c r="AY1697" s="5"/>
      <c r="AZ1697" s="5"/>
      <c r="BA1697" s="5"/>
      <c r="BB1697" s="5"/>
      <c r="BC1697" s="5"/>
      <c r="BD1697" s="5"/>
      <c r="BE1697" s="5"/>
      <c r="BF1697" s="5"/>
      <c r="BG1697" s="5"/>
      <c r="BH1697" s="5"/>
      <c r="BI1697" s="5"/>
      <c r="BJ1697" s="5"/>
      <c r="BK1697" s="5"/>
      <c r="BL1697" s="5"/>
      <c r="BM1697" s="5"/>
      <c r="BN1697" s="5"/>
      <c r="BO1697" s="1">
        <f t="shared" si="26"/>
        <v>0</v>
      </c>
      <c r="BP1697" s="2"/>
    </row>
    <row r="1698" spans="1:68" x14ac:dyDescent="0.25">
      <c r="A1698" s="3"/>
      <c r="B1698" s="4"/>
      <c r="C1698" s="2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 s="5"/>
      <c r="O1698" s="5"/>
      <c r="P1698" s="5"/>
      <c r="Q1698" s="5"/>
      <c r="R1698" s="5"/>
      <c r="S1698" s="5"/>
      <c r="T1698" s="5"/>
      <c r="U1698" s="5"/>
      <c r="V1698" s="5"/>
      <c r="W1698" s="5"/>
      <c r="X1698" s="5"/>
      <c r="Y1698" s="5"/>
      <c r="Z1698" s="5"/>
      <c r="AA1698" s="5"/>
      <c r="AB1698" s="5"/>
      <c r="AC1698" s="5"/>
      <c r="AD1698" s="5"/>
      <c r="AE1698" s="5"/>
      <c r="AF1698" s="5"/>
      <c r="AG1698" s="5"/>
      <c r="AH1698" s="5"/>
      <c r="AI1698" s="5"/>
      <c r="AJ1698" s="5"/>
      <c r="AK1698" s="5"/>
      <c r="AL1698" s="5"/>
      <c r="AM1698" s="5"/>
      <c r="AN1698" s="5"/>
      <c r="AO1698" s="5"/>
      <c r="AP1698" s="5"/>
      <c r="AQ1698" s="5"/>
      <c r="AR1698" s="5"/>
      <c r="AS1698" s="5"/>
      <c r="AT1698" s="5"/>
      <c r="AU1698" s="5"/>
      <c r="AV1698" s="5"/>
      <c r="AW1698" s="5"/>
      <c r="AX1698" s="5"/>
      <c r="AY1698" s="5"/>
      <c r="AZ1698" s="5"/>
      <c r="BA1698" s="5"/>
      <c r="BB1698" s="5"/>
      <c r="BC1698" s="5"/>
      <c r="BD1698" s="5"/>
      <c r="BE1698" s="5"/>
      <c r="BF1698" s="5"/>
      <c r="BG1698" s="5"/>
      <c r="BH1698" s="5"/>
      <c r="BI1698" s="5"/>
      <c r="BJ1698" s="5"/>
      <c r="BK1698" s="5"/>
      <c r="BL1698" s="5"/>
      <c r="BM1698" s="5"/>
      <c r="BN1698" s="5"/>
      <c r="BO1698" s="1">
        <f t="shared" si="26"/>
        <v>0</v>
      </c>
      <c r="BP1698" s="2"/>
    </row>
    <row r="1699" spans="1:68" x14ac:dyDescent="0.25">
      <c r="A1699" s="3"/>
      <c r="B1699" s="4"/>
      <c r="C1699" s="2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 s="5"/>
      <c r="O1699" s="5"/>
      <c r="P1699" s="5"/>
      <c r="Q1699" s="5"/>
      <c r="R1699" s="5"/>
      <c r="S1699" s="5"/>
      <c r="T1699" s="5"/>
      <c r="U1699" s="5"/>
      <c r="V1699" s="5"/>
      <c r="W1699" s="5"/>
      <c r="X1699" s="5"/>
      <c r="Y1699" s="5"/>
      <c r="Z1699" s="5"/>
      <c r="AA1699" s="5"/>
      <c r="AB1699" s="5"/>
      <c r="AC1699" s="5"/>
      <c r="AD1699" s="5"/>
      <c r="AE1699" s="5"/>
      <c r="AF1699" s="5"/>
      <c r="AG1699" s="5"/>
      <c r="AH1699" s="5"/>
      <c r="AI1699" s="5"/>
      <c r="AJ1699" s="5"/>
      <c r="AK1699" s="5"/>
      <c r="AL1699" s="5"/>
      <c r="AM1699" s="5"/>
      <c r="AN1699" s="5"/>
      <c r="AO1699" s="5"/>
      <c r="AP1699" s="5"/>
      <c r="AQ1699" s="5"/>
      <c r="AR1699" s="5"/>
      <c r="AS1699" s="5"/>
      <c r="AT1699" s="5"/>
      <c r="AU1699" s="5"/>
      <c r="AV1699" s="5"/>
      <c r="AW1699" s="5"/>
      <c r="AX1699" s="5"/>
      <c r="AY1699" s="5"/>
      <c r="AZ1699" s="5"/>
      <c r="BA1699" s="5"/>
      <c r="BB1699" s="5"/>
      <c r="BC1699" s="5"/>
      <c r="BD1699" s="5"/>
      <c r="BE1699" s="5"/>
      <c r="BF1699" s="5"/>
      <c r="BG1699" s="5"/>
      <c r="BH1699" s="5"/>
      <c r="BI1699" s="5"/>
      <c r="BJ1699" s="5"/>
      <c r="BK1699" s="5"/>
      <c r="BL1699" s="5"/>
      <c r="BM1699" s="5"/>
      <c r="BN1699" s="5"/>
      <c r="BO1699" s="1">
        <f t="shared" si="26"/>
        <v>0</v>
      </c>
      <c r="BP1699" s="2"/>
    </row>
    <row r="1700" spans="1:68" x14ac:dyDescent="0.25">
      <c r="A1700" s="3"/>
      <c r="B1700" s="4"/>
      <c r="C1700" s="2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 s="5"/>
      <c r="O1700" s="5"/>
      <c r="P1700" s="5"/>
      <c r="Q1700" s="5"/>
      <c r="R1700" s="5"/>
      <c r="S1700" s="5"/>
      <c r="T1700" s="5"/>
      <c r="U1700" s="5"/>
      <c r="V1700" s="5"/>
      <c r="W1700" s="5"/>
      <c r="X1700" s="5"/>
      <c r="Y1700" s="5"/>
      <c r="Z1700" s="5"/>
      <c r="AA1700" s="5"/>
      <c r="AB1700" s="5"/>
      <c r="AC1700" s="5"/>
      <c r="AD1700" s="5"/>
      <c r="AE1700" s="5"/>
      <c r="AF1700" s="5"/>
      <c r="AG1700" s="5"/>
      <c r="AH1700" s="5"/>
      <c r="AI1700" s="5"/>
      <c r="AJ1700" s="5"/>
      <c r="AK1700" s="5"/>
      <c r="AL1700" s="5"/>
      <c r="AM1700" s="5"/>
      <c r="AN1700" s="5"/>
      <c r="AO1700" s="5"/>
      <c r="AP1700" s="5"/>
      <c r="AQ1700" s="5"/>
      <c r="AR1700" s="5"/>
      <c r="AS1700" s="5"/>
      <c r="AT1700" s="5"/>
      <c r="AU1700" s="5"/>
      <c r="AV1700" s="5"/>
      <c r="AW1700" s="5"/>
      <c r="AX1700" s="5"/>
      <c r="AY1700" s="5"/>
      <c r="AZ1700" s="5"/>
      <c r="BA1700" s="5"/>
      <c r="BB1700" s="5"/>
      <c r="BC1700" s="5"/>
      <c r="BD1700" s="5"/>
      <c r="BE1700" s="5"/>
      <c r="BF1700" s="5"/>
      <c r="BG1700" s="5"/>
      <c r="BH1700" s="5"/>
      <c r="BI1700" s="5"/>
      <c r="BJ1700" s="5"/>
      <c r="BK1700" s="5"/>
      <c r="BL1700" s="5"/>
      <c r="BM1700" s="5"/>
      <c r="BN1700" s="5"/>
      <c r="BO1700" s="1">
        <f t="shared" si="26"/>
        <v>0</v>
      </c>
      <c r="BP1700" s="2"/>
    </row>
    <row r="1701" spans="1:68" x14ac:dyDescent="0.25">
      <c r="A1701" s="3"/>
      <c r="B1701" s="4"/>
      <c r="C1701" s="2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 s="5"/>
      <c r="O1701" s="5"/>
      <c r="P1701" s="5"/>
      <c r="Q1701" s="5"/>
      <c r="R1701" s="5"/>
      <c r="S1701" s="5"/>
      <c r="T1701" s="5"/>
      <c r="U1701" s="5"/>
      <c r="V1701" s="5"/>
      <c r="W1701" s="5"/>
      <c r="X1701" s="5"/>
      <c r="Y1701" s="5"/>
      <c r="Z1701" s="5"/>
      <c r="AA1701" s="5"/>
      <c r="AB1701" s="5"/>
      <c r="AC1701" s="5"/>
      <c r="AD1701" s="5"/>
      <c r="AE1701" s="5"/>
      <c r="AF1701" s="5"/>
      <c r="AG1701" s="5"/>
      <c r="AH1701" s="5"/>
      <c r="AI1701" s="5"/>
      <c r="AJ1701" s="5"/>
      <c r="AK1701" s="5"/>
      <c r="AL1701" s="5"/>
      <c r="AM1701" s="5"/>
      <c r="AN1701" s="5"/>
      <c r="AO1701" s="5"/>
      <c r="AP1701" s="5"/>
      <c r="AQ1701" s="5"/>
      <c r="AR1701" s="5"/>
      <c r="AS1701" s="5"/>
      <c r="AT1701" s="5"/>
      <c r="AU1701" s="5"/>
      <c r="AV1701" s="5"/>
      <c r="AW1701" s="5"/>
      <c r="AX1701" s="5"/>
      <c r="AY1701" s="5"/>
      <c r="AZ1701" s="5"/>
      <c r="BA1701" s="5"/>
      <c r="BB1701" s="5"/>
      <c r="BC1701" s="5"/>
      <c r="BD1701" s="5"/>
      <c r="BE1701" s="5"/>
      <c r="BF1701" s="5"/>
      <c r="BG1701" s="5"/>
      <c r="BH1701" s="5"/>
      <c r="BI1701" s="5"/>
      <c r="BJ1701" s="5"/>
      <c r="BK1701" s="5"/>
      <c r="BL1701" s="5"/>
      <c r="BM1701" s="5"/>
      <c r="BN1701" s="5"/>
      <c r="BO1701" s="1">
        <f t="shared" si="26"/>
        <v>0</v>
      </c>
      <c r="BP1701" s="2"/>
    </row>
    <row r="1702" spans="1:68" x14ac:dyDescent="0.25">
      <c r="A1702" s="3"/>
      <c r="B1702" s="4"/>
      <c r="C1702" s="2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 s="5"/>
      <c r="O1702" s="5"/>
      <c r="P1702" s="5"/>
      <c r="Q1702" s="5"/>
      <c r="R1702" s="5"/>
      <c r="S1702" s="5"/>
      <c r="T1702" s="5"/>
      <c r="U1702" s="5"/>
      <c r="V1702" s="5"/>
      <c r="W1702" s="5"/>
      <c r="X1702" s="5"/>
      <c r="Y1702" s="5"/>
      <c r="Z1702" s="5"/>
      <c r="AA1702" s="5"/>
      <c r="AB1702" s="5"/>
      <c r="AC1702" s="5"/>
      <c r="AD1702" s="5"/>
      <c r="AE1702" s="5"/>
      <c r="AF1702" s="5"/>
      <c r="AG1702" s="5"/>
      <c r="AH1702" s="5"/>
      <c r="AI1702" s="5"/>
      <c r="AJ1702" s="5"/>
      <c r="AK1702" s="5"/>
      <c r="AL1702" s="5"/>
      <c r="AM1702" s="5"/>
      <c r="AN1702" s="5"/>
      <c r="AO1702" s="5"/>
      <c r="AP1702" s="5"/>
      <c r="AQ1702" s="5"/>
      <c r="AR1702" s="5"/>
      <c r="AS1702" s="5"/>
      <c r="AT1702" s="5"/>
      <c r="AU1702" s="5"/>
      <c r="AV1702" s="5"/>
      <c r="AW1702" s="5"/>
      <c r="AX1702" s="5"/>
      <c r="AY1702" s="5"/>
      <c r="AZ1702" s="5"/>
      <c r="BA1702" s="5"/>
      <c r="BB1702" s="5"/>
      <c r="BC1702" s="5"/>
      <c r="BD1702" s="5"/>
      <c r="BE1702" s="5"/>
      <c r="BF1702" s="5"/>
      <c r="BG1702" s="5"/>
      <c r="BH1702" s="5"/>
      <c r="BI1702" s="5"/>
      <c r="BJ1702" s="5"/>
      <c r="BK1702" s="5"/>
      <c r="BL1702" s="5"/>
      <c r="BM1702" s="5"/>
      <c r="BN1702" s="5"/>
      <c r="BO1702" s="1">
        <f t="shared" si="26"/>
        <v>0</v>
      </c>
      <c r="BP1702" s="2"/>
    </row>
    <row r="1703" spans="1:68" x14ac:dyDescent="0.25">
      <c r="A1703" s="3"/>
      <c r="B1703" s="4"/>
      <c r="C1703" s="2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 s="5"/>
      <c r="O1703" s="5"/>
      <c r="P1703" s="5"/>
      <c r="Q1703" s="5"/>
      <c r="R1703" s="5"/>
      <c r="S1703" s="5"/>
      <c r="T1703" s="5"/>
      <c r="U1703" s="5"/>
      <c r="V1703" s="5"/>
      <c r="W1703" s="5"/>
      <c r="X1703" s="5"/>
      <c r="Y1703" s="5"/>
      <c r="Z1703" s="5"/>
      <c r="AA1703" s="5"/>
      <c r="AB1703" s="5"/>
      <c r="AC1703" s="5"/>
      <c r="AD1703" s="5"/>
      <c r="AE1703" s="5"/>
      <c r="AF1703" s="5"/>
      <c r="AG1703" s="5"/>
      <c r="AH1703" s="5"/>
      <c r="AI1703" s="5"/>
      <c r="AJ1703" s="5"/>
      <c r="AK1703" s="5"/>
      <c r="AL1703" s="5"/>
      <c r="AM1703" s="5"/>
      <c r="AN1703" s="5"/>
      <c r="AO1703" s="5"/>
      <c r="AP1703" s="5"/>
      <c r="AQ1703" s="5"/>
      <c r="AR1703" s="5"/>
      <c r="AS1703" s="5"/>
      <c r="AT1703" s="5"/>
      <c r="AU1703" s="5"/>
      <c r="AV1703" s="5"/>
      <c r="AW1703" s="5"/>
      <c r="AX1703" s="5"/>
      <c r="AY1703" s="5"/>
      <c r="AZ1703" s="5"/>
      <c r="BA1703" s="5"/>
      <c r="BB1703" s="5"/>
      <c r="BC1703" s="5"/>
      <c r="BD1703" s="5"/>
      <c r="BE1703" s="5"/>
      <c r="BF1703" s="5"/>
      <c r="BG1703" s="5"/>
      <c r="BH1703" s="5"/>
      <c r="BI1703" s="5"/>
      <c r="BJ1703" s="5"/>
      <c r="BK1703" s="5"/>
      <c r="BL1703" s="5"/>
      <c r="BM1703" s="5"/>
      <c r="BN1703" s="5"/>
      <c r="BO1703" s="1">
        <f t="shared" si="26"/>
        <v>0</v>
      </c>
      <c r="BP1703" s="2"/>
    </row>
    <row r="1704" spans="1:68" x14ac:dyDescent="0.25">
      <c r="A1704" s="3"/>
      <c r="B1704" s="4"/>
      <c r="C1704" s="2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 s="5"/>
      <c r="O1704" s="5"/>
      <c r="P1704" s="5"/>
      <c r="Q1704" s="5"/>
      <c r="R1704" s="5"/>
      <c r="S1704" s="5"/>
      <c r="T1704" s="5"/>
      <c r="U1704" s="5"/>
      <c r="V1704" s="5"/>
      <c r="W1704" s="5"/>
      <c r="X1704" s="5"/>
      <c r="Y1704" s="5"/>
      <c r="Z1704" s="5"/>
      <c r="AA1704" s="5"/>
      <c r="AB1704" s="5"/>
      <c r="AC1704" s="5"/>
      <c r="AD1704" s="5"/>
      <c r="AE1704" s="5"/>
      <c r="AF1704" s="5"/>
      <c r="AG1704" s="5"/>
      <c r="AH1704" s="5"/>
      <c r="AI1704" s="5"/>
      <c r="AJ1704" s="5"/>
      <c r="AK1704" s="5"/>
      <c r="AL1704" s="5"/>
      <c r="AM1704" s="5"/>
      <c r="AN1704" s="5"/>
      <c r="AO1704" s="5"/>
      <c r="AP1704" s="5"/>
      <c r="AQ1704" s="5"/>
      <c r="AR1704" s="5"/>
      <c r="AS1704" s="5"/>
      <c r="AT1704" s="5"/>
      <c r="AU1704" s="5"/>
      <c r="AV1704" s="5"/>
      <c r="AW1704" s="5"/>
      <c r="AX1704" s="5"/>
      <c r="AY1704" s="5"/>
      <c r="AZ1704" s="5"/>
      <c r="BA1704" s="5"/>
      <c r="BB1704" s="5"/>
      <c r="BC1704" s="5"/>
      <c r="BD1704" s="5"/>
      <c r="BE1704" s="5"/>
      <c r="BF1704" s="5"/>
      <c r="BG1704" s="5"/>
      <c r="BH1704" s="5"/>
      <c r="BI1704" s="5"/>
      <c r="BJ1704" s="5"/>
      <c r="BK1704" s="5"/>
      <c r="BL1704" s="5"/>
      <c r="BM1704" s="5"/>
      <c r="BN1704" s="5"/>
      <c r="BO1704" s="1">
        <f t="shared" si="26"/>
        <v>0</v>
      </c>
      <c r="BP1704" s="2"/>
    </row>
    <row r="1705" spans="1:68" x14ac:dyDescent="0.25">
      <c r="A1705" s="3"/>
      <c r="B1705" s="4"/>
      <c r="C1705" s="2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 s="5"/>
      <c r="O1705" s="5"/>
      <c r="P1705" s="5"/>
      <c r="Q1705" s="5"/>
      <c r="R1705" s="5"/>
      <c r="S1705" s="5"/>
      <c r="T1705" s="5"/>
      <c r="U1705" s="5"/>
      <c r="V1705" s="5"/>
      <c r="W1705" s="5"/>
      <c r="X1705" s="5"/>
      <c r="Y1705" s="5"/>
      <c r="Z1705" s="5"/>
      <c r="AA1705" s="5"/>
      <c r="AB1705" s="5"/>
      <c r="AC1705" s="5"/>
      <c r="AD1705" s="5"/>
      <c r="AE1705" s="5"/>
      <c r="AF1705" s="5"/>
      <c r="AG1705" s="5"/>
      <c r="AH1705" s="5"/>
      <c r="AI1705" s="5"/>
      <c r="AJ1705" s="5"/>
      <c r="AK1705" s="5"/>
      <c r="AL1705" s="5"/>
      <c r="AM1705" s="5"/>
      <c r="AN1705" s="5"/>
      <c r="AO1705" s="5"/>
      <c r="AP1705" s="5"/>
      <c r="AQ1705" s="5"/>
      <c r="AR1705" s="5"/>
      <c r="AS1705" s="5"/>
      <c r="AT1705" s="5"/>
      <c r="AU1705" s="5"/>
      <c r="AV1705" s="5"/>
      <c r="AW1705" s="5"/>
      <c r="AX1705" s="5"/>
      <c r="AY1705" s="5"/>
      <c r="AZ1705" s="5"/>
      <c r="BA1705" s="5"/>
      <c r="BB1705" s="5"/>
      <c r="BC1705" s="5"/>
      <c r="BD1705" s="5"/>
      <c r="BE1705" s="5"/>
      <c r="BF1705" s="5"/>
      <c r="BG1705" s="5"/>
      <c r="BH1705" s="5"/>
      <c r="BI1705" s="5"/>
      <c r="BJ1705" s="5"/>
      <c r="BK1705" s="5"/>
      <c r="BL1705" s="5"/>
      <c r="BM1705" s="5"/>
      <c r="BN1705" s="5"/>
      <c r="BO1705" s="1">
        <f t="shared" si="26"/>
        <v>0</v>
      </c>
      <c r="BP1705" s="2"/>
    </row>
    <row r="1706" spans="1:68" x14ac:dyDescent="0.25">
      <c r="A1706" s="3"/>
      <c r="B1706" s="4"/>
      <c r="C1706" s="2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 s="5"/>
      <c r="O1706" s="5"/>
      <c r="P1706" s="5"/>
      <c r="Q1706" s="5"/>
      <c r="R1706" s="5"/>
      <c r="S1706" s="5"/>
      <c r="T1706" s="5"/>
      <c r="U1706" s="5"/>
      <c r="V1706" s="5"/>
      <c r="W1706" s="5"/>
      <c r="X1706" s="5"/>
      <c r="Y1706" s="5"/>
      <c r="Z1706" s="5"/>
      <c r="AA1706" s="5"/>
      <c r="AB1706" s="5"/>
      <c r="AC1706" s="5"/>
      <c r="AD1706" s="5"/>
      <c r="AE1706" s="5"/>
      <c r="AF1706" s="5"/>
      <c r="AG1706" s="5"/>
      <c r="AH1706" s="5"/>
      <c r="AI1706" s="5"/>
      <c r="AJ1706" s="5"/>
      <c r="AK1706" s="5"/>
      <c r="AL1706" s="5"/>
      <c r="AM1706" s="5"/>
      <c r="AN1706" s="5"/>
      <c r="AO1706" s="5"/>
      <c r="AP1706" s="5"/>
      <c r="AQ1706" s="5"/>
      <c r="AR1706" s="5"/>
      <c r="AS1706" s="5"/>
      <c r="AT1706" s="5"/>
      <c r="AU1706" s="5"/>
      <c r="AV1706" s="5"/>
      <c r="AW1706" s="5"/>
      <c r="AX1706" s="5"/>
      <c r="AY1706" s="5"/>
      <c r="AZ1706" s="5"/>
      <c r="BA1706" s="5"/>
      <c r="BB1706" s="5"/>
      <c r="BC1706" s="5"/>
      <c r="BD1706" s="5"/>
      <c r="BE1706" s="5"/>
      <c r="BF1706" s="5"/>
      <c r="BG1706" s="5"/>
      <c r="BH1706" s="5"/>
      <c r="BI1706" s="5"/>
      <c r="BJ1706" s="5"/>
      <c r="BK1706" s="5"/>
      <c r="BL1706" s="5"/>
      <c r="BM1706" s="5"/>
      <c r="BN1706" s="5"/>
      <c r="BO1706" s="1">
        <f t="shared" si="26"/>
        <v>0</v>
      </c>
      <c r="BP1706" s="2"/>
    </row>
    <row r="1707" spans="1:68" x14ac:dyDescent="0.25">
      <c r="A1707" s="3"/>
      <c r="B1707" s="4"/>
      <c r="C1707" s="2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 s="5"/>
      <c r="O1707" s="5"/>
      <c r="P1707" s="5"/>
      <c r="Q1707" s="5"/>
      <c r="R1707" s="5"/>
      <c r="S1707" s="5"/>
      <c r="T1707" s="5"/>
      <c r="U1707" s="5"/>
      <c r="V1707" s="5"/>
      <c r="W1707" s="5"/>
      <c r="X1707" s="5"/>
      <c r="Y1707" s="5"/>
      <c r="Z1707" s="5"/>
      <c r="AA1707" s="5"/>
      <c r="AB1707" s="5"/>
      <c r="AC1707" s="5"/>
      <c r="AD1707" s="5"/>
      <c r="AE1707" s="5"/>
      <c r="AF1707" s="5"/>
      <c r="AG1707" s="5"/>
      <c r="AH1707" s="5"/>
      <c r="AI1707" s="5"/>
      <c r="AJ1707" s="5"/>
      <c r="AK1707" s="5"/>
      <c r="AL1707" s="5"/>
      <c r="AM1707" s="5"/>
      <c r="AN1707" s="5"/>
      <c r="AO1707" s="5"/>
      <c r="AP1707" s="5"/>
      <c r="AQ1707" s="5"/>
      <c r="AR1707" s="5"/>
      <c r="AS1707" s="5"/>
      <c r="AT1707" s="5"/>
      <c r="AU1707" s="5"/>
      <c r="AV1707" s="5"/>
      <c r="AW1707" s="5"/>
      <c r="AX1707" s="5"/>
      <c r="AY1707" s="5"/>
      <c r="AZ1707" s="5"/>
      <c r="BA1707" s="5"/>
      <c r="BB1707" s="5"/>
      <c r="BC1707" s="5"/>
      <c r="BD1707" s="5"/>
      <c r="BE1707" s="5"/>
      <c r="BF1707" s="5"/>
      <c r="BG1707" s="5"/>
      <c r="BH1707" s="5"/>
      <c r="BI1707" s="5"/>
      <c r="BJ1707" s="5"/>
      <c r="BK1707" s="5"/>
      <c r="BL1707" s="5"/>
      <c r="BM1707" s="5"/>
      <c r="BN1707" s="5"/>
      <c r="BO1707" s="1">
        <f t="shared" si="26"/>
        <v>0</v>
      </c>
      <c r="BP1707" s="2"/>
    </row>
    <row r="1708" spans="1:68" x14ac:dyDescent="0.25">
      <c r="A1708" s="3"/>
      <c r="B1708" s="4"/>
      <c r="C1708" s="2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 s="5"/>
      <c r="O1708" s="5"/>
      <c r="P1708" s="5"/>
      <c r="Q1708" s="5"/>
      <c r="R1708" s="5"/>
      <c r="S1708" s="5"/>
      <c r="T1708" s="5"/>
      <c r="U1708" s="5"/>
      <c r="V1708" s="5"/>
      <c r="W1708" s="5"/>
      <c r="X1708" s="5"/>
      <c r="Y1708" s="5"/>
      <c r="Z1708" s="5"/>
      <c r="AA1708" s="5"/>
      <c r="AB1708" s="5"/>
      <c r="AC1708" s="5"/>
      <c r="AD1708" s="5"/>
      <c r="AE1708" s="5"/>
      <c r="AF1708" s="5"/>
      <c r="AG1708" s="5"/>
      <c r="AH1708" s="5"/>
      <c r="AI1708" s="5"/>
      <c r="AJ1708" s="5"/>
      <c r="AK1708" s="5"/>
      <c r="AL1708" s="5"/>
      <c r="AM1708" s="5"/>
      <c r="AN1708" s="5"/>
      <c r="AO1708" s="5"/>
      <c r="AP1708" s="5"/>
      <c r="AQ1708" s="5"/>
      <c r="AR1708" s="5"/>
      <c r="AS1708" s="5"/>
      <c r="AT1708" s="5"/>
      <c r="AU1708" s="5"/>
      <c r="AV1708" s="5"/>
      <c r="AW1708" s="5"/>
      <c r="AX1708" s="5"/>
      <c r="AY1708" s="5"/>
      <c r="AZ1708" s="5"/>
      <c r="BA1708" s="5"/>
      <c r="BB1708" s="5"/>
      <c r="BC1708" s="5"/>
      <c r="BD1708" s="5"/>
      <c r="BE1708" s="5"/>
      <c r="BF1708" s="5"/>
      <c r="BG1708" s="5"/>
      <c r="BH1708" s="5"/>
      <c r="BI1708" s="5"/>
      <c r="BJ1708" s="5"/>
      <c r="BK1708" s="5"/>
      <c r="BL1708" s="5"/>
      <c r="BM1708" s="5"/>
      <c r="BN1708" s="5"/>
      <c r="BO1708" s="1">
        <f t="shared" si="26"/>
        <v>0</v>
      </c>
      <c r="BP1708" s="2"/>
    </row>
    <row r="1709" spans="1:68" x14ac:dyDescent="0.25">
      <c r="A1709" s="3"/>
      <c r="B1709" s="4"/>
      <c r="C1709" s="2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 s="5"/>
      <c r="O1709" s="5"/>
      <c r="P1709" s="5"/>
      <c r="Q1709" s="5"/>
      <c r="R1709" s="5"/>
      <c r="S1709" s="5"/>
      <c r="T1709" s="5"/>
      <c r="U1709" s="5"/>
      <c r="V1709" s="5"/>
      <c r="W1709" s="5"/>
      <c r="X1709" s="5"/>
      <c r="Y1709" s="5"/>
      <c r="Z1709" s="5"/>
      <c r="AA1709" s="5"/>
      <c r="AB1709" s="5"/>
      <c r="AC1709" s="5"/>
      <c r="AD1709" s="5"/>
      <c r="AE1709" s="5"/>
      <c r="AF1709" s="5"/>
      <c r="AG1709" s="5"/>
      <c r="AH1709" s="5"/>
      <c r="AI1709" s="5"/>
      <c r="AJ1709" s="5"/>
      <c r="AK1709" s="5"/>
      <c r="AL1709" s="5"/>
      <c r="AM1709" s="5"/>
      <c r="AN1709" s="5"/>
      <c r="AO1709" s="5"/>
      <c r="AP1709" s="5"/>
      <c r="AQ1709" s="5"/>
      <c r="AR1709" s="5"/>
      <c r="AS1709" s="5"/>
      <c r="AT1709" s="5"/>
      <c r="AU1709" s="5"/>
      <c r="AV1709" s="5"/>
      <c r="AW1709" s="5"/>
      <c r="AX1709" s="5"/>
      <c r="AY1709" s="5"/>
      <c r="AZ1709" s="5"/>
      <c r="BA1709" s="5"/>
      <c r="BB1709" s="5"/>
      <c r="BC1709" s="5"/>
      <c r="BD1709" s="5"/>
      <c r="BE1709" s="5"/>
      <c r="BF1709" s="5"/>
      <c r="BG1709" s="5"/>
      <c r="BH1709" s="5"/>
      <c r="BI1709" s="5"/>
      <c r="BJ1709" s="5"/>
      <c r="BK1709" s="5"/>
      <c r="BL1709" s="5"/>
      <c r="BM1709" s="5"/>
      <c r="BN1709" s="5"/>
      <c r="BO1709" s="1">
        <f t="shared" si="26"/>
        <v>0</v>
      </c>
      <c r="BP1709" s="2"/>
    </row>
    <row r="1710" spans="1:68" x14ac:dyDescent="0.25">
      <c r="A1710" s="3"/>
      <c r="B1710" s="4"/>
      <c r="C1710" s="2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 s="5"/>
      <c r="O1710" s="5"/>
      <c r="P1710" s="5"/>
      <c r="Q1710" s="5"/>
      <c r="R1710" s="5"/>
      <c r="S1710" s="5"/>
      <c r="T1710" s="5"/>
      <c r="U1710" s="5"/>
      <c r="V1710" s="5"/>
      <c r="W1710" s="5"/>
      <c r="X1710" s="5"/>
      <c r="Y1710" s="5"/>
      <c r="Z1710" s="5"/>
      <c r="AA1710" s="5"/>
      <c r="AB1710" s="5"/>
      <c r="AC1710" s="5"/>
      <c r="AD1710" s="5"/>
      <c r="AE1710" s="5"/>
      <c r="AF1710" s="5"/>
      <c r="AG1710" s="5"/>
      <c r="AH1710" s="5"/>
      <c r="AI1710" s="5"/>
      <c r="AJ1710" s="5"/>
      <c r="AK1710" s="5"/>
      <c r="AL1710" s="5"/>
      <c r="AM1710" s="5"/>
      <c r="AN1710" s="5"/>
      <c r="AO1710" s="5"/>
      <c r="AP1710" s="5"/>
      <c r="AQ1710" s="5"/>
      <c r="AR1710" s="5"/>
      <c r="AS1710" s="5"/>
      <c r="AT1710" s="5"/>
      <c r="AU1710" s="5"/>
      <c r="AV1710" s="5"/>
      <c r="AW1710" s="5"/>
      <c r="AX1710" s="5"/>
      <c r="AY1710" s="5"/>
      <c r="AZ1710" s="5"/>
      <c r="BA1710" s="5"/>
      <c r="BB1710" s="5"/>
      <c r="BC1710" s="5"/>
      <c r="BD1710" s="5"/>
      <c r="BE1710" s="5"/>
      <c r="BF1710" s="5"/>
      <c r="BG1710" s="5"/>
      <c r="BH1710" s="5"/>
      <c r="BI1710" s="5"/>
      <c r="BJ1710" s="5"/>
      <c r="BK1710" s="5"/>
      <c r="BL1710" s="5"/>
      <c r="BM1710" s="5"/>
      <c r="BN1710" s="5"/>
      <c r="BO1710" s="1">
        <f t="shared" si="26"/>
        <v>0</v>
      </c>
      <c r="BP1710" s="2"/>
    </row>
    <row r="1711" spans="1:68" x14ac:dyDescent="0.25">
      <c r="A1711" s="3"/>
      <c r="B1711" s="4"/>
      <c r="C1711" s="2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 s="5"/>
      <c r="O1711" s="5"/>
      <c r="P1711" s="5"/>
      <c r="Q1711" s="5"/>
      <c r="R1711" s="5"/>
      <c r="S1711" s="5"/>
      <c r="T1711" s="5"/>
      <c r="U1711" s="5"/>
      <c r="V1711" s="5"/>
      <c r="W1711" s="5"/>
      <c r="X1711" s="5"/>
      <c r="Y1711" s="5"/>
      <c r="Z1711" s="5"/>
      <c r="AA1711" s="5"/>
      <c r="AB1711" s="5"/>
      <c r="AC1711" s="5"/>
      <c r="AD1711" s="5"/>
      <c r="AE1711" s="5"/>
      <c r="AF1711" s="5"/>
      <c r="AG1711" s="5"/>
      <c r="AH1711" s="5"/>
      <c r="AI1711" s="5"/>
      <c r="AJ1711" s="5"/>
      <c r="AK1711" s="5"/>
      <c r="AL1711" s="5"/>
      <c r="AM1711" s="5"/>
      <c r="AN1711" s="5"/>
      <c r="AO1711" s="5"/>
      <c r="AP1711" s="5"/>
      <c r="AQ1711" s="5"/>
      <c r="AR1711" s="5"/>
      <c r="AS1711" s="5"/>
      <c r="AT1711" s="5"/>
      <c r="AU1711" s="5"/>
      <c r="AV1711" s="5"/>
      <c r="AW1711" s="5"/>
      <c r="AX1711" s="5"/>
      <c r="AY1711" s="5"/>
      <c r="AZ1711" s="5"/>
      <c r="BA1711" s="5"/>
      <c r="BB1711" s="5"/>
      <c r="BC1711" s="5"/>
      <c r="BD1711" s="5"/>
      <c r="BE1711" s="5"/>
      <c r="BF1711" s="5"/>
      <c r="BG1711" s="5"/>
      <c r="BH1711" s="5"/>
      <c r="BI1711" s="5"/>
      <c r="BJ1711" s="5"/>
      <c r="BK1711" s="5"/>
      <c r="BL1711" s="5"/>
      <c r="BM1711" s="5"/>
      <c r="BN1711" s="5"/>
      <c r="BO1711" s="1">
        <f t="shared" si="26"/>
        <v>0</v>
      </c>
      <c r="BP1711" s="2"/>
    </row>
    <row r="1712" spans="1:68" x14ac:dyDescent="0.25">
      <c r="A1712" s="3"/>
      <c r="B1712" s="4"/>
      <c r="C1712" s="2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 s="5"/>
      <c r="O1712" s="5"/>
      <c r="P1712" s="5"/>
      <c r="Q1712" s="5"/>
      <c r="R1712" s="5"/>
      <c r="S1712" s="5"/>
      <c r="T1712" s="5"/>
      <c r="U1712" s="5"/>
      <c r="V1712" s="5"/>
      <c r="W1712" s="5"/>
      <c r="X1712" s="5"/>
      <c r="Y1712" s="5"/>
      <c r="Z1712" s="5"/>
      <c r="AA1712" s="5"/>
      <c r="AB1712" s="5"/>
      <c r="AC1712" s="5"/>
      <c r="AD1712" s="5"/>
      <c r="AE1712" s="5"/>
      <c r="AF1712" s="5"/>
      <c r="AG1712" s="5"/>
      <c r="AH1712" s="5"/>
      <c r="AI1712" s="5"/>
      <c r="AJ1712" s="5"/>
      <c r="AK1712" s="5"/>
      <c r="AL1712" s="5"/>
      <c r="AM1712" s="5"/>
      <c r="AN1712" s="5"/>
      <c r="AO1712" s="5"/>
      <c r="AP1712" s="5"/>
      <c r="AQ1712" s="5"/>
      <c r="AR1712" s="5"/>
      <c r="AS1712" s="5"/>
      <c r="AT1712" s="5"/>
      <c r="AU1712" s="5"/>
      <c r="AV1712" s="5"/>
      <c r="AW1712" s="5"/>
      <c r="AX1712" s="5"/>
      <c r="AY1712" s="5"/>
      <c r="AZ1712" s="5"/>
      <c r="BA1712" s="5"/>
      <c r="BB1712" s="5"/>
      <c r="BC1712" s="5"/>
      <c r="BD1712" s="5"/>
      <c r="BE1712" s="5"/>
      <c r="BF1712" s="5"/>
      <c r="BG1712" s="5"/>
      <c r="BH1712" s="5"/>
      <c r="BI1712" s="5"/>
      <c r="BJ1712" s="5"/>
      <c r="BK1712" s="5"/>
      <c r="BL1712" s="5"/>
      <c r="BM1712" s="5"/>
      <c r="BN1712" s="5"/>
      <c r="BO1712" s="1">
        <f t="shared" si="26"/>
        <v>0</v>
      </c>
      <c r="BP1712" s="2"/>
    </row>
    <row r="1713" spans="1:68" x14ac:dyDescent="0.25">
      <c r="A1713" s="3"/>
      <c r="B1713" s="4"/>
      <c r="C1713" s="2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 s="5"/>
      <c r="O1713" s="5"/>
      <c r="P1713" s="5"/>
      <c r="Q1713" s="5"/>
      <c r="R1713" s="5"/>
      <c r="S1713" s="5"/>
      <c r="T1713" s="5"/>
      <c r="U1713" s="5"/>
      <c r="V1713" s="5"/>
      <c r="W1713" s="5"/>
      <c r="X1713" s="5"/>
      <c r="Y1713" s="5"/>
      <c r="Z1713" s="5"/>
      <c r="AA1713" s="5"/>
      <c r="AB1713" s="5"/>
      <c r="AC1713" s="5"/>
      <c r="AD1713" s="5"/>
      <c r="AE1713" s="5"/>
      <c r="AF1713" s="5"/>
      <c r="AG1713" s="5"/>
      <c r="AH1713" s="5"/>
      <c r="AI1713" s="5"/>
      <c r="AJ1713" s="5"/>
      <c r="AK1713" s="5"/>
      <c r="AL1713" s="5"/>
      <c r="AM1713" s="5"/>
      <c r="AN1713" s="5"/>
      <c r="AO1713" s="5"/>
      <c r="AP1713" s="5"/>
      <c r="AQ1713" s="5"/>
      <c r="AR1713" s="5"/>
      <c r="AS1713" s="5"/>
      <c r="AT1713" s="5"/>
      <c r="AU1713" s="5"/>
      <c r="AV1713" s="5"/>
      <c r="AW1713" s="5"/>
      <c r="AX1713" s="5"/>
      <c r="AY1713" s="5"/>
      <c r="AZ1713" s="5"/>
      <c r="BA1713" s="5"/>
      <c r="BB1713" s="5"/>
      <c r="BC1713" s="5"/>
      <c r="BD1713" s="5"/>
      <c r="BE1713" s="5"/>
      <c r="BF1713" s="5"/>
      <c r="BG1713" s="5"/>
      <c r="BH1713" s="5"/>
      <c r="BI1713" s="5"/>
      <c r="BJ1713" s="5"/>
      <c r="BK1713" s="5"/>
      <c r="BL1713" s="5"/>
      <c r="BM1713" s="5"/>
      <c r="BN1713" s="5"/>
      <c r="BO1713" s="1">
        <f t="shared" si="26"/>
        <v>0</v>
      </c>
      <c r="BP1713" s="2"/>
    </row>
    <row r="1714" spans="1:68" x14ac:dyDescent="0.25">
      <c r="A1714" s="3"/>
      <c r="B1714" s="4"/>
      <c r="C1714" s="2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 s="5"/>
      <c r="O1714" s="5"/>
      <c r="P1714" s="5"/>
      <c r="Q1714" s="5"/>
      <c r="R1714" s="5"/>
      <c r="S1714" s="5"/>
      <c r="T1714" s="5"/>
      <c r="U1714" s="5"/>
      <c r="V1714" s="5"/>
      <c r="W1714" s="5"/>
      <c r="X1714" s="5"/>
      <c r="Y1714" s="5"/>
      <c r="Z1714" s="5"/>
      <c r="AA1714" s="5"/>
      <c r="AB1714" s="5"/>
      <c r="AC1714" s="5"/>
      <c r="AD1714" s="5"/>
      <c r="AE1714" s="5"/>
      <c r="AF1714" s="5"/>
      <c r="AG1714" s="5"/>
      <c r="AH1714" s="5"/>
      <c r="AI1714" s="5"/>
      <c r="AJ1714" s="5"/>
      <c r="AK1714" s="5"/>
      <c r="AL1714" s="5"/>
      <c r="AM1714" s="5"/>
      <c r="AN1714" s="5"/>
      <c r="AO1714" s="5"/>
      <c r="AP1714" s="5"/>
      <c r="AQ1714" s="5"/>
      <c r="AR1714" s="5"/>
      <c r="AS1714" s="5"/>
      <c r="AT1714" s="5"/>
      <c r="AU1714" s="5"/>
      <c r="AV1714" s="5"/>
      <c r="AW1714" s="5"/>
      <c r="AX1714" s="5"/>
      <c r="AY1714" s="5"/>
      <c r="AZ1714" s="5"/>
      <c r="BA1714" s="5"/>
      <c r="BB1714" s="5"/>
      <c r="BC1714" s="5"/>
      <c r="BD1714" s="5"/>
      <c r="BE1714" s="5"/>
      <c r="BF1714" s="5"/>
      <c r="BG1714" s="5"/>
      <c r="BH1714" s="5"/>
      <c r="BI1714" s="5"/>
      <c r="BJ1714" s="5"/>
      <c r="BK1714" s="5"/>
      <c r="BL1714" s="5"/>
      <c r="BM1714" s="5"/>
      <c r="BN1714" s="5"/>
      <c r="BO1714" s="1">
        <f t="shared" si="26"/>
        <v>0</v>
      </c>
      <c r="BP1714" s="2"/>
    </row>
    <row r="1715" spans="1:68" x14ac:dyDescent="0.25">
      <c r="A1715" s="3"/>
      <c r="B1715" s="4"/>
      <c r="C1715" s="2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 s="5"/>
      <c r="O1715" s="5"/>
      <c r="P1715" s="5"/>
      <c r="Q1715" s="5"/>
      <c r="R1715" s="5"/>
      <c r="S1715" s="5"/>
      <c r="T1715" s="5"/>
      <c r="U1715" s="5"/>
      <c r="V1715" s="5"/>
      <c r="W1715" s="5"/>
      <c r="X1715" s="5"/>
      <c r="Y1715" s="5"/>
      <c r="Z1715" s="5"/>
      <c r="AA1715" s="5"/>
      <c r="AB1715" s="5"/>
      <c r="AC1715" s="5"/>
      <c r="AD1715" s="5"/>
      <c r="AE1715" s="5"/>
      <c r="AF1715" s="5"/>
      <c r="AG1715" s="5"/>
      <c r="AH1715" s="5"/>
      <c r="AI1715" s="5"/>
      <c r="AJ1715" s="5"/>
      <c r="AK1715" s="5"/>
      <c r="AL1715" s="5"/>
      <c r="AM1715" s="5"/>
      <c r="AN1715" s="5"/>
      <c r="AO1715" s="5"/>
      <c r="AP1715" s="5"/>
      <c r="AQ1715" s="5"/>
      <c r="AR1715" s="5"/>
      <c r="AS1715" s="5"/>
      <c r="AT1715" s="5"/>
      <c r="AU1715" s="5"/>
      <c r="AV1715" s="5"/>
      <c r="AW1715" s="5"/>
      <c r="AX1715" s="5"/>
      <c r="AY1715" s="5"/>
      <c r="AZ1715" s="5"/>
      <c r="BA1715" s="5"/>
      <c r="BB1715" s="5"/>
      <c r="BC1715" s="5"/>
      <c r="BD1715" s="5"/>
      <c r="BE1715" s="5"/>
      <c r="BF1715" s="5"/>
      <c r="BG1715" s="5"/>
      <c r="BH1715" s="5"/>
      <c r="BI1715" s="5"/>
      <c r="BJ1715" s="5"/>
      <c r="BK1715" s="5"/>
      <c r="BL1715" s="5"/>
      <c r="BM1715" s="5"/>
      <c r="BN1715" s="5"/>
      <c r="BO1715" s="1">
        <f t="shared" si="26"/>
        <v>0</v>
      </c>
      <c r="BP1715" s="2"/>
    </row>
    <row r="1716" spans="1:68" x14ac:dyDescent="0.25">
      <c r="A1716" s="3"/>
      <c r="B1716" s="4"/>
      <c r="C1716" s="2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 s="5"/>
      <c r="O1716" s="5"/>
      <c r="P1716" s="5"/>
      <c r="Q1716" s="5"/>
      <c r="R1716" s="5"/>
      <c r="S1716" s="5"/>
      <c r="T1716" s="5"/>
      <c r="U1716" s="5"/>
      <c r="V1716" s="5"/>
      <c r="W1716" s="5"/>
      <c r="X1716" s="5"/>
      <c r="Y1716" s="5"/>
      <c r="Z1716" s="5"/>
      <c r="AA1716" s="5"/>
      <c r="AB1716" s="5"/>
      <c r="AC1716" s="5"/>
      <c r="AD1716" s="5"/>
      <c r="AE1716" s="5"/>
      <c r="AF1716" s="5"/>
      <c r="AG1716" s="5"/>
      <c r="AH1716" s="5"/>
      <c r="AI1716" s="5"/>
      <c r="AJ1716" s="5"/>
      <c r="AK1716" s="5"/>
      <c r="AL1716" s="5"/>
      <c r="AM1716" s="5"/>
      <c r="AN1716" s="5"/>
      <c r="AO1716" s="5"/>
      <c r="AP1716" s="5"/>
      <c r="AQ1716" s="5"/>
      <c r="AR1716" s="5"/>
      <c r="AS1716" s="5"/>
      <c r="AT1716" s="5"/>
      <c r="AU1716" s="5"/>
      <c r="AV1716" s="5"/>
      <c r="AW1716" s="5"/>
      <c r="AX1716" s="5"/>
      <c r="AY1716" s="5"/>
      <c r="AZ1716" s="5"/>
      <c r="BA1716" s="5"/>
      <c r="BB1716" s="5"/>
      <c r="BC1716" s="5"/>
      <c r="BD1716" s="5"/>
      <c r="BE1716" s="5"/>
      <c r="BF1716" s="5"/>
      <c r="BG1716" s="5"/>
      <c r="BH1716" s="5"/>
      <c r="BI1716" s="5"/>
      <c r="BJ1716" s="5"/>
      <c r="BK1716" s="5"/>
      <c r="BL1716" s="5"/>
      <c r="BM1716" s="5"/>
      <c r="BN1716" s="5"/>
      <c r="BO1716" s="1">
        <f t="shared" si="26"/>
        <v>0</v>
      </c>
      <c r="BP1716" s="2"/>
    </row>
    <row r="1717" spans="1:68" x14ac:dyDescent="0.25">
      <c r="A1717" s="3"/>
      <c r="B1717" s="4"/>
      <c r="C1717" s="2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 s="5"/>
      <c r="O1717" s="5"/>
      <c r="P1717" s="5"/>
      <c r="Q1717" s="5"/>
      <c r="R1717" s="5"/>
      <c r="S1717" s="5"/>
      <c r="T1717" s="5"/>
      <c r="U1717" s="5"/>
      <c r="V1717" s="5"/>
      <c r="W1717" s="5"/>
      <c r="X1717" s="5"/>
      <c r="Y1717" s="5"/>
      <c r="Z1717" s="5"/>
      <c r="AA1717" s="5"/>
      <c r="AB1717" s="5"/>
      <c r="AC1717" s="5"/>
      <c r="AD1717" s="5"/>
      <c r="AE1717" s="5"/>
      <c r="AF1717" s="5"/>
      <c r="AG1717" s="5"/>
      <c r="AH1717" s="5"/>
      <c r="AI1717" s="5"/>
      <c r="AJ1717" s="5"/>
      <c r="AK1717" s="5"/>
      <c r="AL1717" s="5"/>
      <c r="AM1717" s="5"/>
      <c r="AN1717" s="5"/>
      <c r="AO1717" s="5"/>
      <c r="AP1717" s="5"/>
      <c r="AQ1717" s="5"/>
      <c r="AR1717" s="5"/>
      <c r="AS1717" s="5"/>
      <c r="AT1717" s="5"/>
      <c r="AU1717" s="5"/>
      <c r="AV1717" s="5"/>
      <c r="AW1717" s="5"/>
      <c r="AX1717" s="5"/>
      <c r="AY1717" s="5"/>
      <c r="AZ1717" s="5"/>
      <c r="BA1717" s="5"/>
      <c r="BB1717" s="5"/>
      <c r="BC1717" s="5"/>
      <c r="BD1717" s="5"/>
      <c r="BE1717" s="5"/>
      <c r="BF1717" s="5"/>
      <c r="BG1717" s="5"/>
      <c r="BH1717" s="5"/>
      <c r="BI1717" s="5"/>
      <c r="BJ1717" s="5"/>
      <c r="BK1717" s="5"/>
      <c r="BL1717" s="5"/>
      <c r="BM1717" s="5"/>
      <c r="BN1717" s="5"/>
      <c r="BO1717" s="1">
        <f t="shared" si="26"/>
        <v>0</v>
      </c>
      <c r="BP1717" s="2"/>
    </row>
    <row r="1718" spans="1:68" x14ac:dyDescent="0.25">
      <c r="A1718" s="3"/>
      <c r="B1718" s="4"/>
      <c r="C1718" s="2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 s="5"/>
      <c r="O1718" s="5"/>
      <c r="P1718" s="5"/>
      <c r="Q1718" s="5"/>
      <c r="R1718" s="5"/>
      <c r="S1718" s="5"/>
      <c r="T1718" s="5"/>
      <c r="U1718" s="5"/>
      <c r="V1718" s="5"/>
      <c r="W1718" s="5"/>
      <c r="X1718" s="5"/>
      <c r="Y1718" s="5"/>
      <c r="Z1718" s="5"/>
      <c r="AA1718" s="5"/>
      <c r="AB1718" s="5"/>
      <c r="AC1718" s="5"/>
      <c r="AD1718" s="5"/>
      <c r="AE1718" s="5"/>
      <c r="AF1718" s="5"/>
      <c r="AG1718" s="5"/>
      <c r="AH1718" s="5"/>
      <c r="AI1718" s="5"/>
      <c r="AJ1718" s="5"/>
      <c r="AK1718" s="5"/>
      <c r="AL1718" s="5"/>
      <c r="AM1718" s="5"/>
      <c r="AN1718" s="5"/>
      <c r="AO1718" s="5"/>
      <c r="AP1718" s="5"/>
      <c r="AQ1718" s="5"/>
      <c r="AR1718" s="5"/>
      <c r="AS1718" s="5"/>
      <c r="AT1718" s="5"/>
      <c r="AU1718" s="5"/>
      <c r="AV1718" s="5"/>
      <c r="AW1718" s="5"/>
      <c r="AX1718" s="5"/>
      <c r="AY1718" s="5"/>
      <c r="AZ1718" s="5"/>
      <c r="BA1718" s="5"/>
      <c r="BB1718" s="5"/>
      <c r="BC1718" s="5"/>
      <c r="BD1718" s="5"/>
      <c r="BE1718" s="5"/>
      <c r="BF1718" s="5"/>
      <c r="BG1718" s="5"/>
      <c r="BH1718" s="5"/>
      <c r="BI1718" s="5"/>
      <c r="BJ1718" s="5"/>
      <c r="BK1718" s="5"/>
      <c r="BL1718" s="5"/>
      <c r="BM1718" s="5"/>
      <c r="BN1718" s="5"/>
      <c r="BO1718" s="1">
        <f t="shared" si="26"/>
        <v>0</v>
      </c>
      <c r="BP1718" s="2"/>
    </row>
    <row r="1719" spans="1:68" x14ac:dyDescent="0.25">
      <c r="A1719" s="3"/>
      <c r="B1719" s="4"/>
      <c r="C1719" s="2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 s="5"/>
      <c r="O1719" s="5"/>
      <c r="P1719" s="5"/>
      <c r="Q1719" s="5"/>
      <c r="R1719" s="5"/>
      <c r="S1719" s="5"/>
      <c r="T1719" s="5"/>
      <c r="U1719" s="5"/>
      <c r="V1719" s="5"/>
      <c r="W1719" s="5"/>
      <c r="X1719" s="5"/>
      <c r="Y1719" s="5"/>
      <c r="Z1719" s="5"/>
      <c r="AA1719" s="5"/>
      <c r="AB1719" s="5"/>
      <c r="AC1719" s="5"/>
      <c r="AD1719" s="5"/>
      <c r="AE1719" s="5"/>
      <c r="AF1719" s="5"/>
      <c r="AG1719" s="5"/>
      <c r="AH1719" s="5"/>
      <c r="AI1719" s="5"/>
      <c r="AJ1719" s="5"/>
      <c r="AK1719" s="5"/>
      <c r="AL1719" s="5"/>
      <c r="AM1719" s="5"/>
      <c r="AN1719" s="5"/>
      <c r="AO1719" s="5"/>
      <c r="AP1719" s="5"/>
      <c r="AQ1719" s="5"/>
      <c r="AR1719" s="5"/>
      <c r="AS1719" s="5"/>
      <c r="AT1719" s="5"/>
      <c r="AU1719" s="5"/>
      <c r="AV1719" s="5"/>
      <c r="AW1719" s="5"/>
      <c r="AX1719" s="5"/>
      <c r="AY1719" s="5"/>
      <c r="AZ1719" s="5"/>
      <c r="BA1719" s="5"/>
      <c r="BB1719" s="5"/>
      <c r="BC1719" s="5"/>
      <c r="BD1719" s="5"/>
      <c r="BE1719" s="5"/>
      <c r="BF1719" s="5"/>
      <c r="BG1719" s="5"/>
      <c r="BH1719" s="5"/>
      <c r="BI1719" s="5"/>
      <c r="BJ1719" s="5"/>
      <c r="BK1719" s="5"/>
      <c r="BL1719" s="5"/>
      <c r="BM1719" s="5"/>
      <c r="BN1719" s="5"/>
      <c r="BO1719" s="1">
        <f t="shared" si="26"/>
        <v>0</v>
      </c>
      <c r="BP1719" s="2"/>
    </row>
    <row r="1720" spans="1:68" x14ac:dyDescent="0.25">
      <c r="A1720" s="3"/>
      <c r="B1720" s="4"/>
      <c r="C1720" s="2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 s="5"/>
      <c r="O1720" s="5"/>
      <c r="P1720" s="5"/>
      <c r="Q1720" s="5"/>
      <c r="R1720" s="5"/>
      <c r="S1720" s="5"/>
      <c r="T1720" s="5"/>
      <c r="U1720" s="5"/>
      <c r="V1720" s="5"/>
      <c r="W1720" s="5"/>
      <c r="X1720" s="5"/>
      <c r="Y1720" s="5"/>
      <c r="Z1720" s="5"/>
      <c r="AA1720" s="5"/>
      <c r="AB1720" s="5"/>
      <c r="AC1720" s="5"/>
      <c r="AD1720" s="5"/>
      <c r="AE1720" s="5"/>
      <c r="AF1720" s="5"/>
      <c r="AG1720" s="5"/>
      <c r="AH1720" s="5"/>
      <c r="AI1720" s="5"/>
      <c r="AJ1720" s="5"/>
      <c r="AK1720" s="5"/>
      <c r="AL1720" s="5"/>
      <c r="AM1720" s="5"/>
      <c r="AN1720" s="5"/>
      <c r="AO1720" s="5"/>
      <c r="AP1720" s="5"/>
      <c r="AQ1720" s="5"/>
      <c r="AR1720" s="5"/>
      <c r="AS1720" s="5"/>
      <c r="AT1720" s="5"/>
      <c r="AU1720" s="5"/>
      <c r="AV1720" s="5"/>
      <c r="AW1720" s="5"/>
      <c r="AX1720" s="5"/>
      <c r="AY1720" s="5"/>
      <c r="AZ1720" s="5"/>
      <c r="BA1720" s="5"/>
      <c r="BB1720" s="5"/>
      <c r="BC1720" s="5"/>
      <c r="BD1720" s="5"/>
      <c r="BE1720" s="5"/>
      <c r="BF1720" s="5"/>
      <c r="BG1720" s="5"/>
      <c r="BH1720" s="5"/>
      <c r="BI1720" s="5"/>
      <c r="BJ1720" s="5"/>
      <c r="BK1720" s="5"/>
      <c r="BL1720" s="5"/>
      <c r="BM1720" s="5"/>
      <c r="BN1720" s="5"/>
      <c r="BO1720" s="1">
        <f t="shared" si="26"/>
        <v>0</v>
      </c>
      <c r="BP1720" s="2"/>
    </row>
    <row r="1721" spans="1:68" x14ac:dyDescent="0.25">
      <c r="A1721" s="3"/>
      <c r="B1721" s="4"/>
      <c r="C1721" s="2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 s="5"/>
      <c r="O1721" s="5"/>
      <c r="P1721" s="5"/>
      <c r="Q1721" s="5"/>
      <c r="R1721" s="5"/>
      <c r="S1721" s="5"/>
      <c r="T1721" s="5"/>
      <c r="U1721" s="5"/>
      <c r="V1721" s="5"/>
      <c r="W1721" s="5"/>
      <c r="X1721" s="5"/>
      <c r="Y1721" s="5"/>
      <c r="Z1721" s="5"/>
      <c r="AA1721" s="5"/>
      <c r="AB1721" s="5"/>
      <c r="AC1721" s="5"/>
      <c r="AD1721" s="5"/>
      <c r="AE1721" s="5"/>
      <c r="AF1721" s="5"/>
      <c r="AG1721" s="5"/>
      <c r="AH1721" s="5"/>
      <c r="AI1721" s="5"/>
      <c r="AJ1721" s="5"/>
      <c r="AK1721" s="5"/>
      <c r="AL1721" s="5"/>
      <c r="AM1721" s="5"/>
      <c r="AN1721" s="5"/>
      <c r="AO1721" s="5"/>
      <c r="AP1721" s="5"/>
      <c r="AQ1721" s="5"/>
      <c r="AR1721" s="5"/>
      <c r="AS1721" s="5"/>
      <c r="AT1721" s="5"/>
      <c r="AU1721" s="5"/>
      <c r="AV1721" s="5"/>
      <c r="AW1721" s="5"/>
      <c r="AX1721" s="5"/>
      <c r="AY1721" s="5"/>
      <c r="AZ1721" s="5"/>
      <c r="BA1721" s="5"/>
      <c r="BB1721" s="5"/>
      <c r="BC1721" s="5"/>
      <c r="BD1721" s="5"/>
      <c r="BE1721" s="5"/>
      <c r="BF1721" s="5"/>
      <c r="BG1721" s="5"/>
      <c r="BH1721" s="5"/>
      <c r="BI1721" s="5"/>
      <c r="BJ1721" s="5"/>
      <c r="BK1721" s="5"/>
      <c r="BL1721" s="5"/>
      <c r="BM1721" s="5"/>
      <c r="BN1721" s="5"/>
      <c r="BO1721" s="1">
        <f t="shared" si="26"/>
        <v>0</v>
      </c>
      <c r="BP1721" s="2"/>
    </row>
    <row r="1722" spans="1:68" x14ac:dyDescent="0.25">
      <c r="A1722" s="3"/>
      <c r="B1722" s="4"/>
      <c r="C1722" s="2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 s="5"/>
      <c r="O1722" s="5"/>
      <c r="P1722" s="5"/>
      <c r="Q1722" s="5"/>
      <c r="R1722" s="5"/>
      <c r="S1722" s="5"/>
      <c r="T1722" s="5"/>
      <c r="U1722" s="5"/>
      <c r="V1722" s="5"/>
      <c r="W1722" s="5"/>
      <c r="X1722" s="5"/>
      <c r="Y1722" s="5"/>
      <c r="Z1722" s="5"/>
      <c r="AA1722" s="5"/>
      <c r="AB1722" s="5"/>
      <c r="AC1722" s="5"/>
      <c r="AD1722" s="5"/>
      <c r="AE1722" s="5"/>
      <c r="AF1722" s="5"/>
      <c r="AG1722" s="5"/>
      <c r="AH1722" s="5"/>
      <c r="AI1722" s="5"/>
      <c r="AJ1722" s="5"/>
      <c r="AK1722" s="5"/>
      <c r="AL1722" s="5"/>
      <c r="AM1722" s="5"/>
      <c r="AN1722" s="5"/>
      <c r="AO1722" s="5"/>
      <c r="AP1722" s="5"/>
      <c r="AQ1722" s="5"/>
      <c r="AR1722" s="5"/>
      <c r="AS1722" s="5"/>
      <c r="AT1722" s="5"/>
      <c r="AU1722" s="5"/>
      <c r="AV1722" s="5"/>
      <c r="AW1722" s="5"/>
      <c r="AX1722" s="5"/>
      <c r="AY1722" s="5"/>
      <c r="AZ1722" s="5"/>
      <c r="BA1722" s="5"/>
      <c r="BB1722" s="5"/>
      <c r="BC1722" s="5"/>
      <c r="BD1722" s="5"/>
      <c r="BE1722" s="5"/>
      <c r="BF1722" s="5"/>
      <c r="BG1722" s="5"/>
      <c r="BH1722" s="5"/>
      <c r="BI1722" s="5"/>
      <c r="BJ1722" s="5"/>
      <c r="BK1722" s="5"/>
      <c r="BL1722" s="5"/>
      <c r="BM1722" s="5"/>
      <c r="BN1722" s="5"/>
      <c r="BO1722" s="1">
        <f t="shared" si="26"/>
        <v>0</v>
      </c>
      <c r="BP1722" s="2"/>
    </row>
    <row r="1723" spans="1:68" x14ac:dyDescent="0.25">
      <c r="A1723" s="3"/>
      <c r="B1723" s="4"/>
      <c r="C1723" s="2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 s="5"/>
      <c r="O1723" s="5"/>
      <c r="P1723" s="5"/>
      <c r="Q1723" s="5"/>
      <c r="R1723" s="5"/>
      <c r="S1723" s="5"/>
      <c r="T1723" s="5"/>
      <c r="U1723" s="5"/>
      <c r="V1723" s="5"/>
      <c r="W1723" s="5"/>
      <c r="X1723" s="5"/>
      <c r="Y1723" s="5"/>
      <c r="Z1723" s="5"/>
      <c r="AA1723" s="5"/>
      <c r="AB1723" s="5"/>
      <c r="AC1723" s="5"/>
      <c r="AD1723" s="5"/>
      <c r="AE1723" s="5"/>
      <c r="AF1723" s="5"/>
      <c r="AG1723" s="5"/>
      <c r="AH1723" s="5"/>
      <c r="AI1723" s="5"/>
      <c r="AJ1723" s="5"/>
      <c r="AK1723" s="5"/>
      <c r="AL1723" s="5"/>
      <c r="AM1723" s="5"/>
      <c r="AN1723" s="5"/>
      <c r="AO1723" s="5"/>
      <c r="AP1723" s="5"/>
      <c r="AQ1723" s="5"/>
      <c r="AR1723" s="5"/>
      <c r="AS1723" s="5"/>
      <c r="AT1723" s="5"/>
      <c r="AU1723" s="5"/>
      <c r="AV1723" s="5"/>
      <c r="AW1723" s="5"/>
      <c r="AX1723" s="5"/>
      <c r="AY1723" s="5"/>
      <c r="AZ1723" s="5"/>
      <c r="BA1723" s="5"/>
      <c r="BB1723" s="5"/>
      <c r="BC1723" s="5"/>
      <c r="BD1723" s="5"/>
      <c r="BE1723" s="5"/>
      <c r="BF1723" s="5"/>
      <c r="BG1723" s="5"/>
      <c r="BH1723" s="5"/>
      <c r="BI1723" s="5"/>
      <c r="BJ1723" s="5"/>
      <c r="BK1723" s="5"/>
      <c r="BL1723" s="5"/>
      <c r="BM1723" s="5"/>
      <c r="BN1723" s="5"/>
      <c r="BO1723" s="1">
        <f t="shared" si="26"/>
        <v>0</v>
      </c>
      <c r="BP1723" s="2"/>
    </row>
    <row r="1724" spans="1:68" x14ac:dyDescent="0.25">
      <c r="A1724" s="3"/>
      <c r="B1724" s="4"/>
      <c r="C1724" s="2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 s="5"/>
      <c r="O1724" s="5"/>
      <c r="P1724" s="5"/>
      <c r="Q1724" s="5"/>
      <c r="R1724" s="5"/>
      <c r="S1724" s="5"/>
      <c r="T1724" s="5"/>
      <c r="U1724" s="5"/>
      <c r="V1724" s="5"/>
      <c r="W1724" s="5"/>
      <c r="X1724" s="5"/>
      <c r="Y1724" s="5"/>
      <c r="Z1724" s="5"/>
      <c r="AA1724" s="5"/>
      <c r="AB1724" s="5"/>
      <c r="AC1724" s="5"/>
      <c r="AD1724" s="5"/>
      <c r="AE1724" s="5"/>
      <c r="AF1724" s="5"/>
      <c r="AG1724" s="5"/>
      <c r="AH1724" s="5"/>
      <c r="AI1724" s="5"/>
      <c r="AJ1724" s="5"/>
      <c r="AK1724" s="5"/>
      <c r="AL1724" s="5"/>
      <c r="AM1724" s="5"/>
      <c r="AN1724" s="5"/>
      <c r="AO1724" s="5"/>
      <c r="AP1724" s="5"/>
      <c r="AQ1724" s="5"/>
      <c r="AR1724" s="5"/>
      <c r="AS1724" s="5"/>
      <c r="AT1724" s="5"/>
      <c r="AU1724" s="5"/>
      <c r="AV1724" s="5"/>
      <c r="AW1724" s="5"/>
      <c r="AX1724" s="5"/>
      <c r="AY1724" s="5"/>
      <c r="AZ1724" s="5"/>
      <c r="BA1724" s="5"/>
      <c r="BB1724" s="5"/>
      <c r="BC1724" s="5"/>
      <c r="BD1724" s="5"/>
      <c r="BE1724" s="5"/>
      <c r="BF1724" s="5"/>
      <c r="BG1724" s="5"/>
      <c r="BH1724" s="5"/>
      <c r="BI1724" s="5"/>
      <c r="BJ1724" s="5"/>
      <c r="BK1724" s="5"/>
      <c r="BL1724" s="5"/>
      <c r="BM1724" s="5"/>
      <c r="BN1724" s="5"/>
      <c r="BO1724" s="1">
        <f t="shared" si="26"/>
        <v>0</v>
      </c>
      <c r="BP1724" s="2"/>
    </row>
    <row r="1725" spans="1:68" x14ac:dyDescent="0.25">
      <c r="A1725" s="3"/>
      <c r="B1725" s="4"/>
      <c r="C1725" s="2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 s="5"/>
      <c r="O1725" s="5"/>
      <c r="P1725" s="5"/>
      <c r="Q1725" s="5"/>
      <c r="R1725" s="5"/>
      <c r="S1725" s="5"/>
      <c r="T1725" s="5"/>
      <c r="U1725" s="5"/>
      <c r="V1725" s="5"/>
      <c r="W1725" s="5"/>
      <c r="X1725" s="5"/>
      <c r="Y1725" s="5"/>
      <c r="Z1725" s="5"/>
      <c r="AA1725" s="5"/>
      <c r="AB1725" s="5"/>
      <c r="AC1725" s="5"/>
      <c r="AD1725" s="5"/>
      <c r="AE1725" s="5"/>
      <c r="AF1725" s="5"/>
      <c r="AG1725" s="5"/>
      <c r="AH1725" s="5"/>
      <c r="AI1725" s="5"/>
      <c r="AJ1725" s="5"/>
      <c r="AK1725" s="5"/>
      <c r="AL1725" s="5"/>
      <c r="AM1725" s="5"/>
      <c r="AN1725" s="5"/>
      <c r="AO1725" s="5"/>
      <c r="AP1725" s="5"/>
      <c r="AQ1725" s="5"/>
      <c r="AR1725" s="5"/>
      <c r="AS1725" s="5"/>
      <c r="AT1725" s="5"/>
      <c r="AU1725" s="5"/>
      <c r="AV1725" s="5"/>
      <c r="AW1725" s="5"/>
      <c r="AX1725" s="5"/>
      <c r="AY1725" s="5"/>
      <c r="AZ1725" s="5"/>
      <c r="BA1725" s="5"/>
      <c r="BB1725" s="5"/>
      <c r="BC1725" s="5"/>
      <c r="BD1725" s="5"/>
      <c r="BE1725" s="5"/>
      <c r="BF1725" s="5"/>
      <c r="BG1725" s="5"/>
      <c r="BH1725" s="5"/>
      <c r="BI1725" s="5"/>
      <c r="BJ1725" s="5"/>
      <c r="BK1725" s="5"/>
      <c r="BL1725" s="5"/>
      <c r="BM1725" s="5"/>
      <c r="BN1725" s="5"/>
      <c r="BO1725" s="1">
        <f t="shared" si="26"/>
        <v>0</v>
      </c>
      <c r="BP1725" s="2"/>
    </row>
    <row r="1726" spans="1:68" x14ac:dyDescent="0.25">
      <c r="A1726" s="3"/>
      <c r="B1726" s="4"/>
      <c r="C1726" s="2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 s="5"/>
      <c r="O1726" s="5"/>
      <c r="P1726" s="5"/>
      <c r="Q1726" s="5"/>
      <c r="R1726" s="5"/>
      <c r="S1726" s="5"/>
      <c r="T1726" s="5"/>
      <c r="U1726" s="5"/>
      <c r="V1726" s="5"/>
      <c r="W1726" s="5"/>
      <c r="X1726" s="5"/>
      <c r="Y1726" s="5"/>
      <c r="Z1726" s="5"/>
      <c r="AA1726" s="5"/>
      <c r="AB1726" s="5"/>
      <c r="AC1726" s="5"/>
      <c r="AD1726" s="5"/>
      <c r="AE1726" s="5"/>
      <c r="AF1726" s="5"/>
      <c r="AG1726" s="5"/>
      <c r="AH1726" s="5"/>
      <c r="AI1726" s="5"/>
      <c r="AJ1726" s="5"/>
      <c r="AK1726" s="5"/>
      <c r="AL1726" s="5"/>
      <c r="AM1726" s="5"/>
      <c r="AN1726" s="5"/>
      <c r="AO1726" s="5"/>
      <c r="AP1726" s="5"/>
      <c r="AQ1726" s="5"/>
      <c r="AR1726" s="5"/>
      <c r="AS1726" s="5"/>
      <c r="AT1726" s="5"/>
      <c r="AU1726" s="5"/>
      <c r="AV1726" s="5"/>
      <c r="AW1726" s="5"/>
      <c r="AX1726" s="5"/>
      <c r="AY1726" s="5"/>
      <c r="AZ1726" s="5"/>
      <c r="BA1726" s="5"/>
      <c r="BB1726" s="5"/>
      <c r="BC1726" s="5"/>
      <c r="BD1726" s="5"/>
      <c r="BE1726" s="5"/>
      <c r="BF1726" s="5"/>
      <c r="BG1726" s="5"/>
      <c r="BH1726" s="5"/>
      <c r="BI1726" s="5"/>
      <c r="BJ1726" s="5"/>
      <c r="BK1726" s="5"/>
      <c r="BL1726" s="5"/>
      <c r="BM1726" s="5"/>
      <c r="BN1726" s="5"/>
      <c r="BO1726" s="1">
        <f t="shared" si="26"/>
        <v>0</v>
      </c>
      <c r="BP1726" s="2"/>
    </row>
    <row r="1727" spans="1:68" x14ac:dyDescent="0.25">
      <c r="A1727" s="3"/>
      <c r="B1727" s="4"/>
      <c r="C1727" s="2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 s="5"/>
      <c r="O1727" s="5"/>
      <c r="P1727" s="5"/>
      <c r="Q1727" s="5"/>
      <c r="R1727" s="5"/>
      <c r="S1727" s="5"/>
      <c r="T1727" s="5"/>
      <c r="U1727" s="5"/>
      <c r="V1727" s="5"/>
      <c r="W1727" s="5"/>
      <c r="X1727" s="5"/>
      <c r="Y1727" s="5"/>
      <c r="Z1727" s="5"/>
      <c r="AA1727" s="5"/>
      <c r="AB1727" s="5"/>
      <c r="AC1727" s="5"/>
      <c r="AD1727" s="5"/>
      <c r="AE1727" s="5"/>
      <c r="AF1727" s="5"/>
      <c r="AG1727" s="5"/>
      <c r="AH1727" s="5"/>
      <c r="AI1727" s="5"/>
      <c r="AJ1727" s="5"/>
      <c r="AK1727" s="5"/>
      <c r="AL1727" s="5"/>
      <c r="AM1727" s="5"/>
      <c r="AN1727" s="5"/>
      <c r="AO1727" s="5"/>
      <c r="AP1727" s="5"/>
      <c r="AQ1727" s="5"/>
      <c r="AR1727" s="5"/>
      <c r="AS1727" s="5"/>
      <c r="AT1727" s="5"/>
      <c r="AU1727" s="5"/>
      <c r="AV1727" s="5"/>
      <c r="AW1727" s="5"/>
      <c r="AX1727" s="5"/>
      <c r="AY1727" s="5"/>
      <c r="AZ1727" s="5"/>
      <c r="BA1727" s="5"/>
      <c r="BB1727" s="5"/>
      <c r="BC1727" s="5"/>
      <c r="BD1727" s="5"/>
      <c r="BE1727" s="5"/>
      <c r="BF1727" s="5"/>
      <c r="BG1727" s="5"/>
      <c r="BH1727" s="5"/>
      <c r="BI1727" s="5"/>
      <c r="BJ1727" s="5"/>
      <c r="BK1727" s="5"/>
      <c r="BL1727" s="5"/>
      <c r="BM1727" s="5"/>
      <c r="BN1727" s="5"/>
      <c r="BO1727" s="1">
        <f t="shared" si="26"/>
        <v>0</v>
      </c>
      <c r="BP1727" s="2"/>
    </row>
    <row r="1728" spans="1:68" x14ac:dyDescent="0.25">
      <c r="A1728" s="3"/>
      <c r="B1728" s="4"/>
      <c r="C1728" s="2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 s="5"/>
      <c r="O1728" s="5"/>
      <c r="P1728" s="5"/>
      <c r="Q1728" s="5"/>
      <c r="R1728" s="5"/>
      <c r="S1728" s="5"/>
      <c r="T1728" s="5"/>
      <c r="U1728" s="5"/>
      <c r="V1728" s="5"/>
      <c r="W1728" s="5"/>
      <c r="X1728" s="5"/>
      <c r="Y1728" s="5"/>
      <c r="Z1728" s="5"/>
      <c r="AA1728" s="5"/>
      <c r="AB1728" s="5"/>
      <c r="AC1728" s="5"/>
      <c r="AD1728" s="5"/>
      <c r="AE1728" s="5"/>
      <c r="AF1728" s="5"/>
      <c r="AG1728" s="5"/>
      <c r="AH1728" s="5"/>
      <c r="AI1728" s="5"/>
      <c r="AJ1728" s="5"/>
      <c r="AK1728" s="5"/>
      <c r="AL1728" s="5"/>
      <c r="AM1728" s="5"/>
      <c r="AN1728" s="5"/>
      <c r="AO1728" s="5"/>
      <c r="AP1728" s="5"/>
      <c r="AQ1728" s="5"/>
      <c r="AR1728" s="5"/>
      <c r="AS1728" s="5"/>
      <c r="AT1728" s="5"/>
      <c r="AU1728" s="5"/>
      <c r="AV1728" s="5"/>
      <c r="AW1728" s="5"/>
      <c r="AX1728" s="5"/>
      <c r="AY1728" s="5"/>
      <c r="AZ1728" s="5"/>
      <c r="BA1728" s="5"/>
      <c r="BB1728" s="5"/>
      <c r="BC1728" s="5"/>
      <c r="BD1728" s="5"/>
      <c r="BE1728" s="5"/>
      <c r="BF1728" s="5"/>
      <c r="BG1728" s="5"/>
      <c r="BH1728" s="5"/>
      <c r="BI1728" s="5"/>
      <c r="BJ1728" s="5"/>
      <c r="BK1728" s="5"/>
      <c r="BL1728" s="5"/>
      <c r="BM1728" s="5"/>
      <c r="BN1728" s="5"/>
      <c r="BO1728" s="1">
        <f t="shared" si="26"/>
        <v>0</v>
      </c>
      <c r="BP1728" s="2"/>
    </row>
    <row r="1729" spans="1:68" x14ac:dyDescent="0.25">
      <c r="A1729" s="3"/>
      <c r="B1729" s="4"/>
      <c r="C1729" s="2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 s="5"/>
      <c r="O1729" s="5"/>
      <c r="P1729" s="5"/>
      <c r="Q1729" s="5"/>
      <c r="R1729" s="5"/>
      <c r="S1729" s="5"/>
      <c r="T1729" s="5"/>
      <c r="U1729" s="5"/>
      <c r="V1729" s="5"/>
      <c r="W1729" s="5"/>
      <c r="X1729" s="5"/>
      <c r="Y1729" s="5"/>
      <c r="Z1729" s="5"/>
      <c r="AA1729" s="5"/>
      <c r="AB1729" s="5"/>
      <c r="AC1729" s="5"/>
      <c r="AD1729" s="5"/>
      <c r="AE1729" s="5"/>
      <c r="AF1729" s="5"/>
      <c r="AG1729" s="5"/>
      <c r="AH1729" s="5"/>
      <c r="AI1729" s="5"/>
      <c r="AJ1729" s="5"/>
      <c r="AK1729" s="5"/>
      <c r="AL1729" s="5"/>
      <c r="AM1729" s="5"/>
      <c r="AN1729" s="5"/>
      <c r="AO1729" s="5"/>
      <c r="AP1729" s="5"/>
      <c r="AQ1729" s="5"/>
      <c r="AR1729" s="5"/>
      <c r="AS1729" s="5"/>
      <c r="AT1729" s="5"/>
      <c r="AU1729" s="5"/>
      <c r="AV1729" s="5"/>
      <c r="AW1729" s="5"/>
      <c r="AX1729" s="5"/>
      <c r="AY1729" s="5"/>
      <c r="AZ1729" s="5"/>
      <c r="BA1729" s="5"/>
      <c r="BB1729" s="5"/>
      <c r="BC1729" s="5"/>
      <c r="BD1729" s="5"/>
      <c r="BE1729" s="5"/>
      <c r="BF1729" s="5"/>
      <c r="BG1729" s="5"/>
      <c r="BH1729" s="5"/>
      <c r="BI1729" s="5"/>
      <c r="BJ1729" s="5"/>
      <c r="BK1729" s="5"/>
      <c r="BL1729" s="5"/>
      <c r="BM1729" s="5"/>
      <c r="BN1729" s="5"/>
      <c r="BO1729" s="1">
        <f t="shared" si="26"/>
        <v>0</v>
      </c>
      <c r="BP1729" s="2"/>
    </row>
    <row r="1730" spans="1:68" x14ac:dyDescent="0.25">
      <c r="A1730" s="3"/>
      <c r="B1730" s="4"/>
      <c r="C1730" s="2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 s="5"/>
      <c r="O1730" s="5"/>
      <c r="P1730" s="5"/>
      <c r="Q1730" s="5"/>
      <c r="R1730" s="5"/>
      <c r="S1730" s="5"/>
      <c r="T1730" s="5"/>
      <c r="U1730" s="5"/>
      <c r="V1730" s="5"/>
      <c r="W1730" s="5"/>
      <c r="X1730" s="5"/>
      <c r="Y1730" s="5"/>
      <c r="Z1730" s="5"/>
      <c r="AA1730" s="5"/>
      <c r="AB1730" s="5"/>
      <c r="AC1730" s="5"/>
      <c r="AD1730" s="5"/>
      <c r="AE1730" s="5"/>
      <c r="AF1730" s="5"/>
      <c r="AG1730" s="5"/>
      <c r="AH1730" s="5"/>
      <c r="AI1730" s="5"/>
      <c r="AJ1730" s="5"/>
      <c r="AK1730" s="5"/>
      <c r="AL1730" s="5"/>
      <c r="AM1730" s="5"/>
      <c r="AN1730" s="5"/>
      <c r="AO1730" s="5"/>
      <c r="AP1730" s="5"/>
      <c r="AQ1730" s="5"/>
      <c r="AR1730" s="5"/>
      <c r="AS1730" s="5"/>
      <c r="AT1730" s="5"/>
      <c r="AU1730" s="5"/>
      <c r="AV1730" s="5"/>
      <c r="AW1730" s="5"/>
      <c r="AX1730" s="5"/>
      <c r="AY1730" s="5"/>
      <c r="AZ1730" s="5"/>
      <c r="BA1730" s="5"/>
      <c r="BB1730" s="5"/>
      <c r="BC1730" s="5"/>
      <c r="BD1730" s="5"/>
      <c r="BE1730" s="5"/>
      <c r="BF1730" s="5"/>
      <c r="BG1730" s="5"/>
      <c r="BH1730" s="5"/>
      <c r="BI1730" s="5"/>
      <c r="BJ1730" s="5"/>
      <c r="BK1730" s="5"/>
      <c r="BL1730" s="5"/>
      <c r="BM1730" s="5"/>
      <c r="BN1730" s="5"/>
      <c r="BO1730" s="1">
        <f t="shared" si="26"/>
        <v>0</v>
      </c>
      <c r="BP1730" s="2"/>
    </row>
    <row r="1731" spans="1:68" x14ac:dyDescent="0.25">
      <c r="A1731" s="3"/>
      <c r="B1731" s="4"/>
      <c r="C1731" s="2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 s="5"/>
      <c r="O1731" s="5"/>
      <c r="P1731" s="5"/>
      <c r="Q1731" s="5"/>
      <c r="R1731" s="5"/>
      <c r="S1731" s="5"/>
      <c r="T1731" s="5"/>
      <c r="U1731" s="5"/>
      <c r="V1731" s="5"/>
      <c r="W1731" s="5"/>
      <c r="X1731" s="5"/>
      <c r="Y1731" s="5"/>
      <c r="Z1731" s="5"/>
      <c r="AA1731" s="5"/>
      <c r="AB1731" s="5"/>
      <c r="AC1731" s="5"/>
      <c r="AD1731" s="5"/>
      <c r="AE1731" s="5"/>
      <c r="AF1731" s="5"/>
      <c r="AG1731" s="5"/>
      <c r="AH1731" s="5"/>
      <c r="AI1731" s="5"/>
      <c r="AJ1731" s="5"/>
      <c r="AK1731" s="5"/>
      <c r="AL1731" s="5"/>
      <c r="AM1731" s="5"/>
      <c r="AN1731" s="5"/>
      <c r="AO1731" s="5"/>
      <c r="AP1731" s="5"/>
      <c r="AQ1731" s="5"/>
      <c r="AR1731" s="5"/>
      <c r="AS1731" s="5"/>
      <c r="AT1731" s="5"/>
      <c r="AU1731" s="5"/>
      <c r="AV1731" s="5"/>
      <c r="AW1731" s="5"/>
      <c r="AX1731" s="5"/>
      <c r="AY1731" s="5"/>
      <c r="AZ1731" s="5"/>
      <c r="BA1731" s="5"/>
      <c r="BB1731" s="5"/>
      <c r="BC1731" s="5"/>
      <c r="BD1731" s="5"/>
      <c r="BE1731" s="5"/>
      <c r="BF1731" s="5"/>
      <c r="BG1731" s="5"/>
      <c r="BH1731" s="5"/>
      <c r="BI1731" s="5"/>
      <c r="BJ1731" s="5"/>
      <c r="BK1731" s="5"/>
      <c r="BL1731" s="5"/>
      <c r="BM1731" s="5"/>
      <c r="BN1731" s="5"/>
      <c r="BO1731" s="1">
        <f t="shared" si="26"/>
        <v>0</v>
      </c>
      <c r="BP1731" s="2"/>
    </row>
    <row r="1732" spans="1:68" x14ac:dyDescent="0.25">
      <c r="A1732" s="3"/>
      <c r="B1732" s="4"/>
      <c r="C1732" s="2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 s="5"/>
      <c r="O1732" s="5"/>
      <c r="P1732" s="5"/>
      <c r="Q1732" s="5"/>
      <c r="R1732" s="5"/>
      <c r="S1732" s="5"/>
      <c r="T1732" s="5"/>
      <c r="U1732" s="5"/>
      <c r="V1732" s="5"/>
      <c r="W1732" s="5"/>
      <c r="X1732" s="5"/>
      <c r="Y1732" s="5"/>
      <c r="Z1732" s="5"/>
      <c r="AA1732" s="5"/>
      <c r="AB1732" s="5"/>
      <c r="AC1732" s="5"/>
      <c r="AD1732" s="5"/>
      <c r="AE1732" s="5"/>
      <c r="AF1732" s="5"/>
      <c r="AG1732" s="5"/>
      <c r="AH1732" s="5"/>
      <c r="AI1732" s="5"/>
      <c r="AJ1732" s="5"/>
      <c r="AK1732" s="5"/>
      <c r="AL1732" s="5"/>
      <c r="AM1732" s="5"/>
      <c r="AN1732" s="5"/>
      <c r="AO1732" s="5"/>
      <c r="AP1732" s="5"/>
      <c r="AQ1732" s="5"/>
      <c r="AR1732" s="5"/>
      <c r="AS1732" s="5"/>
      <c r="AT1732" s="5"/>
      <c r="AU1732" s="5"/>
      <c r="AV1732" s="5"/>
      <c r="AW1732" s="5"/>
      <c r="AX1732" s="5"/>
      <c r="AY1732" s="5"/>
      <c r="AZ1732" s="5"/>
      <c r="BA1732" s="5"/>
      <c r="BB1732" s="5"/>
      <c r="BC1732" s="5"/>
      <c r="BD1732" s="5"/>
      <c r="BE1732" s="5"/>
      <c r="BF1732" s="5"/>
      <c r="BG1732" s="5"/>
      <c r="BH1732" s="5"/>
      <c r="BI1732" s="5"/>
      <c r="BJ1732" s="5"/>
      <c r="BK1732" s="5"/>
      <c r="BL1732" s="5"/>
      <c r="BM1732" s="5"/>
      <c r="BN1732" s="5"/>
      <c r="BO1732" s="1">
        <f t="shared" si="26"/>
        <v>0</v>
      </c>
      <c r="BP1732" s="2"/>
    </row>
    <row r="1733" spans="1:68" x14ac:dyDescent="0.25">
      <c r="A1733" s="3"/>
      <c r="B1733" s="4"/>
      <c r="C1733" s="2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 s="5"/>
      <c r="O1733" s="5"/>
      <c r="P1733" s="5"/>
      <c r="Q1733" s="5"/>
      <c r="R1733" s="5"/>
      <c r="S1733" s="5"/>
      <c r="T1733" s="5"/>
      <c r="U1733" s="5"/>
      <c r="V1733" s="5"/>
      <c r="W1733" s="5"/>
      <c r="X1733" s="5"/>
      <c r="Y1733" s="5"/>
      <c r="Z1733" s="5"/>
      <c r="AA1733" s="5"/>
      <c r="AB1733" s="5"/>
      <c r="AC1733" s="5"/>
      <c r="AD1733" s="5"/>
      <c r="AE1733" s="5"/>
      <c r="AF1733" s="5"/>
      <c r="AG1733" s="5"/>
      <c r="AH1733" s="5"/>
      <c r="AI1733" s="5"/>
      <c r="AJ1733" s="5"/>
      <c r="AK1733" s="5"/>
      <c r="AL1733" s="5"/>
      <c r="AM1733" s="5"/>
      <c r="AN1733" s="5"/>
      <c r="AO1733" s="5"/>
      <c r="AP1733" s="5"/>
      <c r="AQ1733" s="5"/>
      <c r="AR1733" s="5"/>
      <c r="AS1733" s="5"/>
      <c r="AT1733" s="5"/>
      <c r="AU1733" s="5"/>
      <c r="AV1733" s="5"/>
      <c r="AW1733" s="5"/>
      <c r="AX1733" s="5"/>
      <c r="AY1733" s="5"/>
      <c r="AZ1733" s="5"/>
      <c r="BA1733" s="5"/>
      <c r="BB1733" s="5"/>
      <c r="BC1733" s="5"/>
      <c r="BD1733" s="5"/>
      <c r="BE1733" s="5"/>
      <c r="BF1733" s="5"/>
      <c r="BG1733" s="5"/>
      <c r="BH1733" s="5"/>
      <c r="BI1733" s="5"/>
      <c r="BJ1733" s="5"/>
      <c r="BK1733" s="5"/>
      <c r="BL1733" s="5"/>
      <c r="BM1733" s="5"/>
      <c r="BN1733" s="5"/>
      <c r="BO1733" s="1">
        <f t="shared" si="26"/>
        <v>0</v>
      </c>
      <c r="BP1733" s="2"/>
    </row>
    <row r="1734" spans="1:68" x14ac:dyDescent="0.25">
      <c r="A1734" s="3"/>
      <c r="B1734" s="4"/>
      <c r="C1734" s="2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 s="5"/>
      <c r="O1734" s="5"/>
      <c r="P1734" s="5"/>
      <c r="Q1734" s="5"/>
      <c r="R1734" s="5"/>
      <c r="S1734" s="5"/>
      <c r="T1734" s="5"/>
      <c r="U1734" s="5"/>
      <c r="V1734" s="5"/>
      <c r="W1734" s="5"/>
      <c r="X1734" s="5"/>
      <c r="Y1734" s="5"/>
      <c r="Z1734" s="5"/>
      <c r="AA1734" s="5"/>
      <c r="AB1734" s="5"/>
      <c r="AC1734" s="5"/>
      <c r="AD1734" s="5"/>
      <c r="AE1734" s="5"/>
      <c r="AF1734" s="5"/>
      <c r="AG1734" s="5"/>
      <c r="AH1734" s="5"/>
      <c r="AI1734" s="5"/>
      <c r="AJ1734" s="5"/>
      <c r="AK1734" s="5"/>
      <c r="AL1734" s="5"/>
      <c r="AM1734" s="5"/>
      <c r="AN1734" s="5"/>
      <c r="AO1734" s="5"/>
      <c r="AP1734" s="5"/>
      <c r="AQ1734" s="5"/>
      <c r="AR1734" s="5"/>
      <c r="AS1734" s="5"/>
      <c r="AT1734" s="5"/>
      <c r="AU1734" s="5"/>
      <c r="AV1734" s="5"/>
      <c r="AW1734" s="5"/>
      <c r="AX1734" s="5"/>
      <c r="AY1734" s="5"/>
      <c r="AZ1734" s="5"/>
      <c r="BA1734" s="5"/>
      <c r="BB1734" s="5"/>
      <c r="BC1734" s="5"/>
      <c r="BD1734" s="5"/>
      <c r="BE1734" s="5"/>
      <c r="BF1734" s="5"/>
      <c r="BG1734" s="5"/>
      <c r="BH1734" s="5"/>
      <c r="BI1734" s="5"/>
      <c r="BJ1734" s="5"/>
      <c r="BK1734" s="5"/>
      <c r="BL1734" s="5"/>
      <c r="BM1734" s="5"/>
      <c r="BN1734" s="5"/>
      <c r="BO1734" s="1">
        <f t="shared" si="26"/>
        <v>0</v>
      </c>
      <c r="BP1734" s="2"/>
    </row>
    <row r="1735" spans="1:68" x14ac:dyDescent="0.25">
      <c r="A1735" s="3"/>
      <c r="B1735" s="4"/>
      <c r="C1735" s="2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 s="5"/>
      <c r="O1735" s="5"/>
      <c r="P1735" s="5"/>
      <c r="Q1735" s="5"/>
      <c r="R1735" s="5"/>
      <c r="S1735" s="5"/>
      <c r="T1735" s="5"/>
      <c r="U1735" s="5"/>
      <c r="V1735" s="5"/>
      <c r="W1735" s="5"/>
      <c r="X1735" s="5"/>
      <c r="Y1735" s="5"/>
      <c r="Z1735" s="5"/>
      <c r="AA1735" s="5"/>
      <c r="AB1735" s="5"/>
      <c r="AC1735" s="5"/>
      <c r="AD1735" s="5"/>
      <c r="AE1735" s="5"/>
      <c r="AF1735" s="5"/>
      <c r="AG1735" s="5"/>
      <c r="AH1735" s="5"/>
      <c r="AI1735" s="5"/>
      <c r="AJ1735" s="5"/>
      <c r="AK1735" s="5"/>
      <c r="AL1735" s="5"/>
      <c r="AM1735" s="5"/>
      <c r="AN1735" s="5"/>
      <c r="AO1735" s="5"/>
      <c r="AP1735" s="5"/>
      <c r="AQ1735" s="5"/>
      <c r="AR1735" s="5"/>
      <c r="AS1735" s="5"/>
      <c r="AT1735" s="5"/>
      <c r="AU1735" s="5"/>
      <c r="AV1735" s="5"/>
      <c r="AW1735" s="5"/>
      <c r="AX1735" s="5"/>
      <c r="AY1735" s="5"/>
      <c r="AZ1735" s="5"/>
      <c r="BA1735" s="5"/>
      <c r="BB1735" s="5"/>
      <c r="BC1735" s="5"/>
      <c r="BD1735" s="5"/>
      <c r="BE1735" s="5"/>
      <c r="BF1735" s="5"/>
      <c r="BG1735" s="5"/>
      <c r="BH1735" s="5"/>
      <c r="BI1735" s="5"/>
      <c r="BJ1735" s="5"/>
      <c r="BK1735" s="5"/>
      <c r="BL1735" s="5"/>
      <c r="BM1735" s="5"/>
      <c r="BN1735" s="5"/>
      <c r="BO1735" s="1">
        <f t="shared" si="26"/>
        <v>0</v>
      </c>
      <c r="BP1735" s="2"/>
    </row>
    <row r="1736" spans="1:68" x14ac:dyDescent="0.25">
      <c r="A1736" s="3"/>
      <c r="B1736" s="4"/>
      <c r="C1736" s="2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 s="5"/>
      <c r="O1736" s="5"/>
      <c r="P1736" s="5"/>
      <c r="Q1736" s="5"/>
      <c r="R1736" s="5"/>
      <c r="S1736" s="5"/>
      <c r="T1736" s="5"/>
      <c r="U1736" s="5"/>
      <c r="V1736" s="5"/>
      <c r="W1736" s="5"/>
      <c r="X1736" s="5"/>
      <c r="Y1736" s="5"/>
      <c r="Z1736" s="5"/>
      <c r="AA1736" s="5"/>
      <c r="AB1736" s="5"/>
      <c r="AC1736" s="5"/>
      <c r="AD1736" s="5"/>
      <c r="AE1736" s="5"/>
      <c r="AF1736" s="5"/>
      <c r="AG1736" s="5"/>
      <c r="AH1736" s="5"/>
      <c r="AI1736" s="5"/>
      <c r="AJ1736" s="5"/>
      <c r="AK1736" s="5"/>
      <c r="AL1736" s="5"/>
      <c r="AM1736" s="5"/>
      <c r="AN1736" s="5"/>
      <c r="AO1736" s="5"/>
      <c r="AP1736" s="5"/>
      <c r="AQ1736" s="5"/>
      <c r="AR1736" s="5"/>
      <c r="AS1736" s="5"/>
      <c r="AT1736" s="5"/>
      <c r="AU1736" s="5"/>
      <c r="AV1736" s="5"/>
      <c r="AW1736" s="5"/>
      <c r="AX1736" s="5"/>
      <c r="AY1736" s="5"/>
      <c r="AZ1736" s="5"/>
      <c r="BA1736" s="5"/>
      <c r="BB1736" s="5"/>
      <c r="BC1736" s="5"/>
      <c r="BD1736" s="5"/>
      <c r="BE1736" s="5"/>
      <c r="BF1736" s="5"/>
      <c r="BG1736" s="5"/>
      <c r="BH1736" s="5"/>
      <c r="BI1736" s="5"/>
      <c r="BJ1736" s="5"/>
      <c r="BK1736" s="5"/>
      <c r="BL1736" s="5"/>
      <c r="BM1736" s="5"/>
      <c r="BN1736" s="5"/>
      <c r="BO1736" s="1">
        <f t="shared" ref="BO1736:BO1799" si="27">COUNTA(D1736:BN1736)</f>
        <v>0</v>
      </c>
      <c r="BP1736" s="2"/>
    </row>
    <row r="1737" spans="1:68" x14ac:dyDescent="0.25">
      <c r="A1737" s="3"/>
      <c r="B1737" s="4"/>
      <c r="C1737" s="2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 s="5"/>
      <c r="O1737" s="5"/>
      <c r="P1737" s="5"/>
      <c r="Q1737" s="5"/>
      <c r="R1737" s="5"/>
      <c r="S1737" s="5"/>
      <c r="T1737" s="5"/>
      <c r="U1737" s="5"/>
      <c r="V1737" s="5"/>
      <c r="W1737" s="5"/>
      <c r="X1737" s="5"/>
      <c r="Y1737" s="5"/>
      <c r="Z1737" s="5"/>
      <c r="AA1737" s="5"/>
      <c r="AB1737" s="5"/>
      <c r="AC1737" s="5"/>
      <c r="AD1737" s="5"/>
      <c r="AE1737" s="5"/>
      <c r="AF1737" s="5"/>
      <c r="AG1737" s="5"/>
      <c r="AH1737" s="5"/>
      <c r="AI1737" s="5"/>
      <c r="AJ1737" s="5"/>
      <c r="AK1737" s="5"/>
      <c r="AL1737" s="5"/>
      <c r="AM1737" s="5"/>
      <c r="AN1737" s="5"/>
      <c r="AO1737" s="5"/>
      <c r="AP1737" s="5"/>
      <c r="AQ1737" s="5"/>
      <c r="AR1737" s="5"/>
      <c r="AS1737" s="5"/>
      <c r="AT1737" s="5"/>
      <c r="AU1737" s="5"/>
      <c r="AV1737" s="5"/>
      <c r="AW1737" s="5"/>
      <c r="AX1737" s="5"/>
      <c r="AY1737" s="5"/>
      <c r="AZ1737" s="5"/>
      <c r="BA1737" s="5"/>
      <c r="BB1737" s="5"/>
      <c r="BC1737" s="5"/>
      <c r="BD1737" s="5"/>
      <c r="BE1737" s="5"/>
      <c r="BF1737" s="5"/>
      <c r="BG1737" s="5"/>
      <c r="BH1737" s="5"/>
      <c r="BI1737" s="5"/>
      <c r="BJ1737" s="5"/>
      <c r="BK1737" s="5"/>
      <c r="BL1737" s="5"/>
      <c r="BM1737" s="5"/>
      <c r="BN1737" s="5"/>
      <c r="BO1737" s="1">
        <f t="shared" si="27"/>
        <v>0</v>
      </c>
      <c r="BP1737" s="2"/>
    </row>
    <row r="1738" spans="1:68" x14ac:dyDescent="0.25">
      <c r="A1738" s="3"/>
      <c r="B1738" s="4"/>
      <c r="C1738" s="2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 s="5"/>
      <c r="O1738" s="5"/>
      <c r="P1738" s="5"/>
      <c r="Q1738" s="5"/>
      <c r="R1738" s="5"/>
      <c r="S1738" s="5"/>
      <c r="T1738" s="5"/>
      <c r="U1738" s="5"/>
      <c r="V1738" s="5"/>
      <c r="W1738" s="5"/>
      <c r="X1738" s="5"/>
      <c r="Y1738" s="5"/>
      <c r="Z1738" s="5"/>
      <c r="AA1738" s="5"/>
      <c r="AB1738" s="5"/>
      <c r="AC1738" s="5"/>
      <c r="AD1738" s="5"/>
      <c r="AE1738" s="5"/>
      <c r="AF1738" s="5"/>
      <c r="AG1738" s="5"/>
      <c r="AH1738" s="5"/>
      <c r="AI1738" s="5"/>
      <c r="AJ1738" s="5"/>
      <c r="AK1738" s="5"/>
      <c r="AL1738" s="5"/>
      <c r="AM1738" s="5"/>
      <c r="AN1738" s="5"/>
      <c r="AO1738" s="5"/>
      <c r="AP1738" s="5"/>
      <c r="AQ1738" s="5"/>
      <c r="AR1738" s="5"/>
      <c r="AS1738" s="5"/>
      <c r="AT1738" s="5"/>
      <c r="AU1738" s="5"/>
      <c r="AV1738" s="5"/>
      <c r="AW1738" s="5"/>
      <c r="AX1738" s="5"/>
      <c r="AY1738" s="5"/>
      <c r="AZ1738" s="5"/>
      <c r="BA1738" s="5"/>
      <c r="BB1738" s="5"/>
      <c r="BC1738" s="5"/>
      <c r="BD1738" s="5"/>
      <c r="BE1738" s="5"/>
      <c r="BF1738" s="5"/>
      <c r="BG1738" s="5"/>
      <c r="BH1738" s="5"/>
      <c r="BI1738" s="5"/>
      <c r="BJ1738" s="5"/>
      <c r="BK1738" s="5"/>
      <c r="BL1738" s="5"/>
      <c r="BM1738" s="5"/>
      <c r="BN1738" s="5"/>
      <c r="BO1738" s="1">
        <f t="shared" si="27"/>
        <v>0</v>
      </c>
      <c r="BP1738" s="2"/>
    </row>
    <row r="1739" spans="1:68" x14ac:dyDescent="0.25">
      <c r="A1739" s="3"/>
      <c r="B1739" s="4"/>
      <c r="C1739" s="2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 s="5"/>
      <c r="O1739" s="5"/>
      <c r="P1739" s="5"/>
      <c r="Q1739" s="5"/>
      <c r="R1739" s="5"/>
      <c r="S1739" s="5"/>
      <c r="T1739" s="5"/>
      <c r="U1739" s="5"/>
      <c r="V1739" s="5"/>
      <c r="W1739" s="5"/>
      <c r="X1739" s="5"/>
      <c r="Y1739" s="5"/>
      <c r="Z1739" s="5"/>
      <c r="AA1739" s="5"/>
      <c r="AB1739" s="5"/>
      <c r="AC1739" s="5"/>
      <c r="AD1739" s="5"/>
      <c r="AE1739" s="5"/>
      <c r="AF1739" s="5"/>
      <c r="AG1739" s="5"/>
      <c r="AH1739" s="5"/>
      <c r="AI1739" s="5"/>
      <c r="AJ1739" s="5"/>
      <c r="AK1739" s="5"/>
      <c r="AL1739" s="5"/>
      <c r="AM1739" s="5"/>
      <c r="AN1739" s="5"/>
      <c r="AO1739" s="5"/>
      <c r="AP1739" s="5"/>
      <c r="AQ1739" s="5"/>
      <c r="AR1739" s="5"/>
      <c r="AS1739" s="5"/>
      <c r="AT1739" s="5"/>
      <c r="AU1739" s="5"/>
      <c r="AV1739" s="5"/>
      <c r="AW1739" s="5"/>
      <c r="AX1739" s="5"/>
      <c r="AY1739" s="5"/>
      <c r="AZ1739" s="5"/>
      <c r="BA1739" s="5"/>
      <c r="BB1739" s="5"/>
      <c r="BC1739" s="5"/>
      <c r="BD1739" s="5"/>
      <c r="BE1739" s="5"/>
      <c r="BF1739" s="5"/>
      <c r="BG1739" s="5"/>
      <c r="BH1739" s="5"/>
      <c r="BI1739" s="5"/>
      <c r="BJ1739" s="5"/>
      <c r="BK1739" s="5"/>
      <c r="BL1739" s="5"/>
      <c r="BM1739" s="5"/>
      <c r="BN1739" s="5"/>
      <c r="BO1739" s="1">
        <f t="shared" si="27"/>
        <v>0</v>
      </c>
      <c r="BP1739" s="2"/>
    </row>
    <row r="1740" spans="1:68" x14ac:dyDescent="0.25">
      <c r="A1740" s="3"/>
      <c r="B1740" s="4"/>
      <c r="C1740" s="2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 s="5"/>
      <c r="O1740" s="5"/>
      <c r="P1740" s="5"/>
      <c r="Q1740" s="5"/>
      <c r="R1740" s="5"/>
      <c r="S1740" s="5"/>
      <c r="T1740" s="5"/>
      <c r="U1740" s="5"/>
      <c r="V1740" s="5"/>
      <c r="W1740" s="5"/>
      <c r="X1740" s="5"/>
      <c r="Y1740" s="5"/>
      <c r="Z1740" s="5"/>
      <c r="AA1740" s="5"/>
      <c r="AB1740" s="5"/>
      <c r="AC1740" s="5"/>
      <c r="AD1740" s="5"/>
      <c r="AE1740" s="5"/>
      <c r="AF1740" s="5"/>
      <c r="AG1740" s="5"/>
      <c r="AH1740" s="5"/>
      <c r="AI1740" s="5"/>
      <c r="AJ1740" s="5"/>
      <c r="AK1740" s="5"/>
      <c r="AL1740" s="5"/>
      <c r="AM1740" s="5"/>
      <c r="AN1740" s="5"/>
      <c r="AO1740" s="5"/>
      <c r="AP1740" s="5"/>
      <c r="AQ1740" s="5"/>
      <c r="AR1740" s="5"/>
      <c r="AS1740" s="5"/>
      <c r="AT1740" s="5"/>
      <c r="AU1740" s="5"/>
      <c r="AV1740" s="5"/>
      <c r="AW1740" s="5"/>
      <c r="AX1740" s="5"/>
      <c r="AY1740" s="5"/>
      <c r="AZ1740" s="5"/>
      <c r="BA1740" s="5"/>
      <c r="BB1740" s="5"/>
      <c r="BC1740" s="5"/>
      <c r="BD1740" s="5"/>
      <c r="BE1740" s="5"/>
      <c r="BF1740" s="5"/>
      <c r="BG1740" s="5"/>
      <c r="BH1740" s="5"/>
      <c r="BI1740" s="5"/>
      <c r="BJ1740" s="5"/>
      <c r="BK1740" s="5"/>
      <c r="BL1740" s="5"/>
      <c r="BM1740" s="5"/>
      <c r="BN1740" s="5"/>
      <c r="BO1740" s="1">
        <f t="shared" si="27"/>
        <v>0</v>
      </c>
      <c r="BP1740" s="2"/>
    </row>
    <row r="1741" spans="1:68" x14ac:dyDescent="0.25">
      <c r="A1741" s="3"/>
      <c r="B1741" s="4"/>
      <c r="C1741" s="2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 s="5"/>
      <c r="O1741" s="5"/>
      <c r="P1741" s="5"/>
      <c r="Q1741" s="5"/>
      <c r="R1741" s="5"/>
      <c r="S1741" s="5"/>
      <c r="T1741" s="5"/>
      <c r="U1741" s="5"/>
      <c r="V1741" s="5"/>
      <c r="W1741" s="5"/>
      <c r="X1741" s="5"/>
      <c r="Y1741" s="5"/>
      <c r="Z1741" s="5"/>
      <c r="AA1741" s="5"/>
      <c r="AB1741" s="5"/>
      <c r="AC1741" s="5"/>
      <c r="AD1741" s="5"/>
      <c r="AE1741" s="5"/>
      <c r="AF1741" s="5"/>
      <c r="AG1741" s="5"/>
      <c r="AH1741" s="5"/>
      <c r="AI1741" s="5"/>
      <c r="AJ1741" s="5"/>
      <c r="AK1741" s="5"/>
      <c r="AL1741" s="5"/>
      <c r="AM1741" s="5"/>
      <c r="AN1741" s="5"/>
      <c r="AO1741" s="5"/>
      <c r="AP1741" s="5"/>
      <c r="AQ1741" s="5"/>
      <c r="AR1741" s="5"/>
      <c r="AS1741" s="5"/>
      <c r="AT1741" s="5"/>
      <c r="AU1741" s="5"/>
      <c r="AV1741" s="5"/>
      <c r="AW1741" s="5"/>
      <c r="AX1741" s="5"/>
      <c r="AY1741" s="5"/>
      <c r="AZ1741" s="5"/>
      <c r="BA1741" s="5"/>
      <c r="BB1741" s="5"/>
      <c r="BC1741" s="5"/>
      <c r="BD1741" s="5"/>
      <c r="BE1741" s="5"/>
      <c r="BF1741" s="5"/>
      <c r="BG1741" s="5"/>
      <c r="BH1741" s="5"/>
      <c r="BI1741" s="5"/>
      <c r="BJ1741" s="5"/>
      <c r="BK1741" s="5"/>
      <c r="BL1741" s="5"/>
      <c r="BM1741" s="5"/>
      <c r="BN1741" s="5"/>
      <c r="BO1741" s="1">
        <f t="shared" si="27"/>
        <v>0</v>
      </c>
      <c r="BP1741" s="2"/>
    </row>
    <row r="1742" spans="1:68" x14ac:dyDescent="0.25">
      <c r="A1742" s="3"/>
      <c r="B1742" s="4"/>
      <c r="C1742" s="2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 s="5"/>
      <c r="O1742" s="5"/>
      <c r="P1742" s="5"/>
      <c r="Q1742" s="5"/>
      <c r="R1742" s="5"/>
      <c r="S1742" s="5"/>
      <c r="T1742" s="5"/>
      <c r="U1742" s="5"/>
      <c r="V1742" s="5"/>
      <c r="W1742" s="5"/>
      <c r="X1742" s="5"/>
      <c r="Y1742" s="5"/>
      <c r="Z1742" s="5"/>
      <c r="AA1742" s="5"/>
      <c r="AB1742" s="5"/>
      <c r="AC1742" s="5"/>
      <c r="AD1742" s="5"/>
      <c r="AE1742" s="5"/>
      <c r="AF1742" s="5"/>
      <c r="AG1742" s="5"/>
      <c r="AH1742" s="5"/>
      <c r="AI1742" s="5"/>
      <c r="AJ1742" s="5"/>
      <c r="AK1742" s="5"/>
      <c r="AL1742" s="5"/>
      <c r="AM1742" s="5"/>
      <c r="AN1742" s="5"/>
      <c r="AO1742" s="5"/>
      <c r="AP1742" s="5"/>
      <c r="AQ1742" s="5"/>
      <c r="AR1742" s="5"/>
      <c r="AS1742" s="5"/>
      <c r="AT1742" s="5"/>
      <c r="AU1742" s="5"/>
      <c r="AV1742" s="5"/>
      <c r="AW1742" s="5"/>
      <c r="AX1742" s="5"/>
      <c r="AY1742" s="5"/>
      <c r="AZ1742" s="5"/>
      <c r="BA1742" s="5"/>
      <c r="BB1742" s="5"/>
      <c r="BC1742" s="5"/>
      <c r="BD1742" s="5"/>
      <c r="BE1742" s="5"/>
      <c r="BF1742" s="5"/>
      <c r="BG1742" s="5"/>
      <c r="BH1742" s="5"/>
      <c r="BI1742" s="5"/>
      <c r="BJ1742" s="5"/>
      <c r="BK1742" s="5"/>
      <c r="BL1742" s="5"/>
      <c r="BM1742" s="5"/>
      <c r="BN1742" s="5"/>
      <c r="BO1742" s="1">
        <f t="shared" si="27"/>
        <v>0</v>
      </c>
      <c r="BP1742" s="2"/>
    </row>
    <row r="1743" spans="1:68" x14ac:dyDescent="0.25">
      <c r="A1743" s="3"/>
      <c r="B1743" s="4"/>
      <c r="C1743" s="2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 s="5"/>
      <c r="O1743" s="5"/>
      <c r="P1743" s="5"/>
      <c r="Q1743" s="5"/>
      <c r="R1743" s="5"/>
      <c r="S1743" s="5"/>
      <c r="T1743" s="5"/>
      <c r="U1743" s="5"/>
      <c r="V1743" s="5"/>
      <c r="W1743" s="5"/>
      <c r="X1743" s="5"/>
      <c r="Y1743" s="5"/>
      <c r="Z1743" s="5"/>
      <c r="AA1743" s="5"/>
      <c r="AB1743" s="5"/>
      <c r="AC1743" s="5"/>
      <c r="AD1743" s="5"/>
      <c r="AE1743" s="5"/>
      <c r="AF1743" s="5"/>
      <c r="AG1743" s="5"/>
      <c r="AH1743" s="5"/>
      <c r="AI1743" s="5"/>
      <c r="AJ1743" s="5"/>
      <c r="AK1743" s="5"/>
      <c r="AL1743" s="5"/>
      <c r="AM1743" s="5"/>
      <c r="AN1743" s="5"/>
      <c r="AO1743" s="5"/>
      <c r="AP1743" s="5"/>
      <c r="AQ1743" s="5"/>
      <c r="AR1743" s="5"/>
      <c r="AS1743" s="5"/>
      <c r="AT1743" s="5"/>
      <c r="AU1743" s="5"/>
      <c r="AV1743" s="5"/>
      <c r="AW1743" s="5"/>
      <c r="AX1743" s="5"/>
      <c r="AY1743" s="5"/>
      <c r="AZ1743" s="5"/>
      <c r="BA1743" s="5"/>
      <c r="BB1743" s="5"/>
      <c r="BC1743" s="5"/>
      <c r="BD1743" s="5"/>
      <c r="BE1743" s="5"/>
      <c r="BF1743" s="5"/>
      <c r="BG1743" s="5"/>
      <c r="BH1743" s="5"/>
      <c r="BI1743" s="5"/>
      <c r="BJ1743" s="5"/>
      <c r="BK1743" s="5"/>
      <c r="BL1743" s="5"/>
      <c r="BM1743" s="5"/>
      <c r="BN1743" s="5"/>
      <c r="BO1743" s="1">
        <f t="shared" si="27"/>
        <v>0</v>
      </c>
      <c r="BP1743" s="2"/>
    </row>
    <row r="1744" spans="1:68" x14ac:dyDescent="0.25">
      <c r="A1744" s="3"/>
      <c r="B1744" s="4"/>
      <c r="C1744" s="2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 s="5"/>
      <c r="O1744" s="5"/>
      <c r="P1744" s="5"/>
      <c r="Q1744" s="5"/>
      <c r="R1744" s="5"/>
      <c r="S1744" s="5"/>
      <c r="T1744" s="5"/>
      <c r="U1744" s="5"/>
      <c r="V1744" s="5"/>
      <c r="W1744" s="5"/>
      <c r="X1744" s="5"/>
      <c r="Y1744" s="5"/>
      <c r="Z1744" s="5"/>
      <c r="AA1744" s="5"/>
      <c r="AB1744" s="5"/>
      <c r="AC1744" s="5"/>
      <c r="AD1744" s="5"/>
      <c r="AE1744" s="5"/>
      <c r="AF1744" s="5"/>
      <c r="AG1744" s="5"/>
      <c r="AH1744" s="5"/>
      <c r="AI1744" s="5"/>
      <c r="AJ1744" s="5"/>
      <c r="AK1744" s="5"/>
      <c r="AL1744" s="5"/>
      <c r="AM1744" s="5"/>
      <c r="AN1744" s="5"/>
      <c r="AO1744" s="5"/>
      <c r="AP1744" s="5"/>
      <c r="AQ1744" s="5"/>
      <c r="AR1744" s="5"/>
      <c r="AS1744" s="5"/>
      <c r="AT1744" s="5"/>
      <c r="AU1744" s="5"/>
      <c r="AV1744" s="5"/>
      <c r="AW1744" s="5"/>
      <c r="AX1744" s="5"/>
      <c r="AY1744" s="5"/>
      <c r="AZ1744" s="5"/>
      <c r="BA1744" s="5"/>
      <c r="BB1744" s="5"/>
      <c r="BC1744" s="5"/>
      <c r="BD1744" s="5"/>
      <c r="BE1744" s="5"/>
      <c r="BF1744" s="5"/>
      <c r="BG1744" s="5"/>
      <c r="BH1744" s="5"/>
      <c r="BI1744" s="5"/>
      <c r="BJ1744" s="5"/>
      <c r="BK1744" s="5"/>
      <c r="BL1744" s="5"/>
      <c r="BM1744" s="5"/>
      <c r="BN1744" s="5"/>
      <c r="BO1744" s="1">
        <f t="shared" si="27"/>
        <v>0</v>
      </c>
      <c r="BP1744" s="2"/>
    </row>
    <row r="1745" spans="1:68" x14ac:dyDescent="0.25">
      <c r="A1745" s="3"/>
      <c r="B1745" s="4"/>
      <c r="C1745" s="2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 s="5"/>
      <c r="O1745" s="5"/>
      <c r="P1745" s="5"/>
      <c r="Q1745" s="5"/>
      <c r="R1745" s="5"/>
      <c r="S1745" s="5"/>
      <c r="T1745" s="5"/>
      <c r="U1745" s="5"/>
      <c r="V1745" s="5"/>
      <c r="W1745" s="5"/>
      <c r="X1745" s="5"/>
      <c r="Y1745" s="5"/>
      <c r="Z1745" s="5"/>
      <c r="AA1745" s="5"/>
      <c r="AB1745" s="5"/>
      <c r="AC1745" s="5"/>
      <c r="AD1745" s="5"/>
      <c r="AE1745" s="5"/>
      <c r="AF1745" s="5"/>
      <c r="AG1745" s="5"/>
      <c r="AH1745" s="5"/>
      <c r="AI1745" s="5"/>
      <c r="AJ1745" s="5"/>
      <c r="AK1745" s="5"/>
      <c r="AL1745" s="5"/>
      <c r="AM1745" s="5"/>
      <c r="AN1745" s="5"/>
      <c r="AO1745" s="5"/>
      <c r="AP1745" s="5"/>
      <c r="AQ1745" s="5"/>
      <c r="AR1745" s="5"/>
      <c r="AS1745" s="5"/>
      <c r="AT1745" s="5"/>
      <c r="AU1745" s="5"/>
      <c r="AV1745" s="5"/>
      <c r="AW1745" s="5"/>
      <c r="AX1745" s="5"/>
      <c r="AY1745" s="5"/>
      <c r="AZ1745" s="5"/>
      <c r="BA1745" s="5"/>
      <c r="BB1745" s="5"/>
      <c r="BC1745" s="5"/>
      <c r="BD1745" s="5"/>
      <c r="BE1745" s="5"/>
      <c r="BF1745" s="5"/>
      <c r="BG1745" s="5"/>
      <c r="BH1745" s="5"/>
      <c r="BI1745" s="5"/>
      <c r="BJ1745" s="5"/>
      <c r="BK1745" s="5"/>
      <c r="BL1745" s="5"/>
      <c r="BM1745" s="5"/>
      <c r="BN1745" s="5"/>
      <c r="BO1745" s="1">
        <f t="shared" si="27"/>
        <v>0</v>
      </c>
      <c r="BP1745" s="2"/>
    </row>
    <row r="1746" spans="1:68" x14ac:dyDescent="0.25">
      <c r="A1746" s="3"/>
      <c r="B1746" s="4"/>
      <c r="C1746" s="2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 s="5"/>
      <c r="O1746" s="5"/>
      <c r="P1746" s="5"/>
      <c r="Q1746" s="5"/>
      <c r="R1746" s="5"/>
      <c r="S1746" s="5"/>
      <c r="T1746" s="5"/>
      <c r="U1746" s="5"/>
      <c r="V1746" s="5"/>
      <c r="W1746" s="5"/>
      <c r="X1746" s="5"/>
      <c r="Y1746" s="5"/>
      <c r="Z1746" s="5"/>
      <c r="AA1746" s="5"/>
      <c r="AB1746" s="5"/>
      <c r="AC1746" s="5"/>
      <c r="AD1746" s="5"/>
      <c r="AE1746" s="5"/>
      <c r="AF1746" s="5"/>
      <c r="AG1746" s="5"/>
      <c r="AH1746" s="5"/>
      <c r="AI1746" s="5"/>
      <c r="AJ1746" s="5"/>
      <c r="AK1746" s="5"/>
      <c r="AL1746" s="5"/>
      <c r="AM1746" s="5"/>
      <c r="AN1746" s="5"/>
      <c r="AO1746" s="5"/>
      <c r="AP1746" s="5"/>
      <c r="AQ1746" s="5"/>
      <c r="AR1746" s="5"/>
      <c r="AS1746" s="5"/>
      <c r="AT1746" s="5"/>
      <c r="AU1746" s="5"/>
      <c r="AV1746" s="5"/>
      <c r="AW1746" s="5"/>
      <c r="AX1746" s="5"/>
      <c r="AY1746" s="5"/>
      <c r="AZ1746" s="5"/>
      <c r="BA1746" s="5"/>
      <c r="BB1746" s="5"/>
      <c r="BC1746" s="5"/>
      <c r="BD1746" s="5"/>
      <c r="BE1746" s="5"/>
      <c r="BF1746" s="5"/>
      <c r="BG1746" s="5"/>
      <c r="BH1746" s="5"/>
      <c r="BI1746" s="5"/>
      <c r="BJ1746" s="5"/>
      <c r="BK1746" s="5"/>
      <c r="BL1746" s="5"/>
      <c r="BM1746" s="5"/>
      <c r="BN1746" s="5"/>
      <c r="BO1746" s="1">
        <f t="shared" si="27"/>
        <v>0</v>
      </c>
      <c r="BP1746" s="2"/>
    </row>
    <row r="1747" spans="1:68" x14ac:dyDescent="0.25">
      <c r="A1747" s="3"/>
      <c r="B1747" s="4"/>
      <c r="C1747" s="2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 s="5"/>
      <c r="O1747" s="5"/>
      <c r="P1747" s="5"/>
      <c r="Q1747" s="5"/>
      <c r="R1747" s="5"/>
      <c r="S1747" s="5"/>
      <c r="T1747" s="5"/>
      <c r="U1747" s="5"/>
      <c r="V1747" s="5"/>
      <c r="W1747" s="5"/>
      <c r="X1747" s="5"/>
      <c r="Y1747" s="5"/>
      <c r="Z1747" s="5"/>
      <c r="AA1747" s="5"/>
      <c r="AB1747" s="5"/>
      <c r="AC1747" s="5"/>
      <c r="AD1747" s="5"/>
      <c r="AE1747" s="5"/>
      <c r="AF1747" s="5"/>
      <c r="AG1747" s="5"/>
      <c r="AH1747" s="5"/>
      <c r="AI1747" s="5"/>
      <c r="AJ1747" s="5"/>
      <c r="AK1747" s="5"/>
      <c r="AL1747" s="5"/>
      <c r="AM1747" s="5"/>
      <c r="AN1747" s="5"/>
      <c r="AO1747" s="5"/>
      <c r="AP1747" s="5"/>
      <c r="AQ1747" s="5"/>
      <c r="AR1747" s="5"/>
      <c r="AS1747" s="5"/>
      <c r="AT1747" s="5"/>
      <c r="AU1747" s="5"/>
      <c r="AV1747" s="5"/>
      <c r="AW1747" s="5"/>
      <c r="AX1747" s="5"/>
      <c r="AY1747" s="5"/>
      <c r="AZ1747" s="5"/>
      <c r="BA1747" s="5"/>
      <c r="BB1747" s="5"/>
      <c r="BC1747" s="5"/>
      <c r="BD1747" s="5"/>
      <c r="BE1747" s="5"/>
      <c r="BF1747" s="5"/>
      <c r="BG1747" s="5"/>
      <c r="BH1747" s="5"/>
      <c r="BI1747" s="5"/>
      <c r="BJ1747" s="5"/>
      <c r="BK1747" s="5"/>
      <c r="BL1747" s="5"/>
      <c r="BM1747" s="5"/>
      <c r="BN1747" s="5"/>
      <c r="BO1747" s="1">
        <f t="shared" si="27"/>
        <v>0</v>
      </c>
      <c r="BP1747" s="2"/>
    </row>
    <row r="1748" spans="1:68" x14ac:dyDescent="0.25">
      <c r="A1748" s="3"/>
      <c r="B1748" s="4"/>
      <c r="C1748" s="2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 s="5"/>
      <c r="O1748" s="5"/>
      <c r="P1748" s="5"/>
      <c r="Q1748" s="5"/>
      <c r="R1748" s="5"/>
      <c r="S1748" s="5"/>
      <c r="T1748" s="5"/>
      <c r="U1748" s="5"/>
      <c r="V1748" s="5"/>
      <c r="W1748" s="5"/>
      <c r="X1748" s="5"/>
      <c r="Y1748" s="5"/>
      <c r="Z1748" s="5"/>
      <c r="AA1748" s="5"/>
      <c r="AB1748" s="5"/>
      <c r="AC1748" s="5"/>
      <c r="AD1748" s="5"/>
      <c r="AE1748" s="5"/>
      <c r="AF1748" s="5"/>
      <c r="AG1748" s="5"/>
      <c r="AH1748" s="5"/>
      <c r="AI1748" s="5"/>
      <c r="AJ1748" s="5"/>
      <c r="AK1748" s="5"/>
      <c r="AL1748" s="5"/>
      <c r="AM1748" s="5"/>
      <c r="AN1748" s="5"/>
      <c r="AO1748" s="5"/>
      <c r="AP1748" s="5"/>
      <c r="AQ1748" s="5"/>
      <c r="AR1748" s="5"/>
      <c r="AS1748" s="5"/>
      <c r="AT1748" s="5"/>
      <c r="AU1748" s="5"/>
      <c r="AV1748" s="5"/>
      <c r="AW1748" s="5"/>
      <c r="AX1748" s="5"/>
      <c r="AY1748" s="5"/>
      <c r="AZ1748" s="5"/>
      <c r="BA1748" s="5"/>
      <c r="BB1748" s="5"/>
      <c r="BC1748" s="5"/>
      <c r="BD1748" s="5"/>
      <c r="BE1748" s="5"/>
      <c r="BF1748" s="5"/>
      <c r="BG1748" s="5"/>
      <c r="BH1748" s="5"/>
      <c r="BI1748" s="5"/>
      <c r="BJ1748" s="5"/>
      <c r="BK1748" s="5"/>
      <c r="BL1748" s="5"/>
      <c r="BM1748" s="5"/>
      <c r="BN1748" s="5"/>
      <c r="BO1748" s="1">
        <f t="shared" si="27"/>
        <v>0</v>
      </c>
      <c r="BP1748" s="2"/>
    </row>
    <row r="1749" spans="1:68" x14ac:dyDescent="0.25">
      <c r="A1749" s="3"/>
      <c r="B1749" s="4"/>
      <c r="C1749" s="2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 s="5"/>
      <c r="O1749" s="5"/>
      <c r="P1749" s="5"/>
      <c r="Q1749" s="5"/>
      <c r="R1749" s="5"/>
      <c r="S1749" s="5"/>
      <c r="T1749" s="5"/>
      <c r="U1749" s="5"/>
      <c r="V1749" s="5"/>
      <c r="W1749" s="5"/>
      <c r="X1749" s="5"/>
      <c r="Y1749" s="5"/>
      <c r="Z1749" s="5"/>
      <c r="AA1749" s="5"/>
      <c r="AB1749" s="5"/>
      <c r="AC1749" s="5"/>
      <c r="AD1749" s="5"/>
      <c r="AE1749" s="5"/>
      <c r="AF1749" s="5"/>
      <c r="AG1749" s="5"/>
      <c r="AH1749" s="5"/>
      <c r="AI1749" s="5"/>
      <c r="AJ1749" s="5"/>
      <c r="AK1749" s="5"/>
      <c r="AL1749" s="5"/>
      <c r="AM1749" s="5"/>
      <c r="AN1749" s="5"/>
      <c r="AO1749" s="5"/>
      <c r="AP1749" s="5"/>
      <c r="AQ1749" s="5"/>
      <c r="AR1749" s="5"/>
      <c r="AS1749" s="5"/>
      <c r="AT1749" s="5"/>
      <c r="AU1749" s="5"/>
      <c r="AV1749" s="5"/>
      <c r="AW1749" s="5"/>
      <c r="AX1749" s="5"/>
      <c r="AY1749" s="5"/>
      <c r="AZ1749" s="5"/>
      <c r="BA1749" s="5"/>
      <c r="BB1749" s="5"/>
      <c r="BC1749" s="5"/>
      <c r="BD1749" s="5"/>
      <c r="BE1749" s="5"/>
      <c r="BF1749" s="5"/>
      <c r="BG1749" s="5"/>
      <c r="BH1749" s="5"/>
      <c r="BI1749" s="5"/>
      <c r="BJ1749" s="5"/>
      <c r="BK1749" s="5"/>
      <c r="BL1749" s="5"/>
      <c r="BM1749" s="5"/>
      <c r="BN1749" s="5"/>
      <c r="BO1749" s="1">
        <f t="shared" si="27"/>
        <v>0</v>
      </c>
      <c r="BP1749" s="2"/>
    </row>
    <row r="1750" spans="1:68" x14ac:dyDescent="0.25">
      <c r="A1750" s="3"/>
      <c r="B1750" s="4"/>
      <c r="C1750" s="2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 s="5"/>
      <c r="O1750" s="5"/>
      <c r="P1750" s="5"/>
      <c r="Q1750" s="5"/>
      <c r="R1750" s="5"/>
      <c r="S1750" s="5"/>
      <c r="T1750" s="5"/>
      <c r="U1750" s="5"/>
      <c r="V1750" s="5"/>
      <c r="W1750" s="5"/>
      <c r="X1750" s="5"/>
      <c r="Y1750" s="5"/>
      <c r="Z1750" s="5"/>
      <c r="AA1750" s="5"/>
      <c r="AB1750" s="5"/>
      <c r="AC1750" s="5"/>
      <c r="AD1750" s="5"/>
      <c r="AE1750" s="5"/>
      <c r="AF1750" s="5"/>
      <c r="AG1750" s="5"/>
      <c r="AH1750" s="5"/>
      <c r="AI1750" s="5"/>
      <c r="AJ1750" s="5"/>
      <c r="AK1750" s="5"/>
      <c r="AL1750" s="5"/>
      <c r="AM1750" s="5"/>
      <c r="AN1750" s="5"/>
      <c r="AO1750" s="5"/>
      <c r="AP1750" s="5"/>
      <c r="AQ1750" s="5"/>
      <c r="AR1750" s="5"/>
      <c r="AS1750" s="5"/>
      <c r="AT1750" s="5"/>
      <c r="AU1750" s="5"/>
      <c r="AV1750" s="5"/>
      <c r="AW1750" s="5"/>
      <c r="AX1750" s="5"/>
      <c r="AY1750" s="5"/>
      <c r="AZ1750" s="5"/>
      <c r="BA1750" s="5"/>
      <c r="BB1750" s="5"/>
      <c r="BC1750" s="5"/>
      <c r="BD1750" s="5"/>
      <c r="BE1750" s="5"/>
      <c r="BF1750" s="5"/>
      <c r="BG1750" s="5"/>
      <c r="BH1750" s="5"/>
      <c r="BI1750" s="5"/>
      <c r="BJ1750" s="5"/>
      <c r="BK1750" s="5"/>
      <c r="BL1750" s="5"/>
      <c r="BM1750" s="5"/>
      <c r="BN1750" s="5"/>
      <c r="BO1750" s="1">
        <f t="shared" si="27"/>
        <v>0</v>
      </c>
      <c r="BP1750" s="2"/>
    </row>
    <row r="1751" spans="1:68" x14ac:dyDescent="0.25">
      <c r="A1751" s="3"/>
      <c r="B1751" s="4"/>
      <c r="C1751" s="2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5"/>
      <c r="X1751" s="5"/>
      <c r="Y1751" s="5"/>
      <c r="Z1751" s="5"/>
      <c r="AA1751" s="5"/>
      <c r="AB1751" s="5"/>
      <c r="AC1751" s="5"/>
      <c r="AD1751" s="5"/>
      <c r="AE1751" s="5"/>
      <c r="AF1751" s="5"/>
      <c r="AG1751" s="5"/>
      <c r="AH1751" s="5"/>
      <c r="AI1751" s="5"/>
      <c r="AJ1751" s="5"/>
      <c r="AK1751" s="5"/>
      <c r="AL1751" s="5"/>
      <c r="AM1751" s="5"/>
      <c r="AN1751" s="5"/>
      <c r="AO1751" s="5"/>
      <c r="AP1751" s="5"/>
      <c r="AQ1751" s="5"/>
      <c r="AR1751" s="5"/>
      <c r="AS1751" s="5"/>
      <c r="AT1751" s="5"/>
      <c r="AU1751" s="5"/>
      <c r="AV1751" s="5"/>
      <c r="AW1751" s="5"/>
      <c r="AX1751" s="5"/>
      <c r="AY1751" s="5"/>
      <c r="AZ1751" s="5"/>
      <c r="BA1751" s="5"/>
      <c r="BB1751" s="5"/>
      <c r="BC1751" s="5"/>
      <c r="BD1751" s="5"/>
      <c r="BE1751" s="5"/>
      <c r="BF1751" s="5"/>
      <c r="BG1751" s="5"/>
      <c r="BH1751" s="5"/>
      <c r="BI1751" s="5"/>
      <c r="BJ1751" s="5"/>
      <c r="BK1751" s="5"/>
      <c r="BL1751" s="5"/>
      <c r="BM1751" s="5"/>
      <c r="BN1751" s="5"/>
      <c r="BO1751" s="1">
        <f t="shared" si="27"/>
        <v>0</v>
      </c>
      <c r="BP1751" s="2"/>
    </row>
    <row r="1752" spans="1:68" x14ac:dyDescent="0.25">
      <c r="A1752" s="3"/>
      <c r="B1752" s="4"/>
      <c r="C1752" s="2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 s="5"/>
      <c r="O1752" s="5"/>
      <c r="P1752" s="5"/>
      <c r="Q1752" s="5"/>
      <c r="R1752" s="5"/>
      <c r="S1752" s="5"/>
      <c r="T1752" s="5"/>
      <c r="U1752" s="5"/>
      <c r="V1752" s="5"/>
      <c r="W1752" s="5"/>
      <c r="X1752" s="5"/>
      <c r="Y1752" s="5"/>
      <c r="Z1752" s="5"/>
      <c r="AA1752" s="5"/>
      <c r="AB1752" s="5"/>
      <c r="AC1752" s="5"/>
      <c r="AD1752" s="5"/>
      <c r="AE1752" s="5"/>
      <c r="AF1752" s="5"/>
      <c r="AG1752" s="5"/>
      <c r="AH1752" s="5"/>
      <c r="AI1752" s="5"/>
      <c r="AJ1752" s="5"/>
      <c r="AK1752" s="5"/>
      <c r="AL1752" s="5"/>
      <c r="AM1752" s="5"/>
      <c r="AN1752" s="5"/>
      <c r="AO1752" s="5"/>
      <c r="AP1752" s="5"/>
      <c r="AQ1752" s="5"/>
      <c r="AR1752" s="5"/>
      <c r="AS1752" s="5"/>
      <c r="AT1752" s="5"/>
      <c r="AU1752" s="5"/>
      <c r="AV1752" s="5"/>
      <c r="AW1752" s="5"/>
      <c r="AX1752" s="5"/>
      <c r="AY1752" s="5"/>
      <c r="AZ1752" s="5"/>
      <c r="BA1752" s="5"/>
      <c r="BB1752" s="5"/>
      <c r="BC1752" s="5"/>
      <c r="BD1752" s="5"/>
      <c r="BE1752" s="5"/>
      <c r="BF1752" s="5"/>
      <c r="BG1752" s="5"/>
      <c r="BH1752" s="5"/>
      <c r="BI1752" s="5"/>
      <c r="BJ1752" s="5"/>
      <c r="BK1752" s="5"/>
      <c r="BL1752" s="5"/>
      <c r="BM1752" s="5"/>
      <c r="BN1752" s="5"/>
      <c r="BO1752" s="1">
        <f t="shared" si="27"/>
        <v>0</v>
      </c>
      <c r="BP1752" s="2"/>
    </row>
    <row r="1753" spans="1:68" x14ac:dyDescent="0.25">
      <c r="A1753" s="3"/>
      <c r="B1753" s="4"/>
      <c r="C1753" s="2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 s="5"/>
      <c r="O1753" s="5"/>
      <c r="P1753" s="5"/>
      <c r="Q1753" s="5"/>
      <c r="R1753" s="5"/>
      <c r="S1753" s="5"/>
      <c r="T1753" s="5"/>
      <c r="U1753" s="5"/>
      <c r="V1753" s="5"/>
      <c r="W1753" s="5"/>
      <c r="X1753" s="5"/>
      <c r="Y1753" s="5"/>
      <c r="Z1753" s="5"/>
      <c r="AA1753" s="5"/>
      <c r="AB1753" s="5"/>
      <c r="AC1753" s="5"/>
      <c r="AD1753" s="5"/>
      <c r="AE1753" s="5"/>
      <c r="AF1753" s="5"/>
      <c r="AG1753" s="5"/>
      <c r="AH1753" s="5"/>
      <c r="AI1753" s="5"/>
      <c r="AJ1753" s="5"/>
      <c r="AK1753" s="5"/>
      <c r="AL1753" s="5"/>
      <c r="AM1753" s="5"/>
      <c r="AN1753" s="5"/>
      <c r="AO1753" s="5"/>
      <c r="AP1753" s="5"/>
      <c r="AQ1753" s="5"/>
      <c r="AR1753" s="5"/>
      <c r="AS1753" s="5"/>
      <c r="AT1753" s="5"/>
      <c r="AU1753" s="5"/>
      <c r="AV1753" s="5"/>
      <c r="AW1753" s="5"/>
      <c r="AX1753" s="5"/>
      <c r="AY1753" s="5"/>
      <c r="AZ1753" s="5"/>
      <c r="BA1753" s="5"/>
      <c r="BB1753" s="5"/>
      <c r="BC1753" s="5"/>
      <c r="BD1753" s="5"/>
      <c r="BE1753" s="5"/>
      <c r="BF1753" s="5"/>
      <c r="BG1753" s="5"/>
      <c r="BH1753" s="5"/>
      <c r="BI1753" s="5"/>
      <c r="BJ1753" s="5"/>
      <c r="BK1753" s="5"/>
      <c r="BL1753" s="5"/>
      <c r="BM1753" s="5"/>
      <c r="BN1753" s="5"/>
      <c r="BO1753" s="1">
        <f t="shared" si="27"/>
        <v>0</v>
      </c>
      <c r="BP1753" s="2"/>
    </row>
    <row r="1754" spans="1:68" x14ac:dyDescent="0.25">
      <c r="A1754" s="3"/>
      <c r="B1754" s="4"/>
      <c r="C1754" s="2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 s="5"/>
      <c r="O1754" s="5"/>
      <c r="P1754" s="5"/>
      <c r="Q1754" s="5"/>
      <c r="R1754" s="5"/>
      <c r="S1754" s="5"/>
      <c r="T1754" s="5"/>
      <c r="U1754" s="5"/>
      <c r="V1754" s="5"/>
      <c r="W1754" s="5"/>
      <c r="X1754" s="5"/>
      <c r="Y1754" s="5"/>
      <c r="Z1754" s="5"/>
      <c r="AA1754" s="5"/>
      <c r="AB1754" s="5"/>
      <c r="AC1754" s="5"/>
      <c r="AD1754" s="5"/>
      <c r="AE1754" s="5"/>
      <c r="AF1754" s="5"/>
      <c r="AG1754" s="5"/>
      <c r="AH1754" s="5"/>
      <c r="AI1754" s="5"/>
      <c r="AJ1754" s="5"/>
      <c r="AK1754" s="5"/>
      <c r="AL1754" s="5"/>
      <c r="AM1754" s="5"/>
      <c r="AN1754" s="5"/>
      <c r="AO1754" s="5"/>
      <c r="AP1754" s="5"/>
      <c r="AQ1754" s="5"/>
      <c r="AR1754" s="5"/>
      <c r="AS1754" s="5"/>
      <c r="AT1754" s="5"/>
      <c r="AU1754" s="5"/>
      <c r="AV1754" s="5"/>
      <c r="AW1754" s="5"/>
      <c r="AX1754" s="5"/>
      <c r="AY1754" s="5"/>
      <c r="AZ1754" s="5"/>
      <c r="BA1754" s="5"/>
      <c r="BB1754" s="5"/>
      <c r="BC1754" s="5"/>
      <c r="BD1754" s="5"/>
      <c r="BE1754" s="5"/>
      <c r="BF1754" s="5"/>
      <c r="BG1754" s="5"/>
      <c r="BH1754" s="5"/>
      <c r="BI1754" s="5"/>
      <c r="BJ1754" s="5"/>
      <c r="BK1754" s="5"/>
      <c r="BL1754" s="5"/>
      <c r="BM1754" s="5"/>
      <c r="BN1754" s="5"/>
      <c r="BO1754" s="1">
        <f t="shared" si="27"/>
        <v>0</v>
      </c>
      <c r="BP1754" s="2"/>
    </row>
    <row r="1755" spans="1:68" x14ac:dyDescent="0.25">
      <c r="A1755" s="3"/>
      <c r="B1755" s="4"/>
      <c r="C1755" s="2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5"/>
      <c r="X1755" s="5"/>
      <c r="Y1755" s="5"/>
      <c r="Z1755" s="5"/>
      <c r="AA1755" s="5"/>
      <c r="AB1755" s="5"/>
      <c r="AC1755" s="5"/>
      <c r="AD1755" s="5"/>
      <c r="AE1755" s="5"/>
      <c r="AF1755" s="5"/>
      <c r="AG1755" s="5"/>
      <c r="AH1755" s="5"/>
      <c r="AI1755" s="5"/>
      <c r="AJ1755" s="5"/>
      <c r="AK1755" s="5"/>
      <c r="AL1755" s="5"/>
      <c r="AM1755" s="5"/>
      <c r="AN1755" s="5"/>
      <c r="AO1755" s="5"/>
      <c r="AP1755" s="5"/>
      <c r="AQ1755" s="5"/>
      <c r="AR1755" s="5"/>
      <c r="AS1755" s="5"/>
      <c r="AT1755" s="5"/>
      <c r="AU1755" s="5"/>
      <c r="AV1755" s="5"/>
      <c r="AW1755" s="5"/>
      <c r="AX1755" s="5"/>
      <c r="AY1755" s="5"/>
      <c r="AZ1755" s="5"/>
      <c r="BA1755" s="5"/>
      <c r="BB1755" s="5"/>
      <c r="BC1755" s="5"/>
      <c r="BD1755" s="5"/>
      <c r="BE1755" s="5"/>
      <c r="BF1755" s="5"/>
      <c r="BG1755" s="5"/>
      <c r="BH1755" s="5"/>
      <c r="BI1755" s="5"/>
      <c r="BJ1755" s="5"/>
      <c r="BK1755" s="5"/>
      <c r="BL1755" s="5"/>
      <c r="BM1755" s="5"/>
      <c r="BN1755" s="5"/>
      <c r="BO1755" s="1">
        <f t="shared" si="27"/>
        <v>0</v>
      </c>
      <c r="BP1755" s="2"/>
    </row>
    <row r="1756" spans="1:68" x14ac:dyDescent="0.25">
      <c r="A1756" s="3"/>
      <c r="B1756" s="4"/>
      <c r="C1756" s="2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 s="5"/>
      <c r="O1756" s="5"/>
      <c r="P1756" s="5"/>
      <c r="Q1756" s="5"/>
      <c r="R1756" s="5"/>
      <c r="S1756" s="5"/>
      <c r="T1756" s="5"/>
      <c r="U1756" s="5"/>
      <c r="V1756" s="5"/>
      <c r="W1756" s="5"/>
      <c r="X1756" s="5"/>
      <c r="Y1756" s="5"/>
      <c r="Z1756" s="5"/>
      <c r="AA1756" s="5"/>
      <c r="AB1756" s="5"/>
      <c r="AC1756" s="5"/>
      <c r="AD1756" s="5"/>
      <c r="AE1756" s="5"/>
      <c r="AF1756" s="5"/>
      <c r="AG1756" s="5"/>
      <c r="AH1756" s="5"/>
      <c r="AI1756" s="5"/>
      <c r="AJ1756" s="5"/>
      <c r="AK1756" s="5"/>
      <c r="AL1756" s="5"/>
      <c r="AM1756" s="5"/>
      <c r="AN1756" s="5"/>
      <c r="AO1756" s="5"/>
      <c r="AP1756" s="5"/>
      <c r="AQ1756" s="5"/>
      <c r="AR1756" s="5"/>
      <c r="AS1756" s="5"/>
      <c r="AT1756" s="5"/>
      <c r="AU1756" s="5"/>
      <c r="AV1756" s="5"/>
      <c r="AW1756" s="5"/>
      <c r="AX1756" s="5"/>
      <c r="AY1756" s="5"/>
      <c r="AZ1756" s="5"/>
      <c r="BA1756" s="5"/>
      <c r="BB1756" s="5"/>
      <c r="BC1756" s="5"/>
      <c r="BD1756" s="5"/>
      <c r="BE1756" s="5"/>
      <c r="BF1756" s="5"/>
      <c r="BG1756" s="5"/>
      <c r="BH1756" s="5"/>
      <c r="BI1756" s="5"/>
      <c r="BJ1756" s="5"/>
      <c r="BK1756" s="5"/>
      <c r="BL1756" s="5"/>
      <c r="BM1756" s="5"/>
      <c r="BN1756" s="5"/>
      <c r="BO1756" s="1">
        <f t="shared" si="27"/>
        <v>0</v>
      </c>
      <c r="BP1756" s="2"/>
    </row>
    <row r="1757" spans="1:68" x14ac:dyDescent="0.25">
      <c r="A1757" s="3"/>
      <c r="B1757" s="4"/>
      <c r="C1757" s="2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5"/>
      <c r="X1757" s="5"/>
      <c r="Y1757" s="5"/>
      <c r="Z1757" s="5"/>
      <c r="AA1757" s="5"/>
      <c r="AB1757" s="5"/>
      <c r="AC1757" s="5"/>
      <c r="AD1757" s="5"/>
      <c r="AE1757" s="5"/>
      <c r="AF1757" s="5"/>
      <c r="AG1757" s="5"/>
      <c r="AH1757" s="5"/>
      <c r="AI1757" s="5"/>
      <c r="AJ1757" s="5"/>
      <c r="AK1757" s="5"/>
      <c r="AL1757" s="5"/>
      <c r="AM1757" s="5"/>
      <c r="AN1757" s="5"/>
      <c r="AO1757" s="5"/>
      <c r="AP1757" s="5"/>
      <c r="AQ1757" s="5"/>
      <c r="AR1757" s="5"/>
      <c r="AS1757" s="5"/>
      <c r="AT1757" s="5"/>
      <c r="AU1757" s="5"/>
      <c r="AV1757" s="5"/>
      <c r="AW1757" s="5"/>
      <c r="AX1757" s="5"/>
      <c r="AY1757" s="5"/>
      <c r="AZ1757" s="5"/>
      <c r="BA1757" s="5"/>
      <c r="BB1757" s="5"/>
      <c r="BC1757" s="5"/>
      <c r="BD1757" s="5"/>
      <c r="BE1757" s="5"/>
      <c r="BF1757" s="5"/>
      <c r="BG1757" s="5"/>
      <c r="BH1757" s="5"/>
      <c r="BI1757" s="5"/>
      <c r="BJ1757" s="5"/>
      <c r="BK1757" s="5"/>
      <c r="BL1757" s="5"/>
      <c r="BM1757" s="5"/>
      <c r="BN1757" s="5"/>
      <c r="BO1757" s="1">
        <f t="shared" si="27"/>
        <v>0</v>
      </c>
      <c r="BP1757" s="2"/>
    </row>
    <row r="1758" spans="1:68" x14ac:dyDescent="0.25">
      <c r="A1758" s="3"/>
      <c r="B1758" s="4"/>
      <c r="C1758" s="2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 s="5"/>
      <c r="O1758" s="5"/>
      <c r="P1758" s="5"/>
      <c r="Q1758" s="5"/>
      <c r="R1758" s="5"/>
      <c r="S1758" s="5"/>
      <c r="T1758" s="5"/>
      <c r="U1758" s="5"/>
      <c r="V1758" s="5"/>
      <c r="W1758" s="5"/>
      <c r="X1758" s="5"/>
      <c r="Y1758" s="5"/>
      <c r="Z1758" s="5"/>
      <c r="AA1758" s="5"/>
      <c r="AB1758" s="5"/>
      <c r="AC1758" s="5"/>
      <c r="AD1758" s="5"/>
      <c r="AE1758" s="5"/>
      <c r="AF1758" s="5"/>
      <c r="AG1758" s="5"/>
      <c r="AH1758" s="5"/>
      <c r="AI1758" s="5"/>
      <c r="AJ1758" s="5"/>
      <c r="AK1758" s="5"/>
      <c r="AL1758" s="5"/>
      <c r="AM1758" s="5"/>
      <c r="AN1758" s="5"/>
      <c r="AO1758" s="5"/>
      <c r="AP1758" s="5"/>
      <c r="AQ1758" s="5"/>
      <c r="AR1758" s="5"/>
      <c r="AS1758" s="5"/>
      <c r="AT1758" s="5"/>
      <c r="AU1758" s="5"/>
      <c r="AV1758" s="5"/>
      <c r="AW1758" s="5"/>
      <c r="AX1758" s="5"/>
      <c r="AY1758" s="5"/>
      <c r="AZ1758" s="5"/>
      <c r="BA1758" s="5"/>
      <c r="BB1758" s="5"/>
      <c r="BC1758" s="5"/>
      <c r="BD1758" s="5"/>
      <c r="BE1758" s="5"/>
      <c r="BF1758" s="5"/>
      <c r="BG1758" s="5"/>
      <c r="BH1758" s="5"/>
      <c r="BI1758" s="5"/>
      <c r="BJ1758" s="5"/>
      <c r="BK1758" s="5"/>
      <c r="BL1758" s="5"/>
      <c r="BM1758" s="5"/>
      <c r="BN1758" s="5"/>
      <c r="BO1758" s="1">
        <f t="shared" si="27"/>
        <v>0</v>
      </c>
      <c r="BP1758" s="2"/>
    </row>
    <row r="1759" spans="1:68" x14ac:dyDescent="0.25">
      <c r="A1759" s="3"/>
      <c r="B1759" s="4"/>
      <c r="C1759" s="2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5"/>
      <c r="X1759" s="5"/>
      <c r="Y1759" s="5"/>
      <c r="Z1759" s="5"/>
      <c r="AA1759" s="5"/>
      <c r="AB1759" s="5"/>
      <c r="AC1759" s="5"/>
      <c r="AD1759" s="5"/>
      <c r="AE1759" s="5"/>
      <c r="AF1759" s="5"/>
      <c r="AG1759" s="5"/>
      <c r="AH1759" s="5"/>
      <c r="AI1759" s="5"/>
      <c r="AJ1759" s="5"/>
      <c r="AK1759" s="5"/>
      <c r="AL1759" s="5"/>
      <c r="AM1759" s="5"/>
      <c r="AN1759" s="5"/>
      <c r="AO1759" s="5"/>
      <c r="AP1759" s="5"/>
      <c r="AQ1759" s="5"/>
      <c r="AR1759" s="5"/>
      <c r="AS1759" s="5"/>
      <c r="AT1759" s="5"/>
      <c r="AU1759" s="5"/>
      <c r="AV1759" s="5"/>
      <c r="AW1759" s="5"/>
      <c r="AX1759" s="5"/>
      <c r="AY1759" s="5"/>
      <c r="AZ1759" s="5"/>
      <c r="BA1759" s="5"/>
      <c r="BB1759" s="5"/>
      <c r="BC1759" s="5"/>
      <c r="BD1759" s="5"/>
      <c r="BE1759" s="5"/>
      <c r="BF1759" s="5"/>
      <c r="BG1759" s="5"/>
      <c r="BH1759" s="5"/>
      <c r="BI1759" s="5"/>
      <c r="BJ1759" s="5"/>
      <c r="BK1759" s="5"/>
      <c r="BL1759" s="5"/>
      <c r="BM1759" s="5"/>
      <c r="BN1759" s="5"/>
      <c r="BO1759" s="1">
        <f t="shared" si="27"/>
        <v>0</v>
      </c>
      <c r="BP1759" s="2"/>
    </row>
    <row r="1760" spans="1:68" x14ac:dyDescent="0.25">
      <c r="A1760" s="3"/>
      <c r="B1760" s="4"/>
      <c r="C1760" s="2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 s="5"/>
      <c r="O1760" s="5"/>
      <c r="P1760" s="5"/>
      <c r="Q1760" s="5"/>
      <c r="R1760" s="5"/>
      <c r="S1760" s="5"/>
      <c r="T1760" s="5"/>
      <c r="U1760" s="5"/>
      <c r="V1760" s="5"/>
      <c r="W1760" s="5"/>
      <c r="X1760" s="5"/>
      <c r="Y1760" s="5"/>
      <c r="Z1760" s="5"/>
      <c r="AA1760" s="5"/>
      <c r="AB1760" s="5"/>
      <c r="AC1760" s="5"/>
      <c r="AD1760" s="5"/>
      <c r="AE1760" s="5"/>
      <c r="AF1760" s="5"/>
      <c r="AG1760" s="5"/>
      <c r="AH1760" s="5"/>
      <c r="AI1760" s="5"/>
      <c r="AJ1760" s="5"/>
      <c r="AK1760" s="5"/>
      <c r="AL1760" s="5"/>
      <c r="AM1760" s="5"/>
      <c r="AN1760" s="5"/>
      <c r="AO1760" s="5"/>
      <c r="AP1760" s="5"/>
      <c r="AQ1760" s="5"/>
      <c r="AR1760" s="5"/>
      <c r="AS1760" s="5"/>
      <c r="AT1760" s="5"/>
      <c r="AU1760" s="5"/>
      <c r="AV1760" s="5"/>
      <c r="AW1760" s="5"/>
      <c r="AX1760" s="5"/>
      <c r="AY1760" s="5"/>
      <c r="AZ1760" s="5"/>
      <c r="BA1760" s="5"/>
      <c r="BB1760" s="5"/>
      <c r="BC1760" s="5"/>
      <c r="BD1760" s="5"/>
      <c r="BE1760" s="5"/>
      <c r="BF1760" s="5"/>
      <c r="BG1760" s="5"/>
      <c r="BH1760" s="5"/>
      <c r="BI1760" s="5"/>
      <c r="BJ1760" s="5"/>
      <c r="BK1760" s="5"/>
      <c r="BL1760" s="5"/>
      <c r="BM1760" s="5"/>
      <c r="BN1760" s="5"/>
      <c r="BO1760" s="1">
        <f t="shared" si="27"/>
        <v>0</v>
      </c>
      <c r="BP1760" s="2"/>
    </row>
    <row r="1761" spans="1:68" x14ac:dyDescent="0.25">
      <c r="A1761" s="3"/>
      <c r="B1761" s="4"/>
      <c r="C1761" s="2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5"/>
      <c r="X1761" s="5"/>
      <c r="Y1761" s="5"/>
      <c r="Z1761" s="5"/>
      <c r="AA1761" s="5"/>
      <c r="AB1761" s="5"/>
      <c r="AC1761" s="5"/>
      <c r="AD1761" s="5"/>
      <c r="AE1761" s="5"/>
      <c r="AF1761" s="5"/>
      <c r="AG1761" s="5"/>
      <c r="AH1761" s="5"/>
      <c r="AI1761" s="5"/>
      <c r="AJ1761" s="5"/>
      <c r="AK1761" s="5"/>
      <c r="AL1761" s="5"/>
      <c r="AM1761" s="5"/>
      <c r="AN1761" s="5"/>
      <c r="AO1761" s="5"/>
      <c r="AP1761" s="5"/>
      <c r="AQ1761" s="5"/>
      <c r="AR1761" s="5"/>
      <c r="AS1761" s="5"/>
      <c r="AT1761" s="5"/>
      <c r="AU1761" s="5"/>
      <c r="AV1761" s="5"/>
      <c r="AW1761" s="5"/>
      <c r="AX1761" s="5"/>
      <c r="AY1761" s="5"/>
      <c r="AZ1761" s="5"/>
      <c r="BA1761" s="5"/>
      <c r="BB1761" s="5"/>
      <c r="BC1761" s="5"/>
      <c r="BD1761" s="5"/>
      <c r="BE1761" s="5"/>
      <c r="BF1761" s="5"/>
      <c r="BG1761" s="5"/>
      <c r="BH1761" s="5"/>
      <c r="BI1761" s="5"/>
      <c r="BJ1761" s="5"/>
      <c r="BK1761" s="5"/>
      <c r="BL1761" s="5"/>
      <c r="BM1761" s="5"/>
      <c r="BN1761" s="5"/>
      <c r="BO1761" s="1">
        <f t="shared" si="27"/>
        <v>0</v>
      </c>
      <c r="BP1761" s="2"/>
    </row>
    <row r="1762" spans="1:68" x14ac:dyDescent="0.25">
      <c r="A1762" s="3"/>
      <c r="B1762" s="4"/>
      <c r="C1762" s="2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 s="5"/>
      <c r="O1762" s="5"/>
      <c r="P1762" s="5"/>
      <c r="Q1762" s="5"/>
      <c r="R1762" s="5"/>
      <c r="S1762" s="5"/>
      <c r="T1762" s="5"/>
      <c r="U1762" s="5"/>
      <c r="V1762" s="5"/>
      <c r="W1762" s="5"/>
      <c r="X1762" s="5"/>
      <c r="Y1762" s="5"/>
      <c r="Z1762" s="5"/>
      <c r="AA1762" s="5"/>
      <c r="AB1762" s="5"/>
      <c r="AC1762" s="5"/>
      <c r="AD1762" s="5"/>
      <c r="AE1762" s="5"/>
      <c r="AF1762" s="5"/>
      <c r="AG1762" s="5"/>
      <c r="AH1762" s="5"/>
      <c r="AI1762" s="5"/>
      <c r="AJ1762" s="5"/>
      <c r="AK1762" s="5"/>
      <c r="AL1762" s="5"/>
      <c r="AM1762" s="5"/>
      <c r="AN1762" s="5"/>
      <c r="AO1762" s="5"/>
      <c r="AP1762" s="5"/>
      <c r="AQ1762" s="5"/>
      <c r="AR1762" s="5"/>
      <c r="AS1762" s="5"/>
      <c r="AT1762" s="5"/>
      <c r="AU1762" s="5"/>
      <c r="AV1762" s="5"/>
      <c r="AW1762" s="5"/>
      <c r="AX1762" s="5"/>
      <c r="AY1762" s="5"/>
      <c r="AZ1762" s="5"/>
      <c r="BA1762" s="5"/>
      <c r="BB1762" s="5"/>
      <c r="BC1762" s="5"/>
      <c r="BD1762" s="5"/>
      <c r="BE1762" s="5"/>
      <c r="BF1762" s="5"/>
      <c r="BG1762" s="5"/>
      <c r="BH1762" s="5"/>
      <c r="BI1762" s="5"/>
      <c r="BJ1762" s="5"/>
      <c r="BK1762" s="5"/>
      <c r="BL1762" s="5"/>
      <c r="BM1762" s="5"/>
      <c r="BN1762" s="5"/>
      <c r="BO1762" s="1">
        <f t="shared" si="27"/>
        <v>0</v>
      </c>
      <c r="BP1762" s="2"/>
    </row>
    <row r="1763" spans="1:68" x14ac:dyDescent="0.25">
      <c r="A1763" s="3"/>
      <c r="B1763" s="4"/>
      <c r="C1763" s="2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5"/>
      <c r="X1763" s="5"/>
      <c r="Y1763" s="5"/>
      <c r="Z1763" s="5"/>
      <c r="AA1763" s="5"/>
      <c r="AB1763" s="5"/>
      <c r="AC1763" s="5"/>
      <c r="AD1763" s="5"/>
      <c r="AE1763" s="5"/>
      <c r="AF1763" s="5"/>
      <c r="AG1763" s="5"/>
      <c r="AH1763" s="5"/>
      <c r="AI1763" s="5"/>
      <c r="AJ1763" s="5"/>
      <c r="AK1763" s="5"/>
      <c r="AL1763" s="5"/>
      <c r="AM1763" s="5"/>
      <c r="AN1763" s="5"/>
      <c r="AO1763" s="5"/>
      <c r="AP1763" s="5"/>
      <c r="AQ1763" s="5"/>
      <c r="AR1763" s="5"/>
      <c r="AS1763" s="5"/>
      <c r="AT1763" s="5"/>
      <c r="AU1763" s="5"/>
      <c r="AV1763" s="5"/>
      <c r="AW1763" s="5"/>
      <c r="AX1763" s="5"/>
      <c r="AY1763" s="5"/>
      <c r="AZ1763" s="5"/>
      <c r="BA1763" s="5"/>
      <c r="BB1763" s="5"/>
      <c r="BC1763" s="5"/>
      <c r="BD1763" s="5"/>
      <c r="BE1763" s="5"/>
      <c r="BF1763" s="5"/>
      <c r="BG1763" s="5"/>
      <c r="BH1763" s="5"/>
      <c r="BI1763" s="5"/>
      <c r="BJ1763" s="5"/>
      <c r="BK1763" s="5"/>
      <c r="BL1763" s="5"/>
      <c r="BM1763" s="5"/>
      <c r="BN1763" s="5"/>
      <c r="BO1763" s="1">
        <f t="shared" si="27"/>
        <v>0</v>
      </c>
      <c r="BP1763" s="2"/>
    </row>
    <row r="1764" spans="1:68" x14ac:dyDescent="0.25">
      <c r="A1764" s="3"/>
      <c r="B1764" s="4"/>
      <c r="C1764" s="2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 s="5"/>
      <c r="O1764" s="5"/>
      <c r="P1764" s="5"/>
      <c r="Q1764" s="5"/>
      <c r="R1764" s="5"/>
      <c r="S1764" s="5"/>
      <c r="T1764" s="5"/>
      <c r="U1764" s="5"/>
      <c r="V1764" s="5"/>
      <c r="W1764" s="5"/>
      <c r="X1764" s="5"/>
      <c r="Y1764" s="5"/>
      <c r="Z1764" s="5"/>
      <c r="AA1764" s="5"/>
      <c r="AB1764" s="5"/>
      <c r="AC1764" s="5"/>
      <c r="AD1764" s="5"/>
      <c r="AE1764" s="5"/>
      <c r="AF1764" s="5"/>
      <c r="AG1764" s="5"/>
      <c r="AH1764" s="5"/>
      <c r="AI1764" s="5"/>
      <c r="AJ1764" s="5"/>
      <c r="AK1764" s="5"/>
      <c r="AL1764" s="5"/>
      <c r="AM1764" s="5"/>
      <c r="AN1764" s="5"/>
      <c r="AO1764" s="5"/>
      <c r="AP1764" s="5"/>
      <c r="AQ1764" s="5"/>
      <c r="AR1764" s="5"/>
      <c r="AS1764" s="5"/>
      <c r="AT1764" s="5"/>
      <c r="AU1764" s="5"/>
      <c r="AV1764" s="5"/>
      <c r="AW1764" s="5"/>
      <c r="AX1764" s="5"/>
      <c r="AY1764" s="5"/>
      <c r="AZ1764" s="5"/>
      <c r="BA1764" s="5"/>
      <c r="BB1764" s="5"/>
      <c r="BC1764" s="5"/>
      <c r="BD1764" s="5"/>
      <c r="BE1764" s="5"/>
      <c r="BF1764" s="5"/>
      <c r="BG1764" s="5"/>
      <c r="BH1764" s="5"/>
      <c r="BI1764" s="5"/>
      <c r="BJ1764" s="5"/>
      <c r="BK1764" s="5"/>
      <c r="BL1764" s="5"/>
      <c r="BM1764" s="5"/>
      <c r="BN1764" s="5"/>
      <c r="BO1764" s="1">
        <f t="shared" si="27"/>
        <v>0</v>
      </c>
      <c r="BP1764" s="2"/>
    </row>
    <row r="1765" spans="1:68" x14ac:dyDescent="0.25">
      <c r="A1765" s="3"/>
      <c r="B1765" s="4"/>
      <c r="C1765" s="2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5"/>
      <c r="X1765" s="5"/>
      <c r="Y1765" s="5"/>
      <c r="Z1765" s="5"/>
      <c r="AA1765" s="5"/>
      <c r="AB1765" s="5"/>
      <c r="AC1765" s="5"/>
      <c r="AD1765" s="5"/>
      <c r="AE1765" s="5"/>
      <c r="AF1765" s="5"/>
      <c r="AG1765" s="5"/>
      <c r="AH1765" s="5"/>
      <c r="AI1765" s="5"/>
      <c r="AJ1765" s="5"/>
      <c r="AK1765" s="5"/>
      <c r="AL1765" s="5"/>
      <c r="AM1765" s="5"/>
      <c r="AN1765" s="5"/>
      <c r="AO1765" s="5"/>
      <c r="AP1765" s="5"/>
      <c r="AQ1765" s="5"/>
      <c r="AR1765" s="5"/>
      <c r="AS1765" s="5"/>
      <c r="AT1765" s="5"/>
      <c r="AU1765" s="5"/>
      <c r="AV1765" s="5"/>
      <c r="AW1765" s="5"/>
      <c r="AX1765" s="5"/>
      <c r="AY1765" s="5"/>
      <c r="AZ1765" s="5"/>
      <c r="BA1765" s="5"/>
      <c r="BB1765" s="5"/>
      <c r="BC1765" s="5"/>
      <c r="BD1765" s="5"/>
      <c r="BE1765" s="5"/>
      <c r="BF1765" s="5"/>
      <c r="BG1765" s="5"/>
      <c r="BH1765" s="5"/>
      <c r="BI1765" s="5"/>
      <c r="BJ1765" s="5"/>
      <c r="BK1765" s="5"/>
      <c r="BL1765" s="5"/>
      <c r="BM1765" s="5"/>
      <c r="BN1765" s="5"/>
      <c r="BO1765" s="1">
        <f t="shared" si="27"/>
        <v>0</v>
      </c>
      <c r="BP1765" s="2"/>
    </row>
    <row r="1766" spans="1:68" x14ac:dyDescent="0.25">
      <c r="A1766" s="3"/>
      <c r="B1766" s="4"/>
      <c r="C1766" s="2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 s="5"/>
      <c r="O1766" s="5"/>
      <c r="P1766" s="5"/>
      <c r="Q1766" s="5"/>
      <c r="R1766" s="5"/>
      <c r="S1766" s="5"/>
      <c r="T1766" s="5"/>
      <c r="U1766" s="5"/>
      <c r="V1766" s="5"/>
      <c r="W1766" s="5"/>
      <c r="X1766" s="5"/>
      <c r="Y1766" s="5"/>
      <c r="Z1766" s="5"/>
      <c r="AA1766" s="5"/>
      <c r="AB1766" s="5"/>
      <c r="AC1766" s="5"/>
      <c r="AD1766" s="5"/>
      <c r="AE1766" s="5"/>
      <c r="AF1766" s="5"/>
      <c r="AG1766" s="5"/>
      <c r="AH1766" s="5"/>
      <c r="AI1766" s="5"/>
      <c r="AJ1766" s="5"/>
      <c r="AK1766" s="5"/>
      <c r="AL1766" s="5"/>
      <c r="AM1766" s="5"/>
      <c r="AN1766" s="5"/>
      <c r="AO1766" s="5"/>
      <c r="AP1766" s="5"/>
      <c r="AQ1766" s="5"/>
      <c r="AR1766" s="5"/>
      <c r="AS1766" s="5"/>
      <c r="AT1766" s="5"/>
      <c r="AU1766" s="5"/>
      <c r="AV1766" s="5"/>
      <c r="AW1766" s="5"/>
      <c r="AX1766" s="5"/>
      <c r="AY1766" s="5"/>
      <c r="AZ1766" s="5"/>
      <c r="BA1766" s="5"/>
      <c r="BB1766" s="5"/>
      <c r="BC1766" s="5"/>
      <c r="BD1766" s="5"/>
      <c r="BE1766" s="5"/>
      <c r="BF1766" s="5"/>
      <c r="BG1766" s="5"/>
      <c r="BH1766" s="5"/>
      <c r="BI1766" s="5"/>
      <c r="BJ1766" s="5"/>
      <c r="BK1766" s="5"/>
      <c r="BL1766" s="5"/>
      <c r="BM1766" s="5"/>
      <c r="BN1766" s="5"/>
      <c r="BO1766" s="1">
        <f t="shared" si="27"/>
        <v>0</v>
      </c>
      <c r="BP1766" s="2"/>
    </row>
    <row r="1767" spans="1:68" x14ac:dyDescent="0.25">
      <c r="A1767" s="3"/>
      <c r="B1767" s="4"/>
      <c r="C1767" s="2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5"/>
      <c r="X1767" s="5"/>
      <c r="Y1767" s="5"/>
      <c r="Z1767" s="5"/>
      <c r="AA1767" s="5"/>
      <c r="AB1767" s="5"/>
      <c r="AC1767" s="5"/>
      <c r="AD1767" s="5"/>
      <c r="AE1767" s="5"/>
      <c r="AF1767" s="5"/>
      <c r="AG1767" s="5"/>
      <c r="AH1767" s="5"/>
      <c r="AI1767" s="5"/>
      <c r="AJ1767" s="5"/>
      <c r="AK1767" s="5"/>
      <c r="AL1767" s="5"/>
      <c r="AM1767" s="5"/>
      <c r="AN1767" s="5"/>
      <c r="AO1767" s="5"/>
      <c r="AP1767" s="5"/>
      <c r="AQ1767" s="5"/>
      <c r="AR1767" s="5"/>
      <c r="AS1767" s="5"/>
      <c r="AT1767" s="5"/>
      <c r="AU1767" s="5"/>
      <c r="AV1767" s="5"/>
      <c r="AW1767" s="5"/>
      <c r="AX1767" s="5"/>
      <c r="AY1767" s="5"/>
      <c r="AZ1767" s="5"/>
      <c r="BA1767" s="5"/>
      <c r="BB1767" s="5"/>
      <c r="BC1767" s="5"/>
      <c r="BD1767" s="5"/>
      <c r="BE1767" s="5"/>
      <c r="BF1767" s="5"/>
      <c r="BG1767" s="5"/>
      <c r="BH1767" s="5"/>
      <c r="BI1767" s="5"/>
      <c r="BJ1767" s="5"/>
      <c r="BK1767" s="5"/>
      <c r="BL1767" s="5"/>
      <c r="BM1767" s="5"/>
      <c r="BN1767" s="5"/>
      <c r="BO1767" s="1">
        <f t="shared" si="27"/>
        <v>0</v>
      </c>
      <c r="BP1767" s="2"/>
    </row>
    <row r="1768" spans="1:68" x14ac:dyDescent="0.25">
      <c r="A1768" s="3"/>
      <c r="B1768" s="4"/>
      <c r="C1768" s="2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 s="5"/>
      <c r="O1768" s="5"/>
      <c r="P1768" s="5"/>
      <c r="Q1768" s="5"/>
      <c r="R1768" s="5"/>
      <c r="S1768" s="5"/>
      <c r="T1768" s="5"/>
      <c r="U1768" s="5"/>
      <c r="V1768" s="5"/>
      <c r="W1768" s="5"/>
      <c r="X1768" s="5"/>
      <c r="Y1768" s="5"/>
      <c r="Z1768" s="5"/>
      <c r="AA1768" s="5"/>
      <c r="AB1768" s="5"/>
      <c r="AC1768" s="5"/>
      <c r="AD1768" s="5"/>
      <c r="AE1768" s="5"/>
      <c r="AF1768" s="5"/>
      <c r="AG1768" s="5"/>
      <c r="AH1768" s="5"/>
      <c r="AI1768" s="5"/>
      <c r="AJ1768" s="5"/>
      <c r="AK1768" s="5"/>
      <c r="AL1768" s="5"/>
      <c r="AM1768" s="5"/>
      <c r="AN1768" s="5"/>
      <c r="AO1768" s="5"/>
      <c r="AP1768" s="5"/>
      <c r="AQ1768" s="5"/>
      <c r="AR1768" s="5"/>
      <c r="AS1768" s="5"/>
      <c r="AT1768" s="5"/>
      <c r="AU1768" s="5"/>
      <c r="AV1768" s="5"/>
      <c r="AW1768" s="5"/>
      <c r="AX1768" s="5"/>
      <c r="AY1768" s="5"/>
      <c r="AZ1768" s="5"/>
      <c r="BA1768" s="5"/>
      <c r="BB1768" s="5"/>
      <c r="BC1768" s="5"/>
      <c r="BD1768" s="5"/>
      <c r="BE1768" s="5"/>
      <c r="BF1768" s="5"/>
      <c r="BG1768" s="5"/>
      <c r="BH1768" s="5"/>
      <c r="BI1768" s="5"/>
      <c r="BJ1768" s="5"/>
      <c r="BK1768" s="5"/>
      <c r="BL1768" s="5"/>
      <c r="BM1768" s="5"/>
      <c r="BN1768" s="5"/>
      <c r="BO1768" s="1">
        <f t="shared" si="27"/>
        <v>0</v>
      </c>
      <c r="BP1768" s="2"/>
    </row>
    <row r="1769" spans="1:68" x14ac:dyDescent="0.25">
      <c r="A1769" s="3"/>
      <c r="B1769" s="4"/>
      <c r="C1769" s="2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 s="5"/>
      <c r="O1769" s="5"/>
      <c r="P1769" s="5"/>
      <c r="Q1769" s="5"/>
      <c r="R1769" s="5"/>
      <c r="S1769" s="5"/>
      <c r="T1769" s="5"/>
      <c r="U1769" s="5"/>
      <c r="V1769" s="5"/>
      <c r="W1769" s="5"/>
      <c r="X1769" s="5"/>
      <c r="Y1769" s="5"/>
      <c r="Z1769" s="5"/>
      <c r="AA1769" s="5"/>
      <c r="AB1769" s="5"/>
      <c r="AC1769" s="5"/>
      <c r="AD1769" s="5"/>
      <c r="AE1769" s="5"/>
      <c r="AF1769" s="5"/>
      <c r="AG1769" s="5"/>
      <c r="AH1769" s="5"/>
      <c r="AI1769" s="5"/>
      <c r="AJ1769" s="5"/>
      <c r="AK1769" s="5"/>
      <c r="AL1769" s="5"/>
      <c r="AM1769" s="5"/>
      <c r="AN1769" s="5"/>
      <c r="AO1769" s="5"/>
      <c r="AP1769" s="5"/>
      <c r="AQ1769" s="5"/>
      <c r="AR1769" s="5"/>
      <c r="AS1769" s="5"/>
      <c r="AT1769" s="5"/>
      <c r="AU1769" s="5"/>
      <c r="AV1769" s="5"/>
      <c r="AW1769" s="5"/>
      <c r="AX1769" s="5"/>
      <c r="AY1769" s="5"/>
      <c r="AZ1769" s="5"/>
      <c r="BA1769" s="5"/>
      <c r="BB1769" s="5"/>
      <c r="BC1769" s="5"/>
      <c r="BD1769" s="5"/>
      <c r="BE1769" s="5"/>
      <c r="BF1769" s="5"/>
      <c r="BG1769" s="5"/>
      <c r="BH1769" s="5"/>
      <c r="BI1769" s="5"/>
      <c r="BJ1769" s="5"/>
      <c r="BK1769" s="5"/>
      <c r="BL1769" s="5"/>
      <c r="BM1769" s="5"/>
      <c r="BN1769" s="5"/>
      <c r="BO1769" s="1">
        <f t="shared" si="27"/>
        <v>0</v>
      </c>
      <c r="BP1769" s="2"/>
    </row>
    <row r="1770" spans="1:68" x14ac:dyDescent="0.25">
      <c r="A1770" s="3"/>
      <c r="B1770" s="4"/>
      <c r="C1770" s="2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 s="5"/>
      <c r="O1770" s="5"/>
      <c r="P1770" s="5"/>
      <c r="Q1770" s="5"/>
      <c r="R1770" s="5"/>
      <c r="S1770" s="5"/>
      <c r="T1770" s="5"/>
      <c r="U1770" s="5"/>
      <c r="V1770" s="5"/>
      <c r="W1770" s="5"/>
      <c r="X1770" s="5"/>
      <c r="Y1770" s="5"/>
      <c r="Z1770" s="5"/>
      <c r="AA1770" s="5"/>
      <c r="AB1770" s="5"/>
      <c r="AC1770" s="5"/>
      <c r="AD1770" s="5"/>
      <c r="AE1770" s="5"/>
      <c r="AF1770" s="5"/>
      <c r="AG1770" s="5"/>
      <c r="AH1770" s="5"/>
      <c r="AI1770" s="5"/>
      <c r="AJ1770" s="5"/>
      <c r="AK1770" s="5"/>
      <c r="AL1770" s="5"/>
      <c r="AM1770" s="5"/>
      <c r="AN1770" s="5"/>
      <c r="AO1770" s="5"/>
      <c r="AP1770" s="5"/>
      <c r="AQ1770" s="5"/>
      <c r="AR1770" s="5"/>
      <c r="AS1770" s="5"/>
      <c r="AT1770" s="5"/>
      <c r="AU1770" s="5"/>
      <c r="AV1770" s="5"/>
      <c r="AW1770" s="5"/>
      <c r="AX1770" s="5"/>
      <c r="AY1770" s="5"/>
      <c r="AZ1770" s="5"/>
      <c r="BA1770" s="5"/>
      <c r="BB1770" s="5"/>
      <c r="BC1770" s="5"/>
      <c r="BD1770" s="5"/>
      <c r="BE1770" s="5"/>
      <c r="BF1770" s="5"/>
      <c r="BG1770" s="5"/>
      <c r="BH1770" s="5"/>
      <c r="BI1770" s="5"/>
      <c r="BJ1770" s="5"/>
      <c r="BK1770" s="5"/>
      <c r="BL1770" s="5"/>
      <c r="BM1770" s="5"/>
      <c r="BN1770" s="5"/>
      <c r="BO1770" s="1">
        <f t="shared" si="27"/>
        <v>0</v>
      </c>
      <c r="BP1770" s="2"/>
    </row>
    <row r="1771" spans="1:68" x14ac:dyDescent="0.25">
      <c r="A1771" s="3"/>
      <c r="B1771" s="4"/>
      <c r="C1771" s="2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5"/>
      <c r="X1771" s="5"/>
      <c r="Y1771" s="5"/>
      <c r="Z1771" s="5"/>
      <c r="AA1771" s="5"/>
      <c r="AB1771" s="5"/>
      <c r="AC1771" s="5"/>
      <c r="AD1771" s="5"/>
      <c r="AE1771" s="5"/>
      <c r="AF1771" s="5"/>
      <c r="AG1771" s="5"/>
      <c r="AH1771" s="5"/>
      <c r="AI1771" s="5"/>
      <c r="AJ1771" s="5"/>
      <c r="AK1771" s="5"/>
      <c r="AL1771" s="5"/>
      <c r="AM1771" s="5"/>
      <c r="AN1771" s="5"/>
      <c r="AO1771" s="5"/>
      <c r="AP1771" s="5"/>
      <c r="AQ1771" s="5"/>
      <c r="AR1771" s="5"/>
      <c r="AS1771" s="5"/>
      <c r="AT1771" s="5"/>
      <c r="AU1771" s="5"/>
      <c r="AV1771" s="5"/>
      <c r="AW1771" s="5"/>
      <c r="AX1771" s="5"/>
      <c r="AY1771" s="5"/>
      <c r="AZ1771" s="5"/>
      <c r="BA1771" s="5"/>
      <c r="BB1771" s="5"/>
      <c r="BC1771" s="5"/>
      <c r="BD1771" s="5"/>
      <c r="BE1771" s="5"/>
      <c r="BF1771" s="5"/>
      <c r="BG1771" s="5"/>
      <c r="BH1771" s="5"/>
      <c r="BI1771" s="5"/>
      <c r="BJ1771" s="5"/>
      <c r="BK1771" s="5"/>
      <c r="BL1771" s="5"/>
      <c r="BM1771" s="5"/>
      <c r="BN1771" s="5"/>
      <c r="BO1771" s="1">
        <f t="shared" si="27"/>
        <v>0</v>
      </c>
      <c r="BP1771" s="2"/>
    </row>
    <row r="1772" spans="1:68" x14ac:dyDescent="0.25">
      <c r="A1772" s="3"/>
      <c r="B1772" s="4"/>
      <c r="C1772" s="2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 s="5"/>
      <c r="O1772" s="5"/>
      <c r="P1772" s="5"/>
      <c r="Q1772" s="5"/>
      <c r="R1772" s="5"/>
      <c r="S1772" s="5"/>
      <c r="T1772" s="5"/>
      <c r="U1772" s="5"/>
      <c r="V1772" s="5"/>
      <c r="W1772" s="5"/>
      <c r="X1772" s="5"/>
      <c r="Y1772" s="5"/>
      <c r="Z1772" s="5"/>
      <c r="AA1772" s="5"/>
      <c r="AB1772" s="5"/>
      <c r="AC1772" s="5"/>
      <c r="AD1772" s="5"/>
      <c r="AE1772" s="5"/>
      <c r="AF1772" s="5"/>
      <c r="AG1772" s="5"/>
      <c r="AH1772" s="5"/>
      <c r="AI1772" s="5"/>
      <c r="AJ1772" s="5"/>
      <c r="AK1772" s="5"/>
      <c r="AL1772" s="5"/>
      <c r="AM1772" s="5"/>
      <c r="AN1772" s="5"/>
      <c r="AO1772" s="5"/>
      <c r="AP1772" s="5"/>
      <c r="AQ1772" s="5"/>
      <c r="AR1772" s="5"/>
      <c r="AS1772" s="5"/>
      <c r="AT1772" s="5"/>
      <c r="AU1772" s="5"/>
      <c r="AV1772" s="5"/>
      <c r="AW1772" s="5"/>
      <c r="AX1772" s="5"/>
      <c r="AY1772" s="5"/>
      <c r="AZ1772" s="5"/>
      <c r="BA1772" s="5"/>
      <c r="BB1772" s="5"/>
      <c r="BC1772" s="5"/>
      <c r="BD1772" s="5"/>
      <c r="BE1772" s="5"/>
      <c r="BF1772" s="5"/>
      <c r="BG1772" s="5"/>
      <c r="BH1772" s="5"/>
      <c r="BI1772" s="5"/>
      <c r="BJ1772" s="5"/>
      <c r="BK1772" s="5"/>
      <c r="BL1772" s="5"/>
      <c r="BM1772" s="5"/>
      <c r="BN1772" s="5"/>
      <c r="BO1772" s="1">
        <f t="shared" si="27"/>
        <v>0</v>
      </c>
      <c r="BP1772" s="2"/>
    </row>
    <row r="1773" spans="1:68" x14ac:dyDescent="0.25">
      <c r="A1773" s="3"/>
      <c r="B1773" s="4"/>
      <c r="C1773" s="2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 s="5"/>
      <c r="O1773" s="5"/>
      <c r="P1773" s="5"/>
      <c r="Q1773" s="5"/>
      <c r="R1773" s="5"/>
      <c r="S1773" s="5"/>
      <c r="T1773" s="5"/>
      <c r="U1773" s="5"/>
      <c r="V1773" s="5"/>
      <c r="W1773" s="5"/>
      <c r="X1773" s="5"/>
      <c r="Y1773" s="5"/>
      <c r="Z1773" s="5"/>
      <c r="AA1773" s="5"/>
      <c r="AB1773" s="5"/>
      <c r="AC1773" s="5"/>
      <c r="AD1773" s="5"/>
      <c r="AE1773" s="5"/>
      <c r="AF1773" s="5"/>
      <c r="AG1773" s="5"/>
      <c r="AH1773" s="5"/>
      <c r="AI1773" s="5"/>
      <c r="AJ1773" s="5"/>
      <c r="AK1773" s="5"/>
      <c r="AL1773" s="5"/>
      <c r="AM1773" s="5"/>
      <c r="AN1773" s="5"/>
      <c r="AO1773" s="5"/>
      <c r="AP1773" s="5"/>
      <c r="AQ1773" s="5"/>
      <c r="AR1773" s="5"/>
      <c r="AS1773" s="5"/>
      <c r="AT1773" s="5"/>
      <c r="AU1773" s="5"/>
      <c r="AV1773" s="5"/>
      <c r="AW1773" s="5"/>
      <c r="AX1773" s="5"/>
      <c r="AY1773" s="5"/>
      <c r="AZ1773" s="5"/>
      <c r="BA1773" s="5"/>
      <c r="BB1773" s="5"/>
      <c r="BC1773" s="5"/>
      <c r="BD1773" s="5"/>
      <c r="BE1773" s="5"/>
      <c r="BF1773" s="5"/>
      <c r="BG1773" s="5"/>
      <c r="BH1773" s="5"/>
      <c r="BI1773" s="5"/>
      <c r="BJ1773" s="5"/>
      <c r="BK1773" s="5"/>
      <c r="BL1773" s="5"/>
      <c r="BM1773" s="5"/>
      <c r="BN1773" s="5"/>
      <c r="BO1773" s="1">
        <f t="shared" si="27"/>
        <v>0</v>
      </c>
      <c r="BP1773" s="2"/>
    </row>
    <row r="1774" spans="1:68" x14ac:dyDescent="0.25">
      <c r="A1774" s="3"/>
      <c r="B1774" s="4"/>
      <c r="C1774" s="2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 s="5"/>
      <c r="O1774" s="5"/>
      <c r="P1774" s="5"/>
      <c r="Q1774" s="5"/>
      <c r="R1774" s="5"/>
      <c r="S1774" s="5"/>
      <c r="T1774" s="5"/>
      <c r="U1774" s="5"/>
      <c r="V1774" s="5"/>
      <c r="W1774" s="5"/>
      <c r="X1774" s="5"/>
      <c r="Y1774" s="5"/>
      <c r="Z1774" s="5"/>
      <c r="AA1774" s="5"/>
      <c r="AB1774" s="5"/>
      <c r="AC1774" s="5"/>
      <c r="AD1774" s="5"/>
      <c r="AE1774" s="5"/>
      <c r="AF1774" s="5"/>
      <c r="AG1774" s="5"/>
      <c r="AH1774" s="5"/>
      <c r="AI1774" s="5"/>
      <c r="AJ1774" s="5"/>
      <c r="AK1774" s="5"/>
      <c r="AL1774" s="5"/>
      <c r="AM1774" s="5"/>
      <c r="AN1774" s="5"/>
      <c r="AO1774" s="5"/>
      <c r="AP1774" s="5"/>
      <c r="AQ1774" s="5"/>
      <c r="AR1774" s="5"/>
      <c r="AS1774" s="5"/>
      <c r="AT1774" s="5"/>
      <c r="AU1774" s="5"/>
      <c r="AV1774" s="5"/>
      <c r="AW1774" s="5"/>
      <c r="AX1774" s="5"/>
      <c r="AY1774" s="5"/>
      <c r="AZ1774" s="5"/>
      <c r="BA1774" s="5"/>
      <c r="BB1774" s="5"/>
      <c r="BC1774" s="5"/>
      <c r="BD1774" s="5"/>
      <c r="BE1774" s="5"/>
      <c r="BF1774" s="5"/>
      <c r="BG1774" s="5"/>
      <c r="BH1774" s="5"/>
      <c r="BI1774" s="5"/>
      <c r="BJ1774" s="5"/>
      <c r="BK1774" s="5"/>
      <c r="BL1774" s="5"/>
      <c r="BM1774" s="5"/>
      <c r="BN1774" s="5"/>
      <c r="BO1774" s="1">
        <f t="shared" si="27"/>
        <v>0</v>
      </c>
      <c r="BP1774" s="2"/>
    </row>
    <row r="1775" spans="1:68" x14ac:dyDescent="0.25">
      <c r="A1775" s="3"/>
      <c r="B1775" s="4"/>
      <c r="C1775" s="2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5"/>
      <c r="X1775" s="5"/>
      <c r="Y1775" s="5"/>
      <c r="Z1775" s="5"/>
      <c r="AA1775" s="5"/>
      <c r="AB1775" s="5"/>
      <c r="AC1775" s="5"/>
      <c r="AD1775" s="5"/>
      <c r="AE1775" s="5"/>
      <c r="AF1775" s="5"/>
      <c r="AG1775" s="5"/>
      <c r="AH1775" s="5"/>
      <c r="AI1775" s="5"/>
      <c r="AJ1775" s="5"/>
      <c r="AK1775" s="5"/>
      <c r="AL1775" s="5"/>
      <c r="AM1775" s="5"/>
      <c r="AN1775" s="5"/>
      <c r="AO1775" s="5"/>
      <c r="AP1775" s="5"/>
      <c r="AQ1775" s="5"/>
      <c r="AR1775" s="5"/>
      <c r="AS1775" s="5"/>
      <c r="AT1775" s="5"/>
      <c r="AU1775" s="5"/>
      <c r="AV1775" s="5"/>
      <c r="AW1775" s="5"/>
      <c r="AX1775" s="5"/>
      <c r="AY1775" s="5"/>
      <c r="AZ1775" s="5"/>
      <c r="BA1775" s="5"/>
      <c r="BB1775" s="5"/>
      <c r="BC1775" s="5"/>
      <c r="BD1775" s="5"/>
      <c r="BE1775" s="5"/>
      <c r="BF1775" s="5"/>
      <c r="BG1775" s="5"/>
      <c r="BH1775" s="5"/>
      <c r="BI1775" s="5"/>
      <c r="BJ1775" s="5"/>
      <c r="BK1775" s="5"/>
      <c r="BL1775" s="5"/>
      <c r="BM1775" s="5"/>
      <c r="BN1775" s="5"/>
      <c r="BO1775" s="1">
        <f t="shared" si="27"/>
        <v>0</v>
      </c>
      <c r="BP1775" s="2"/>
    </row>
    <row r="1776" spans="1:68" x14ac:dyDescent="0.25">
      <c r="A1776" s="3"/>
      <c r="B1776" s="4"/>
      <c r="C1776" s="2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 s="5"/>
      <c r="O1776" s="5"/>
      <c r="P1776" s="5"/>
      <c r="Q1776" s="5"/>
      <c r="R1776" s="5"/>
      <c r="S1776" s="5"/>
      <c r="T1776" s="5"/>
      <c r="U1776" s="5"/>
      <c r="V1776" s="5"/>
      <c r="W1776" s="5"/>
      <c r="X1776" s="5"/>
      <c r="Y1776" s="5"/>
      <c r="Z1776" s="5"/>
      <c r="AA1776" s="5"/>
      <c r="AB1776" s="5"/>
      <c r="AC1776" s="5"/>
      <c r="AD1776" s="5"/>
      <c r="AE1776" s="5"/>
      <c r="AF1776" s="5"/>
      <c r="AG1776" s="5"/>
      <c r="AH1776" s="5"/>
      <c r="AI1776" s="5"/>
      <c r="AJ1776" s="5"/>
      <c r="AK1776" s="5"/>
      <c r="AL1776" s="5"/>
      <c r="AM1776" s="5"/>
      <c r="AN1776" s="5"/>
      <c r="AO1776" s="5"/>
      <c r="AP1776" s="5"/>
      <c r="AQ1776" s="5"/>
      <c r="AR1776" s="5"/>
      <c r="AS1776" s="5"/>
      <c r="AT1776" s="5"/>
      <c r="AU1776" s="5"/>
      <c r="AV1776" s="5"/>
      <c r="AW1776" s="5"/>
      <c r="AX1776" s="5"/>
      <c r="AY1776" s="5"/>
      <c r="AZ1776" s="5"/>
      <c r="BA1776" s="5"/>
      <c r="BB1776" s="5"/>
      <c r="BC1776" s="5"/>
      <c r="BD1776" s="5"/>
      <c r="BE1776" s="5"/>
      <c r="BF1776" s="5"/>
      <c r="BG1776" s="5"/>
      <c r="BH1776" s="5"/>
      <c r="BI1776" s="5"/>
      <c r="BJ1776" s="5"/>
      <c r="BK1776" s="5"/>
      <c r="BL1776" s="5"/>
      <c r="BM1776" s="5"/>
      <c r="BN1776" s="5"/>
      <c r="BO1776" s="1">
        <f t="shared" si="27"/>
        <v>0</v>
      </c>
      <c r="BP1776" s="2"/>
    </row>
    <row r="1777" spans="1:68" x14ac:dyDescent="0.25">
      <c r="A1777" s="3"/>
      <c r="B1777" s="4"/>
      <c r="C1777" s="2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 s="5"/>
      <c r="O1777" s="5"/>
      <c r="P1777" s="5"/>
      <c r="Q1777" s="5"/>
      <c r="R1777" s="5"/>
      <c r="S1777" s="5"/>
      <c r="T1777" s="5"/>
      <c r="U1777" s="5"/>
      <c r="V1777" s="5"/>
      <c r="W1777" s="5"/>
      <c r="X1777" s="5"/>
      <c r="Y1777" s="5"/>
      <c r="Z1777" s="5"/>
      <c r="AA1777" s="5"/>
      <c r="AB1777" s="5"/>
      <c r="AC1777" s="5"/>
      <c r="AD1777" s="5"/>
      <c r="AE1777" s="5"/>
      <c r="AF1777" s="5"/>
      <c r="AG1777" s="5"/>
      <c r="AH1777" s="5"/>
      <c r="AI1777" s="5"/>
      <c r="AJ1777" s="5"/>
      <c r="AK1777" s="5"/>
      <c r="AL1777" s="5"/>
      <c r="AM1777" s="5"/>
      <c r="AN1777" s="5"/>
      <c r="AO1777" s="5"/>
      <c r="AP1777" s="5"/>
      <c r="AQ1777" s="5"/>
      <c r="AR1777" s="5"/>
      <c r="AS1777" s="5"/>
      <c r="AT1777" s="5"/>
      <c r="AU1777" s="5"/>
      <c r="AV1777" s="5"/>
      <c r="AW1777" s="5"/>
      <c r="AX1777" s="5"/>
      <c r="AY1777" s="5"/>
      <c r="AZ1777" s="5"/>
      <c r="BA1777" s="5"/>
      <c r="BB1777" s="5"/>
      <c r="BC1777" s="5"/>
      <c r="BD1777" s="5"/>
      <c r="BE1777" s="5"/>
      <c r="BF1777" s="5"/>
      <c r="BG1777" s="5"/>
      <c r="BH1777" s="5"/>
      <c r="BI1777" s="5"/>
      <c r="BJ1777" s="5"/>
      <c r="BK1777" s="5"/>
      <c r="BL1777" s="5"/>
      <c r="BM1777" s="5"/>
      <c r="BN1777" s="5"/>
      <c r="BO1777" s="1">
        <f t="shared" si="27"/>
        <v>0</v>
      </c>
      <c r="BP1777" s="2"/>
    </row>
    <row r="1778" spans="1:68" x14ac:dyDescent="0.25">
      <c r="A1778" s="3"/>
      <c r="B1778" s="4"/>
      <c r="C1778" s="2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 s="5"/>
      <c r="O1778" s="5"/>
      <c r="P1778" s="5"/>
      <c r="Q1778" s="5"/>
      <c r="R1778" s="5"/>
      <c r="S1778" s="5"/>
      <c r="T1778" s="5"/>
      <c r="U1778" s="5"/>
      <c r="V1778" s="5"/>
      <c r="W1778" s="5"/>
      <c r="X1778" s="5"/>
      <c r="Y1778" s="5"/>
      <c r="Z1778" s="5"/>
      <c r="AA1778" s="5"/>
      <c r="AB1778" s="5"/>
      <c r="AC1778" s="5"/>
      <c r="AD1778" s="5"/>
      <c r="AE1778" s="5"/>
      <c r="AF1778" s="5"/>
      <c r="AG1778" s="5"/>
      <c r="AH1778" s="5"/>
      <c r="AI1778" s="5"/>
      <c r="AJ1778" s="5"/>
      <c r="AK1778" s="5"/>
      <c r="AL1778" s="5"/>
      <c r="AM1778" s="5"/>
      <c r="AN1778" s="5"/>
      <c r="AO1778" s="5"/>
      <c r="AP1778" s="5"/>
      <c r="AQ1778" s="5"/>
      <c r="AR1778" s="5"/>
      <c r="AS1778" s="5"/>
      <c r="AT1778" s="5"/>
      <c r="AU1778" s="5"/>
      <c r="AV1778" s="5"/>
      <c r="AW1778" s="5"/>
      <c r="AX1778" s="5"/>
      <c r="AY1778" s="5"/>
      <c r="AZ1778" s="5"/>
      <c r="BA1778" s="5"/>
      <c r="BB1778" s="5"/>
      <c r="BC1778" s="5"/>
      <c r="BD1778" s="5"/>
      <c r="BE1778" s="5"/>
      <c r="BF1778" s="5"/>
      <c r="BG1778" s="5"/>
      <c r="BH1778" s="5"/>
      <c r="BI1778" s="5"/>
      <c r="BJ1778" s="5"/>
      <c r="BK1778" s="5"/>
      <c r="BL1778" s="5"/>
      <c r="BM1778" s="5"/>
      <c r="BN1778" s="5"/>
      <c r="BO1778" s="1">
        <f t="shared" si="27"/>
        <v>0</v>
      </c>
      <c r="BP1778" s="2"/>
    </row>
    <row r="1779" spans="1:68" x14ac:dyDescent="0.25">
      <c r="A1779" s="3"/>
      <c r="B1779" s="4"/>
      <c r="C1779" s="2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 s="5"/>
      <c r="O1779" s="5"/>
      <c r="P1779" s="5"/>
      <c r="Q1779" s="5"/>
      <c r="R1779" s="5"/>
      <c r="S1779" s="5"/>
      <c r="T1779" s="5"/>
      <c r="U1779" s="5"/>
      <c r="V1779" s="5"/>
      <c r="W1779" s="5"/>
      <c r="X1779" s="5"/>
      <c r="Y1779" s="5"/>
      <c r="Z1779" s="5"/>
      <c r="AA1779" s="5"/>
      <c r="AB1779" s="5"/>
      <c r="AC1779" s="5"/>
      <c r="AD1779" s="5"/>
      <c r="AE1779" s="5"/>
      <c r="AF1779" s="5"/>
      <c r="AG1779" s="5"/>
      <c r="AH1779" s="5"/>
      <c r="AI1779" s="5"/>
      <c r="AJ1779" s="5"/>
      <c r="AK1779" s="5"/>
      <c r="AL1779" s="5"/>
      <c r="AM1779" s="5"/>
      <c r="AN1779" s="5"/>
      <c r="AO1779" s="5"/>
      <c r="AP1779" s="5"/>
      <c r="AQ1779" s="5"/>
      <c r="AR1779" s="5"/>
      <c r="AS1779" s="5"/>
      <c r="AT1779" s="5"/>
      <c r="AU1779" s="5"/>
      <c r="AV1779" s="5"/>
      <c r="AW1779" s="5"/>
      <c r="AX1779" s="5"/>
      <c r="AY1779" s="5"/>
      <c r="AZ1779" s="5"/>
      <c r="BA1779" s="5"/>
      <c r="BB1779" s="5"/>
      <c r="BC1779" s="5"/>
      <c r="BD1779" s="5"/>
      <c r="BE1779" s="5"/>
      <c r="BF1779" s="5"/>
      <c r="BG1779" s="5"/>
      <c r="BH1779" s="5"/>
      <c r="BI1779" s="5"/>
      <c r="BJ1779" s="5"/>
      <c r="BK1779" s="5"/>
      <c r="BL1779" s="5"/>
      <c r="BM1779" s="5"/>
      <c r="BN1779" s="5"/>
      <c r="BO1779" s="1">
        <f t="shared" si="27"/>
        <v>0</v>
      </c>
      <c r="BP1779" s="2"/>
    </row>
    <row r="1780" spans="1:68" x14ac:dyDescent="0.25">
      <c r="A1780" s="3"/>
      <c r="B1780" s="4"/>
      <c r="C1780" s="2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 s="5"/>
      <c r="O1780" s="5"/>
      <c r="P1780" s="5"/>
      <c r="Q1780" s="5"/>
      <c r="R1780" s="5"/>
      <c r="S1780" s="5"/>
      <c r="T1780" s="5"/>
      <c r="U1780" s="5"/>
      <c r="V1780" s="5"/>
      <c r="W1780" s="5"/>
      <c r="X1780" s="5"/>
      <c r="Y1780" s="5"/>
      <c r="Z1780" s="5"/>
      <c r="AA1780" s="5"/>
      <c r="AB1780" s="5"/>
      <c r="AC1780" s="5"/>
      <c r="AD1780" s="5"/>
      <c r="AE1780" s="5"/>
      <c r="AF1780" s="5"/>
      <c r="AG1780" s="5"/>
      <c r="AH1780" s="5"/>
      <c r="AI1780" s="5"/>
      <c r="AJ1780" s="5"/>
      <c r="AK1780" s="5"/>
      <c r="AL1780" s="5"/>
      <c r="AM1780" s="5"/>
      <c r="AN1780" s="5"/>
      <c r="AO1780" s="5"/>
      <c r="AP1780" s="5"/>
      <c r="AQ1780" s="5"/>
      <c r="AR1780" s="5"/>
      <c r="AS1780" s="5"/>
      <c r="AT1780" s="5"/>
      <c r="AU1780" s="5"/>
      <c r="AV1780" s="5"/>
      <c r="AW1780" s="5"/>
      <c r="AX1780" s="5"/>
      <c r="AY1780" s="5"/>
      <c r="AZ1780" s="5"/>
      <c r="BA1780" s="5"/>
      <c r="BB1780" s="5"/>
      <c r="BC1780" s="5"/>
      <c r="BD1780" s="5"/>
      <c r="BE1780" s="5"/>
      <c r="BF1780" s="5"/>
      <c r="BG1780" s="5"/>
      <c r="BH1780" s="5"/>
      <c r="BI1780" s="5"/>
      <c r="BJ1780" s="5"/>
      <c r="BK1780" s="5"/>
      <c r="BL1780" s="5"/>
      <c r="BM1780" s="5"/>
      <c r="BN1780" s="5"/>
      <c r="BO1780" s="1">
        <f t="shared" si="27"/>
        <v>0</v>
      </c>
      <c r="BP1780" s="2"/>
    </row>
    <row r="1781" spans="1:68" x14ac:dyDescent="0.25">
      <c r="A1781" s="3"/>
      <c r="B1781" s="4"/>
      <c r="C1781" s="2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5"/>
      <c r="X1781" s="5"/>
      <c r="Y1781" s="5"/>
      <c r="Z1781" s="5"/>
      <c r="AA1781" s="5"/>
      <c r="AB1781" s="5"/>
      <c r="AC1781" s="5"/>
      <c r="AD1781" s="5"/>
      <c r="AE1781" s="5"/>
      <c r="AF1781" s="5"/>
      <c r="AG1781" s="5"/>
      <c r="AH1781" s="5"/>
      <c r="AI1781" s="5"/>
      <c r="AJ1781" s="5"/>
      <c r="AK1781" s="5"/>
      <c r="AL1781" s="5"/>
      <c r="AM1781" s="5"/>
      <c r="AN1781" s="5"/>
      <c r="AO1781" s="5"/>
      <c r="AP1781" s="5"/>
      <c r="AQ1781" s="5"/>
      <c r="AR1781" s="5"/>
      <c r="AS1781" s="5"/>
      <c r="AT1781" s="5"/>
      <c r="AU1781" s="5"/>
      <c r="AV1781" s="5"/>
      <c r="AW1781" s="5"/>
      <c r="AX1781" s="5"/>
      <c r="AY1781" s="5"/>
      <c r="AZ1781" s="5"/>
      <c r="BA1781" s="5"/>
      <c r="BB1781" s="5"/>
      <c r="BC1781" s="5"/>
      <c r="BD1781" s="5"/>
      <c r="BE1781" s="5"/>
      <c r="BF1781" s="5"/>
      <c r="BG1781" s="5"/>
      <c r="BH1781" s="5"/>
      <c r="BI1781" s="5"/>
      <c r="BJ1781" s="5"/>
      <c r="BK1781" s="5"/>
      <c r="BL1781" s="5"/>
      <c r="BM1781" s="5"/>
      <c r="BN1781" s="5"/>
      <c r="BO1781" s="1">
        <f t="shared" si="27"/>
        <v>0</v>
      </c>
      <c r="BP1781" s="2"/>
    </row>
    <row r="1782" spans="1:68" x14ac:dyDescent="0.25">
      <c r="A1782" s="3"/>
      <c r="B1782" s="4"/>
      <c r="C1782" s="2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 s="5"/>
      <c r="O1782" s="5"/>
      <c r="P1782" s="5"/>
      <c r="Q1782" s="5"/>
      <c r="R1782" s="5"/>
      <c r="S1782" s="5"/>
      <c r="T1782" s="5"/>
      <c r="U1782" s="5"/>
      <c r="V1782" s="5"/>
      <c r="W1782" s="5"/>
      <c r="X1782" s="5"/>
      <c r="Y1782" s="5"/>
      <c r="Z1782" s="5"/>
      <c r="AA1782" s="5"/>
      <c r="AB1782" s="5"/>
      <c r="AC1782" s="5"/>
      <c r="AD1782" s="5"/>
      <c r="AE1782" s="5"/>
      <c r="AF1782" s="5"/>
      <c r="AG1782" s="5"/>
      <c r="AH1782" s="5"/>
      <c r="AI1782" s="5"/>
      <c r="AJ1782" s="5"/>
      <c r="AK1782" s="5"/>
      <c r="AL1782" s="5"/>
      <c r="AM1782" s="5"/>
      <c r="AN1782" s="5"/>
      <c r="AO1782" s="5"/>
      <c r="AP1782" s="5"/>
      <c r="AQ1782" s="5"/>
      <c r="AR1782" s="5"/>
      <c r="AS1782" s="5"/>
      <c r="AT1782" s="5"/>
      <c r="AU1782" s="5"/>
      <c r="AV1782" s="5"/>
      <c r="AW1782" s="5"/>
      <c r="AX1782" s="5"/>
      <c r="AY1782" s="5"/>
      <c r="AZ1782" s="5"/>
      <c r="BA1782" s="5"/>
      <c r="BB1782" s="5"/>
      <c r="BC1782" s="5"/>
      <c r="BD1782" s="5"/>
      <c r="BE1782" s="5"/>
      <c r="BF1782" s="5"/>
      <c r="BG1782" s="5"/>
      <c r="BH1782" s="5"/>
      <c r="BI1782" s="5"/>
      <c r="BJ1782" s="5"/>
      <c r="BK1782" s="5"/>
      <c r="BL1782" s="5"/>
      <c r="BM1782" s="5"/>
      <c r="BN1782" s="5"/>
      <c r="BO1782" s="1">
        <f t="shared" si="27"/>
        <v>0</v>
      </c>
      <c r="BP1782" s="2"/>
    </row>
    <row r="1783" spans="1:68" x14ac:dyDescent="0.25">
      <c r="A1783" s="3"/>
      <c r="B1783" s="4"/>
      <c r="C1783" s="2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 s="5"/>
      <c r="O1783" s="5"/>
      <c r="P1783" s="5"/>
      <c r="Q1783" s="5"/>
      <c r="R1783" s="5"/>
      <c r="S1783" s="5"/>
      <c r="T1783" s="5"/>
      <c r="U1783" s="5"/>
      <c r="V1783" s="5"/>
      <c r="W1783" s="5"/>
      <c r="X1783" s="5"/>
      <c r="Y1783" s="5"/>
      <c r="Z1783" s="5"/>
      <c r="AA1783" s="5"/>
      <c r="AB1783" s="5"/>
      <c r="AC1783" s="5"/>
      <c r="AD1783" s="5"/>
      <c r="AE1783" s="5"/>
      <c r="AF1783" s="5"/>
      <c r="AG1783" s="5"/>
      <c r="AH1783" s="5"/>
      <c r="AI1783" s="5"/>
      <c r="AJ1783" s="5"/>
      <c r="AK1783" s="5"/>
      <c r="AL1783" s="5"/>
      <c r="AM1783" s="5"/>
      <c r="AN1783" s="5"/>
      <c r="AO1783" s="5"/>
      <c r="AP1783" s="5"/>
      <c r="AQ1783" s="5"/>
      <c r="AR1783" s="5"/>
      <c r="AS1783" s="5"/>
      <c r="AT1783" s="5"/>
      <c r="AU1783" s="5"/>
      <c r="AV1783" s="5"/>
      <c r="AW1783" s="5"/>
      <c r="AX1783" s="5"/>
      <c r="AY1783" s="5"/>
      <c r="AZ1783" s="5"/>
      <c r="BA1783" s="5"/>
      <c r="BB1783" s="5"/>
      <c r="BC1783" s="5"/>
      <c r="BD1783" s="5"/>
      <c r="BE1783" s="5"/>
      <c r="BF1783" s="5"/>
      <c r="BG1783" s="5"/>
      <c r="BH1783" s="5"/>
      <c r="BI1783" s="5"/>
      <c r="BJ1783" s="5"/>
      <c r="BK1783" s="5"/>
      <c r="BL1783" s="5"/>
      <c r="BM1783" s="5"/>
      <c r="BN1783" s="5"/>
      <c r="BO1783" s="1">
        <f t="shared" si="27"/>
        <v>0</v>
      </c>
      <c r="BP1783" s="2"/>
    </row>
    <row r="1784" spans="1:68" x14ac:dyDescent="0.25">
      <c r="A1784" s="3"/>
      <c r="B1784" s="4"/>
      <c r="C1784" s="2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 s="5"/>
      <c r="O1784" s="5"/>
      <c r="P1784" s="5"/>
      <c r="Q1784" s="5"/>
      <c r="R1784" s="5"/>
      <c r="S1784" s="5"/>
      <c r="T1784" s="5"/>
      <c r="U1784" s="5"/>
      <c r="V1784" s="5"/>
      <c r="W1784" s="5"/>
      <c r="X1784" s="5"/>
      <c r="Y1784" s="5"/>
      <c r="Z1784" s="5"/>
      <c r="AA1784" s="5"/>
      <c r="AB1784" s="5"/>
      <c r="AC1784" s="5"/>
      <c r="AD1784" s="5"/>
      <c r="AE1784" s="5"/>
      <c r="AF1784" s="5"/>
      <c r="AG1784" s="5"/>
      <c r="AH1784" s="5"/>
      <c r="AI1784" s="5"/>
      <c r="AJ1784" s="5"/>
      <c r="AK1784" s="5"/>
      <c r="AL1784" s="5"/>
      <c r="AM1784" s="5"/>
      <c r="AN1784" s="5"/>
      <c r="AO1784" s="5"/>
      <c r="AP1784" s="5"/>
      <c r="AQ1784" s="5"/>
      <c r="AR1784" s="5"/>
      <c r="AS1784" s="5"/>
      <c r="AT1784" s="5"/>
      <c r="AU1784" s="5"/>
      <c r="AV1784" s="5"/>
      <c r="AW1784" s="5"/>
      <c r="AX1784" s="5"/>
      <c r="AY1784" s="5"/>
      <c r="AZ1784" s="5"/>
      <c r="BA1784" s="5"/>
      <c r="BB1784" s="5"/>
      <c r="BC1784" s="5"/>
      <c r="BD1784" s="5"/>
      <c r="BE1784" s="5"/>
      <c r="BF1784" s="5"/>
      <c r="BG1784" s="5"/>
      <c r="BH1784" s="5"/>
      <c r="BI1784" s="5"/>
      <c r="BJ1784" s="5"/>
      <c r="BK1784" s="5"/>
      <c r="BL1784" s="5"/>
      <c r="BM1784" s="5"/>
      <c r="BN1784" s="5"/>
      <c r="BO1784" s="1">
        <f t="shared" si="27"/>
        <v>0</v>
      </c>
      <c r="BP1784" s="2"/>
    </row>
    <row r="1785" spans="1:68" x14ac:dyDescent="0.25">
      <c r="A1785" s="3"/>
      <c r="B1785" s="4"/>
      <c r="C1785" s="2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 s="5"/>
      <c r="O1785" s="5"/>
      <c r="P1785" s="5"/>
      <c r="Q1785" s="5"/>
      <c r="R1785" s="5"/>
      <c r="S1785" s="5"/>
      <c r="T1785" s="5"/>
      <c r="U1785" s="5"/>
      <c r="V1785" s="5"/>
      <c r="W1785" s="5"/>
      <c r="X1785" s="5"/>
      <c r="Y1785" s="5"/>
      <c r="Z1785" s="5"/>
      <c r="AA1785" s="5"/>
      <c r="AB1785" s="5"/>
      <c r="AC1785" s="5"/>
      <c r="AD1785" s="5"/>
      <c r="AE1785" s="5"/>
      <c r="AF1785" s="5"/>
      <c r="AG1785" s="5"/>
      <c r="AH1785" s="5"/>
      <c r="AI1785" s="5"/>
      <c r="AJ1785" s="5"/>
      <c r="AK1785" s="5"/>
      <c r="AL1785" s="5"/>
      <c r="AM1785" s="5"/>
      <c r="AN1785" s="5"/>
      <c r="AO1785" s="5"/>
      <c r="AP1785" s="5"/>
      <c r="AQ1785" s="5"/>
      <c r="AR1785" s="5"/>
      <c r="AS1785" s="5"/>
      <c r="AT1785" s="5"/>
      <c r="AU1785" s="5"/>
      <c r="AV1785" s="5"/>
      <c r="AW1785" s="5"/>
      <c r="AX1785" s="5"/>
      <c r="AY1785" s="5"/>
      <c r="AZ1785" s="5"/>
      <c r="BA1785" s="5"/>
      <c r="BB1785" s="5"/>
      <c r="BC1785" s="5"/>
      <c r="BD1785" s="5"/>
      <c r="BE1785" s="5"/>
      <c r="BF1785" s="5"/>
      <c r="BG1785" s="5"/>
      <c r="BH1785" s="5"/>
      <c r="BI1785" s="5"/>
      <c r="BJ1785" s="5"/>
      <c r="BK1785" s="5"/>
      <c r="BL1785" s="5"/>
      <c r="BM1785" s="5"/>
      <c r="BN1785" s="5"/>
      <c r="BO1785" s="1">
        <f t="shared" si="27"/>
        <v>0</v>
      </c>
      <c r="BP1785" s="2"/>
    </row>
    <row r="1786" spans="1:68" x14ac:dyDescent="0.25">
      <c r="A1786" s="3"/>
      <c r="B1786" s="4"/>
      <c r="C1786" s="2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 s="5"/>
      <c r="O1786" s="5"/>
      <c r="P1786" s="5"/>
      <c r="Q1786" s="5"/>
      <c r="R1786" s="5"/>
      <c r="S1786" s="5"/>
      <c r="T1786" s="5"/>
      <c r="U1786" s="5"/>
      <c r="V1786" s="5"/>
      <c r="W1786" s="5"/>
      <c r="X1786" s="5"/>
      <c r="Y1786" s="5"/>
      <c r="Z1786" s="5"/>
      <c r="AA1786" s="5"/>
      <c r="AB1786" s="5"/>
      <c r="AC1786" s="5"/>
      <c r="AD1786" s="5"/>
      <c r="AE1786" s="5"/>
      <c r="AF1786" s="5"/>
      <c r="AG1786" s="5"/>
      <c r="AH1786" s="5"/>
      <c r="AI1786" s="5"/>
      <c r="AJ1786" s="5"/>
      <c r="AK1786" s="5"/>
      <c r="AL1786" s="5"/>
      <c r="AM1786" s="5"/>
      <c r="AN1786" s="5"/>
      <c r="AO1786" s="5"/>
      <c r="AP1786" s="5"/>
      <c r="AQ1786" s="5"/>
      <c r="AR1786" s="5"/>
      <c r="AS1786" s="5"/>
      <c r="AT1786" s="5"/>
      <c r="AU1786" s="5"/>
      <c r="AV1786" s="5"/>
      <c r="AW1786" s="5"/>
      <c r="AX1786" s="5"/>
      <c r="AY1786" s="5"/>
      <c r="AZ1786" s="5"/>
      <c r="BA1786" s="5"/>
      <c r="BB1786" s="5"/>
      <c r="BC1786" s="5"/>
      <c r="BD1786" s="5"/>
      <c r="BE1786" s="5"/>
      <c r="BF1786" s="5"/>
      <c r="BG1786" s="5"/>
      <c r="BH1786" s="5"/>
      <c r="BI1786" s="5"/>
      <c r="BJ1786" s="5"/>
      <c r="BK1786" s="5"/>
      <c r="BL1786" s="5"/>
      <c r="BM1786" s="5"/>
      <c r="BN1786" s="5"/>
      <c r="BO1786" s="1">
        <f t="shared" si="27"/>
        <v>0</v>
      </c>
      <c r="BP1786" s="2"/>
    </row>
    <row r="1787" spans="1:68" x14ac:dyDescent="0.25">
      <c r="A1787" s="3"/>
      <c r="B1787" s="4"/>
      <c r="C1787" s="2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5"/>
      <c r="X1787" s="5"/>
      <c r="Y1787" s="5"/>
      <c r="Z1787" s="5"/>
      <c r="AA1787" s="5"/>
      <c r="AB1787" s="5"/>
      <c r="AC1787" s="5"/>
      <c r="AD1787" s="5"/>
      <c r="AE1787" s="5"/>
      <c r="AF1787" s="5"/>
      <c r="AG1787" s="5"/>
      <c r="AH1787" s="5"/>
      <c r="AI1787" s="5"/>
      <c r="AJ1787" s="5"/>
      <c r="AK1787" s="5"/>
      <c r="AL1787" s="5"/>
      <c r="AM1787" s="5"/>
      <c r="AN1787" s="5"/>
      <c r="AO1787" s="5"/>
      <c r="AP1787" s="5"/>
      <c r="AQ1787" s="5"/>
      <c r="AR1787" s="5"/>
      <c r="AS1787" s="5"/>
      <c r="AT1787" s="5"/>
      <c r="AU1787" s="5"/>
      <c r="AV1787" s="5"/>
      <c r="AW1787" s="5"/>
      <c r="AX1787" s="5"/>
      <c r="AY1787" s="5"/>
      <c r="AZ1787" s="5"/>
      <c r="BA1787" s="5"/>
      <c r="BB1787" s="5"/>
      <c r="BC1787" s="5"/>
      <c r="BD1787" s="5"/>
      <c r="BE1787" s="5"/>
      <c r="BF1787" s="5"/>
      <c r="BG1787" s="5"/>
      <c r="BH1787" s="5"/>
      <c r="BI1787" s="5"/>
      <c r="BJ1787" s="5"/>
      <c r="BK1787" s="5"/>
      <c r="BL1787" s="5"/>
      <c r="BM1787" s="5"/>
      <c r="BN1787" s="5"/>
      <c r="BO1787" s="1">
        <f t="shared" si="27"/>
        <v>0</v>
      </c>
      <c r="BP1787" s="2"/>
    </row>
    <row r="1788" spans="1:68" x14ac:dyDescent="0.25">
      <c r="A1788" s="3"/>
      <c r="B1788" s="4"/>
      <c r="C1788" s="2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 s="5"/>
      <c r="O1788" s="5"/>
      <c r="P1788" s="5"/>
      <c r="Q1788" s="5"/>
      <c r="R1788" s="5"/>
      <c r="S1788" s="5"/>
      <c r="T1788" s="5"/>
      <c r="U1788" s="5"/>
      <c r="V1788" s="5"/>
      <c r="W1788" s="5"/>
      <c r="X1788" s="5"/>
      <c r="Y1788" s="5"/>
      <c r="Z1788" s="5"/>
      <c r="AA1788" s="5"/>
      <c r="AB1788" s="5"/>
      <c r="AC1788" s="5"/>
      <c r="AD1788" s="5"/>
      <c r="AE1788" s="5"/>
      <c r="AF1788" s="5"/>
      <c r="AG1788" s="5"/>
      <c r="AH1788" s="5"/>
      <c r="AI1788" s="5"/>
      <c r="AJ1788" s="5"/>
      <c r="AK1788" s="5"/>
      <c r="AL1788" s="5"/>
      <c r="AM1788" s="5"/>
      <c r="AN1788" s="5"/>
      <c r="AO1788" s="5"/>
      <c r="AP1788" s="5"/>
      <c r="AQ1788" s="5"/>
      <c r="AR1788" s="5"/>
      <c r="AS1788" s="5"/>
      <c r="AT1788" s="5"/>
      <c r="AU1788" s="5"/>
      <c r="AV1788" s="5"/>
      <c r="AW1788" s="5"/>
      <c r="AX1788" s="5"/>
      <c r="AY1788" s="5"/>
      <c r="AZ1788" s="5"/>
      <c r="BA1788" s="5"/>
      <c r="BB1788" s="5"/>
      <c r="BC1788" s="5"/>
      <c r="BD1788" s="5"/>
      <c r="BE1788" s="5"/>
      <c r="BF1788" s="5"/>
      <c r="BG1788" s="5"/>
      <c r="BH1788" s="5"/>
      <c r="BI1788" s="5"/>
      <c r="BJ1788" s="5"/>
      <c r="BK1788" s="5"/>
      <c r="BL1788" s="5"/>
      <c r="BM1788" s="5"/>
      <c r="BN1788" s="5"/>
      <c r="BO1788" s="1">
        <f t="shared" si="27"/>
        <v>0</v>
      </c>
      <c r="BP1788" s="2"/>
    </row>
    <row r="1789" spans="1:68" x14ac:dyDescent="0.25">
      <c r="A1789" s="3"/>
      <c r="B1789" s="4"/>
      <c r="C1789" s="2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 s="5"/>
      <c r="O1789" s="5"/>
      <c r="P1789" s="5"/>
      <c r="Q1789" s="5"/>
      <c r="R1789" s="5"/>
      <c r="S1789" s="5"/>
      <c r="T1789" s="5"/>
      <c r="U1789" s="5"/>
      <c r="V1789" s="5"/>
      <c r="W1789" s="5"/>
      <c r="X1789" s="5"/>
      <c r="Y1789" s="5"/>
      <c r="Z1789" s="5"/>
      <c r="AA1789" s="5"/>
      <c r="AB1789" s="5"/>
      <c r="AC1789" s="5"/>
      <c r="AD1789" s="5"/>
      <c r="AE1789" s="5"/>
      <c r="AF1789" s="5"/>
      <c r="AG1789" s="5"/>
      <c r="AH1789" s="5"/>
      <c r="AI1789" s="5"/>
      <c r="AJ1789" s="5"/>
      <c r="AK1789" s="5"/>
      <c r="AL1789" s="5"/>
      <c r="AM1789" s="5"/>
      <c r="AN1789" s="5"/>
      <c r="AO1789" s="5"/>
      <c r="AP1789" s="5"/>
      <c r="AQ1789" s="5"/>
      <c r="AR1789" s="5"/>
      <c r="AS1789" s="5"/>
      <c r="AT1789" s="5"/>
      <c r="AU1789" s="5"/>
      <c r="AV1789" s="5"/>
      <c r="AW1789" s="5"/>
      <c r="AX1789" s="5"/>
      <c r="AY1789" s="5"/>
      <c r="AZ1789" s="5"/>
      <c r="BA1789" s="5"/>
      <c r="BB1789" s="5"/>
      <c r="BC1789" s="5"/>
      <c r="BD1789" s="5"/>
      <c r="BE1789" s="5"/>
      <c r="BF1789" s="5"/>
      <c r="BG1789" s="5"/>
      <c r="BH1789" s="5"/>
      <c r="BI1789" s="5"/>
      <c r="BJ1789" s="5"/>
      <c r="BK1789" s="5"/>
      <c r="BL1789" s="5"/>
      <c r="BM1789" s="5"/>
      <c r="BN1789" s="5"/>
      <c r="BO1789" s="1">
        <f t="shared" si="27"/>
        <v>0</v>
      </c>
      <c r="BP1789" s="2"/>
    </row>
    <row r="1790" spans="1:68" x14ac:dyDescent="0.25">
      <c r="A1790" s="3"/>
      <c r="B1790" s="4"/>
      <c r="C1790" s="2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 s="5"/>
      <c r="O1790" s="5"/>
      <c r="P1790" s="5"/>
      <c r="Q1790" s="5"/>
      <c r="R1790" s="5"/>
      <c r="S1790" s="5"/>
      <c r="T1790" s="5"/>
      <c r="U1790" s="5"/>
      <c r="V1790" s="5"/>
      <c r="W1790" s="5"/>
      <c r="X1790" s="5"/>
      <c r="Y1790" s="5"/>
      <c r="Z1790" s="5"/>
      <c r="AA1790" s="5"/>
      <c r="AB1790" s="5"/>
      <c r="AC1790" s="5"/>
      <c r="AD1790" s="5"/>
      <c r="AE1790" s="5"/>
      <c r="AF1790" s="5"/>
      <c r="AG1790" s="5"/>
      <c r="AH1790" s="5"/>
      <c r="AI1790" s="5"/>
      <c r="AJ1790" s="5"/>
      <c r="AK1790" s="5"/>
      <c r="AL1790" s="5"/>
      <c r="AM1790" s="5"/>
      <c r="AN1790" s="5"/>
      <c r="AO1790" s="5"/>
      <c r="AP1790" s="5"/>
      <c r="AQ1790" s="5"/>
      <c r="AR1790" s="5"/>
      <c r="AS1790" s="5"/>
      <c r="AT1790" s="5"/>
      <c r="AU1790" s="5"/>
      <c r="AV1790" s="5"/>
      <c r="AW1790" s="5"/>
      <c r="AX1790" s="5"/>
      <c r="AY1790" s="5"/>
      <c r="AZ1790" s="5"/>
      <c r="BA1790" s="5"/>
      <c r="BB1790" s="5"/>
      <c r="BC1790" s="5"/>
      <c r="BD1790" s="5"/>
      <c r="BE1790" s="5"/>
      <c r="BF1790" s="5"/>
      <c r="BG1790" s="5"/>
      <c r="BH1790" s="5"/>
      <c r="BI1790" s="5"/>
      <c r="BJ1790" s="5"/>
      <c r="BK1790" s="5"/>
      <c r="BL1790" s="5"/>
      <c r="BM1790" s="5"/>
      <c r="BN1790" s="5"/>
      <c r="BO1790" s="1">
        <f t="shared" si="27"/>
        <v>0</v>
      </c>
      <c r="BP1790" s="2"/>
    </row>
    <row r="1791" spans="1:68" x14ac:dyDescent="0.25">
      <c r="A1791" s="3"/>
      <c r="B1791" s="4"/>
      <c r="C1791" s="2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5"/>
      <c r="X1791" s="5"/>
      <c r="Y1791" s="5"/>
      <c r="Z1791" s="5"/>
      <c r="AA1791" s="5"/>
      <c r="AB1791" s="5"/>
      <c r="AC1791" s="5"/>
      <c r="AD1791" s="5"/>
      <c r="AE1791" s="5"/>
      <c r="AF1791" s="5"/>
      <c r="AG1791" s="5"/>
      <c r="AH1791" s="5"/>
      <c r="AI1791" s="5"/>
      <c r="AJ1791" s="5"/>
      <c r="AK1791" s="5"/>
      <c r="AL1791" s="5"/>
      <c r="AM1791" s="5"/>
      <c r="AN1791" s="5"/>
      <c r="AO1791" s="5"/>
      <c r="AP1791" s="5"/>
      <c r="AQ1791" s="5"/>
      <c r="AR1791" s="5"/>
      <c r="AS1791" s="5"/>
      <c r="AT1791" s="5"/>
      <c r="AU1791" s="5"/>
      <c r="AV1791" s="5"/>
      <c r="AW1791" s="5"/>
      <c r="AX1791" s="5"/>
      <c r="AY1791" s="5"/>
      <c r="AZ1791" s="5"/>
      <c r="BA1791" s="5"/>
      <c r="BB1791" s="5"/>
      <c r="BC1791" s="5"/>
      <c r="BD1791" s="5"/>
      <c r="BE1791" s="5"/>
      <c r="BF1791" s="5"/>
      <c r="BG1791" s="5"/>
      <c r="BH1791" s="5"/>
      <c r="BI1791" s="5"/>
      <c r="BJ1791" s="5"/>
      <c r="BK1791" s="5"/>
      <c r="BL1791" s="5"/>
      <c r="BM1791" s="5"/>
      <c r="BN1791" s="5"/>
      <c r="BO1791" s="1">
        <f t="shared" si="27"/>
        <v>0</v>
      </c>
      <c r="BP1791" s="2"/>
    </row>
    <row r="1792" spans="1:68" x14ac:dyDescent="0.25">
      <c r="A1792" s="3"/>
      <c r="B1792" s="4"/>
      <c r="C1792" s="2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 s="5"/>
      <c r="O1792" s="5"/>
      <c r="P1792" s="5"/>
      <c r="Q1792" s="5"/>
      <c r="R1792" s="5"/>
      <c r="S1792" s="5"/>
      <c r="T1792" s="5"/>
      <c r="U1792" s="5"/>
      <c r="V1792" s="5"/>
      <c r="W1792" s="5"/>
      <c r="X1792" s="5"/>
      <c r="Y1792" s="5"/>
      <c r="Z1792" s="5"/>
      <c r="AA1792" s="5"/>
      <c r="AB1792" s="5"/>
      <c r="AC1792" s="5"/>
      <c r="AD1792" s="5"/>
      <c r="AE1792" s="5"/>
      <c r="AF1792" s="5"/>
      <c r="AG1792" s="5"/>
      <c r="AH1792" s="5"/>
      <c r="AI1792" s="5"/>
      <c r="AJ1792" s="5"/>
      <c r="AK1792" s="5"/>
      <c r="AL1792" s="5"/>
      <c r="AM1792" s="5"/>
      <c r="AN1792" s="5"/>
      <c r="AO1792" s="5"/>
      <c r="AP1792" s="5"/>
      <c r="AQ1792" s="5"/>
      <c r="AR1792" s="5"/>
      <c r="AS1792" s="5"/>
      <c r="AT1792" s="5"/>
      <c r="AU1792" s="5"/>
      <c r="AV1792" s="5"/>
      <c r="AW1792" s="5"/>
      <c r="AX1792" s="5"/>
      <c r="AY1792" s="5"/>
      <c r="AZ1792" s="5"/>
      <c r="BA1792" s="5"/>
      <c r="BB1792" s="5"/>
      <c r="BC1792" s="5"/>
      <c r="BD1792" s="5"/>
      <c r="BE1792" s="5"/>
      <c r="BF1792" s="5"/>
      <c r="BG1792" s="5"/>
      <c r="BH1792" s="5"/>
      <c r="BI1792" s="5"/>
      <c r="BJ1792" s="5"/>
      <c r="BK1792" s="5"/>
      <c r="BL1792" s="5"/>
      <c r="BM1792" s="5"/>
      <c r="BN1792" s="5"/>
      <c r="BO1792" s="1">
        <f t="shared" si="27"/>
        <v>0</v>
      </c>
      <c r="BP1792" s="2"/>
    </row>
    <row r="1793" spans="1:68" x14ac:dyDescent="0.25">
      <c r="A1793" s="3"/>
      <c r="B1793" s="4"/>
      <c r="C1793" s="2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5"/>
      <c r="X1793" s="5"/>
      <c r="Y1793" s="5"/>
      <c r="Z1793" s="5"/>
      <c r="AA1793" s="5"/>
      <c r="AB1793" s="5"/>
      <c r="AC1793" s="5"/>
      <c r="AD1793" s="5"/>
      <c r="AE1793" s="5"/>
      <c r="AF1793" s="5"/>
      <c r="AG1793" s="5"/>
      <c r="AH1793" s="5"/>
      <c r="AI1793" s="5"/>
      <c r="AJ1793" s="5"/>
      <c r="AK1793" s="5"/>
      <c r="AL1793" s="5"/>
      <c r="AM1793" s="5"/>
      <c r="AN1793" s="5"/>
      <c r="AO1793" s="5"/>
      <c r="AP1793" s="5"/>
      <c r="AQ1793" s="5"/>
      <c r="AR1793" s="5"/>
      <c r="AS1793" s="5"/>
      <c r="AT1793" s="5"/>
      <c r="AU1793" s="5"/>
      <c r="AV1793" s="5"/>
      <c r="AW1793" s="5"/>
      <c r="AX1793" s="5"/>
      <c r="AY1793" s="5"/>
      <c r="AZ1793" s="5"/>
      <c r="BA1793" s="5"/>
      <c r="BB1793" s="5"/>
      <c r="BC1793" s="5"/>
      <c r="BD1793" s="5"/>
      <c r="BE1793" s="5"/>
      <c r="BF1793" s="5"/>
      <c r="BG1793" s="5"/>
      <c r="BH1793" s="5"/>
      <c r="BI1793" s="5"/>
      <c r="BJ1793" s="5"/>
      <c r="BK1793" s="5"/>
      <c r="BL1793" s="5"/>
      <c r="BM1793" s="5"/>
      <c r="BN1793" s="5"/>
      <c r="BO1793" s="1">
        <f t="shared" si="27"/>
        <v>0</v>
      </c>
      <c r="BP1793" s="2"/>
    </row>
    <row r="1794" spans="1:68" x14ac:dyDescent="0.25">
      <c r="A1794" s="3"/>
      <c r="B1794" s="4"/>
      <c r="C1794" s="2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 s="5"/>
      <c r="O1794" s="5"/>
      <c r="P1794" s="5"/>
      <c r="Q1794" s="5"/>
      <c r="R1794" s="5"/>
      <c r="S1794" s="5"/>
      <c r="T1794" s="5"/>
      <c r="U1794" s="5"/>
      <c r="V1794" s="5"/>
      <c r="W1794" s="5"/>
      <c r="X1794" s="5"/>
      <c r="Y1794" s="5"/>
      <c r="Z1794" s="5"/>
      <c r="AA1794" s="5"/>
      <c r="AB1794" s="5"/>
      <c r="AC1794" s="5"/>
      <c r="AD1794" s="5"/>
      <c r="AE1794" s="5"/>
      <c r="AF1794" s="5"/>
      <c r="AG1794" s="5"/>
      <c r="AH1794" s="5"/>
      <c r="AI1794" s="5"/>
      <c r="AJ1794" s="5"/>
      <c r="AK1794" s="5"/>
      <c r="AL1794" s="5"/>
      <c r="AM1794" s="5"/>
      <c r="AN1794" s="5"/>
      <c r="AO1794" s="5"/>
      <c r="AP1794" s="5"/>
      <c r="AQ1794" s="5"/>
      <c r="AR1794" s="5"/>
      <c r="AS1794" s="5"/>
      <c r="AT1794" s="5"/>
      <c r="AU1794" s="5"/>
      <c r="AV1794" s="5"/>
      <c r="AW1794" s="5"/>
      <c r="AX1794" s="5"/>
      <c r="AY1794" s="5"/>
      <c r="AZ1794" s="5"/>
      <c r="BA1794" s="5"/>
      <c r="BB1794" s="5"/>
      <c r="BC1794" s="5"/>
      <c r="BD1794" s="5"/>
      <c r="BE1794" s="5"/>
      <c r="BF1794" s="5"/>
      <c r="BG1794" s="5"/>
      <c r="BH1794" s="5"/>
      <c r="BI1794" s="5"/>
      <c r="BJ1794" s="5"/>
      <c r="BK1794" s="5"/>
      <c r="BL1794" s="5"/>
      <c r="BM1794" s="5"/>
      <c r="BN1794" s="5"/>
      <c r="BO1794" s="1">
        <f t="shared" si="27"/>
        <v>0</v>
      </c>
      <c r="BP1794" s="2"/>
    </row>
    <row r="1795" spans="1:68" x14ac:dyDescent="0.25">
      <c r="A1795" s="3"/>
      <c r="B1795" s="4"/>
      <c r="C1795" s="2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5"/>
      <c r="X1795" s="5"/>
      <c r="Y1795" s="5"/>
      <c r="Z1795" s="5"/>
      <c r="AA1795" s="5"/>
      <c r="AB1795" s="5"/>
      <c r="AC1795" s="5"/>
      <c r="AD1795" s="5"/>
      <c r="AE1795" s="5"/>
      <c r="AF1795" s="5"/>
      <c r="AG1795" s="5"/>
      <c r="AH1795" s="5"/>
      <c r="AI1795" s="5"/>
      <c r="AJ1795" s="5"/>
      <c r="AK1795" s="5"/>
      <c r="AL1795" s="5"/>
      <c r="AM1795" s="5"/>
      <c r="AN1795" s="5"/>
      <c r="AO1795" s="5"/>
      <c r="AP1795" s="5"/>
      <c r="AQ1795" s="5"/>
      <c r="AR1795" s="5"/>
      <c r="AS1795" s="5"/>
      <c r="AT1795" s="5"/>
      <c r="AU1795" s="5"/>
      <c r="AV1795" s="5"/>
      <c r="AW1795" s="5"/>
      <c r="AX1795" s="5"/>
      <c r="AY1795" s="5"/>
      <c r="AZ1795" s="5"/>
      <c r="BA1795" s="5"/>
      <c r="BB1795" s="5"/>
      <c r="BC1795" s="5"/>
      <c r="BD1795" s="5"/>
      <c r="BE1795" s="5"/>
      <c r="BF1795" s="5"/>
      <c r="BG1795" s="5"/>
      <c r="BH1795" s="5"/>
      <c r="BI1795" s="5"/>
      <c r="BJ1795" s="5"/>
      <c r="BK1795" s="5"/>
      <c r="BL1795" s="5"/>
      <c r="BM1795" s="5"/>
      <c r="BN1795" s="5"/>
      <c r="BO1795" s="1">
        <f t="shared" si="27"/>
        <v>0</v>
      </c>
      <c r="BP1795" s="2"/>
    </row>
    <row r="1796" spans="1:68" x14ac:dyDescent="0.25">
      <c r="A1796" s="3"/>
      <c r="B1796" s="4"/>
      <c r="C1796" s="2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 s="5"/>
      <c r="O1796" s="5"/>
      <c r="P1796" s="5"/>
      <c r="Q1796" s="5"/>
      <c r="R1796" s="5"/>
      <c r="S1796" s="5"/>
      <c r="T1796" s="5"/>
      <c r="U1796" s="5"/>
      <c r="V1796" s="5"/>
      <c r="W1796" s="5"/>
      <c r="X1796" s="5"/>
      <c r="Y1796" s="5"/>
      <c r="Z1796" s="5"/>
      <c r="AA1796" s="5"/>
      <c r="AB1796" s="5"/>
      <c r="AC1796" s="5"/>
      <c r="AD1796" s="5"/>
      <c r="AE1796" s="5"/>
      <c r="AF1796" s="5"/>
      <c r="AG1796" s="5"/>
      <c r="AH1796" s="5"/>
      <c r="AI1796" s="5"/>
      <c r="AJ1796" s="5"/>
      <c r="AK1796" s="5"/>
      <c r="AL1796" s="5"/>
      <c r="AM1796" s="5"/>
      <c r="AN1796" s="5"/>
      <c r="AO1796" s="5"/>
      <c r="AP1796" s="5"/>
      <c r="AQ1796" s="5"/>
      <c r="AR1796" s="5"/>
      <c r="AS1796" s="5"/>
      <c r="AT1796" s="5"/>
      <c r="AU1796" s="5"/>
      <c r="AV1796" s="5"/>
      <c r="AW1796" s="5"/>
      <c r="AX1796" s="5"/>
      <c r="AY1796" s="5"/>
      <c r="AZ1796" s="5"/>
      <c r="BA1796" s="5"/>
      <c r="BB1796" s="5"/>
      <c r="BC1796" s="5"/>
      <c r="BD1796" s="5"/>
      <c r="BE1796" s="5"/>
      <c r="BF1796" s="5"/>
      <c r="BG1796" s="5"/>
      <c r="BH1796" s="5"/>
      <c r="BI1796" s="5"/>
      <c r="BJ1796" s="5"/>
      <c r="BK1796" s="5"/>
      <c r="BL1796" s="5"/>
      <c r="BM1796" s="5"/>
      <c r="BN1796" s="5"/>
      <c r="BO1796" s="1">
        <f t="shared" si="27"/>
        <v>0</v>
      </c>
      <c r="BP1796" s="2"/>
    </row>
    <row r="1797" spans="1:68" x14ac:dyDescent="0.25">
      <c r="A1797" s="3"/>
      <c r="B1797" s="4"/>
      <c r="C1797" s="2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5"/>
      <c r="X1797" s="5"/>
      <c r="Y1797" s="5"/>
      <c r="Z1797" s="5"/>
      <c r="AA1797" s="5"/>
      <c r="AB1797" s="5"/>
      <c r="AC1797" s="5"/>
      <c r="AD1797" s="5"/>
      <c r="AE1797" s="5"/>
      <c r="AF1797" s="5"/>
      <c r="AG1797" s="5"/>
      <c r="AH1797" s="5"/>
      <c r="AI1797" s="5"/>
      <c r="AJ1797" s="5"/>
      <c r="AK1797" s="5"/>
      <c r="AL1797" s="5"/>
      <c r="AM1797" s="5"/>
      <c r="AN1797" s="5"/>
      <c r="AO1797" s="5"/>
      <c r="AP1797" s="5"/>
      <c r="AQ1797" s="5"/>
      <c r="AR1797" s="5"/>
      <c r="AS1797" s="5"/>
      <c r="AT1797" s="5"/>
      <c r="AU1797" s="5"/>
      <c r="AV1797" s="5"/>
      <c r="AW1797" s="5"/>
      <c r="AX1797" s="5"/>
      <c r="AY1797" s="5"/>
      <c r="AZ1797" s="5"/>
      <c r="BA1797" s="5"/>
      <c r="BB1797" s="5"/>
      <c r="BC1797" s="5"/>
      <c r="BD1797" s="5"/>
      <c r="BE1797" s="5"/>
      <c r="BF1797" s="5"/>
      <c r="BG1797" s="5"/>
      <c r="BH1797" s="5"/>
      <c r="BI1797" s="5"/>
      <c r="BJ1797" s="5"/>
      <c r="BK1797" s="5"/>
      <c r="BL1797" s="5"/>
      <c r="BM1797" s="5"/>
      <c r="BN1797" s="5"/>
      <c r="BO1797" s="1">
        <f t="shared" si="27"/>
        <v>0</v>
      </c>
      <c r="BP1797" s="2"/>
    </row>
    <row r="1798" spans="1:68" x14ac:dyDescent="0.25">
      <c r="A1798" s="3"/>
      <c r="B1798" s="4"/>
      <c r="C1798" s="2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 s="5"/>
      <c r="O1798" s="5"/>
      <c r="P1798" s="5"/>
      <c r="Q1798" s="5"/>
      <c r="R1798" s="5"/>
      <c r="S1798" s="5"/>
      <c r="T1798" s="5"/>
      <c r="U1798" s="5"/>
      <c r="V1798" s="5"/>
      <c r="W1798" s="5"/>
      <c r="X1798" s="5"/>
      <c r="Y1798" s="5"/>
      <c r="Z1798" s="5"/>
      <c r="AA1798" s="5"/>
      <c r="AB1798" s="5"/>
      <c r="AC1798" s="5"/>
      <c r="AD1798" s="5"/>
      <c r="AE1798" s="5"/>
      <c r="AF1798" s="5"/>
      <c r="AG1798" s="5"/>
      <c r="AH1798" s="5"/>
      <c r="AI1798" s="5"/>
      <c r="AJ1798" s="5"/>
      <c r="AK1798" s="5"/>
      <c r="AL1798" s="5"/>
      <c r="AM1798" s="5"/>
      <c r="AN1798" s="5"/>
      <c r="AO1798" s="5"/>
      <c r="AP1798" s="5"/>
      <c r="AQ1798" s="5"/>
      <c r="AR1798" s="5"/>
      <c r="AS1798" s="5"/>
      <c r="AT1798" s="5"/>
      <c r="AU1798" s="5"/>
      <c r="AV1798" s="5"/>
      <c r="AW1798" s="5"/>
      <c r="AX1798" s="5"/>
      <c r="AY1798" s="5"/>
      <c r="AZ1798" s="5"/>
      <c r="BA1798" s="5"/>
      <c r="BB1798" s="5"/>
      <c r="BC1798" s="5"/>
      <c r="BD1798" s="5"/>
      <c r="BE1798" s="5"/>
      <c r="BF1798" s="5"/>
      <c r="BG1798" s="5"/>
      <c r="BH1798" s="5"/>
      <c r="BI1798" s="5"/>
      <c r="BJ1798" s="5"/>
      <c r="BK1798" s="5"/>
      <c r="BL1798" s="5"/>
      <c r="BM1798" s="5"/>
      <c r="BN1798" s="5"/>
      <c r="BO1798" s="1">
        <f t="shared" si="27"/>
        <v>0</v>
      </c>
      <c r="BP1798" s="2"/>
    </row>
    <row r="1799" spans="1:68" x14ac:dyDescent="0.25">
      <c r="A1799" s="3"/>
      <c r="B1799" s="4"/>
      <c r="C1799" s="2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5"/>
      <c r="X1799" s="5"/>
      <c r="Y1799" s="5"/>
      <c r="Z1799" s="5"/>
      <c r="AA1799" s="5"/>
      <c r="AB1799" s="5"/>
      <c r="AC1799" s="5"/>
      <c r="AD1799" s="5"/>
      <c r="AE1799" s="5"/>
      <c r="AF1799" s="5"/>
      <c r="AG1799" s="5"/>
      <c r="AH1799" s="5"/>
      <c r="AI1799" s="5"/>
      <c r="AJ1799" s="5"/>
      <c r="AK1799" s="5"/>
      <c r="AL1799" s="5"/>
      <c r="AM1799" s="5"/>
      <c r="AN1799" s="5"/>
      <c r="AO1799" s="5"/>
      <c r="AP1799" s="5"/>
      <c r="AQ1799" s="5"/>
      <c r="AR1799" s="5"/>
      <c r="AS1799" s="5"/>
      <c r="AT1799" s="5"/>
      <c r="AU1799" s="5"/>
      <c r="AV1799" s="5"/>
      <c r="AW1799" s="5"/>
      <c r="AX1799" s="5"/>
      <c r="AY1799" s="5"/>
      <c r="AZ1799" s="5"/>
      <c r="BA1799" s="5"/>
      <c r="BB1799" s="5"/>
      <c r="BC1799" s="5"/>
      <c r="BD1799" s="5"/>
      <c r="BE1799" s="5"/>
      <c r="BF1799" s="5"/>
      <c r="BG1799" s="5"/>
      <c r="BH1799" s="5"/>
      <c r="BI1799" s="5"/>
      <c r="BJ1799" s="5"/>
      <c r="BK1799" s="5"/>
      <c r="BL1799" s="5"/>
      <c r="BM1799" s="5"/>
      <c r="BN1799" s="5"/>
      <c r="BO1799" s="1">
        <f t="shared" si="27"/>
        <v>0</v>
      </c>
      <c r="BP1799" s="2"/>
    </row>
    <row r="1800" spans="1:68" x14ac:dyDescent="0.25">
      <c r="A1800" s="3"/>
      <c r="B1800" s="4"/>
      <c r="C1800" s="2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 s="5"/>
      <c r="O1800" s="5"/>
      <c r="P1800" s="5"/>
      <c r="Q1800" s="5"/>
      <c r="R1800" s="5"/>
      <c r="S1800" s="5"/>
      <c r="T1800" s="5"/>
      <c r="U1800" s="5"/>
      <c r="V1800" s="5"/>
      <c r="W1800" s="5"/>
      <c r="X1800" s="5"/>
      <c r="Y1800" s="5"/>
      <c r="Z1800" s="5"/>
      <c r="AA1800" s="5"/>
      <c r="AB1800" s="5"/>
      <c r="AC1800" s="5"/>
      <c r="AD1800" s="5"/>
      <c r="AE1800" s="5"/>
      <c r="AF1800" s="5"/>
      <c r="AG1800" s="5"/>
      <c r="AH1800" s="5"/>
      <c r="AI1800" s="5"/>
      <c r="AJ1800" s="5"/>
      <c r="AK1800" s="5"/>
      <c r="AL1800" s="5"/>
      <c r="AM1800" s="5"/>
      <c r="AN1800" s="5"/>
      <c r="AO1800" s="5"/>
      <c r="AP1800" s="5"/>
      <c r="AQ1800" s="5"/>
      <c r="AR1800" s="5"/>
      <c r="AS1800" s="5"/>
      <c r="AT1800" s="5"/>
      <c r="AU1800" s="5"/>
      <c r="AV1800" s="5"/>
      <c r="AW1800" s="5"/>
      <c r="AX1800" s="5"/>
      <c r="AY1800" s="5"/>
      <c r="AZ1800" s="5"/>
      <c r="BA1800" s="5"/>
      <c r="BB1800" s="5"/>
      <c r="BC1800" s="5"/>
      <c r="BD1800" s="5"/>
      <c r="BE1800" s="5"/>
      <c r="BF1800" s="5"/>
      <c r="BG1800" s="5"/>
      <c r="BH1800" s="5"/>
      <c r="BI1800" s="5"/>
      <c r="BJ1800" s="5"/>
      <c r="BK1800" s="5"/>
      <c r="BL1800" s="5"/>
      <c r="BM1800" s="5"/>
      <c r="BN1800" s="5"/>
      <c r="BO1800" s="1">
        <f t="shared" ref="BO1800:BO1863" si="28">COUNTA(D1800:BN1800)</f>
        <v>0</v>
      </c>
      <c r="BP1800" s="2"/>
    </row>
    <row r="1801" spans="1:68" x14ac:dyDescent="0.25">
      <c r="A1801" s="3"/>
      <c r="B1801" s="4"/>
      <c r="C1801" s="2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5"/>
      <c r="X1801" s="5"/>
      <c r="Y1801" s="5"/>
      <c r="Z1801" s="5"/>
      <c r="AA1801" s="5"/>
      <c r="AB1801" s="5"/>
      <c r="AC1801" s="5"/>
      <c r="AD1801" s="5"/>
      <c r="AE1801" s="5"/>
      <c r="AF1801" s="5"/>
      <c r="AG1801" s="5"/>
      <c r="AH1801" s="5"/>
      <c r="AI1801" s="5"/>
      <c r="AJ1801" s="5"/>
      <c r="AK1801" s="5"/>
      <c r="AL1801" s="5"/>
      <c r="AM1801" s="5"/>
      <c r="AN1801" s="5"/>
      <c r="AO1801" s="5"/>
      <c r="AP1801" s="5"/>
      <c r="AQ1801" s="5"/>
      <c r="AR1801" s="5"/>
      <c r="AS1801" s="5"/>
      <c r="AT1801" s="5"/>
      <c r="AU1801" s="5"/>
      <c r="AV1801" s="5"/>
      <c r="AW1801" s="5"/>
      <c r="AX1801" s="5"/>
      <c r="AY1801" s="5"/>
      <c r="AZ1801" s="5"/>
      <c r="BA1801" s="5"/>
      <c r="BB1801" s="5"/>
      <c r="BC1801" s="5"/>
      <c r="BD1801" s="5"/>
      <c r="BE1801" s="5"/>
      <c r="BF1801" s="5"/>
      <c r="BG1801" s="5"/>
      <c r="BH1801" s="5"/>
      <c r="BI1801" s="5"/>
      <c r="BJ1801" s="5"/>
      <c r="BK1801" s="5"/>
      <c r="BL1801" s="5"/>
      <c r="BM1801" s="5"/>
      <c r="BN1801" s="5"/>
      <c r="BO1801" s="1">
        <f t="shared" si="28"/>
        <v>0</v>
      </c>
      <c r="BP1801" s="2"/>
    </row>
    <row r="1802" spans="1:68" x14ac:dyDescent="0.25">
      <c r="A1802" s="3"/>
      <c r="B1802" s="4"/>
      <c r="C1802" s="2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 s="5"/>
      <c r="O1802" s="5"/>
      <c r="P1802" s="5"/>
      <c r="Q1802" s="5"/>
      <c r="R1802" s="5"/>
      <c r="S1802" s="5"/>
      <c r="T1802" s="5"/>
      <c r="U1802" s="5"/>
      <c r="V1802" s="5"/>
      <c r="W1802" s="5"/>
      <c r="X1802" s="5"/>
      <c r="Y1802" s="5"/>
      <c r="Z1802" s="5"/>
      <c r="AA1802" s="5"/>
      <c r="AB1802" s="5"/>
      <c r="AC1802" s="5"/>
      <c r="AD1802" s="5"/>
      <c r="AE1802" s="5"/>
      <c r="AF1802" s="5"/>
      <c r="AG1802" s="5"/>
      <c r="AH1802" s="5"/>
      <c r="AI1802" s="5"/>
      <c r="AJ1802" s="5"/>
      <c r="AK1802" s="5"/>
      <c r="AL1802" s="5"/>
      <c r="AM1802" s="5"/>
      <c r="AN1802" s="5"/>
      <c r="AO1802" s="5"/>
      <c r="AP1802" s="5"/>
      <c r="AQ1802" s="5"/>
      <c r="AR1802" s="5"/>
      <c r="AS1802" s="5"/>
      <c r="AT1802" s="5"/>
      <c r="AU1802" s="5"/>
      <c r="AV1802" s="5"/>
      <c r="AW1802" s="5"/>
      <c r="AX1802" s="5"/>
      <c r="AY1802" s="5"/>
      <c r="AZ1802" s="5"/>
      <c r="BA1802" s="5"/>
      <c r="BB1802" s="5"/>
      <c r="BC1802" s="5"/>
      <c r="BD1802" s="5"/>
      <c r="BE1802" s="5"/>
      <c r="BF1802" s="5"/>
      <c r="BG1802" s="5"/>
      <c r="BH1802" s="5"/>
      <c r="BI1802" s="5"/>
      <c r="BJ1802" s="5"/>
      <c r="BK1802" s="5"/>
      <c r="BL1802" s="5"/>
      <c r="BM1802" s="5"/>
      <c r="BN1802" s="5"/>
      <c r="BO1802" s="1">
        <f t="shared" si="28"/>
        <v>0</v>
      </c>
      <c r="BP1802" s="2"/>
    </row>
    <row r="1803" spans="1:68" x14ac:dyDescent="0.25">
      <c r="A1803" s="3"/>
      <c r="B1803" s="4"/>
      <c r="C1803" s="2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 s="5"/>
      <c r="O1803" s="5"/>
      <c r="P1803" s="5"/>
      <c r="Q1803" s="5"/>
      <c r="R1803" s="5"/>
      <c r="S1803" s="5"/>
      <c r="T1803" s="5"/>
      <c r="U1803" s="5"/>
      <c r="V1803" s="5"/>
      <c r="W1803" s="5"/>
      <c r="X1803" s="5"/>
      <c r="Y1803" s="5"/>
      <c r="Z1803" s="5"/>
      <c r="AA1803" s="5"/>
      <c r="AB1803" s="5"/>
      <c r="AC1803" s="5"/>
      <c r="AD1803" s="5"/>
      <c r="AE1803" s="5"/>
      <c r="AF1803" s="5"/>
      <c r="AG1803" s="5"/>
      <c r="AH1803" s="5"/>
      <c r="AI1803" s="5"/>
      <c r="AJ1803" s="5"/>
      <c r="AK1803" s="5"/>
      <c r="AL1803" s="5"/>
      <c r="AM1803" s="5"/>
      <c r="AN1803" s="5"/>
      <c r="AO1803" s="5"/>
      <c r="AP1803" s="5"/>
      <c r="AQ1803" s="5"/>
      <c r="AR1803" s="5"/>
      <c r="AS1803" s="5"/>
      <c r="AT1803" s="5"/>
      <c r="AU1803" s="5"/>
      <c r="AV1803" s="5"/>
      <c r="AW1803" s="5"/>
      <c r="AX1803" s="5"/>
      <c r="AY1803" s="5"/>
      <c r="AZ1803" s="5"/>
      <c r="BA1803" s="5"/>
      <c r="BB1803" s="5"/>
      <c r="BC1803" s="5"/>
      <c r="BD1803" s="5"/>
      <c r="BE1803" s="5"/>
      <c r="BF1803" s="5"/>
      <c r="BG1803" s="5"/>
      <c r="BH1803" s="5"/>
      <c r="BI1803" s="5"/>
      <c r="BJ1803" s="5"/>
      <c r="BK1803" s="5"/>
      <c r="BL1803" s="5"/>
      <c r="BM1803" s="5"/>
      <c r="BN1803" s="5"/>
      <c r="BO1803" s="1">
        <f t="shared" si="28"/>
        <v>0</v>
      </c>
      <c r="BP1803" s="2"/>
    </row>
    <row r="1804" spans="1:68" x14ac:dyDescent="0.25">
      <c r="A1804" s="3"/>
      <c r="B1804" s="4"/>
      <c r="C1804" s="2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 s="5"/>
      <c r="O1804" s="5"/>
      <c r="P1804" s="5"/>
      <c r="Q1804" s="5"/>
      <c r="R1804" s="5"/>
      <c r="S1804" s="5"/>
      <c r="T1804" s="5"/>
      <c r="U1804" s="5"/>
      <c r="V1804" s="5"/>
      <c r="W1804" s="5"/>
      <c r="X1804" s="5"/>
      <c r="Y1804" s="5"/>
      <c r="Z1804" s="5"/>
      <c r="AA1804" s="5"/>
      <c r="AB1804" s="5"/>
      <c r="AC1804" s="5"/>
      <c r="AD1804" s="5"/>
      <c r="AE1804" s="5"/>
      <c r="AF1804" s="5"/>
      <c r="AG1804" s="5"/>
      <c r="AH1804" s="5"/>
      <c r="AI1804" s="5"/>
      <c r="AJ1804" s="5"/>
      <c r="AK1804" s="5"/>
      <c r="AL1804" s="5"/>
      <c r="AM1804" s="5"/>
      <c r="AN1804" s="5"/>
      <c r="AO1804" s="5"/>
      <c r="AP1804" s="5"/>
      <c r="AQ1804" s="5"/>
      <c r="AR1804" s="5"/>
      <c r="AS1804" s="5"/>
      <c r="AT1804" s="5"/>
      <c r="AU1804" s="5"/>
      <c r="AV1804" s="5"/>
      <c r="AW1804" s="5"/>
      <c r="AX1804" s="5"/>
      <c r="AY1804" s="5"/>
      <c r="AZ1804" s="5"/>
      <c r="BA1804" s="5"/>
      <c r="BB1804" s="5"/>
      <c r="BC1804" s="5"/>
      <c r="BD1804" s="5"/>
      <c r="BE1804" s="5"/>
      <c r="BF1804" s="5"/>
      <c r="BG1804" s="5"/>
      <c r="BH1804" s="5"/>
      <c r="BI1804" s="5"/>
      <c r="BJ1804" s="5"/>
      <c r="BK1804" s="5"/>
      <c r="BL1804" s="5"/>
      <c r="BM1804" s="5"/>
      <c r="BN1804" s="5"/>
      <c r="BO1804" s="1">
        <f t="shared" si="28"/>
        <v>0</v>
      </c>
      <c r="BP1804" s="2"/>
    </row>
    <row r="1805" spans="1:68" x14ac:dyDescent="0.25">
      <c r="A1805" s="3"/>
      <c r="B1805" s="4"/>
      <c r="C1805" s="2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 s="5"/>
      <c r="O1805" s="5"/>
      <c r="P1805" s="5"/>
      <c r="Q1805" s="5"/>
      <c r="R1805" s="5"/>
      <c r="S1805" s="5"/>
      <c r="T1805" s="5"/>
      <c r="U1805" s="5"/>
      <c r="V1805" s="5"/>
      <c r="W1805" s="5"/>
      <c r="X1805" s="5"/>
      <c r="Y1805" s="5"/>
      <c r="Z1805" s="5"/>
      <c r="AA1805" s="5"/>
      <c r="AB1805" s="5"/>
      <c r="AC1805" s="5"/>
      <c r="AD1805" s="5"/>
      <c r="AE1805" s="5"/>
      <c r="AF1805" s="5"/>
      <c r="AG1805" s="5"/>
      <c r="AH1805" s="5"/>
      <c r="AI1805" s="5"/>
      <c r="AJ1805" s="5"/>
      <c r="AK1805" s="5"/>
      <c r="AL1805" s="5"/>
      <c r="AM1805" s="5"/>
      <c r="AN1805" s="5"/>
      <c r="AO1805" s="5"/>
      <c r="AP1805" s="5"/>
      <c r="AQ1805" s="5"/>
      <c r="AR1805" s="5"/>
      <c r="AS1805" s="5"/>
      <c r="AT1805" s="5"/>
      <c r="AU1805" s="5"/>
      <c r="AV1805" s="5"/>
      <c r="AW1805" s="5"/>
      <c r="AX1805" s="5"/>
      <c r="AY1805" s="5"/>
      <c r="AZ1805" s="5"/>
      <c r="BA1805" s="5"/>
      <c r="BB1805" s="5"/>
      <c r="BC1805" s="5"/>
      <c r="BD1805" s="5"/>
      <c r="BE1805" s="5"/>
      <c r="BF1805" s="5"/>
      <c r="BG1805" s="5"/>
      <c r="BH1805" s="5"/>
      <c r="BI1805" s="5"/>
      <c r="BJ1805" s="5"/>
      <c r="BK1805" s="5"/>
      <c r="BL1805" s="5"/>
      <c r="BM1805" s="5"/>
      <c r="BN1805" s="5"/>
      <c r="BO1805" s="1">
        <f t="shared" si="28"/>
        <v>0</v>
      </c>
      <c r="BP1805" s="2"/>
    </row>
    <row r="1806" spans="1:68" x14ac:dyDescent="0.25">
      <c r="A1806" s="3"/>
      <c r="B1806" s="4"/>
      <c r="C1806" s="2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 s="5"/>
      <c r="O1806" s="5"/>
      <c r="P1806" s="5"/>
      <c r="Q1806" s="5"/>
      <c r="R1806" s="5"/>
      <c r="S1806" s="5"/>
      <c r="T1806" s="5"/>
      <c r="U1806" s="5"/>
      <c r="V1806" s="5"/>
      <c r="W1806" s="5"/>
      <c r="X1806" s="5"/>
      <c r="Y1806" s="5"/>
      <c r="Z1806" s="5"/>
      <c r="AA1806" s="5"/>
      <c r="AB1806" s="5"/>
      <c r="AC1806" s="5"/>
      <c r="AD1806" s="5"/>
      <c r="AE1806" s="5"/>
      <c r="AF1806" s="5"/>
      <c r="AG1806" s="5"/>
      <c r="AH1806" s="5"/>
      <c r="AI1806" s="5"/>
      <c r="AJ1806" s="5"/>
      <c r="AK1806" s="5"/>
      <c r="AL1806" s="5"/>
      <c r="AM1806" s="5"/>
      <c r="AN1806" s="5"/>
      <c r="AO1806" s="5"/>
      <c r="AP1806" s="5"/>
      <c r="AQ1806" s="5"/>
      <c r="AR1806" s="5"/>
      <c r="AS1806" s="5"/>
      <c r="AT1806" s="5"/>
      <c r="AU1806" s="5"/>
      <c r="AV1806" s="5"/>
      <c r="AW1806" s="5"/>
      <c r="AX1806" s="5"/>
      <c r="AY1806" s="5"/>
      <c r="AZ1806" s="5"/>
      <c r="BA1806" s="5"/>
      <c r="BB1806" s="5"/>
      <c r="BC1806" s="5"/>
      <c r="BD1806" s="5"/>
      <c r="BE1806" s="5"/>
      <c r="BF1806" s="5"/>
      <c r="BG1806" s="5"/>
      <c r="BH1806" s="5"/>
      <c r="BI1806" s="5"/>
      <c r="BJ1806" s="5"/>
      <c r="BK1806" s="5"/>
      <c r="BL1806" s="5"/>
      <c r="BM1806" s="5"/>
      <c r="BN1806" s="5"/>
      <c r="BO1806" s="1">
        <f t="shared" si="28"/>
        <v>0</v>
      </c>
      <c r="BP1806" s="2"/>
    </row>
    <row r="1807" spans="1:68" x14ac:dyDescent="0.25">
      <c r="A1807" s="3"/>
      <c r="B1807" s="4"/>
      <c r="C1807" s="2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 s="5"/>
      <c r="O1807" s="5"/>
      <c r="P1807" s="5"/>
      <c r="Q1807" s="5"/>
      <c r="R1807" s="5"/>
      <c r="S1807" s="5"/>
      <c r="T1807" s="5"/>
      <c r="U1807" s="5"/>
      <c r="V1807" s="5"/>
      <c r="W1807" s="5"/>
      <c r="X1807" s="5"/>
      <c r="Y1807" s="5"/>
      <c r="Z1807" s="5"/>
      <c r="AA1807" s="5"/>
      <c r="AB1807" s="5"/>
      <c r="AC1807" s="5"/>
      <c r="AD1807" s="5"/>
      <c r="AE1807" s="5"/>
      <c r="AF1807" s="5"/>
      <c r="AG1807" s="5"/>
      <c r="AH1807" s="5"/>
      <c r="AI1807" s="5"/>
      <c r="AJ1807" s="5"/>
      <c r="AK1807" s="5"/>
      <c r="AL1807" s="5"/>
      <c r="AM1807" s="5"/>
      <c r="AN1807" s="5"/>
      <c r="AO1807" s="5"/>
      <c r="AP1807" s="5"/>
      <c r="AQ1807" s="5"/>
      <c r="AR1807" s="5"/>
      <c r="AS1807" s="5"/>
      <c r="AT1807" s="5"/>
      <c r="AU1807" s="5"/>
      <c r="AV1807" s="5"/>
      <c r="AW1807" s="5"/>
      <c r="AX1807" s="5"/>
      <c r="AY1807" s="5"/>
      <c r="AZ1807" s="5"/>
      <c r="BA1807" s="5"/>
      <c r="BB1807" s="5"/>
      <c r="BC1807" s="5"/>
      <c r="BD1807" s="5"/>
      <c r="BE1807" s="5"/>
      <c r="BF1807" s="5"/>
      <c r="BG1807" s="5"/>
      <c r="BH1807" s="5"/>
      <c r="BI1807" s="5"/>
      <c r="BJ1807" s="5"/>
      <c r="BK1807" s="5"/>
      <c r="BL1807" s="5"/>
      <c r="BM1807" s="5"/>
      <c r="BN1807" s="5"/>
      <c r="BO1807" s="1">
        <f t="shared" si="28"/>
        <v>0</v>
      </c>
      <c r="BP1807" s="2"/>
    </row>
    <row r="1808" spans="1:68" x14ac:dyDescent="0.25">
      <c r="A1808" s="3"/>
      <c r="B1808" s="4"/>
      <c r="C1808" s="2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 s="5"/>
      <c r="O1808" s="5"/>
      <c r="P1808" s="5"/>
      <c r="Q1808" s="5"/>
      <c r="R1808" s="5"/>
      <c r="S1808" s="5"/>
      <c r="T1808" s="5"/>
      <c r="U1808" s="5"/>
      <c r="V1808" s="5"/>
      <c r="W1808" s="5"/>
      <c r="X1808" s="5"/>
      <c r="Y1808" s="5"/>
      <c r="Z1808" s="5"/>
      <c r="AA1808" s="5"/>
      <c r="AB1808" s="5"/>
      <c r="AC1808" s="5"/>
      <c r="AD1808" s="5"/>
      <c r="AE1808" s="5"/>
      <c r="AF1808" s="5"/>
      <c r="AG1808" s="5"/>
      <c r="AH1808" s="5"/>
      <c r="AI1808" s="5"/>
      <c r="AJ1808" s="5"/>
      <c r="AK1808" s="5"/>
      <c r="AL1808" s="5"/>
      <c r="AM1808" s="5"/>
      <c r="AN1808" s="5"/>
      <c r="AO1808" s="5"/>
      <c r="AP1808" s="5"/>
      <c r="AQ1808" s="5"/>
      <c r="AR1808" s="5"/>
      <c r="AS1808" s="5"/>
      <c r="AT1808" s="5"/>
      <c r="AU1808" s="5"/>
      <c r="AV1808" s="5"/>
      <c r="AW1808" s="5"/>
      <c r="AX1808" s="5"/>
      <c r="AY1808" s="5"/>
      <c r="AZ1808" s="5"/>
      <c r="BA1808" s="5"/>
      <c r="BB1808" s="5"/>
      <c r="BC1808" s="5"/>
      <c r="BD1808" s="5"/>
      <c r="BE1808" s="5"/>
      <c r="BF1808" s="5"/>
      <c r="BG1808" s="5"/>
      <c r="BH1808" s="5"/>
      <c r="BI1808" s="5"/>
      <c r="BJ1808" s="5"/>
      <c r="BK1808" s="5"/>
      <c r="BL1808" s="5"/>
      <c r="BM1808" s="5"/>
      <c r="BN1808" s="5"/>
      <c r="BO1808" s="1">
        <f t="shared" si="28"/>
        <v>0</v>
      </c>
      <c r="BP1808" s="2"/>
    </row>
    <row r="1809" spans="1:68" x14ac:dyDescent="0.25">
      <c r="A1809" s="3"/>
      <c r="B1809" s="4"/>
      <c r="C1809" s="2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5"/>
      <c r="X1809" s="5"/>
      <c r="Y1809" s="5"/>
      <c r="Z1809" s="5"/>
      <c r="AA1809" s="5"/>
      <c r="AB1809" s="5"/>
      <c r="AC1809" s="5"/>
      <c r="AD1809" s="5"/>
      <c r="AE1809" s="5"/>
      <c r="AF1809" s="5"/>
      <c r="AG1809" s="5"/>
      <c r="AH1809" s="5"/>
      <c r="AI1809" s="5"/>
      <c r="AJ1809" s="5"/>
      <c r="AK1809" s="5"/>
      <c r="AL1809" s="5"/>
      <c r="AM1809" s="5"/>
      <c r="AN1809" s="5"/>
      <c r="AO1809" s="5"/>
      <c r="AP1809" s="5"/>
      <c r="AQ1809" s="5"/>
      <c r="AR1809" s="5"/>
      <c r="AS1809" s="5"/>
      <c r="AT1809" s="5"/>
      <c r="AU1809" s="5"/>
      <c r="AV1809" s="5"/>
      <c r="AW1809" s="5"/>
      <c r="AX1809" s="5"/>
      <c r="AY1809" s="5"/>
      <c r="AZ1809" s="5"/>
      <c r="BA1809" s="5"/>
      <c r="BB1809" s="5"/>
      <c r="BC1809" s="5"/>
      <c r="BD1809" s="5"/>
      <c r="BE1809" s="5"/>
      <c r="BF1809" s="5"/>
      <c r="BG1809" s="5"/>
      <c r="BH1809" s="5"/>
      <c r="BI1809" s="5"/>
      <c r="BJ1809" s="5"/>
      <c r="BK1809" s="5"/>
      <c r="BL1809" s="5"/>
      <c r="BM1809" s="5"/>
      <c r="BN1809" s="5"/>
      <c r="BO1809" s="1">
        <f t="shared" si="28"/>
        <v>0</v>
      </c>
      <c r="BP1809" s="2"/>
    </row>
    <row r="1810" spans="1:68" x14ac:dyDescent="0.25">
      <c r="A1810" s="3"/>
      <c r="B1810" s="4"/>
      <c r="C1810" s="2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 s="5"/>
      <c r="O1810" s="5"/>
      <c r="P1810" s="5"/>
      <c r="Q1810" s="5"/>
      <c r="R1810" s="5"/>
      <c r="S1810" s="5"/>
      <c r="T1810" s="5"/>
      <c r="U1810" s="5"/>
      <c r="V1810" s="5"/>
      <c r="W1810" s="5"/>
      <c r="X1810" s="5"/>
      <c r="Y1810" s="5"/>
      <c r="Z1810" s="5"/>
      <c r="AA1810" s="5"/>
      <c r="AB1810" s="5"/>
      <c r="AC1810" s="5"/>
      <c r="AD1810" s="5"/>
      <c r="AE1810" s="5"/>
      <c r="AF1810" s="5"/>
      <c r="AG1810" s="5"/>
      <c r="AH1810" s="5"/>
      <c r="AI1810" s="5"/>
      <c r="AJ1810" s="5"/>
      <c r="AK1810" s="5"/>
      <c r="AL1810" s="5"/>
      <c r="AM1810" s="5"/>
      <c r="AN1810" s="5"/>
      <c r="AO1810" s="5"/>
      <c r="AP1810" s="5"/>
      <c r="AQ1810" s="5"/>
      <c r="AR1810" s="5"/>
      <c r="AS1810" s="5"/>
      <c r="AT1810" s="5"/>
      <c r="AU1810" s="5"/>
      <c r="AV1810" s="5"/>
      <c r="AW1810" s="5"/>
      <c r="AX1810" s="5"/>
      <c r="AY1810" s="5"/>
      <c r="AZ1810" s="5"/>
      <c r="BA1810" s="5"/>
      <c r="BB1810" s="5"/>
      <c r="BC1810" s="5"/>
      <c r="BD1810" s="5"/>
      <c r="BE1810" s="5"/>
      <c r="BF1810" s="5"/>
      <c r="BG1810" s="5"/>
      <c r="BH1810" s="5"/>
      <c r="BI1810" s="5"/>
      <c r="BJ1810" s="5"/>
      <c r="BK1810" s="5"/>
      <c r="BL1810" s="5"/>
      <c r="BM1810" s="5"/>
      <c r="BN1810" s="5"/>
      <c r="BO1810" s="1">
        <f t="shared" si="28"/>
        <v>0</v>
      </c>
      <c r="BP1810" s="2"/>
    </row>
    <row r="1811" spans="1:68" x14ac:dyDescent="0.25">
      <c r="A1811" s="3"/>
      <c r="B1811" s="4"/>
      <c r="C1811" s="2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 s="5"/>
      <c r="O1811" s="5"/>
      <c r="P1811" s="5"/>
      <c r="Q1811" s="5"/>
      <c r="R1811" s="5"/>
      <c r="S1811" s="5"/>
      <c r="T1811" s="5"/>
      <c r="U1811" s="5"/>
      <c r="V1811" s="5"/>
      <c r="W1811" s="5"/>
      <c r="X1811" s="5"/>
      <c r="Y1811" s="5"/>
      <c r="Z1811" s="5"/>
      <c r="AA1811" s="5"/>
      <c r="AB1811" s="5"/>
      <c r="AC1811" s="5"/>
      <c r="AD1811" s="5"/>
      <c r="AE1811" s="5"/>
      <c r="AF1811" s="5"/>
      <c r="AG1811" s="5"/>
      <c r="AH1811" s="5"/>
      <c r="AI1811" s="5"/>
      <c r="AJ1811" s="5"/>
      <c r="AK1811" s="5"/>
      <c r="AL1811" s="5"/>
      <c r="AM1811" s="5"/>
      <c r="AN1811" s="5"/>
      <c r="AO1811" s="5"/>
      <c r="AP1811" s="5"/>
      <c r="AQ1811" s="5"/>
      <c r="AR1811" s="5"/>
      <c r="AS1811" s="5"/>
      <c r="AT1811" s="5"/>
      <c r="AU1811" s="5"/>
      <c r="AV1811" s="5"/>
      <c r="AW1811" s="5"/>
      <c r="AX1811" s="5"/>
      <c r="AY1811" s="5"/>
      <c r="AZ1811" s="5"/>
      <c r="BA1811" s="5"/>
      <c r="BB1811" s="5"/>
      <c r="BC1811" s="5"/>
      <c r="BD1811" s="5"/>
      <c r="BE1811" s="5"/>
      <c r="BF1811" s="5"/>
      <c r="BG1811" s="5"/>
      <c r="BH1811" s="5"/>
      <c r="BI1811" s="5"/>
      <c r="BJ1811" s="5"/>
      <c r="BK1811" s="5"/>
      <c r="BL1811" s="5"/>
      <c r="BM1811" s="5"/>
      <c r="BN1811" s="5"/>
      <c r="BO1811" s="1">
        <f t="shared" si="28"/>
        <v>0</v>
      </c>
      <c r="BP1811" s="2"/>
    </row>
    <row r="1812" spans="1:68" x14ac:dyDescent="0.25">
      <c r="A1812" s="3"/>
      <c r="B1812" s="4"/>
      <c r="C1812" s="2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 s="5"/>
      <c r="O1812" s="5"/>
      <c r="P1812" s="5"/>
      <c r="Q1812" s="5"/>
      <c r="R1812" s="5"/>
      <c r="S1812" s="5"/>
      <c r="T1812" s="5"/>
      <c r="U1812" s="5"/>
      <c r="V1812" s="5"/>
      <c r="W1812" s="5"/>
      <c r="X1812" s="5"/>
      <c r="Y1812" s="5"/>
      <c r="Z1812" s="5"/>
      <c r="AA1812" s="5"/>
      <c r="AB1812" s="5"/>
      <c r="AC1812" s="5"/>
      <c r="AD1812" s="5"/>
      <c r="AE1812" s="5"/>
      <c r="AF1812" s="5"/>
      <c r="AG1812" s="5"/>
      <c r="AH1812" s="5"/>
      <c r="AI1812" s="5"/>
      <c r="AJ1812" s="5"/>
      <c r="AK1812" s="5"/>
      <c r="AL1812" s="5"/>
      <c r="AM1812" s="5"/>
      <c r="AN1812" s="5"/>
      <c r="AO1812" s="5"/>
      <c r="AP1812" s="5"/>
      <c r="AQ1812" s="5"/>
      <c r="AR1812" s="5"/>
      <c r="AS1812" s="5"/>
      <c r="AT1812" s="5"/>
      <c r="AU1812" s="5"/>
      <c r="AV1812" s="5"/>
      <c r="AW1812" s="5"/>
      <c r="AX1812" s="5"/>
      <c r="AY1812" s="5"/>
      <c r="AZ1812" s="5"/>
      <c r="BA1812" s="5"/>
      <c r="BB1812" s="5"/>
      <c r="BC1812" s="5"/>
      <c r="BD1812" s="5"/>
      <c r="BE1812" s="5"/>
      <c r="BF1812" s="5"/>
      <c r="BG1812" s="5"/>
      <c r="BH1812" s="5"/>
      <c r="BI1812" s="5"/>
      <c r="BJ1812" s="5"/>
      <c r="BK1812" s="5"/>
      <c r="BL1812" s="5"/>
      <c r="BM1812" s="5"/>
      <c r="BN1812" s="5"/>
      <c r="BO1812" s="1">
        <f t="shared" si="28"/>
        <v>0</v>
      </c>
      <c r="BP1812" s="2"/>
    </row>
    <row r="1813" spans="1:68" x14ac:dyDescent="0.25">
      <c r="A1813" s="3"/>
      <c r="B1813" s="4"/>
      <c r="C1813" s="2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 s="5"/>
      <c r="O1813" s="5"/>
      <c r="P1813" s="5"/>
      <c r="Q1813" s="5"/>
      <c r="R1813" s="5"/>
      <c r="S1813" s="5"/>
      <c r="T1813" s="5"/>
      <c r="U1813" s="5"/>
      <c r="V1813" s="5"/>
      <c r="W1813" s="5"/>
      <c r="X1813" s="5"/>
      <c r="Y1813" s="5"/>
      <c r="Z1813" s="5"/>
      <c r="AA1813" s="5"/>
      <c r="AB1813" s="5"/>
      <c r="AC1813" s="5"/>
      <c r="AD1813" s="5"/>
      <c r="AE1813" s="5"/>
      <c r="AF1813" s="5"/>
      <c r="AG1813" s="5"/>
      <c r="AH1813" s="5"/>
      <c r="AI1813" s="5"/>
      <c r="AJ1813" s="5"/>
      <c r="AK1813" s="5"/>
      <c r="AL1813" s="5"/>
      <c r="AM1813" s="5"/>
      <c r="AN1813" s="5"/>
      <c r="AO1813" s="5"/>
      <c r="AP1813" s="5"/>
      <c r="AQ1813" s="5"/>
      <c r="AR1813" s="5"/>
      <c r="AS1813" s="5"/>
      <c r="AT1813" s="5"/>
      <c r="AU1813" s="5"/>
      <c r="AV1813" s="5"/>
      <c r="AW1813" s="5"/>
      <c r="AX1813" s="5"/>
      <c r="AY1813" s="5"/>
      <c r="AZ1813" s="5"/>
      <c r="BA1813" s="5"/>
      <c r="BB1813" s="5"/>
      <c r="BC1813" s="5"/>
      <c r="BD1813" s="5"/>
      <c r="BE1813" s="5"/>
      <c r="BF1813" s="5"/>
      <c r="BG1813" s="5"/>
      <c r="BH1813" s="5"/>
      <c r="BI1813" s="5"/>
      <c r="BJ1813" s="5"/>
      <c r="BK1813" s="5"/>
      <c r="BL1813" s="5"/>
      <c r="BM1813" s="5"/>
      <c r="BN1813" s="5"/>
      <c r="BO1813" s="1">
        <f t="shared" si="28"/>
        <v>0</v>
      </c>
      <c r="BP1813" s="2"/>
    </row>
    <row r="1814" spans="1:68" x14ac:dyDescent="0.25">
      <c r="A1814" s="3"/>
      <c r="B1814" s="4"/>
      <c r="C1814" s="2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 s="5"/>
      <c r="O1814" s="5"/>
      <c r="P1814" s="5"/>
      <c r="Q1814" s="5"/>
      <c r="R1814" s="5"/>
      <c r="S1814" s="5"/>
      <c r="T1814" s="5"/>
      <c r="U1814" s="5"/>
      <c r="V1814" s="5"/>
      <c r="W1814" s="5"/>
      <c r="X1814" s="5"/>
      <c r="Y1814" s="5"/>
      <c r="Z1814" s="5"/>
      <c r="AA1814" s="5"/>
      <c r="AB1814" s="5"/>
      <c r="AC1814" s="5"/>
      <c r="AD1814" s="5"/>
      <c r="AE1814" s="5"/>
      <c r="AF1814" s="5"/>
      <c r="AG1814" s="5"/>
      <c r="AH1814" s="5"/>
      <c r="AI1814" s="5"/>
      <c r="AJ1814" s="5"/>
      <c r="AK1814" s="5"/>
      <c r="AL1814" s="5"/>
      <c r="AM1814" s="5"/>
      <c r="AN1814" s="5"/>
      <c r="AO1814" s="5"/>
      <c r="AP1814" s="5"/>
      <c r="AQ1814" s="5"/>
      <c r="AR1814" s="5"/>
      <c r="AS1814" s="5"/>
      <c r="AT1814" s="5"/>
      <c r="AU1814" s="5"/>
      <c r="AV1814" s="5"/>
      <c r="AW1814" s="5"/>
      <c r="AX1814" s="5"/>
      <c r="AY1814" s="5"/>
      <c r="AZ1814" s="5"/>
      <c r="BA1814" s="5"/>
      <c r="BB1814" s="5"/>
      <c r="BC1814" s="5"/>
      <c r="BD1814" s="5"/>
      <c r="BE1814" s="5"/>
      <c r="BF1814" s="5"/>
      <c r="BG1814" s="5"/>
      <c r="BH1814" s="5"/>
      <c r="BI1814" s="5"/>
      <c r="BJ1814" s="5"/>
      <c r="BK1814" s="5"/>
      <c r="BL1814" s="5"/>
      <c r="BM1814" s="5"/>
      <c r="BN1814" s="5"/>
      <c r="BO1814" s="1">
        <f t="shared" si="28"/>
        <v>0</v>
      </c>
      <c r="BP1814" s="2"/>
    </row>
    <row r="1815" spans="1:68" x14ac:dyDescent="0.25">
      <c r="A1815" s="3"/>
      <c r="B1815" s="4"/>
      <c r="C1815" s="2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 s="5"/>
      <c r="O1815" s="5"/>
      <c r="P1815" s="5"/>
      <c r="Q1815" s="5"/>
      <c r="R1815" s="5"/>
      <c r="S1815" s="5"/>
      <c r="T1815" s="5"/>
      <c r="U1815" s="5"/>
      <c r="V1815" s="5"/>
      <c r="W1815" s="5"/>
      <c r="X1815" s="5"/>
      <c r="Y1815" s="5"/>
      <c r="Z1815" s="5"/>
      <c r="AA1815" s="5"/>
      <c r="AB1815" s="5"/>
      <c r="AC1815" s="5"/>
      <c r="AD1815" s="5"/>
      <c r="AE1815" s="5"/>
      <c r="AF1815" s="5"/>
      <c r="AG1815" s="5"/>
      <c r="AH1815" s="5"/>
      <c r="AI1815" s="5"/>
      <c r="AJ1815" s="5"/>
      <c r="AK1815" s="5"/>
      <c r="AL1815" s="5"/>
      <c r="AM1815" s="5"/>
      <c r="AN1815" s="5"/>
      <c r="AO1815" s="5"/>
      <c r="AP1815" s="5"/>
      <c r="AQ1815" s="5"/>
      <c r="AR1815" s="5"/>
      <c r="AS1815" s="5"/>
      <c r="AT1815" s="5"/>
      <c r="AU1815" s="5"/>
      <c r="AV1815" s="5"/>
      <c r="AW1815" s="5"/>
      <c r="AX1815" s="5"/>
      <c r="AY1815" s="5"/>
      <c r="AZ1815" s="5"/>
      <c r="BA1815" s="5"/>
      <c r="BB1815" s="5"/>
      <c r="BC1815" s="5"/>
      <c r="BD1815" s="5"/>
      <c r="BE1815" s="5"/>
      <c r="BF1815" s="5"/>
      <c r="BG1815" s="5"/>
      <c r="BH1815" s="5"/>
      <c r="BI1815" s="5"/>
      <c r="BJ1815" s="5"/>
      <c r="BK1815" s="5"/>
      <c r="BL1815" s="5"/>
      <c r="BM1815" s="5"/>
      <c r="BN1815" s="5"/>
      <c r="BO1815" s="1">
        <f t="shared" si="28"/>
        <v>0</v>
      </c>
      <c r="BP1815" s="2"/>
    </row>
    <row r="1816" spans="1:68" x14ac:dyDescent="0.25">
      <c r="A1816" s="3"/>
      <c r="B1816" s="4"/>
      <c r="C1816" s="2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 s="5"/>
      <c r="O1816" s="5"/>
      <c r="P1816" s="5"/>
      <c r="Q1816" s="5"/>
      <c r="R1816" s="5"/>
      <c r="S1816" s="5"/>
      <c r="T1816" s="5"/>
      <c r="U1816" s="5"/>
      <c r="V1816" s="5"/>
      <c r="W1816" s="5"/>
      <c r="X1816" s="5"/>
      <c r="Y1816" s="5"/>
      <c r="Z1816" s="5"/>
      <c r="AA1816" s="5"/>
      <c r="AB1816" s="5"/>
      <c r="AC1816" s="5"/>
      <c r="AD1816" s="5"/>
      <c r="AE1816" s="5"/>
      <c r="AF1816" s="5"/>
      <c r="AG1816" s="5"/>
      <c r="AH1816" s="5"/>
      <c r="AI1816" s="5"/>
      <c r="AJ1816" s="5"/>
      <c r="AK1816" s="5"/>
      <c r="AL1816" s="5"/>
      <c r="AM1816" s="5"/>
      <c r="AN1816" s="5"/>
      <c r="AO1816" s="5"/>
      <c r="AP1816" s="5"/>
      <c r="AQ1816" s="5"/>
      <c r="AR1816" s="5"/>
      <c r="AS1816" s="5"/>
      <c r="AT1816" s="5"/>
      <c r="AU1816" s="5"/>
      <c r="AV1816" s="5"/>
      <c r="AW1816" s="5"/>
      <c r="AX1816" s="5"/>
      <c r="AY1816" s="5"/>
      <c r="AZ1816" s="5"/>
      <c r="BA1816" s="5"/>
      <c r="BB1816" s="5"/>
      <c r="BC1816" s="5"/>
      <c r="BD1816" s="5"/>
      <c r="BE1816" s="5"/>
      <c r="BF1816" s="5"/>
      <c r="BG1816" s="5"/>
      <c r="BH1816" s="5"/>
      <c r="BI1816" s="5"/>
      <c r="BJ1816" s="5"/>
      <c r="BK1816" s="5"/>
      <c r="BL1816" s="5"/>
      <c r="BM1816" s="5"/>
      <c r="BN1816" s="5"/>
      <c r="BO1816" s="1">
        <f t="shared" si="28"/>
        <v>0</v>
      </c>
      <c r="BP1816" s="2"/>
    </row>
    <row r="1817" spans="1:68" x14ac:dyDescent="0.25">
      <c r="A1817" s="3"/>
      <c r="B1817" s="4"/>
      <c r="C1817" s="2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 s="5"/>
      <c r="O1817" s="5"/>
      <c r="P1817" s="5"/>
      <c r="Q1817" s="5"/>
      <c r="R1817" s="5"/>
      <c r="S1817" s="5"/>
      <c r="T1817" s="5"/>
      <c r="U1817" s="5"/>
      <c r="V1817" s="5"/>
      <c r="W1817" s="5"/>
      <c r="X1817" s="5"/>
      <c r="Y1817" s="5"/>
      <c r="Z1817" s="5"/>
      <c r="AA1817" s="5"/>
      <c r="AB1817" s="5"/>
      <c r="AC1817" s="5"/>
      <c r="AD1817" s="5"/>
      <c r="AE1817" s="5"/>
      <c r="AF1817" s="5"/>
      <c r="AG1817" s="5"/>
      <c r="AH1817" s="5"/>
      <c r="AI1817" s="5"/>
      <c r="AJ1817" s="5"/>
      <c r="AK1817" s="5"/>
      <c r="AL1817" s="5"/>
      <c r="AM1817" s="5"/>
      <c r="AN1817" s="5"/>
      <c r="AO1817" s="5"/>
      <c r="AP1817" s="5"/>
      <c r="AQ1817" s="5"/>
      <c r="AR1817" s="5"/>
      <c r="AS1817" s="5"/>
      <c r="AT1817" s="5"/>
      <c r="AU1817" s="5"/>
      <c r="AV1817" s="5"/>
      <c r="AW1817" s="5"/>
      <c r="AX1817" s="5"/>
      <c r="AY1817" s="5"/>
      <c r="AZ1817" s="5"/>
      <c r="BA1817" s="5"/>
      <c r="BB1817" s="5"/>
      <c r="BC1817" s="5"/>
      <c r="BD1817" s="5"/>
      <c r="BE1817" s="5"/>
      <c r="BF1817" s="5"/>
      <c r="BG1817" s="5"/>
      <c r="BH1817" s="5"/>
      <c r="BI1817" s="5"/>
      <c r="BJ1817" s="5"/>
      <c r="BK1817" s="5"/>
      <c r="BL1817" s="5"/>
      <c r="BM1817" s="5"/>
      <c r="BN1817" s="5"/>
      <c r="BO1817" s="1">
        <f t="shared" si="28"/>
        <v>0</v>
      </c>
      <c r="BP1817" s="2"/>
    </row>
    <row r="1818" spans="1:68" x14ac:dyDescent="0.25">
      <c r="A1818" s="3"/>
      <c r="B1818" s="4"/>
      <c r="C1818" s="2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 s="5"/>
      <c r="O1818" s="5"/>
      <c r="P1818" s="5"/>
      <c r="Q1818" s="5"/>
      <c r="R1818" s="5"/>
      <c r="S1818" s="5"/>
      <c r="T1818" s="5"/>
      <c r="U1818" s="5"/>
      <c r="V1818" s="5"/>
      <c r="W1818" s="5"/>
      <c r="X1818" s="5"/>
      <c r="Y1818" s="5"/>
      <c r="Z1818" s="5"/>
      <c r="AA1818" s="5"/>
      <c r="AB1818" s="5"/>
      <c r="AC1818" s="5"/>
      <c r="AD1818" s="5"/>
      <c r="AE1818" s="5"/>
      <c r="AF1818" s="5"/>
      <c r="AG1818" s="5"/>
      <c r="AH1818" s="5"/>
      <c r="AI1818" s="5"/>
      <c r="AJ1818" s="5"/>
      <c r="AK1818" s="5"/>
      <c r="AL1818" s="5"/>
      <c r="AM1818" s="5"/>
      <c r="AN1818" s="5"/>
      <c r="AO1818" s="5"/>
      <c r="AP1818" s="5"/>
      <c r="AQ1818" s="5"/>
      <c r="AR1818" s="5"/>
      <c r="AS1818" s="5"/>
      <c r="AT1818" s="5"/>
      <c r="AU1818" s="5"/>
      <c r="AV1818" s="5"/>
      <c r="AW1818" s="5"/>
      <c r="AX1818" s="5"/>
      <c r="AY1818" s="5"/>
      <c r="AZ1818" s="5"/>
      <c r="BA1818" s="5"/>
      <c r="BB1818" s="5"/>
      <c r="BC1818" s="5"/>
      <c r="BD1818" s="5"/>
      <c r="BE1818" s="5"/>
      <c r="BF1818" s="5"/>
      <c r="BG1818" s="5"/>
      <c r="BH1818" s="5"/>
      <c r="BI1818" s="5"/>
      <c r="BJ1818" s="5"/>
      <c r="BK1818" s="5"/>
      <c r="BL1818" s="5"/>
      <c r="BM1818" s="5"/>
      <c r="BN1818" s="5"/>
      <c r="BO1818" s="1">
        <f t="shared" si="28"/>
        <v>0</v>
      </c>
      <c r="BP1818" s="2"/>
    </row>
    <row r="1819" spans="1:68" x14ac:dyDescent="0.25">
      <c r="A1819" s="3"/>
      <c r="B1819" s="4"/>
      <c r="C1819" s="2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 s="5"/>
      <c r="O1819" s="5"/>
      <c r="P1819" s="5"/>
      <c r="Q1819" s="5"/>
      <c r="R1819" s="5"/>
      <c r="S1819" s="5"/>
      <c r="T1819" s="5"/>
      <c r="U1819" s="5"/>
      <c r="V1819" s="5"/>
      <c r="W1819" s="5"/>
      <c r="X1819" s="5"/>
      <c r="Y1819" s="5"/>
      <c r="Z1819" s="5"/>
      <c r="AA1819" s="5"/>
      <c r="AB1819" s="5"/>
      <c r="AC1819" s="5"/>
      <c r="AD1819" s="5"/>
      <c r="AE1819" s="5"/>
      <c r="AF1819" s="5"/>
      <c r="AG1819" s="5"/>
      <c r="AH1819" s="5"/>
      <c r="AI1819" s="5"/>
      <c r="AJ1819" s="5"/>
      <c r="AK1819" s="5"/>
      <c r="AL1819" s="5"/>
      <c r="AM1819" s="5"/>
      <c r="AN1819" s="5"/>
      <c r="AO1819" s="5"/>
      <c r="AP1819" s="5"/>
      <c r="AQ1819" s="5"/>
      <c r="AR1819" s="5"/>
      <c r="AS1819" s="5"/>
      <c r="AT1819" s="5"/>
      <c r="AU1819" s="5"/>
      <c r="AV1819" s="5"/>
      <c r="AW1819" s="5"/>
      <c r="AX1819" s="5"/>
      <c r="AY1819" s="5"/>
      <c r="AZ1819" s="5"/>
      <c r="BA1819" s="5"/>
      <c r="BB1819" s="5"/>
      <c r="BC1819" s="5"/>
      <c r="BD1819" s="5"/>
      <c r="BE1819" s="5"/>
      <c r="BF1819" s="5"/>
      <c r="BG1819" s="5"/>
      <c r="BH1819" s="5"/>
      <c r="BI1819" s="5"/>
      <c r="BJ1819" s="5"/>
      <c r="BK1819" s="5"/>
      <c r="BL1819" s="5"/>
      <c r="BM1819" s="5"/>
      <c r="BN1819" s="5"/>
      <c r="BO1819" s="1">
        <f t="shared" si="28"/>
        <v>0</v>
      </c>
      <c r="BP1819" s="2"/>
    </row>
    <row r="1820" spans="1:68" x14ac:dyDescent="0.25">
      <c r="A1820" s="3"/>
      <c r="B1820" s="4"/>
      <c r="C1820" s="2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 s="5"/>
      <c r="O1820" s="5"/>
      <c r="P1820" s="5"/>
      <c r="Q1820" s="5"/>
      <c r="R1820" s="5"/>
      <c r="S1820" s="5"/>
      <c r="T1820" s="5"/>
      <c r="U1820" s="5"/>
      <c r="V1820" s="5"/>
      <c r="W1820" s="5"/>
      <c r="X1820" s="5"/>
      <c r="Y1820" s="5"/>
      <c r="Z1820" s="5"/>
      <c r="AA1820" s="5"/>
      <c r="AB1820" s="5"/>
      <c r="AC1820" s="5"/>
      <c r="AD1820" s="5"/>
      <c r="AE1820" s="5"/>
      <c r="AF1820" s="5"/>
      <c r="AG1820" s="5"/>
      <c r="AH1820" s="5"/>
      <c r="AI1820" s="5"/>
      <c r="AJ1820" s="5"/>
      <c r="AK1820" s="5"/>
      <c r="AL1820" s="5"/>
      <c r="AM1820" s="5"/>
      <c r="AN1820" s="5"/>
      <c r="AO1820" s="5"/>
      <c r="AP1820" s="5"/>
      <c r="AQ1820" s="5"/>
      <c r="AR1820" s="5"/>
      <c r="AS1820" s="5"/>
      <c r="AT1820" s="5"/>
      <c r="AU1820" s="5"/>
      <c r="AV1820" s="5"/>
      <c r="AW1820" s="5"/>
      <c r="AX1820" s="5"/>
      <c r="AY1820" s="5"/>
      <c r="AZ1820" s="5"/>
      <c r="BA1820" s="5"/>
      <c r="BB1820" s="5"/>
      <c r="BC1820" s="5"/>
      <c r="BD1820" s="5"/>
      <c r="BE1820" s="5"/>
      <c r="BF1820" s="5"/>
      <c r="BG1820" s="5"/>
      <c r="BH1820" s="5"/>
      <c r="BI1820" s="5"/>
      <c r="BJ1820" s="5"/>
      <c r="BK1820" s="5"/>
      <c r="BL1820" s="5"/>
      <c r="BM1820" s="5"/>
      <c r="BN1820" s="5"/>
      <c r="BO1820" s="1">
        <f t="shared" si="28"/>
        <v>0</v>
      </c>
      <c r="BP1820" s="2"/>
    </row>
    <row r="1821" spans="1:68" x14ac:dyDescent="0.25">
      <c r="A1821" s="3"/>
      <c r="B1821" s="4"/>
      <c r="C1821" s="2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 s="5"/>
      <c r="O1821" s="5"/>
      <c r="P1821" s="5"/>
      <c r="Q1821" s="5"/>
      <c r="R1821" s="5"/>
      <c r="S1821" s="5"/>
      <c r="T1821" s="5"/>
      <c r="U1821" s="5"/>
      <c r="V1821" s="5"/>
      <c r="W1821" s="5"/>
      <c r="X1821" s="5"/>
      <c r="Y1821" s="5"/>
      <c r="Z1821" s="5"/>
      <c r="AA1821" s="5"/>
      <c r="AB1821" s="5"/>
      <c r="AC1821" s="5"/>
      <c r="AD1821" s="5"/>
      <c r="AE1821" s="5"/>
      <c r="AF1821" s="5"/>
      <c r="AG1821" s="5"/>
      <c r="AH1821" s="5"/>
      <c r="AI1821" s="5"/>
      <c r="AJ1821" s="5"/>
      <c r="AK1821" s="5"/>
      <c r="AL1821" s="5"/>
      <c r="AM1821" s="5"/>
      <c r="AN1821" s="5"/>
      <c r="AO1821" s="5"/>
      <c r="AP1821" s="5"/>
      <c r="AQ1821" s="5"/>
      <c r="AR1821" s="5"/>
      <c r="AS1821" s="5"/>
      <c r="AT1821" s="5"/>
      <c r="AU1821" s="5"/>
      <c r="AV1821" s="5"/>
      <c r="AW1821" s="5"/>
      <c r="AX1821" s="5"/>
      <c r="AY1821" s="5"/>
      <c r="AZ1821" s="5"/>
      <c r="BA1821" s="5"/>
      <c r="BB1821" s="5"/>
      <c r="BC1821" s="5"/>
      <c r="BD1821" s="5"/>
      <c r="BE1821" s="5"/>
      <c r="BF1821" s="5"/>
      <c r="BG1821" s="5"/>
      <c r="BH1821" s="5"/>
      <c r="BI1821" s="5"/>
      <c r="BJ1821" s="5"/>
      <c r="BK1821" s="5"/>
      <c r="BL1821" s="5"/>
      <c r="BM1821" s="5"/>
      <c r="BN1821" s="5"/>
      <c r="BO1821" s="1">
        <f t="shared" si="28"/>
        <v>0</v>
      </c>
      <c r="BP1821" s="2"/>
    </row>
    <row r="1822" spans="1:68" x14ac:dyDescent="0.25">
      <c r="A1822" s="3"/>
      <c r="B1822" s="4"/>
      <c r="C1822" s="2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 s="5"/>
      <c r="O1822" s="5"/>
      <c r="P1822" s="5"/>
      <c r="Q1822" s="5"/>
      <c r="R1822" s="5"/>
      <c r="S1822" s="5"/>
      <c r="T1822" s="5"/>
      <c r="U1822" s="5"/>
      <c r="V1822" s="5"/>
      <c r="W1822" s="5"/>
      <c r="X1822" s="5"/>
      <c r="Y1822" s="5"/>
      <c r="Z1822" s="5"/>
      <c r="AA1822" s="5"/>
      <c r="AB1822" s="5"/>
      <c r="AC1822" s="5"/>
      <c r="AD1822" s="5"/>
      <c r="AE1822" s="5"/>
      <c r="AF1822" s="5"/>
      <c r="AG1822" s="5"/>
      <c r="AH1822" s="5"/>
      <c r="AI1822" s="5"/>
      <c r="AJ1822" s="5"/>
      <c r="AK1822" s="5"/>
      <c r="AL1822" s="5"/>
      <c r="AM1822" s="5"/>
      <c r="AN1822" s="5"/>
      <c r="AO1822" s="5"/>
      <c r="AP1822" s="5"/>
      <c r="AQ1822" s="5"/>
      <c r="AR1822" s="5"/>
      <c r="AS1822" s="5"/>
      <c r="AT1822" s="5"/>
      <c r="AU1822" s="5"/>
      <c r="AV1822" s="5"/>
      <c r="AW1822" s="5"/>
      <c r="AX1822" s="5"/>
      <c r="AY1822" s="5"/>
      <c r="AZ1822" s="5"/>
      <c r="BA1822" s="5"/>
      <c r="BB1822" s="5"/>
      <c r="BC1822" s="5"/>
      <c r="BD1822" s="5"/>
      <c r="BE1822" s="5"/>
      <c r="BF1822" s="5"/>
      <c r="BG1822" s="5"/>
      <c r="BH1822" s="5"/>
      <c r="BI1822" s="5"/>
      <c r="BJ1822" s="5"/>
      <c r="BK1822" s="5"/>
      <c r="BL1822" s="5"/>
      <c r="BM1822" s="5"/>
      <c r="BN1822" s="5"/>
      <c r="BO1822" s="1">
        <f t="shared" si="28"/>
        <v>0</v>
      </c>
      <c r="BP1822" s="2"/>
    </row>
    <row r="1823" spans="1:68" x14ac:dyDescent="0.25">
      <c r="A1823" s="3"/>
      <c r="B1823" s="4"/>
      <c r="C1823" s="2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5"/>
      <c r="X1823" s="5"/>
      <c r="Y1823" s="5"/>
      <c r="Z1823" s="5"/>
      <c r="AA1823" s="5"/>
      <c r="AB1823" s="5"/>
      <c r="AC1823" s="5"/>
      <c r="AD1823" s="5"/>
      <c r="AE1823" s="5"/>
      <c r="AF1823" s="5"/>
      <c r="AG1823" s="5"/>
      <c r="AH1823" s="5"/>
      <c r="AI1823" s="5"/>
      <c r="AJ1823" s="5"/>
      <c r="AK1823" s="5"/>
      <c r="AL1823" s="5"/>
      <c r="AM1823" s="5"/>
      <c r="AN1823" s="5"/>
      <c r="AO1823" s="5"/>
      <c r="AP1823" s="5"/>
      <c r="AQ1823" s="5"/>
      <c r="AR1823" s="5"/>
      <c r="AS1823" s="5"/>
      <c r="AT1823" s="5"/>
      <c r="AU1823" s="5"/>
      <c r="AV1823" s="5"/>
      <c r="AW1823" s="5"/>
      <c r="AX1823" s="5"/>
      <c r="AY1823" s="5"/>
      <c r="AZ1823" s="5"/>
      <c r="BA1823" s="5"/>
      <c r="BB1823" s="5"/>
      <c r="BC1823" s="5"/>
      <c r="BD1823" s="5"/>
      <c r="BE1823" s="5"/>
      <c r="BF1823" s="5"/>
      <c r="BG1823" s="5"/>
      <c r="BH1823" s="5"/>
      <c r="BI1823" s="5"/>
      <c r="BJ1823" s="5"/>
      <c r="BK1823" s="5"/>
      <c r="BL1823" s="5"/>
      <c r="BM1823" s="5"/>
      <c r="BN1823" s="5"/>
      <c r="BO1823" s="1">
        <f t="shared" si="28"/>
        <v>0</v>
      </c>
      <c r="BP1823" s="2"/>
    </row>
    <row r="1824" spans="1:68" x14ac:dyDescent="0.25">
      <c r="A1824" s="3"/>
      <c r="B1824" s="4"/>
      <c r="C1824" s="2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 s="5"/>
      <c r="O1824" s="5"/>
      <c r="P1824" s="5"/>
      <c r="Q1824" s="5"/>
      <c r="R1824" s="5"/>
      <c r="S1824" s="5"/>
      <c r="T1824" s="5"/>
      <c r="U1824" s="5"/>
      <c r="V1824" s="5"/>
      <c r="W1824" s="5"/>
      <c r="X1824" s="5"/>
      <c r="Y1824" s="5"/>
      <c r="Z1824" s="5"/>
      <c r="AA1824" s="5"/>
      <c r="AB1824" s="5"/>
      <c r="AC1824" s="5"/>
      <c r="AD1824" s="5"/>
      <c r="AE1824" s="5"/>
      <c r="AF1824" s="5"/>
      <c r="AG1824" s="5"/>
      <c r="AH1824" s="5"/>
      <c r="AI1824" s="5"/>
      <c r="AJ1824" s="5"/>
      <c r="AK1824" s="5"/>
      <c r="AL1824" s="5"/>
      <c r="AM1824" s="5"/>
      <c r="AN1824" s="5"/>
      <c r="AO1824" s="5"/>
      <c r="AP1824" s="5"/>
      <c r="AQ1824" s="5"/>
      <c r="AR1824" s="5"/>
      <c r="AS1824" s="5"/>
      <c r="AT1824" s="5"/>
      <c r="AU1824" s="5"/>
      <c r="AV1824" s="5"/>
      <c r="AW1824" s="5"/>
      <c r="AX1824" s="5"/>
      <c r="AY1824" s="5"/>
      <c r="AZ1824" s="5"/>
      <c r="BA1824" s="5"/>
      <c r="BB1824" s="5"/>
      <c r="BC1824" s="5"/>
      <c r="BD1824" s="5"/>
      <c r="BE1824" s="5"/>
      <c r="BF1824" s="5"/>
      <c r="BG1824" s="5"/>
      <c r="BH1824" s="5"/>
      <c r="BI1824" s="5"/>
      <c r="BJ1824" s="5"/>
      <c r="BK1824" s="5"/>
      <c r="BL1824" s="5"/>
      <c r="BM1824" s="5"/>
      <c r="BN1824" s="5"/>
      <c r="BO1824" s="1">
        <f t="shared" si="28"/>
        <v>0</v>
      </c>
      <c r="BP1824" s="2"/>
    </row>
    <row r="1825" spans="1:68" x14ac:dyDescent="0.25">
      <c r="A1825" s="3"/>
      <c r="B1825" s="4"/>
      <c r="C1825" s="2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 s="5"/>
      <c r="O1825" s="5"/>
      <c r="P1825" s="5"/>
      <c r="Q1825" s="5"/>
      <c r="R1825" s="5"/>
      <c r="S1825" s="5"/>
      <c r="T1825" s="5"/>
      <c r="U1825" s="5"/>
      <c r="V1825" s="5"/>
      <c r="W1825" s="5"/>
      <c r="X1825" s="5"/>
      <c r="Y1825" s="5"/>
      <c r="Z1825" s="5"/>
      <c r="AA1825" s="5"/>
      <c r="AB1825" s="5"/>
      <c r="AC1825" s="5"/>
      <c r="AD1825" s="5"/>
      <c r="AE1825" s="5"/>
      <c r="AF1825" s="5"/>
      <c r="AG1825" s="5"/>
      <c r="AH1825" s="5"/>
      <c r="AI1825" s="5"/>
      <c r="AJ1825" s="5"/>
      <c r="AK1825" s="5"/>
      <c r="AL1825" s="5"/>
      <c r="AM1825" s="5"/>
      <c r="AN1825" s="5"/>
      <c r="AO1825" s="5"/>
      <c r="AP1825" s="5"/>
      <c r="AQ1825" s="5"/>
      <c r="AR1825" s="5"/>
      <c r="AS1825" s="5"/>
      <c r="AT1825" s="5"/>
      <c r="AU1825" s="5"/>
      <c r="AV1825" s="5"/>
      <c r="AW1825" s="5"/>
      <c r="AX1825" s="5"/>
      <c r="AY1825" s="5"/>
      <c r="AZ1825" s="5"/>
      <c r="BA1825" s="5"/>
      <c r="BB1825" s="5"/>
      <c r="BC1825" s="5"/>
      <c r="BD1825" s="5"/>
      <c r="BE1825" s="5"/>
      <c r="BF1825" s="5"/>
      <c r="BG1825" s="5"/>
      <c r="BH1825" s="5"/>
      <c r="BI1825" s="5"/>
      <c r="BJ1825" s="5"/>
      <c r="BK1825" s="5"/>
      <c r="BL1825" s="5"/>
      <c r="BM1825" s="5"/>
      <c r="BN1825" s="5"/>
      <c r="BO1825" s="1">
        <f t="shared" si="28"/>
        <v>0</v>
      </c>
      <c r="BP1825" s="2"/>
    </row>
    <row r="1826" spans="1:68" x14ac:dyDescent="0.25">
      <c r="A1826" s="3"/>
      <c r="B1826" s="4"/>
      <c r="C1826" s="2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 s="5"/>
      <c r="O1826" s="5"/>
      <c r="P1826" s="5"/>
      <c r="Q1826" s="5"/>
      <c r="R1826" s="5"/>
      <c r="S1826" s="5"/>
      <c r="T1826" s="5"/>
      <c r="U1826" s="5"/>
      <c r="V1826" s="5"/>
      <c r="W1826" s="5"/>
      <c r="X1826" s="5"/>
      <c r="Y1826" s="5"/>
      <c r="Z1826" s="5"/>
      <c r="AA1826" s="5"/>
      <c r="AB1826" s="5"/>
      <c r="AC1826" s="5"/>
      <c r="AD1826" s="5"/>
      <c r="AE1826" s="5"/>
      <c r="AF1826" s="5"/>
      <c r="AG1826" s="5"/>
      <c r="AH1826" s="5"/>
      <c r="AI1826" s="5"/>
      <c r="AJ1826" s="5"/>
      <c r="AK1826" s="5"/>
      <c r="AL1826" s="5"/>
      <c r="AM1826" s="5"/>
      <c r="AN1826" s="5"/>
      <c r="AO1826" s="5"/>
      <c r="AP1826" s="5"/>
      <c r="AQ1826" s="5"/>
      <c r="AR1826" s="5"/>
      <c r="AS1826" s="5"/>
      <c r="AT1826" s="5"/>
      <c r="AU1826" s="5"/>
      <c r="AV1826" s="5"/>
      <c r="AW1826" s="5"/>
      <c r="AX1826" s="5"/>
      <c r="AY1826" s="5"/>
      <c r="AZ1826" s="5"/>
      <c r="BA1826" s="5"/>
      <c r="BB1826" s="5"/>
      <c r="BC1826" s="5"/>
      <c r="BD1826" s="5"/>
      <c r="BE1826" s="5"/>
      <c r="BF1826" s="5"/>
      <c r="BG1826" s="5"/>
      <c r="BH1826" s="5"/>
      <c r="BI1826" s="5"/>
      <c r="BJ1826" s="5"/>
      <c r="BK1826" s="5"/>
      <c r="BL1826" s="5"/>
      <c r="BM1826" s="5"/>
      <c r="BN1826" s="5"/>
      <c r="BO1826" s="1">
        <f t="shared" si="28"/>
        <v>0</v>
      </c>
      <c r="BP1826" s="2"/>
    </row>
    <row r="1827" spans="1:68" x14ac:dyDescent="0.25">
      <c r="A1827" s="3"/>
      <c r="B1827" s="4"/>
      <c r="C1827" s="2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5"/>
      <c r="X1827" s="5"/>
      <c r="Y1827" s="5"/>
      <c r="Z1827" s="5"/>
      <c r="AA1827" s="5"/>
      <c r="AB1827" s="5"/>
      <c r="AC1827" s="5"/>
      <c r="AD1827" s="5"/>
      <c r="AE1827" s="5"/>
      <c r="AF1827" s="5"/>
      <c r="AG1827" s="5"/>
      <c r="AH1827" s="5"/>
      <c r="AI1827" s="5"/>
      <c r="AJ1827" s="5"/>
      <c r="AK1827" s="5"/>
      <c r="AL1827" s="5"/>
      <c r="AM1827" s="5"/>
      <c r="AN1827" s="5"/>
      <c r="AO1827" s="5"/>
      <c r="AP1827" s="5"/>
      <c r="AQ1827" s="5"/>
      <c r="AR1827" s="5"/>
      <c r="AS1827" s="5"/>
      <c r="AT1827" s="5"/>
      <c r="AU1827" s="5"/>
      <c r="AV1827" s="5"/>
      <c r="AW1827" s="5"/>
      <c r="AX1827" s="5"/>
      <c r="AY1827" s="5"/>
      <c r="AZ1827" s="5"/>
      <c r="BA1827" s="5"/>
      <c r="BB1827" s="5"/>
      <c r="BC1827" s="5"/>
      <c r="BD1827" s="5"/>
      <c r="BE1827" s="5"/>
      <c r="BF1827" s="5"/>
      <c r="BG1827" s="5"/>
      <c r="BH1827" s="5"/>
      <c r="BI1827" s="5"/>
      <c r="BJ1827" s="5"/>
      <c r="BK1827" s="5"/>
      <c r="BL1827" s="5"/>
      <c r="BM1827" s="5"/>
      <c r="BN1827" s="5"/>
      <c r="BO1827" s="1">
        <f t="shared" si="28"/>
        <v>0</v>
      </c>
      <c r="BP1827" s="2"/>
    </row>
    <row r="1828" spans="1:68" x14ac:dyDescent="0.25">
      <c r="A1828" s="3"/>
      <c r="B1828" s="4"/>
      <c r="C1828" s="2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 s="5"/>
      <c r="O1828" s="5"/>
      <c r="P1828" s="5"/>
      <c r="Q1828" s="5"/>
      <c r="R1828" s="5"/>
      <c r="S1828" s="5"/>
      <c r="T1828" s="5"/>
      <c r="U1828" s="5"/>
      <c r="V1828" s="5"/>
      <c r="W1828" s="5"/>
      <c r="X1828" s="5"/>
      <c r="Y1828" s="5"/>
      <c r="Z1828" s="5"/>
      <c r="AA1828" s="5"/>
      <c r="AB1828" s="5"/>
      <c r="AC1828" s="5"/>
      <c r="AD1828" s="5"/>
      <c r="AE1828" s="5"/>
      <c r="AF1828" s="5"/>
      <c r="AG1828" s="5"/>
      <c r="AH1828" s="5"/>
      <c r="AI1828" s="5"/>
      <c r="AJ1828" s="5"/>
      <c r="AK1828" s="5"/>
      <c r="AL1828" s="5"/>
      <c r="AM1828" s="5"/>
      <c r="AN1828" s="5"/>
      <c r="AO1828" s="5"/>
      <c r="AP1828" s="5"/>
      <c r="AQ1828" s="5"/>
      <c r="AR1828" s="5"/>
      <c r="AS1828" s="5"/>
      <c r="AT1828" s="5"/>
      <c r="AU1828" s="5"/>
      <c r="AV1828" s="5"/>
      <c r="AW1828" s="5"/>
      <c r="AX1828" s="5"/>
      <c r="AY1828" s="5"/>
      <c r="AZ1828" s="5"/>
      <c r="BA1828" s="5"/>
      <c r="BB1828" s="5"/>
      <c r="BC1828" s="5"/>
      <c r="BD1828" s="5"/>
      <c r="BE1828" s="5"/>
      <c r="BF1828" s="5"/>
      <c r="BG1828" s="5"/>
      <c r="BH1828" s="5"/>
      <c r="BI1828" s="5"/>
      <c r="BJ1828" s="5"/>
      <c r="BK1828" s="5"/>
      <c r="BL1828" s="5"/>
      <c r="BM1828" s="5"/>
      <c r="BN1828" s="5"/>
      <c r="BO1828" s="1">
        <f t="shared" si="28"/>
        <v>0</v>
      </c>
      <c r="BP1828" s="2"/>
    </row>
    <row r="1829" spans="1:68" x14ac:dyDescent="0.25">
      <c r="A1829" s="3"/>
      <c r="B1829" s="4"/>
      <c r="C1829" s="2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 s="5"/>
      <c r="O1829" s="5"/>
      <c r="P1829" s="5"/>
      <c r="Q1829" s="5"/>
      <c r="R1829" s="5"/>
      <c r="S1829" s="5"/>
      <c r="T1829" s="5"/>
      <c r="U1829" s="5"/>
      <c r="V1829" s="5"/>
      <c r="W1829" s="5"/>
      <c r="X1829" s="5"/>
      <c r="Y1829" s="5"/>
      <c r="Z1829" s="5"/>
      <c r="AA1829" s="5"/>
      <c r="AB1829" s="5"/>
      <c r="AC1829" s="5"/>
      <c r="AD1829" s="5"/>
      <c r="AE1829" s="5"/>
      <c r="AF1829" s="5"/>
      <c r="AG1829" s="5"/>
      <c r="AH1829" s="5"/>
      <c r="AI1829" s="5"/>
      <c r="AJ1829" s="5"/>
      <c r="AK1829" s="5"/>
      <c r="AL1829" s="5"/>
      <c r="AM1829" s="5"/>
      <c r="AN1829" s="5"/>
      <c r="AO1829" s="5"/>
      <c r="AP1829" s="5"/>
      <c r="AQ1829" s="5"/>
      <c r="AR1829" s="5"/>
      <c r="AS1829" s="5"/>
      <c r="AT1829" s="5"/>
      <c r="AU1829" s="5"/>
      <c r="AV1829" s="5"/>
      <c r="AW1829" s="5"/>
      <c r="AX1829" s="5"/>
      <c r="AY1829" s="5"/>
      <c r="AZ1829" s="5"/>
      <c r="BA1829" s="5"/>
      <c r="BB1829" s="5"/>
      <c r="BC1829" s="5"/>
      <c r="BD1829" s="5"/>
      <c r="BE1829" s="5"/>
      <c r="BF1829" s="5"/>
      <c r="BG1829" s="5"/>
      <c r="BH1829" s="5"/>
      <c r="BI1829" s="5"/>
      <c r="BJ1829" s="5"/>
      <c r="BK1829" s="5"/>
      <c r="BL1829" s="5"/>
      <c r="BM1829" s="5"/>
      <c r="BN1829" s="5"/>
      <c r="BO1829" s="1">
        <f t="shared" si="28"/>
        <v>0</v>
      </c>
      <c r="BP1829" s="2"/>
    </row>
    <row r="1830" spans="1:68" x14ac:dyDescent="0.25">
      <c r="A1830" s="3"/>
      <c r="B1830" s="4"/>
      <c r="C1830" s="2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 s="5"/>
      <c r="O1830" s="5"/>
      <c r="P1830" s="5"/>
      <c r="Q1830" s="5"/>
      <c r="R1830" s="5"/>
      <c r="S1830" s="5"/>
      <c r="T1830" s="5"/>
      <c r="U1830" s="5"/>
      <c r="V1830" s="5"/>
      <c r="W1830" s="5"/>
      <c r="X1830" s="5"/>
      <c r="Y1830" s="5"/>
      <c r="Z1830" s="5"/>
      <c r="AA1830" s="5"/>
      <c r="AB1830" s="5"/>
      <c r="AC1830" s="5"/>
      <c r="AD1830" s="5"/>
      <c r="AE1830" s="5"/>
      <c r="AF1830" s="5"/>
      <c r="AG1830" s="5"/>
      <c r="AH1830" s="5"/>
      <c r="AI1830" s="5"/>
      <c r="AJ1830" s="5"/>
      <c r="AK1830" s="5"/>
      <c r="AL1830" s="5"/>
      <c r="AM1830" s="5"/>
      <c r="AN1830" s="5"/>
      <c r="AO1830" s="5"/>
      <c r="AP1830" s="5"/>
      <c r="AQ1830" s="5"/>
      <c r="AR1830" s="5"/>
      <c r="AS1830" s="5"/>
      <c r="AT1830" s="5"/>
      <c r="AU1830" s="5"/>
      <c r="AV1830" s="5"/>
      <c r="AW1830" s="5"/>
      <c r="AX1830" s="5"/>
      <c r="AY1830" s="5"/>
      <c r="AZ1830" s="5"/>
      <c r="BA1830" s="5"/>
      <c r="BB1830" s="5"/>
      <c r="BC1830" s="5"/>
      <c r="BD1830" s="5"/>
      <c r="BE1830" s="5"/>
      <c r="BF1830" s="5"/>
      <c r="BG1830" s="5"/>
      <c r="BH1830" s="5"/>
      <c r="BI1830" s="5"/>
      <c r="BJ1830" s="5"/>
      <c r="BK1830" s="5"/>
      <c r="BL1830" s="5"/>
      <c r="BM1830" s="5"/>
      <c r="BN1830" s="5"/>
      <c r="BO1830" s="1">
        <f t="shared" si="28"/>
        <v>0</v>
      </c>
      <c r="BP1830" s="2"/>
    </row>
    <row r="1831" spans="1:68" x14ac:dyDescent="0.25">
      <c r="A1831" s="3"/>
      <c r="B1831" s="4"/>
      <c r="C1831" s="2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 s="5"/>
      <c r="O1831" s="5"/>
      <c r="P1831" s="5"/>
      <c r="Q1831" s="5"/>
      <c r="R1831" s="5"/>
      <c r="S1831" s="5"/>
      <c r="T1831" s="5"/>
      <c r="U1831" s="5"/>
      <c r="V1831" s="5"/>
      <c r="W1831" s="5"/>
      <c r="X1831" s="5"/>
      <c r="Y1831" s="5"/>
      <c r="Z1831" s="5"/>
      <c r="AA1831" s="5"/>
      <c r="AB1831" s="5"/>
      <c r="AC1831" s="5"/>
      <c r="AD1831" s="5"/>
      <c r="AE1831" s="5"/>
      <c r="AF1831" s="5"/>
      <c r="AG1831" s="5"/>
      <c r="AH1831" s="5"/>
      <c r="AI1831" s="5"/>
      <c r="AJ1831" s="5"/>
      <c r="AK1831" s="5"/>
      <c r="AL1831" s="5"/>
      <c r="AM1831" s="5"/>
      <c r="AN1831" s="5"/>
      <c r="AO1831" s="5"/>
      <c r="AP1831" s="5"/>
      <c r="AQ1831" s="5"/>
      <c r="AR1831" s="5"/>
      <c r="AS1831" s="5"/>
      <c r="AT1831" s="5"/>
      <c r="AU1831" s="5"/>
      <c r="AV1831" s="5"/>
      <c r="AW1831" s="5"/>
      <c r="AX1831" s="5"/>
      <c r="AY1831" s="5"/>
      <c r="AZ1831" s="5"/>
      <c r="BA1831" s="5"/>
      <c r="BB1831" s="5"/>
      <c r="BC1831" s="5"/>
      <c r="BD1831" s="5"/>
      <c r="BE1831" s="5"/>
      <c r="BF1831" s="5"/>
      <c r="BG1831" s="5"/>
      <c r="BH1831" s="5"/>
      <c r="BI1831" s="5"/>
      <c r="BJ1831" s="5"/>
      <c r="BK1831" s="5"/>
      <c r="BL1831" s="5"/>
      <c r="BM1831" s="5"/>
      <c r="BN1831" s="5"/>
      <c r="BO1831" s="1">
        <f t="shared" si="28"/>
        <v>0</v>
      </c>
      <c r="BP1831" s="2"/>
    </row>
    <row r="1832" spans="1:68" x14ac:dyDescent="0.25">
      <c r="A1832" s="3"/>
      <c r="B1832" s="4"/>
      <c r="C1832" s="2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 s="5"/>
      <c r="O1832" s="5"/>
      <c r="P1832" s="5"/>
      <c r="Q1832" s="5"/>
      <c r="R1832" s="5"/>
      <c r="S1832" s="5"/>
      <c r="T1832" s="5"/>
      <c r="U1832" s="5"/>
      <c r="V1832" s="5"/>
      <c r="W1832" s="5"/>
      <c r="X1832" s="5"/>
      <c r="Y1832" s="5"/>
      <c r="Z1832" s="5"/>
      <c r="AA1832" s="5"/>
      <c r="AB1832" s="5"/>
      <c r="AC1832" s="5"/>
      <c r="AD1832" s="5"/>
      <c r="AE1832" s="5"/>
      <c r="AF1832" s="5"/>
      <c r="AG1832" s="5"/>
      <c r="AH1832" s="5"/>
      <c r="AI1832" s="5"/>
      <c r="AJ1832" s="5"/>
      <c r="AK1832" s="5"/>
      <c r="AL1832" s="5"/>
      <c r="AM1832" s="5"/>
      <c r="AN1832" s="5"/>
      <c r="AO1832" s="5"/>
      <c r="AP1832" s="5"/>
      <c r="AQ1832" s="5"/>
      <c r="AR1832" s="5"/>
      <c r="AS1832" s="5"/>
      <c r="AT1832" s="5"/>
      <c r="AU1832" s="5"/>
      <c r="AV1832" s="5"/>
      <c r="AW1832" s="5"/>
      <c r="AX1832" s="5"/>
      <c r="AY1832" s="5"/>
      <c r="AZ1832" s="5"/>
      <c r="BA1832" s="5"/>
      <c r="BB1832" s="5"/>
      <c r="BC1832" s="5"/>
      <c r="BD1832" s="5"/>
      <c r="BE1832" s="5"/>
      <c r="BF1832" s="5"/>
      <c r="BG1832" s="5"/>
      <c r="BH1832" s="5"/>
      <c r="BI1832" s="5"/>
      <c r="BJ1832" s="5"/>
      <c r="BK1832" s="5"/>
      <c r="BL1832" s="5"/>
      <c r="BM1832" s="5"/>
      <c r="BN1832" s="5"/>
      <c r="BO1832" s="1">
        <f t="shared" si="28"/>
        <v>0</v>
      </c>
      <c r="BP1832" s="2"/>
    </row>
    <row r="1833" spans="1:68" x14ac:dyDescent="0.25">
      <c r="A1833" s="3"/>
      <c r="B1833" s="4"/>
      <c r="C1833" s="2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 s="5"/>
      <c r="O1833" s="5"/>
      <c r="P1833" s="5"/>
      <c r="Q1833" s="5"/>
      <c r="R1833" s="5"/>
      <c r="S1833" s="5"/>
      <c r="T1833" s="5"/>
      <c r="U1833" s="5"/>
      <c r="V1833" s="5"/>
      <c r="W1833" s="5"/>
      <c r="X1833" s="5"/>
      <c r="Y1833" s="5"/>
      <c r="Z1833" s="5"/>
      <c r="AA1833" s="5"/>
      <c r="AB1833" s="5"/>
      <c r="AC1833" s="5"/>
      <c r="AD1833" s="5"/>
      <c r="AE1833" s="5"/>
      <c r="AF1833" s="5"/>
      <c r="AG1833" s="5"/>
      <c r="AH1833" s="5"/>
      <c r="AI1833" s="5"/>
      <c r="AJ1833" s="5"/>
      <c r="AK1833" s="5"/>
      <c r="AL1833" s="5"/>
      <c r="AM1833" s="5"/>
      <c r="AN1833" s="5"/>
      <c r="AO1833" s="5"/>
      <c r="AP1833" s="5"/>
      <c r="AQ1833" s="5"/>
      <c r="AR1833" s="5"/>
      <c r="AS1833" s="5"/>
      <c r="AT1833" s="5"/>
      <c r="AU1833" s="5"/>
      <c r="AV1833" s="5"/>
      <c r="AW1833" s="5"/>
      <c r="AX1833" s="5"/>
      <c r="AY1833" s="5"/>
      <c r="AZ1833" s="5"/>
      <c r="BA1833" s="5"/>
      <c r="BB1833" s="5"/>
      <c r="BC1833" s="5"/>
      <c r="BD1833" s="5"/>
      <c r="BE1833" s="5"/>
      <c r="BF1833" s="5"/>
      <c r="BG1833" s="5"/>
      <c r="BH1833" s="5"/>
      <c r="BI1833" s="5"/>
      <c r="BJ1833" s="5"/>
      <c r="BK1833" s="5"/>
      <c r="BL1833" s="5"/>
      <c r="BM1833" s="5"/>
      <c r="BN1833" s="5"/>
      <c r="BO1833" s="1">
        <f t="shared" si="28"/>
        <v>0</v>
      </c>
      <c r="BP1833" s="2"/>
    </row>
    <row r="1834" spans="1:68" x14ac:dyDescent="0.25">
      <c r="A1834" s="3"/>
      <c r="B1834" s="4"/>
      <c r="C1834" s="2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 s="5"/>
      <c r="O1834" s="5"/>
      <c r="P1834" s="5"/>
      <c r="Q1834" s="5"/>
      <c r="R1834" s="5"/>
      <c r="S1834" s="5"/>
      <c r="T1834" s="5"/>
      <c r="U1834" s="5"/>
      <c r="V1834" s="5"/>
      <c r="W1834" s="5"/>
      <c r="X1834" s="5"/>
      <c r="Y1834" s="5"/>
      <c r="Z1834" s="5"/>
      <c r="AA1834" s="5"/>
      <c r="AB1834" s="5"/>
      <c r="AC1834" s="5"/>
      <c r="AD1834" s="5"/>
      <c r="AE1834" s="5"/>
      <c r="AF1834" s="5"/>
      <c r="AG1834" s="5"/>
      <c r="AH1834" s="5"/>
      <c r="AI1834" s="5"/>
      <c r="AJ1834" s="5"/>
      <c r="AK1834" s="5"/>
      <c r="AL1834" s="5"/>
      <c r="AM1834" s="5"/>
      <c r="AN1834" s="5"/>
      <c r="AO1834" s="5"/>
      <c r="AP1834" s="5"/>
      <c r="AQ1834" s="5"/>
      <c r="AR1834" s="5"/>
      <c r="AS1834" s="5"/>
      <c r="AT1834" s="5"/>
      <c r="AU1834" s="5"/>
      <c r="AV1834" s="5"/>
      <c r="AW1834" s="5"/>
      <c r="AX1834" s="5"/>
      <c r="AY1834" s="5"/>
      <c r="AZ1834" s="5"/>
      <c r="BA1834" s="5"/>
      <c r="BB1834" s="5"/>
      <c r="BC1834" s="5"/>
      <c r="BD1834" s="5"/>
      <c r="BE1834" s="5"/>
      <c r="BF1834" s="5"/>
      <c r="BG1834" s="5"/>
      <c r="BH1834" s="5"/>
      <c r="BI1834" s="5"/>
      <c r="BJ1834" s="5"/>
      <c r="BK1834" s="5"/>
      <c r="BL1834" s="5"/>
      <c r="BM1834" s="5"/>
      <c r="BN1834" s="5"/>
      <c r="BO1834" s="1">
        <f t="shared" si="28"/>
        <v>0</v>
      </c>
      <c r="BP1834" s="2"/>
    </row>
    <row r="1835" spans="1:68" x14ac:dyDescent="0.25">
      <c r="A1835" s="3"/>
      <c r="B1835" s="4"/>
      <c r="C1835" s="2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 s="5"/>
      <c r="O1835" s="5"/>
      <c r="P1835" s="5"/>
      <c r="Q1835" s="5"/>
      <c r="R1835" s="5"/>
      <c r="S1835" s="5"/>
      <c r="T1835" s="5"/>
      <c r="U1835" s="5"/>
      <c r="V1835" s="5"/>
      <c r="W1835" s="5"/>
      <c r="X1835" s="5"/>
      <c r="Y1835" s="5"/>
      <c r="Z1835" s="5"/>
      <c r="AA1835" s="5"/>
      <c r="AB1835" s="5"/>
      <c r="AC1835" s="5"/>
      <c r="AD1835" s="5"/>
      <c r="AE1835" s="5"/>
      <c r="AF1835" s="5"/>
      <c r="AG1835" s="5"/>
      <c r="AH1835" s="5"/>
      <c r="AI1835" s="5"/>
      <c r="AJ1835" s="5"/>
      <c r="AK1835" s="5"/>
      <c r="AL1835" s="5"/>
      <c r="AM1835" s="5"/>
      <c r="AN1835" s="5"/>
      <c r="AO1835" s="5"/>
      <c r="AP1835" s="5"/>
      <c r="AQ1835" s="5"/>
      <c r="AR1835" s="5"/>
      <c r="AS1835" s="5"/>
      <c r="AT1835" s="5"/>
      <c r="AU1835" s="5"/>
      <c r="AV1835" s="5"/>
      <c r="AW1835" s="5"/>
      <c r="AX1835" s="5"/>
      <c r="AY1835" s="5"/>
      <c r="AZ1835" s="5"/>
      <c r="BA1835" s="5"/>
      <c r="BB1835" s="5"/>
      <c r="BC1835" s="5"/>
      <c r="BD1835" s="5"/>
      <c r="BE1835" s="5"/>
      <c r="BF1835" s="5"/>
      <c r="BG1835" s="5"/>
      <c r="BH1835" s="5"/>
      <c r="BI1835" s="5"/>
      <c r="BJ1835" s="5"/>
      <c r="BK1835" s="5"/>
      <c r="BL1835" s="5"/>
      <c r="BM1835" s="5"/>
      <c r="BN1835" s="5"/>
      <c r="BO1835" s="1">
        <f t="shared" si="28"/>
        <v>0</v>
      </c>
      <c r="BP1835" s="2"/>
    </row>
    <row r="1836" spans="1:68" x14ac:dyDescent="0.25">
      <c r="A1836" s="3"/>
      <c r="B1836" s="4"/>
      <c r="C1836" s="2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 s="5"/>
      <c r="O1836" s="5"/>
      <c r="P1836" s="5"/>
      <c r="Q1836" s="5"/>
      <c r="R1836" s="5"/>
      <c r="S1836" s="5"/>
      <c r="T1836" s="5"/>
      <c r="U1836" s="5"/>
      <c r="V1836" s="5"/>
      <c r="W1836" s="5"/>
      <c r="X1836" s="5"/>
      <c r="Y1836" s="5"/>
      <c r="Z1836" s="5"/>
      <c r="AA1836" s="5"/>
      <c r="AB1836" s="5"/>
      <c r="AC1836" s="5"/>
      <c r="AD1836" s="5"/>
      <c r="AE1836" s="5"/>
      <c r="AF1836" s="5"/>
      <c r="AG1836" s="5"/>
      <c r="AH1836" s="5"/>
      <c r="AI1836" s="5"/>
      <c r="AJ1836" s="5"/>
      <c r="AK1836" s="5"/>
      <c r="AL1836" s="5"/>
      <c r="AM1836" s="5"/>
      <c r="AN1836" s="5"/>
      <c r="AO1836" s="5"/>
      <c r="AP1836" s="5"/>
      <c r="AQ1836" s="5"/>
      <c r="AR1836" s="5"/>
      <c r="AS1836" s="5"/>
      <c r="AT1836" s="5"/>
      <c r="AU1836" s="5"/>
      <c r="AV1836" s="5"/>
      <c r="AW1836" s="5"/>
      <c r="AX1836" s="5"/>
      <c r="AY1836" s="5"/>
      <c r="AZ1836" s="5"/>
      <c r="BA1836" s="5"/>
      <c r="BB1836" s="5"/>
      <c r="BC1836" s="5"/>
      <c r="BD1836" s="5"/>
      <c r="BE1836" s="5"/>
      <c r="BF1836" s="5"/>
      <c r="BG1836" s="5"/>
      <c r="BH1836" s="5"/>
      <c r="BI1836" s="5"/>
      <c r="BJ1836" s="5"/>
      <c r="BK1836" s="5"/>
      <c r="BL1836" s="5"/>
      <c r="BM1836" s="5"/>
      <c r="BN1836" s="5"/>
      <c r="BO1836" s="1">
        <f t="shared" si="28"/>
        <v>0</v>
      </c>
      <c r="BP1836" s="2"/>
    </row>
    <row r="1837" spans="1:68" x14ac:dyDescent="0.25">
      <c r="A1837" s="3"/>
      <c r="B1837" s="4"/>
      <c r="C1837" s="2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 s="5"/>
      <c r="O1837" s="5"/>
      <c r="P1837" s="5"/>
      <c r="Q1837" s="5"/>
      <c r="R1837" s="5"/>
      <c r="S1837" s="5"/>
      <c r="T1837" s="5"/>
      <c r="U1837" s="5"/>
      <c r="V1837" s="5"/>
      <c r="W1837" s="5"/>
      <c r="X1837" s="5"/>
      <c r="Y1837" s="5"/>
      <c r="Z1837" s="5"/>
      <c r="AA1837" s="5"/>
      <c r="AB1837" s="5"/>
      <c r="AC1837" s="5"/>
      <c r="AD1837" s="5"/>
      <c r="AE1837" s="5"/>
      <c r="AF1837" s="5"/>
      <c r="AG1837" s="5"/>
      <c r="AH1837" s="5"/>
      <c r="AI1837" s="5"/>
      <c r="AJ1837" s="5"/>
      <c r="AK1837" s="5"/>
      <c r="AL1837" s="5"/>
      <c r="AM1837" s="5"/>
      <c r="AN1837" s="5"/>
      <c r="AO1837" s="5"/>
      <c r="AP1837" s="5"/>
      <c r="AQ1837" s="5"/>
      <c r="AR1837" s="5"/>
      <c r="AS1837" s="5"/>
      <c r="AT1837" s="5"/>
      <c r="AU1837" s="5"/>
      <c r="AV1837" s="5"/>
      <c r="AW1837" s="5"/>
      <c r="AX1837" s="5"/>
      <c r="AY1837" s="5"/>
      <c r="AZ1837" s="5"/>
      <c r="BA1837" s="5"/>
      <c r="BB1837" s="5"/>
      <c r="BC1837" s="5"/>
      <c r="BD1837" s="5"/>
      <c r="BE1837" s="5"/>
      <c r="BF1837" s="5"/>
      <c r="BG1837" s="5"/>
      <c r="BH1837" s="5"/>
      <c r="BI1837" s="5"/>
      <c r="BJ1837" s="5"/>
      <c r="BK1837" s="5"/>
      <c r="BL1837" s="5"/>
      <c r="BM1837" s="5"/>
      <c r="BN1837" s="5"/>
      <c r="BO1837" s="1">
        <f t="shared" si="28"/>
        <v>0</v>
      </c>
      <c r="BP1837" s="2"/>
    </row>
    <row r="1838" spans="1:68" x14ac:dyDescent="0.25">
      <c r="A1838" s="3"/>
      <c r="B1838" s="4"/>
      <c r="C1838" s="2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 s="5"/>
      <c r="O1838" s="5"/>
      <c r="P1838" s="5"/>
      <c r="Q1838" s="5"/>
      <c r="R1838" s="5"/>
      <c r="S1838" s="5"/>
      <c r="T1838" s="5"/>
      <c r="U1838" s="5"/>
      <c r="V1838" s="5"/>
      <c r="W1838" s="5"/>
      <c r="X1838" s="5"/>
      <c r="Y1838" s="5"/>
      <c r="Z1838" s="5"/>
      <c r="AA1838" s="5"/>
      <c r="AB1838" s="5"/>
      <c r="AC1838" s="5"/>
      <c r="AD1838" s="5"/>
      <c r="AE1838" s="5"/>
      <c r="AF1838" s="5"/>
      <c r="AG1838" s="5"/>
      <c r="AH1838" s="5"/>
      <c r="AI1838" s="5"/>
      <c r="AJ1838" s="5"/>
      <c r="AK1838" s="5"/>
      <c r="AL1838" s="5"/>
      <c r="AM1838" s="5"/>
      <c r="AN1838" s="5"/>
      <c r="AO1838" s="5"/>
      <c r="AP1838" s="5"/>
      <c r="AQ1838" s="5"/>
      <c r="AR1838" s="5"/>
      <c r="AS1838" s="5"/>
      <c r="AT1838" s="5"/>
      <c r="AU1838" s="5"/>
      <c r="AV1838" s="5"/>
      <c r="AW1838" s="5"/>
      <c r="AX1838" s="5"/>
      <c r="AY1838" s="5"/>
      <c r="AZ1838" s="5"/>
      <c r="BA1838" s="5"/>
      <c r="BB1838" s="5"/>
      <c r="BC1838" s="5"/>
      <c r="BD1838" s="5"/>
      <c r="BE1838" s="5"/>
      <c r="BF1838" s="5"/>
      <c r="BG1838" s="5"/>
      <c r="BH1838" s="5"/>
      <c r="BI1838" s="5"/>
      <c r="BJ1838" s="5"/>
      <c r="BK1838" s="5"/>
      <c r="BL1838" s="5"/>
      <c r="BM1838" s="5"/>
      <c r="BN1838" s="5"/>
      <c r="BO1838" s="1">
        <f t="shared" si="28"/>
        <v>0</v>
      </c>
      <c r="BP1838" s="2"/>
    </row>
    <row r="1839" spans="1:68" x14ac:dyDescent="0.25">
      <c r="A1839" s="3"/>
      <c r="B1839" s="4"/>
      <c r="C1839" s="2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 s="5"/>
      <c r="O1839" s="5"/>
      <c r="P1839" s="5"/>
      <c r="Q1839" s="5"/>
      <c r="R1839" s="5"/>
      <c r="S1839" s="5"/>
      <c r="T1839" s="5"/>
      <c r="U1839" s="5"/>
      <c r="V1839" s="5"/>
      <c r="W1839" s="5"/>
      <c r="X1839" s="5"/>
      <c r="Y1839" s="5"/>
      <c r="Z1839" s="5"/>
      <c r="AA1839" s="5"/>
      <c r="AB1839" s="5"/>
      <c r="AC1839" s="5"/>
      <c r="AD1839" s="5"/>
      <c r="AE1839" s="5"/>
      <c r="AF1839" s="5"/>
      <c r="AG1839" s="5"/>
      <c r="AH1839" s="5"/>
      <c r="AI1839" s="5"/>
      <c r="AJ1839" s="5"/>
      <c r="AK1839" s="5"/>
      <c r="AL1839" s="5"/>
      <c r="AM1839" s="5"/>
      <c r="AN1839" s="5"/>
      <c r="AO1839" s="5"/>
      <c r="AP1839" s="5"/>
      <c r="AQ1839" s="5"/>
      <c r="AR1839" s="5"/>
      <c r="AS1839" s="5"/>
      <c r="AT1839" s="5"/>
      <c r="AU1839" s="5"/>
      <c r="AV1839" s="5"/>
      <c r="AW1839" s="5"/>
      <c r="AX1839" s="5"/>
      <c r="AY1839" s="5"/>
      <c r="AZ1839" s="5"/>
      <c r="BA1839" s="5"/>
      <c r="BB1839" s="5"/>
      <c r="BC1839" s="5"/>
      <c r="BD1839" s="5"/>
      <c r="BE1839" s="5"/>
      <c r="BF1839" s="5"/>
      <c r="BG1839" s="5"/>
      <c r="BH1839" s="5"/>
      <c r="BI1839" s="5"/>
      <c r="BJ1839" s="5"/>
      <c r="BK1839" s="5"/>
      <c r="BL1839" s="5"/>
      <c r="BM1839" s="5"/>
      <c r="BN1839" s="5"/>
      <c r="BO1839" s="1">
        <f t="shared" si="28"/>
        <v>0</v>
      </c>
      <c r="BP1839" s="2"/>
    </row>
    <row r="1840" spans="1:68" x14ac:dyDescent="0.25">
      <c r="A1840" s="3"/>
      <c r="B1840" s="4"/>
      <c r="C1840" s="2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 s="5"/>
      <c r="O1840" s="5"/>
      <c r="P1840" s="5"/>
      <c r="Q1840" s="5"/>
      <c r="R1840" s="5"/>
      <c r="S1840" s="5"/>
      <c r="T1840" s="5"/>
      <c r="U1840" s="5"/>
      <c r="V1840" s="5"/>
      <c r="W1840" s="5"/>
      <c r="X1840" s="5"/>
      <c r="Y1840" s="5"/>
      <c r="Z1840" s="5"/>
      <c r="AA1840" s="5"/>
      <c r="AB1840" s="5"/>
      <c r="AC1840" s="5"/>
      <c r="AD1840" s="5"/>
      <c r="AE1840" s="5"/>
      <c r="AF1840" s="5"/>
      <c r="AG1840" s="5"/>
      <c r="AH1840" s="5"/>
      <c r="AI1840" s="5"/>
      <c r="AJ1840" s="5"/>
      <c r="AK1840" s="5"/>
      <c r="AL1840" s="5"/>
      <c r="AM1840" s="5"/>
      <c r="AN1840" s="5"/>
      <c r="AO1840" s="5"/>
      <c r="AP1840" s="5"/>
      <c r="AQ1840" s="5"/>
      <c r="AR1840" s="5"/>
      <c r="AS1840" s="5"/>
      <c r="AT1840" s="5"/>
      <c r="AU1840" s="5"/>
      <c r="AV1840" s="5"/>
      <c r="AW1840" s="5"/>
      <c r="AX1840" s="5"/>
      <c r="AY1840" s="5"/>
      <c r="AZ1840" s="5"/>
      <c r="BA1840" s="5"/>
      <c r="BB1840" s="5"/>
      <c r="BC1840" s="5"/>
      <c r="BD1840" s="5"/>
      <c r="BE1840" s="5"/>
      <c r="BF1840" s="5"/>
      <c r="BG1840" s="5"/>
      <c r="BH1840" s="5"/>
      <c r="BI1840" s="5"/>
      <c r="BJ1840" s="5"/>
      <c r="BK1840" s="5"/>
      <c r="BL1840" s="5"/>
      <c r="BM1840" s="5"/>
      <c r="BN1840" s="5"/>
      <c r="BO1840" s="1">
        <f t="shared" si="28"/>
        <v>0</v>
      </c>
      <c r="BP1840" s="2"/>
    </row>
    <row r="1841" spans="1:68" x14ac:dyDescent="0.25">
      <c r="A1841" s="3"/>
      <c r="B1841" s="4"/>
      <c r="C1841" s="2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 s="5"/>
      <c r="O1841" s="5"/>
      <c r="P1841" s="5"/>
      <c r="Q1841" s="5"/>
      <c r="R1841" s="5"/>
      <c r="S1841" s="5"/>
      <c r="T1841" s="5"/>
      <c r="U1841" s="5"/>
      <c r="V1841" s="5"/>
      <c r="W1841" s="5"/>
      <c r="X1841" s="5"/>
      <c r="Y1841" s="5"/>
      <c r="Z1841" s="5"/>
      <c r="AA1841" s="5"/>
      <c r="AB1841" s="5"/>
      <c r="AC1841" s="5"/>
      <c r="AD1841" s="5"/>
      <c r="AE1841" s="5"/>
      <c r="AF1841" s="5"/>
      <c r="AG1841" s="5"/>
      <c r="AH1841" s="5"/>
      <c r="AI1841" s="5"/>
      <c r="AJ1841" s="5"/>
      <c r="AK1841" s="5"/>
      <c r="AL1841" s="5"/>
      <c r="AM1841" s="5"/>
      <c r="AN1841" s="5"/>
      <c r="AO1841" s="5"/>
      <c r="AP1841" s="5"/>
      <c r="AQ1841" s="5"/>
      <c r="AR1841" s="5"/>
      <c r="AS1841" s="5"/>
      <c r="AT1841" s="5"/>
      <c r="AU1841" s="5"/>
      <c r="AV1841" s="5"/>
      <c r="AW1841" s="5"/>
      <c r="AX1841" s="5"/>
      <c r="AY1841" s="5"/>
      <c r="AZ1841" s="5"/>
      <c r="BA1841" s="5"/>
      <c r="BB1841" s="5"/>
      <c r="BC1841" s="5"/>
      <c r="BD1841" s="5"/>
      <c r="BE1841" s="5"/>
      <c r="BF1841" s="5"/>
      <c r="BG1841" s="5"/>
      <c r="BH1841" s="5"/>
      <c r="BI1841" s="5"/>
      <c r="BJ1841" s="5"/>
      <c r="BK1841" s="5"/>
      <c r="BL1841" s="5"/>
      <c r="BM1841" s="5"/>
      <c r="BN1841" s="5"/>
      <c r="BO1841" s="1">
        <f t="shared" si="28"/>
        <v>0</v>
      </c>
      <c r="BP1841" s="2"/>
    </row>
    <row r="1842" spans="1:68" x14ac:dyDescent="0.25">
      <c r="A1842" s="3"/>
      <c r="B1842" s="4"/>
      <c r="C1842" s="2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 s="5"/>
      <c r="O1842" s="5"/>
      <c r="P1842" s="5"/>
      <c r="Q1842" s="5"/>
      <c r="R1842" s="5"/>
      <c r="S1842" s="5"/>
      <c r="T1842" s="5"/>
      <c r="U1842" s="5"/>
      <c r="V1842" s="5"/>
      <c r="W1842" s="5"/>
      <c r="X1842" s="5"/>
      <c r="Y1842" s="5"/>
      <c r="Z1842" s="5"/>
      <c r="AA1842" s="5"/>
      <c r="AB1842" s="5"/>
      <c r="AC1842" s="5"/>
      <c r="AD1842" s="5"/>
      <c r="AE1842" s="5"/>
      <c r="AF1842" s="5"/>
      <c r="AG1842" s="5"/>
      <c r="AH1842" s="5"/>
      <c r="AI1842" s="5"/>
      <c r="AJ1842" s="5"/>
      <c r="AK1842" s="5"/>
      <c r="AL1842" s="5"/>
      <c r="AM1842" s="5"/>
      <c r="AN1842" s="5"/>
      <c r="AO1842" s="5"/>
      <c r="AP1842" s="5"/>
      <c r="AQ1842" s="5"/>
      <c r="AR1842" s="5"/>
      <c r="AS1842" s="5"/>
      <c r="AT1842" s="5"/>
      <c r="AU1842" s="5"/>
      <c r="AV1842" s="5"/>
      <c r="AW1842" s="5"/>
      <c r="AX1842" s="5"/>
      <c r="AY1842" s="5"/>
      <c r="AZ1842" s="5"/>
      <c r="BA1842" s="5"/>
      <c r="BB1842" s="5"/>
      <c r="BC1842" s="5"/>
      <c r="BD1842" s="5"/>
      <c r="BE1842" s="5"/>
      <c r="BF1842" s="5"/>
      <c r="BG1842" s="5"/>
      <c r="BH1842" s="5"/>
      <c r="BI1842" s="5"/>
      <c r="BJ1842" s="5"/>
      <c r="BK1842" s="5"/>
      <c r="BL1842" s="5"/>
      <c r="BM1842" s="5"/>
      <c r="BN1842" s="5"/>
      <c r="BO1842" s="1">
        <f t="shared" si="28"/>
        <v>0</v>
      </c>
      <c r="BP1842" s="2"/>
    </row>
    <row r="1843" spans="1:68" x14ac:dyDescent="0.25">
      <c r="A1843" s="3"/>
      <c r="B1843" s="4"/>
      <c r="C1843" s="2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 s="5"/>
      <c r="O1843" s="5"/>
      <c r="P1843" s="5"/>
      <c r="Q1843" s="5"/>
      <c r="R1843" s="5"/>
      <c r="S1843" s="5"/>
      <c r="T1843" s="5"/>
      <c r="U1843" s="5"/>
      <c r="V1843" s="5"/>
      <c r="W1843" s="5"/>
      <c r="X1843" s="5"/>
      <c r="Y1843" s="5"/>
      <c r="Z1843" s="5"/>
      <c r="AA1843" s="5"/>
      <c r="AB1843" s="5"/>
      <c r="AC1843" s="5"/>
      <c r="AD1843" s="5"/>
      <c r="AE1843" s="5"/>
      <c r="AF1843" s="5"/>
      <c r="AG1843" s="5"/>
      <c r="AH1843" s="5"/>
      <c r="AI1843" s="5"/>
      <c r="AJ1843" s="5"/>
      <c r="AK1843" s="5"/>
      <c r="AL1843" s="5"/>
      <c r="AM1843" s="5"/>
      <c r="AN1843" s="5"/>
      <c r="AO1843" s="5"/>
      <c r="AP1843" s="5"/>
      <c r="AQ1843" s="5"/>
      <c r="AR1843" s="5"/>
      <c r="AS1843" s="5"/>
      <c r="AT1843" s="5"/>
      <c r="AU1843" s="5"/>
      <c r="AV1843" s="5"/>
      <c r="AW1843" s="5"/>
      <c r="AX1843" s="5"/>
      <c r="AY1843" s="5"/>
      <c r="AZ1843" s="5"/>
      <c r="BA1843" s="5"/>
      <c r="BB1843" s="5"/>
      <c r="BC1843" s="5"/>
      <c r="BD1843" s="5"/>
      <c r="BE1843" s="5"/>
      <c r="BF1843" s="5"/>
      <c r="BG1843" s="5"/>
      <c r="BH1843" s="5"/>
      <c r="BI1843" s="5"/>
      <c r="BJ1843" s="5"/>
      <c r="BK1843" s="5"/>
      <c r="BL1843" s="5"/>
      <c r="BM1843" s="5"/>
      <c r="BN1843" s="5"/>
      <c r="BO1843" s="1">
        <f t="shared" si="28"/>
        <v>0</v>
      </c>
      <c r="BP1843" s="2"/>
    </row>
    <row r="1844" spans="1:68" x14ac:dyDescent="0.25">
      <c r="A1844" s="3"/>
      <c r="B1844" s="4"/>
      <c r="C1844" s="2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 s="5"/>
      <c r="O1844" s="5"/>
      <c r="P1844" s="5"/>
      <c r="Q1844" s="5"/>
      <c r="R1844" s="5"/>
      <c r="S1844" s="5"/>
      <c r="T1844" s="5"/>
      <c r="U1844" s="5"/>
      <c r="V1844" s="5"/>
      <c r="W1844" s="5"/>
      <c r="X1844" s="5"/>
      <c r="Y1844" s="5"/>
      <c r="Z1844" s="5"/>
      <c r="AA1844" s="5"/>
      <c r="AB1844" s="5"/>
      <c r="AC1844" s="5"/>
      <c r="AD1844" s="5"/>
      <c r="AE1844" s="5"/>
      <c r="AF1844" s="5"/>
      <c r="AG1844" s="5"/>
      <c r="AH1844" s="5"/>
      <c r="AI1844" s="5"/>
      <c r="AJ1844" s="5"/>
      <c r="AK1844" s="5"/>
      <c r="AL1844" s="5"/>
      <c r="AM1844" s="5"/>
      <c r="AN1844" s="5"/>
      <c r="AO1844" s="5"/>
      <c r="AP1844" s="5"/>
      <c r="AQ1844" s="5"/>
      <c r="AR1844" s="5"/>
      <c r="AS1844" s="5"/>
      <c r="AT1844" s="5"/>
      <c r="AU1844" s="5"/>
      <c r="AV1844" s="5"/>
      <c r="AW1844" s="5"/>
      <c r="AX1844" s="5"/>
      <c r="AY1844" s="5"/>
      <c r="AZ1844" s="5"/>
      <c r="BA1844" s="5"/>
      <c r="BB1844" s="5"/>
      <c r="BC1844" s="5"/>
      <c r="BD1844" s="5"/>
      <c r="BE1844" s="5"/>
      <c r="BF1844" s="5"/>
      <c r="BG1844" s="5"/>
      <c r="BH1844" s="5"/>
      <c r="BI1844" s="5"/>
      <c r="BJ1844" s="5"/>
      <c r="BK1844" s="5"/>
      <c r="BL1844" s="5"/>
      <c r="BM1844" s="5"/>
      <c r="BN1844" s="5"/>
      <c r="BO1844" s="1">
        <f t="shared" si="28"/>
        <v>0</v>
      </c>
      <c r="BP1844" s="2"/>
    </row>
    <row r="1845" spans="1:68" x14ac:dyDescent="0.25">
      <c r="A1845" s="3"/>
      <c r="B1845" s="4"/>
      <c r="C1845" s="2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5"/>
      <c r="X1845" s="5"/>
      <c r="Y1845" s="5"/>
      <c r="Z1845" s="5"/>
      <c r="AA1845" s="5"/>
      <c r="AB1845" s="5"/>
      <c r="AC1845" s="5"/>
      <c r="AD1845" s="5"/>
      <c r="AE1845" s="5"/>
      <c r="AF1845" s="5"/>
      <c r="AG1845" s="5"/>
      <c r="AH1845" s="5"/>
      <c r="AI1845" s="5"/>
      <c r="AJ1845" s="5"/>
      <c r="AK1845" s="5"/>
      <c r="AL1845" s="5"/>
      <c r="AM1845" s="5"/>
      <c r="AN1845" s="5"/>
      <c r="AO1845" s="5"/>
      <c r="AP1845" s="5"/>
      <c r="AQ1845" s="5"/>
      <c r="AR1845" s="5"/>
      <c r="AS1845" s="5"/>
      <c r="AT1845" s="5"/>
      <c r="AU1845" s="5"/>
      <c r="AV1845" s="5"/>
      <c r="AW1845" s="5"/>
      <c r="AX1845" s="5"/>
      <c r="AY1845" s="5"/>
      <c r="AZ1845" s="5"/>
      <c r="BA1845" s="5"/>
      <c r="BB1845" s="5"/>
      <c r="BC1845" s="5"/>
      <c r="BD1845" s="5"/>
      <c r="BE1845" s="5"/>
      <c r="BF1845" s="5"/>
      <c r="BG1845" s="5"/>
      <c r="BH1845" s="5"/>
      <c r="BI1845" s="5"/>
      <c r="BJ1845" s="5"/>
      <c r="BK1845" s="5"/>
      <c r="BL1845" s="5"/>
      <c r="BM1845" s="5"/>
      <c r="BN1845" s="5"/>
      <c r="BO1845" s="1">
        <f t="shared" si="28"/>
        <v>0</v>
      </c>
      <c r="BP1845" s="2"/>
    </row>
    <row r="1846" spans="1:68" x14ac:dyDescent="0.25">
      <c r="A1846" s="3"/>
      <c r="B1846" s="4"/>
      <c r="C1846" s="2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 s="5"/>
      <c r="O1846" s="5"/>
      <c r="P1846" s="5"/>
      <c r="Q1846" s="5"/>
      <c r="R1846" s="5"/>
      <c r="S1846" s="5"/>
      <c r="T1846" s="5"/>
      <c r="U1846" s="5"/>
      <c r="V1846" s="5"/>
      <c r="W1846" s="5"/>
      <c r="X1846" s="5"/>
      <c r="Y1846" s="5"/>
      <c r="Z1846" s="5"/>
      <c r="AA1846" s="5"/>
      <c r="AB1846" s="5"/>
      <c r="AC1846" s="5"/>
      <c r="AD1846" s="5"/>
      <c r="AE1846" s="5"/>
      <c r="AF1846" s="5"/>
      <c r="AG1846" s="5"/>
      <c r="AH1846" s="5"/>
      <c r="AI1846" s="5"/>
      <c r="AJ1846" s="5"/>
      <c r="AK1846" s="5"/>
      <c r="AL1846" s="5"/>
      <c r="AM1846" s="5"/>
      <c r="AN1846" s="5"/>
      <c r="AO1846" s="5"/>
      <c r="AP1846" s="5"/>
      <c r="AQ1846" s="5"/>
      <c r="AR1846" s="5"/>
      <c r="AS1846" s="5"/>
      <c r="AT1846" s="5"/>
      <c r="AU1846" s="5"/>
      <c r="AV1846" s="5"/>
      <c r="AW1846" s="5"/>
      <c r="AX1846" s="5"/>
      <c r="AY1846" s="5"/>
      <c r="AZ1846" s="5"/>
      <c r="BA1846" s="5"/>
      <c r="BB1846" s="5"/>
      <c r="BC1846" s="5"/>
      <c r="BD1846" s="5"/>
      <c r="BE1846" s="5"/>
      <c r="BF1846" s="5"/>
      <c r="BG1846" s="5"/>
      <c r="BH1846" s="5"/>
      <c r="BI1846" s="5"/>
      <c r="BJ1846" s="5"/>
      <c r="BK1846" s="5"/>
      <c r="BL1846" s="5"/>
      <c r="BM1846" s="5"/>
      <c r="BN1846" s="5"/>
      <c r="BO1846" s="1">
        <f t="shared" si="28"/>
        <v>0</v>
      </c>
      <c r="BP1846" s="2"/>
    </row>
    <row r="1847" spans="1:68" x14ac:dyDescent="0.25">
      <c r="A1847" s="3"/>
      <c r="B1847" s="4"/>
      <c r="C1847" s="2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 s="5"/>
      <c r="O1847" s="5"/>
      <c r="P1847" s="5"/>
      <c r="Q1847" s="5"/>
      <c r="R1847" s="5"/>
      <c r="S1847" s="5"/>
      <c r="T1847" s="5"/>
      <c r="U1847" s="5"/>
      <c r="V1847" s="5"/>
      <c r="W1847" s="5"/>
      <c r="X1847" s="5"/>
      <c r="Y1847" s="5"/>
      <c r="Z1847" s="5"/>
      <c r="AA1847" s="5"/>
      <c r="AB1847" s="5"/>
      <c r="AC1847" s="5"/>
      <c r="AD1847" s="5"/>
      <c r="AE1847" s="5"/>
      <c r="AF1847" s="5"/>
      <c r="AG1847" s="5"/>
      <c r="AH1847" s="5"/>
      <c r="AI1847" s="5"/>
      <c r="AJ1847" s="5"/>
      <c r="AK1847" s="5"/>
      <c r="AL1847" s="5"/>
      <c r="AM1847" s="5"/>
      <c r="AN1847" s="5"/>
      <c r="AO1847" s="5"/>
      <c r="AP1847" s="5"/>
      <c r="AQ1847" s="5"/>
      <c r="AR1847" s="5"/>
      <c r="AS1847" s="5"/>
      <c r="AT1847" s="5"/>
      <c r="AU1847" s="5"/>
      <c r="AV1847" s="5"/>
      <c r="AW1847" s="5"/>
      <c r="AX1847" s="5"/>
      <c r="AY1847" s="5"/>
      <c r="AZ1847" s="5"/>
      <c r="BA1847" s="5"/>
      <c r="BB1847" s="5"/>
      <c r="BC1847" s="5"/>
      <c r="BD1847" s="5"/>
      <c r="BE1847" s="5"/>
      <c r="BF1847" s="5"/>
      <c r="BG1847" s="5"/>
      <c r="BH1847" s="5"/>
      <c r="BI1847" s="5"/>
      <c r="BJ1847" s="5"/>
      <c r="BK1847" s="5"/>
      <c r="BL1847" s="5"/>
      <c r="BM1847" s="5"/>
      <c r="BN1847" s="5"/>
      <c r="BO1847" s="1">
        <f t="shared" si="28"/>
        <v>0</v>
      </c>
      <c r="BP1847" s="2"/>
    </row>
    <row r="1848" spans="1:68" x14ac:dyDescent="0.25">
      <c r="A1848" s="3"/>
      <c r="B1848" s="4"/>
      <c r="C1848" s="2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 s="5"/>
      <c r="O1848" s="5"/>
      <c r="P1848" s="5"/>
      <c r="Q1848" s="5"/>
      <c r="R1848" s="5"/>
      <c r="S1848" s="5"/>
      <c r="T1848" s="5"/>
      <c r="U1848" s="5"/>
      <c r="V1848" s="5"/>
      <c r="W1848" s="5"/>
      <c r="X1848" s="5"/>
      <c r="Y1848" s="5"/>
      <c r="Z1848" s="5"/>
      <c r="AA1848" s="5"/>
      <c r="AB1848" s="5"/>
      <c r="AC1848" s="5"/>
      <c r="AD1848" s="5"/>
      <c r="AE1848" s="5"/>
      <c r="AF1848" s="5"/>
      <c r="AG1848" s="5"/>
      <c r="AH1848" s="5"/>
      <c r="AI1848" s="5"/>
      <c r="AJ1848" s="5"/>
      <c r="AK1848" s="5"/>
      <c r="AL1848" s="5"/>
      <c r="AM1848" s="5"/>
      <c r="AN1848" s="5"/>
      <c r="AO1848" s="5"/>
      <c r="AP1848" s="5"/>
      <c r="AQ1848" s="5"/>
      <c r="AR1848" s="5"/>
      <c r="AS1848" s="5"/>
      <c r="AT1848" s="5"/>
      <c r="AU1848" s="5"/>
      <c r="AV1848" s="5"/>
      <c r="AW1848" s="5"/>
      <c r="AX1848" s="5"/>
      <c r="AY1848" s="5"/>
      <c r="AZ1848" s="5"/>
      <c r="BA1848" s="5"/>
      <c r="BB1848" s="5"/>
      <c r="BC1848" s="5"/>
      <c r="BD1848" s="5"/>
      <c r="BE1848" s="5"/>
      <c r="BF1848" s="5"/>
      <c r="BG1848" s="5"/>
      <c r="BH1848" s="5"/>
      <c r="BI1848" s="5"/>
      <c r="BJ1848" s="5"/>
      <c r="BK1848" s="5"/>
      <c r="BL1848" s="5"/>
      <c r="BM1848" s="5"/>
      <c r="BN1848" s="5"/>
      <c r="BO1848" s="1">
        <f t="shared" si="28"/>
        <v>0</v>
      </c>
      <c r="BP1848" s="2"/>
    </row>
    <row r="1849" spans="1:68" x14ac:dyDescent="0.25">
      <c r="A1849" s="3"/>
      <c r="B1849" s="4"/>
      <c r="C1849" s="2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5"/>
      <c r="X1849" s="5"/>
      <c r="Y1849" s="5"/>
      <c r="Z1849" s="5"/>
      <c r="AA1849" s="5"/>
      <c r="AB1849" s="5"/>
      <c r="AC1849" s="5"/>
      <c r="AD1849" s="5"/>
      <c r="AE1849" s="5"/>
      <c r="AF1849" s="5"/>
      <c r="AG1849" s="5"/>
      <c r="AH1849" s="5"/>
      <c r="AI1849" s="5"/>
      <c r="AJ1849" s="5"/>
      <c r="AK1849" s="5"/>
      <c r="AL1849" s="5"/>
      <c r="AM1849" s="5"/>
      <c r="AN1849" s="5"/>
      <c r="AO1849" s="5"/>
      <c r="AP1849" s="5"/>
      <c r="AQ1849" s="5"/>
      <c r="AR1849" s="5"/>
      <c r="AS1849" s="5"/>
      <c r="AT1849" s="5"/>
      <c r="AU1849" s="5"/>
      <c r="AV1849" s="5"/>
      <c r="AW1849" s="5"/>
      <c r="AX1849" s="5"/>
      <c r="AY1849" s="5"/>
      <c r="AZ1849" s="5"/>
      <c r="BA1849" s="5"/>
      <c r="BB1849" s="5"/>
      <c r="BC1849" s="5"/>
      <c r="BD1849" s="5"/>
      <c r="BE1849" s="5"/>
      <c r="BF1849" s="5"/>
      <c r="BG1849" s="5"/>
      <c r="BH1849" s="5"/>
      <c r="BI1849" s="5"/>
      <c r="BJ1849" s="5"/>
      <c r="BK1849" s="5"/>
      <c r="BL1849" s="5"/>
      <c r="BM1849" s="5"/>
      <c r="BN1849" s="5"/>
      <c r="BO1849" s="1">
        <f t="shared" si="28"/>
        <v>0</v>
      </c>
      <c r="BP1849" s="2"/>
    </row>
    <row r="1850" spans="1:68" x14ac:dyDescent="0.25">
      <c r="A1850" s="3"/>
      <c r="B1850" s="4"/>
      <c r="C1850" s="2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 s="5"/>
      <c r="O1850" s="5"/>
      <c r="P1850" s="5"/>
      <c r="Q1850" s="5"/>
      <c r="R1850" s="5"/>
      <c r="S1850" s="5"/>
      <c r="T1850" s="5"/>
      <c r="U1850" s="5"/>
      <c r="V1850" s="5"/>
      <c r="W1850" s="5"/>
      <c r="X1850" s="5"/>
      <c r="Y1850" s="5"/>
      <c r="Z1850" s="5"/>
      <c r="AA1850" s="5"/>
      <c r="AB1850" s="5"/>
      <c r="AC1850" s="5"/>
      <c r="AD1850" s="5"/>
      <c r="AE1850" s="5"/>
      <c r="AF1850" s="5"/>
      <c r="AG1850" s="5"/>
      <c r="AH1850" s="5"/>
      <c r="AI1850" s="5"/>
      <c r="AJ1850" s="5"/>
      <c r="AK1850" s="5"/>
      <c r="AL1850" s="5"/>
      <c r="AM1850" s="5"/>
      <c r="AN1850" s="5"/>
      <c r="AO1850" s="5"/>
      <c r="AP1850" s="5"/>
      <c r="AQ1850" s="5"/>
      <c r="AR1850" s="5"/>
      <c r="AS1850" s="5"/>
      <c r="AT1850" s="5"/>
      <c r="AU1850" s="5"/>
      <c r="AV1850" s="5"/>
      <c r="AW1850" s="5"/>
      <c r="AX1850" s="5"/>
      <c r="AY1850" s="5"/>
      <c r="AZ1850" s="5"/>
      <c r="BA1850" s="5"/>
      <c r="BB1850" s="5"/>
      <c r="BC1850" s="5"/>
      <c r="BD1850" s="5"/>
      <c r="BE1850" s="5"/>
      <c r="BF1850" s="5"/>
      <c r="BG1850" s="5"/>
      <c r="BH1850" s="5"/>
      <c r="BI1850" s="5"/>
      <c r="BJ1850" s="5"/>
      <c r="BK1850" s="5"/>
      <c r="BL1850" s="5"/>
      <c r="BM1850" s="5"/>
      <c r="BN1850" s="5"/>
      <c r="BO1850" s="1">
        <f t="shared" si="28"/>
        <v>0</v>
      </c>
      <c r="BP1850" s="2"/>
    </row>
    <row r="1851" spans="1:68" x14ac:dyDescent="0.25">
      <c r="A1851" s="3"/>
      <c r="B1851" s="4"/>
      <c r="C1851" s="2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 s="5"/>
      <c r="O1851" s="5"/>
      <c r="P1851" s="5"/>
      <c r="Q1851" s="5"/>
      <c r="R1851" s="5"/>
      <c r="S1851" s="5"/>
      <c r="T1851" s="5"/>
      <c r="U1851" s="5"/>
      <c r="V1851" s="5"/>
      <c r="W1851" s="5"/>
      <c r="X1851" s="5"/>
      <c r="Y1851" s="5"/>
      <c r="Z1851" s="5"/>
      <c r="AA1851" s="5"/>
      <c r="AB1851" s="5"/>
      <c r="AC1851" s="5"/>
      <c r="AD1851" s="5"/>
      <c r="AE1851" s="5"/>
      <c r="AF1851" s="5"/>
      <c r="AG1851" s="5"/>
      <c r="AH1851" s="5"/>
      <c r="AI1851" s="5"/>
      <c r="AJ1851" s="5"/>
      <c r="AK1851" s="5"/>
      <c r="AL1851" s="5"/>
      <c r="AM1851" s="5"/>
      <c r="AN1851" s="5"/>
      <c r="AO1851" s="5"/>
      <c r="AP1851" s="5"/>
      <c r="AQ1851" s="5"/>
      <c r="AR1851" s="5"/>
      <c r="AS1851" s="5"/>
      <c r="AT1851" s="5"/>
      <c r="AU1851" s="5"/>
      <c r="AV1851" s="5"/>
      <c r="AW1851" s="5"/>
      <c r="AX1851" s="5"/>
      <c r="AY1851" s="5"/>
      <c r="AZ1851" s="5"/>
      <c r="BA1851" s="5"/>
      <c r="BB1851" s="5"/>
      <c r="BC1851" s="5"/>
      <c r="BD1851" s="5"/>
      <c r="BE1851" s="5"/>
      <c r="BF1851" s="5"/>
      <c r="BG1851" s="5"/>
      <c r="BH1851" s="5"/>
      <c r="BI1851" s="5"/>
      <c r="BJ1851" s="5"/>
      <c r="BK1851" s="5"/>
      <c r="BL1851" s="5"/>
      <c r="BM1851" s="5"/>
      <c r="BN1851" s="5"/>
      <c r="BO1851" s="1">
        <f t="shared" si="28"/>
        <v>0</v>
      </c>
      <c r="BP1851" s="2"/>
    </row>
    <row r="1852" spans="1:68" x14ac:dyDescent="0.25">
      <c r="A1852" s="3"/>
      <c r="B1852" s="4"/>
      <c r="C1852" s="2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 s="5"/>
      <c r="O1852" s="5"/>
      <c r="P1852" s="5"/>
      <c r="Q1852" s="5"/>
      <c r="R1852" s="5"/>
      <c r="S1852" s="5"/>
      <c r="T1852" s="5"/>
      <c r="U1852" s="5"/>
      <c r="V1852" s="5"/>
      <c r="W1852" s="5"/>
      <c r="X1852" s="5"/>
      <c r="Y1852" s="5"/>
      <c r="Z1852" s="5"/>
      <c r="AA1852" s="5"/>
      <c r="AB1852" s="5"/>
      <c r="AC1852" s="5"/>
      <c r="AD1852" s="5"/>
      <c r="AE1852" s="5"/>
      <c r="AF1852" s="5"/>
      <c r="AG1852" s="5"/>
      <c r="AH1852" s="5"/>
      <c r="AI1852" s="5"/>
      <c r="AJ1852" s="5"/>
      <c r="AK1852" s="5"/>
      <c r="AL1852" s="5"/>
      <c r="AM1852" s="5"/>
      <c r="AN1852" s="5"/>
      <c r="AO1852" s="5"/>
      <c r="AP1852" s="5"/>
      <c r="AQ1852" s="5"/>
      <c r="AR1852" s="5"/>
      <c r="AS1852" s="5"/>
      <c r="AT1852" s="5"/>
      <c r="AU1852" s="5"/>
      <c r="AV1852" s="5"/>
      <c r="AW1852" s="5"/>
      <c r="AX1852" s="5"/>
      <c r="AY1852" s="5"/>
      <c r="AZ1852" s="5"/>
      <c r="BA1852" s="5"/>
      <c r="BB1852" s="5"/>
      <c r="BC1852" s="5"/>
      <c r="BD1852" s="5"/>
      <c r="BE1852" s="5"/>
      <c r="BF1852" s="5"/>
      <c r="BG1852" s="5"/>
      <c r="BH1852" s="5"/>
      <c r="BI1852" s="5"/>
      <c r="BJ1852" s="5"/>
      <c r="BK1852" s="5"/>
      <c r="BL1852" s="5"/>
      <c r="BM1852" s="5"/>
      <c r="BN1852" s="5"/>
      <c r="BO1852" s="1">
        <f t="shared" si="28"/>
        <v>0</v>
      </c>
      <c r="BP1852" s="2"/>
    </row>
    <row r="1853" spans="1:68" x14ac:dyDescent="0.25">
      <c r="A1853" s="3"/>
      <c r="B1853" s="4"/>
      <c r="C1853" s="2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 s="5"/>
      <c r="O1853" s="5"/>
      <c r="P1853" s="5"/>
      <c r="Q1853" s="5"/>
      <c r="R1853" s="5"/>
      <c r="S1853" s="5"/>
      <c r="T1853" s="5"/>
      <c r="U1853" s="5"/>
      <c r="V1853" s="5"/>
      <c r="W1853" s="5"/>
      <c r="X1853" s="5"/>
      <c r="Y1853" s="5"/>
      <c r="Z1853" s="5"/>
      <c r="AA1853" s="5"/>
      <c r="AB1853" s="5"/>
      <c r="AC1853" s="5"/>
      <c r="AD1853" s="5"/>
      <c r="AE1853" s="5"/>
      <c r="AF1853" s="5"/>
      <c r="AG1853" s="5"/>
      <c r="AH1853" s="5"/>
      <c r="AI1853" s="5"/>
      <c r="AJ1853" s="5"/>
      <c r="AK1853" s="5"/>
      <c r="AL1853" s="5"/>
      <c r="AM1853" s="5"/>
      <c r="AN1853" s="5"/>
      <c r="AO1853" s="5"/>
      <c r="AP1853" s="5"/>
      <c r="AQ1853" s="5"/>
      <c r="AR1853" s="5"/>
      <c r="AS1853" s="5"/>
      <c r="AT1853" s="5"/>
      <c r="AU1853" s="5"/>
      <c r="AV1853" s="5"/>
      <c r="AW1853" s="5"/>
      <c r="AX1853" s="5"/>
      <c r="AY1853" s="5"/>
      <c r="AZ1853" s="5"/>
      <c r="BA1853" s="5"/>
      <c r="BB1853" s="5"/>
      <c r="BC1853" s="5"/>
      <c r="BD1853" s="5"/>
      <c r="BE1853" s="5"/>
      <c r="BF1853" s="5"/>
      <c r="BG1853" s="5"/>
      <c r="BH1853" s="5"/>
      <c r="BI1853" s="5"/>
      <c r="BJ1853" s="5"/>
      <c r="BK1853" s="5"/>
      <c r="BL1853" s="5"/>
      <c r="BM1853" s="5"/>
      <c r="BN1853" s="5"/>
      <c r="BO1853" s="1">
        <f t="shared" si="28"/>
        <v>0</v>
      </c>
      <c r="BP1853" s="2"/>
    </row>
    <row r="1854" spans="1:68" x14ac:dyDescent="0.25">
      <c r="A1854" s="3"/>
      <c r="B1854" s="4"/>
      <c r="C1854" s="2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 s="5"/>
      <c r="O1854" s="5"/>
      <c r="P1854" s="5"/>
      <c r="Q1854" s="5"/>
      <c r="R1854" s="5"/>
      <c r="S1854" s="5"/>
      <c r="T1854" s="5"/>
      <c r="U1854" s="5"/>
      <c r="V1854" s="5"/>
      <c r="W1854" s="5"/>
      <c r="X1854" s="5"/>
      <c r="Y1854" s="5"/>
      <c r="Z1854" s="5"/>
      <c r="AA1854" s="5"/>
      <c r="AB1854" s="5"/>
      <c r="AC1854" s="5"/>
      <c r="AD1854" s="5"/>
      <c r="AE1854" s="5"/>
      <c r="AF1854" s="5"/>
      <c r="AG1854" s="5"/>
      <c r="AH1854" s="5"/>
      <c r="AI1854" s="5"/>
      <c r="AJ1854" s="5"/>
      <c r="AK1854" s="5"/>
      <c r="AL1854" s="5"/>
      <c r="AM1854" s="5"/>
      <c r="AN1854" s="5"/>
      <c r="AO1854" s="5"/>
      <c r="AP1854" s="5"/>
      <c r="AQ1854" s="5"/>
      <c r="AR1854" s="5"/>
      <c r="AS1854" s="5"/>
      <c r="AT1854" s="5"/>
      <c r="AU1854" s="5"/>
      <c r="AV1854" s="5"/>
      <c r="AW1854" s="5"/>
      <c r="AX1854" s="5"/>
      <c r="AY1854" s="5"/>
      <c r="AZ1854" s="5"/>
      <c r="BA1854" s="5"/>
      <c r="BB1854" s="5"/>
      <c r="BC1854" s="5"/>
      <c r="BD1854" s="5"/>
      <c r="BE1854" s="5"/>
      <c r="BF1854" s="5"/>
      <c r="BG1854" s="5"/>
      <c r="BH1854" s="5"/>
      <c r="BI1854" s="5"/>
      <c r="BJ1854" s="5"/>
      <c r="BK1854" s="5"/>
      <c r="BL1854" s="5"/>
      <c r="BM1854" s="5"/>
      <c r="BN1854" s="5"/>
      <c r="BO1854" s="1">
        <f t="shared" si="28"/>
        <v>0</v>
      </c>
      <c r="BP1854" s="2"/>
    </row>
    <row r="1855" spans="1:68" x14ac:dyDescent="0.25">
      <c r="A1855" s="3"/>
      <c r="B1855" s="4"/>
      <c r="C1855" s="2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 s="5"/>
      <c r="O1855" s="5"/>
      <c r="P1855" s="5"/>
      <c r="Q1855" s="5"/>
      <c r="R1855" s="5"/>
      <c r="S1855" s="5"/>
      <c r="T1855" s="5"/>
      <c r="U1855" s="5"/>
      <c r="V1855" s="5"/>
      <c r="W1855" s="5"/>
      <c r="X1855" s="5"/>
      <c r="Y1855" s="5"/>
      <c r="Z1855" s="5"/>
      <c r="AA1855" s="5"/>
      <c r="AB1855" s="5"/>
      <c r="AC1855" s="5"/>
      <c r="AD1855" s="5"/>
      <c r="AE1855" s="5"/>
      <c r="AF1855" s="5"/>
      <c r="AG1855" s="5"/>
      <c r="AH1855" s="5"/>
      <c r="AI1855" s="5"/>
      <c r="AJ1855" s="5"/>
      <c r="AK1855" s="5"/>
      <c r="AL1855" s="5"/>
      <c r="AM1855" s="5"/>
      <c r="AN1855" s="5"/>
      <c r="AO1855" s="5"/>
      <c r="AP1855" s="5"/>
      <c r="AQ1855" s="5"/>
      <c r="AR1855" s="5"/>
      <c r="AS1855" s="5"/>
      <c r="AT1855" s="5"/>
      <c r="AU1855" s="5"/>
      <c r="AV1855" s="5"/>
      <c r="AW1855" s="5"/>
      <c r="AX1855" s="5"/>
      <c r="AY1855" s="5"/>
      <c r="AZ1855" s="5"/>
      <c r="BA1855" s="5"/>
      <c r="BB1855" s="5"/>
      <c r="BC1855" s="5"/>
      <c r="BD1855" s="5"/>
      <c r="BE1855" s="5"/>
      <c r="BF1855" s="5"/>
      <c r="BG1855" s="5"/>
      <c r="BH1855" s="5"/>
      <c r="BI1855" s="5"/>
      <c r="BJ1855" s="5"/>
      <c r="BK1855" s="5"/>
      <c r="BL1855" s="5"/>
      <c r="BM1855" s="5"/>
      <c r="BN1855" s="5"/>
      <c r="BO1855" s="1">
        <f t="shared" si="28"/>
        <v>0</v>
      </c>
      <c r="BP1855" s="2"/>
    </row>
    <row r="1856" spans="1:68" x14ac:dyDescent="0.25">
      <c r="A1856" s="3"/>
      <c r="B1856" s="4"/>
      <c r="C1856" s="2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 s="5"/>
      <c r="O1856" s="5"/>
      <c r="P1856" s="5"/>
      <c r="Q1856" s="5"/>
      <c r="R1856" s="5"/>
      <c r="S1856" s="5"/>
      <c r="T1856" s="5"/>
      <c r="U1856" s="5"/>
      <c r="V1856" s="5"/>
      <c r="W1856" s="5"/>
      <c r="X1856" s="5"/>
      <c r="Y1856" s="5"/>
      <c r="Z1856" s="5"/>
      <c r="AA1856" s="5"/>
      <c r="AB1856" s="5"/>
      <c r="AC1856" s="5"/>
      <c r="AD1856" s="5"/>
      <c r="AE1856" s="5"/>
      <c r="AF1856" s="5"/>
      <c r="AG1856" s="5"/>
      <c r="AH1856" s="5"/>
      <c r="AI1856" s="5"/>
      <c r="AJ1856" s="5"/>
      <c r="AK1856" s="5"/>
      <c r="AL1856" s="5"/>
      <c r="AM1856" s="5"/>
      <c r="AN1856" s="5"/>
      <c r="AO1856" s="5"/>
      <c r="AP1856" s="5"/>
      <c r="AQ1856" s="5"/>
      <c r="AR1856" s="5"/>
      <c r="AS1856" s="5"/>
      <c r="AT1856" s="5"/>
      <c r="AU1856" s="5"/>
      <c r="AV1856" s="5"/>
      <c r="AW1856" s="5"/>
      <c r="AX1856" s="5"/>
      <c r="AY1856" s="5"/>
      <c r="AZ1856" s="5"/>
      <c r="BA1856" s="5"/>
      <c r="BB1856" s="5"/>
      <c r="BC1856" s="5"/>
      <c r="BD1856" s="5"/>
      <c r="BE1856" s="5"/>
      <c r="BF1856" s="5"/>
      <c r="BG1856" s="5"/>
      <c r="BH1856" s="5"/>
      <c r="BI1856" s="5"/>
      <c r="BJ1856" s="5"/>
      <c r="BK1856" s="5"/>
      <c r="BL1856" s="5"/>
      <c r="BM1856" s="5"/>
      <c r="BN1856" s="5"/>
      <c r="BO1856" s="1">
        <f t="shared" si="28"/>
        <v>0</v>
      </c>
      <c r="BP1856" s="2"/>
    </row>
    <row r="1857" spans="1:68" x14ac:dyDescent="0.25">
      <c r="A1857" s="3"/>
      <c r="B1857" s="4"/>
      <c r="C1857" s="2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 s="5"/>
      <c r="O1857" s="5"/>
      <c r="P1857" s="5"/>
      <c r="Q1857" s="5"/>
      <c r="R1857" s="5"/>
      <c r="S1857" s="5"/>
      <c r="T1857" s="5"/>
      <c r="U1857" s="5"/>
      <c r="V1857" s="5"/>
      <c r="W1857" s="5"/>
      <c r="X1857" s="5"/>
      <c r="Y1857" s="5"/>
      <c r="Z1857" s="5"/>
      <c r="AA1857" s="5"/>
      <c r="AB1857" s="5"/>
      <c r="AC1857" s="5"/>
      <c r="AD1857" s="5"/>
      <c r="AE1857" s="5"/>
      <c r="AF1857" s="5"/>
      <c r="AG1857" s="5"/>
      <c r="AH1857" s="5"/>
      <c r="AI1857" s="5"/>
      <c r="AJ1857" s="5"/>
      <c r="AK1857" s="5"/>
      <c r="AL1857" s="5"/>
      <c r="AM1857" s="5"/>
      <c r="AN1857" s="5"/>
      <c r="AO1857" s="5"/>
      <c r="AP1857" s="5"/>
      <c r="AQ1857" s="5"/>
      <c r="AR1857" s="5"/>
      <c r="AS1857" s="5"/>
      <c r="AT1857" s="5"/>
      <c r="AU1857" s="5"/>
      <c r="AV1857" s="5"/>
      <c r="AW1857" s="5"/>
      <c r="AX1857" s="5"/>
      <c r="AY1857" s="5"/>
      <c r="AZ1857" s="5"/>
      <c r="BA1857" s="5"/>
      <c r="BB1857" s="5"/>
      <c r="BC1857" s="5"/>
      <c r="BD1857" s="5"/>
      <c r="BE1857" s="5"/>
      <c r="BF1857" s="5"/>
      <c r="BG1857" s="5"/>
      <c r="BH1857" s="5"/>
      <c r="BI1857" s="5"/>
      <c r="BJ1857" s="5"/>
      <c r="BK1857" s="5"/>
      <c r="BL1857" s="5"/>
      <c r="BM1857" s="5"/>
      <c r="BN1857" s="5"/>
      <c r="BO1857" s="1">
        <f t="shared" si="28"/>
        <v>0</v>
      </c>
      <c r="BP1857" s="2"/>
    </row>
    <row r="1858" spans="1:68" x14ac:dyDescent="0.25">
      <c r="A1858" s="3"/>
      <c r="B1858" s="4"/>
      <c r="C1858" s="2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 s="5"/>
      <c r="O1858" s="5"/>
      <c r="P1858" s="5"/>
      <c r="Q1858" s="5"/>
      <c r="R1858" s="5"/>
      <c r="S1858" s="5"/>
      <c r="T1858" s="5"/>
      <c r="U1858" s="5"/>
      <c r="V1858" s="5"/>
      <c r="W1858" s="5"/>
      <c r="X1858" s="5"/>
      <c r="Y1858" s="5"/>
      <c r="Z1858" s="5"/>
      <c r="AA1858" s="5"/>
      <c r="AB1858" s="5"/>
      <c r="AC1858" s="5"/>
      <c r="AD1858" s="5"/>
      <c r="AE1858" s="5"/>
      <c r="AF1858" s="5"/>
      <c r="AG1858" s="5"/>
      <c r="AH1858" s="5"/>
      <c r="AI1858" s="5"/>
      <c r="AJ1858" s="5"/>
      <c r="AK1858" s="5"/>
      <c r="AL1858" s="5"/>
      <c r="AM1858" s="5"/>
      <c r="AN1858" s="5"/>
      <c r="AO1858" s="5"/>
      <c r="AP1858" s="5"/>
      <c r="AQ1858" s="5"/>
      <c r="AR1858" s="5"/>
      <c r="AS1858" s="5"/>
      <c r="AT1858" s="5"/>
      <c r="AU1858" s="5"/>
      <c r="AV1858" s="5"/>
      <c r="AW1858" s="5"/>
      <c r="AX1858" s="5"/>
      <c r="AY1858" s="5"/>
      <c r="AZ1858" s="5"/>
      <c r="BA1858" s="5"/>
      <c r="BB1858" s="5"/>
      <c r="BC1858" s="5"/>
      <c r="BD1858" s="5"/>
      <c r="BE1858" s="5"/>
      <c r="BF1858" s="5"/>
      <c r="BG1858" s="5"/>
      <c r="BH1858" s="5"/>
      <c r="BI1858" s="5"/>
      <c r="BJ1858" s="5"/>
      <c r="BK1858" s="5"/>
      <c r="BL1858" s="5"/>
      <c r="BM1858" s="5"/>
      <c r="BN1858" s="5"/>
      <c r="BO1858" s="1">
        <f t="shared" si="28"/>
        <v>0</v>
      </c>
      <c r="BP1858" s="2"/>
    </row>
    <row r="1859" spans="1:68" x14ac:dyDescent="0.25">
      <c r="A1859" s="3"/>
      <c r="B1859" s="4"/>
      <c r="C1859" s="2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 s="5"/>
      <c r="O1859" s="5"/>
      <c r="P1859" s="5"/>
      <c r="Q1859" s="5"/>
      <c r="R1859" s="5"/>
      <c r="S1859" s="5"/>
      <c r="T1859" s="5"/>
      <c r="U1859" s="5"/>
      <c r="V1859" s="5"/>
      <c r="W1859" s="5"/>
      <c r="X1859" s="5"/>
      <c r="Y1859" s="5"/>
      <c r="Z1859" s="5"/>
      <c r="AA1859" s="5"/>
      <c r="AB1859" s="5"/>
      <c r="AC1859" s="5"/>
      <c r="AD1859" s="5"/>
      <c r="AE1859" s="5"/>
      <c r="AF1859" s="5"/>
      <c r="AG1859" s="5"/>
      <c r="AH1859" s="5"/>
      <c r="AI1859" s="5"/>
      <c r="AJ1859" s="5"/>
      <c r="AK1859" s="5"/>
      <c r="AL1859" s="5"/>
      <c r="AM1859" s="5"/>
      <c r="AN1859" s="5"/>
      <c r="AO1859" s="5"/>
      <c r="AP1859" s="5"/>
      <c r="AQ1859" s="5"/>
      <c r="AR1859" s="5"/>
      <c r="AS1859" s="5"/>
      <c r="AT1859" s="5"/>
      <c r="AU1859" s="5"/>
      <c r="AV1859" s="5"/>
      <c r="AW1859" s="5"/>
      <c r="AX1859" s="5"/>
      <c r="AY1859" s="5"/>
      <c r="AZ1859" s="5"/>
      <c r="BA1859" s="5"/>
      <c r="BB1859" s="5"/>
      <c r="BC1859" s="5"/>
      <c r="BD1859" s="5"/>
      <c r="BE1859" s="5"/>
      <c r="BF1859" s="5"/>
      <c r="BG1859" s="5"/>
      <c r="BH1859" s="5"/>
      <c r="BI1859" s="5"/>
      <c r="BJ1859" s="5"/>
      <c r="BK1859" s="5"/>
      <c r="BL1859" s="5"/>
      <c r="BM1859" s="5"/>
      <c r="BN1859" s="5"/>
      <c r="BO1859" s="1">
        <f t="shared" si="28"/>
        <v>0</v>
      </c>
      <c r="BP1859" s="2"/>
    </row>
    <row r="1860" spans="1:68" x14ac:dyDescent="0.25">
      <c r="A1860" s="3"/>
      <c r="B1860" s="4"/>
      <c r="C1860" s="2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 s="5"/>
      <c r="O1860" s="5"/>
      <c r="P1860" s="5"/>
      <c r="Q1860" s="5"/>
      <c r="R1860" s="5"/>
      <c r="S1860" s="5"/>
      <c r="T1860" s="5"/>
      <c r="U1860" s="5"/>
      <c r="V1860" s="5"/>
      <c r="W1860" s="5"/>
      <c r="X1860" s="5"/>
      <c r="Y1860" s="5"/>
      <c r="Z1860" s="5"/>
      <c r="AA1860" s="5"/>
      <c r="AB1860" s="5"/>
      <c r="AC1860" s="5"/>
      <c r="AD1860" s="5"/>
      <c r="AE1860" s="5"/>
      <c r="AF1860" s="5"/>
      <c r="AG1860" s="5"/>
      <c r="AH1860" s="5"/>
      <c r="AI1860" s="5"/>
      <c r="AJ1860" s="5"/>
      <c r="AK1860" s="5"/>
      <c r="AL1860" s="5"/>
      <c r="AM1860" s="5"/>
      <c r="AN1860" s="5"/>
      <c r="AO1860" s="5"/>
      <c r="AP1860" s="5"/>
      <c r="AQ1860" s="5"/>
      <c r="AR1860" s="5"/>
      <c r="AS1860" s="5"/>
      <c r="AT1860" s="5"/>
      <c r="AU1860" s="5"/>
      <c r="AV1860" s="5"/>
      <c r="AW1860" s="5"/>
      <c r="AX1860" s="5"/>
      <c r="AY1860" s="5"/>
      <c r="AZ1860" s="5"/>
      <c r="BA1860" s="5"/>
      <c r="BB1860" s="5"/>
      <c r="BC1860" s="5"/>
      <c r="BD1860" s="5"/>
      <c r="BE1860" s="5"/>
      <c r="BF1860" s="5"/>
      <c r="BG1860" s="5"/>
      <c r="BH1860" s="5"/>
      <c r="BI1860" s="5"/>
      <c r="BJ1860" s="5"/>
      <c r="BK1860" s="5"/>
      <c r="BL1860" s="5"/>
      <c r="BM1860" s="5"/>
      <c r="BN1860" s="5"/>
      <c r="BO1860" s="1">
        <f t="shared" si="28"/>
        <v>0</v>
      </c>
      <c r="BP1860" s="2"/>
    </row>
    <row r="1861" spans="1:68" x14ac:dyDescent="0.25">
      <c r="A1861" s="3"/>
      <c r="B1861" s="4"/>
      <c r="C1861" s="2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 s="5"/>
      <c r="O1861" s="5"/>
      <c r="P1861" s="5"/>
      <c r="Q1861" s="5"/>
      <c r="R1861" s="5"/>
      <c r="S1861" s="5"/>
      <c r="T1861" s="5"/>
      <c r="U1861" s="5"/>
      <c r="V1861" s="5"/>
      <c r="W1861" s="5"/>
      <c r="X1861" s="5"/>
      <c r="Y1861" s="5"/>
      <c r="Z1861" s="5"/>
      <c r="AA1861" s="5"/>
      <c r="AB1861" s="5"/>
      <c r="AC1861" s="5"/>
      <c r="AD1861" s="5"/>
      <c r="AE1861" s="5"/>
      <c r="AF1861" s="5"/>
      <c r="AG1861" s="5"/>
      <c r="AH1861" s="5"/>
      <c r="AI1861" s="5"/>
      <c r="AJ1861" s="5"/>
      <c r="AK1861" s="5"/>
      <c r="AL1861" s="5"/>
      <c r="AM1861" s="5"/>
      <c r="AN1861" s="5"/>
      <c r="AO1861" s="5"/>
      <c r="AP1861" s="5"/>
      <c r="AQ1861" s="5"/>
      <c r="AR1861" s="5"/>
      <c r="AS1861" s="5"/>
      <c r="AT1861" s="5"/>
      <c r="AU1861" s="5"/>
      <c r="AV1861" s="5"/>
      <c r="AW1861" s="5"/>
      <c r="AX1861" s="5"/>
      <c r="AY1861" s="5"/>
      <c r="AZ1861" s="5"/>
      <c r="BA1861" s="5"/>
      <c r="BB1861" s="5"/>
      <c r="BC1861" s="5"/>
      <c r="BD1861" s="5"/>
      <c r="BE1861" s="5"/>
      <c r="BF1861" s="5"/>
      <c r="BG1861" s="5"/>
      <c r="BH1861" s="5"/>
      <c r="BI1861" s="5"/>
      <c r="BJ1861" s="5"/>
      <c r="BK1861" s="5"/>
      <c r="BL1861" s="5"/>
      <c r="BM1861" s="5"/>
      <c r="BN1861" s="5"/>
      <c r="BO1861" s="1">
        <f t="shared" si="28"/>
        <v>0</v>
      </c>
      <c r="BP1861" s="2"/>
    </row>
    <row r="1862" spans="1:68" x14ac:dyDescent="0.25">
      <c r="A1862" s="3"/>
      <c r="B1862" s="4"/>
      <c r="C1862" s="2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 s="5"/>
      <c r="O1862" s="5"/>
      <c r="P1862" s="5"/>
      <c r="Q1862" s="5"/>
      <c r="R1862" s="5"/>
      <c r="S1862" s="5"/>
      <c r="T1862" s="5"/>
      <c r="U1862" s="5"/>
      <c r="V1862" s="5"/>
      <c r="W1862" s="5"/>
      <c r="X1862" s="5"/>
      <c r="Y1862" s="5"/>
      <c r="Z1862" s="5"/>
      <c r="AA1862" s="5"/>
      <c r="AB1862" s="5"/>
      <c r="AC1862" s="5"/>
      <c r="AD1862" s="5"/>
      <c r="AE1862" s="5"/>
      <c r="AF1862" s="5"/>
      <c r="AG1862" s="5"/>
      <c r="AH1862" s="5"/>
      <c r="AI1862" s="5"/>
      <c r="AJ1862" s="5"/>
      <c r="AK1862" s="5"/>
      <c r="AL1862" s="5"/>
      <c r="AM1862" s="5"/>
      <c r="AN1862" s="5"/>
      <c r="AO1862" s="5"/>
      <c r="AP1862" s="5"/>
      <c r="AQ1862" s="5"/>
      <c r="AR1862" s="5"/>
      <c r="AS1862" s="5"/>
      <c r="AT1862" s="5"/>
      <c r="AU1862" s="5"/>
      <c r="AV1862" s="5"/>
      <c r="AW1862" s="5"/>
      <c r="AX1862" s="5"/>
      <c r="AY1862" s="5"/>
      <c r="AZ1862" s="5"/>
      <c r="BA1862" s="5"/>
      <c r="BB1862" s="5"/>
      <c r="BC1862" s="5"/>
      <c r="BD1862" s="5"/>
      <c r="BE1862" s="5"/>
      <c r="BF1862" s="5"/>
      <c r="BG1862" s="5"/>
      <c r="BH1862" s="5"/>
      <c r="BI1862" s="5"/>
      <c r="BJ1862" s="5"/>
      <c r="BK1862" s="5"/>
      <c r="BL1862" s="5"/>
      <c r="BM1862" s="5"/>
      <c r="BN1862" s="5"/>
      <c r="BO1862" s="1">
        <f t="shared" si="28"/>
        <v>0</v>
      </c>
      <c r="BP1862" s="2"/>
    </row>
    <row r="1863" spans="1:68" x14ac:dyDescent="0.25">
      <c r="A1863" s="3"/>
      <c r="B1863" s="4"/>
      <c r="C1863" s="2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 s="5"/>
      <c r="O1863" s="5"/>
      <c r="P1863" s="5"/>
      <c r="Q1863" s="5"/>
      <c r="R1863" s="5"/>
      <c r="S1863" s="5"/>
      <c r="T1863" s="5"/>
      <c r="U1863" s="5"/>
      <c r="V1863" s="5"/>
      <c r="W1863" s="5"/>
      <c r="X1863" s="5"/>
      <c r="Y1863" s="5"/>
      <c r="Z1863" s="5"/>
      <c r="AA1863" s="5"/>
      <c r="AB1863" s="5"/>
      <c r="AC1863" s="5"/>
      <c r="AD1863" s="5"/>
      <c r="AE1863" s="5"/>
      <c r="AF1863" s="5"/>
      <c r="AG1863" s="5"/>
      <c r="AH1863" s="5"/>
      <c r="AI1863" s="5"/>
      <c r="AJ1863" s="5"/>
      <c r="AK1863" s="5"/>
      <c r="AL1863" s="5"/>
      <c r="AM1863" s="5"/>
      <c r="AN1863" s="5"/>
      <c r="AO1863" s="5"/>
      <c r="AP1863" s="5"/>
      <c r="AQ1863" s="5"/>
      <c r="AR1863" s="5"/>
      <c r="AS1863" s="5"/>
      <c r="AT1863" s="5"/>
      <c r="AU1863" s="5"/>
      <c r="AV1863" s="5"/>
      <c r="AW1863" s="5"/>
      <c r="AX1863" s="5"/>
      <c r="AY1863" s="5"/>
      <c r="AZ1863" s="5"/>
      <c r="BA1863" s="5"/>
      <c r="BB1863" s="5"/>
      <c r="BC1863" s="5"/>
      <c r="BD1863" s="5"/>
      <c r="BE1863" s="5"/>
      <c r="BF1863" s="5"/>
      <c r="BG1863" s="5"/>
      <c r="BH1863" s="5"/>
      <c r="BI1863" s="5"/>
      <c r="BJ1863" s="5"/>
      <c r="BK1863" s="5"/>
      <c r="BL1863" s="5"/>
      <c r="BM1863" s="5"/>
      <c r="BN1863" s="5"/>
      <c r="BO1863" s="1">
        <f t="shared" si="28"/>
        <v>0</v>
      </c>
      <c r="BP1863" s="2"/>
    </row>
    <row r="1864" spans="1:68" x14ac:dyDescent="0.25">
      <c r="A1864" s="3"/>
      <c r="B1864" s="4"/>
      <c r="C1864" s="2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 s="5"/>
      <c r="O1864" s="5"/>
      <c r="P1864" s="5"/>
      <c r="Q1864" s="5"/>
      <c r="R1864" s="5"/>
      <c r="S1864" s="5"/>
      <c r="T1864" s="5"/>
      <c r="U1864" s="5"/>
      <c r="V1864" s="5"/>
      <c r="W1864" s="5"/>
      <c r="X1864" s="5"/>
      <c r="Y1864" s="5"/>
      <c r="Z1864" s="5"/>
      <c r="AA1864" s="5"/>
      <c r="AB1864" s="5"/>
      <c r="AC1864" s="5"/>
      <c r="AD1864" s="5"/>
      <c r="AE1864" s="5"/>
      <c r="AF1864" s="5"/>
      <c r="AG1864" s="5"/>
      <c r="AH1864" s="5"/>
      <c r="AI1864" s="5"/>
      <c r="AJ1864" s="5"/>
      <c r="AK1864" s="5"/>
      <c r="AL1864" s="5"/>
      <c r="AM1864" s="5"/>
      <c r="AN1864" s="5"/>
      <c r="AO1864" s="5"/>
      <c r="AP1864" s="5"/>
      <c r="AQ1864" s="5"/>
      <c r="AR1864" s="5"/>
      <c r="AS1864" s="5"/>
      <c r="AT1864" s="5"/>
      <c r="AU1864" s="5"/>
      <c r="AV1864" s="5"/>
      <c r="AW1864" s="5"/>
      <c r="AX1864" s="5"/>
      <c r="AY1864" s="5"/>
      <c r="AZ1864" s="5"/>
      <c r="BA1864" s="5"/>
      <c r="BB1864" s="5"/>
      <c r="BC1864" s="5"/>
      <c r="BD1864" s="5"/>
      <c r="BE1864" s="5"/>
      <c r="BF1864" s="5"/>
      <c r="BG1864" s="5"/>
      <c r="BH1864" s="5"/>
      <c r="BI1864" s="5"/>
      <c r="BJ1864" s="5"/>
      <c r="BK1864" s="5"/>
      <c r="BL1864" s="5"/>
      <c r="BM1864" s="5"/>
      <c r="BN1864" s="5"/>
      <c r="BO1864" s="1">
        <f t="shared" ref="BO1864:BO1927" si="29">COUNTA(D1864:BN1864)</f>
        <v>0</v>
      </c>
      <c r="BP1864" s="2"/>
    </row>
    <row r="1865" spans="1:68" x14ac:dyDescent="0.25">
      <c r="A1865" s="3"/>
      <c r="B1865" s="4"/>
      <c r="C1865" s="2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 s="5"/>
      <c r="O1865" s="5"/>
      <c r="P1865" s="5"/>
      <c r="Q1865" s="5"/>
      <c r="R1865" s="5"/>
      <c r="S1865" s="5"/>
      <c r="T1865" s="5"/>
      <c r="U1865" s="5"/>
      <c r="V1865" s="5"/>
      <c r="W1865" s="5"/>
      <c r="X1865" s="5"/>
      <c r="Y1865" s="5"/>
      <c r="Z1865" s="5"/>
      <c r="AA1865" s="5"/>
      <c r="AB1865" s="5"/>
      <c r="AC1865" s="5"/>
      <c r="AD1865" s="5"/>
      <c r="AE1865" s="5"/>
      <c r="AF1865" s="5"/>
      <c r="AG1865" s="5"/>
      <c r="AH1865" s="5"/>
      <c r="AI1865" s="5"/>
      <c r="AJ1865" s="5"/>
      <c r="AK1865" s="5"/>
      <c r="AL1865" s="5"/>
      <c r="AM1865" s="5"/>
      <c r="AN1865" s="5"/>
      <c r="AO1865" s="5"/>
      <c r="AP1865" s="5"/>
      <c r="AQ1865" s="5"/>
      <c r="AR1865" s="5"/>
      <c r="AS1865" s="5"/>
      <c r="AT1865" s="5"/>
      <c r="AU1865" s="5"/>
      <c r="AV1865" s="5"/>
      <c r="AW1865" s="5"/>
      <c r="AX1865" s="5"/>
      <c r="AY1865" s="5"/>
      <c r="AZ1865" s="5"/>
      <c r="BA1865" s="5"/>
      <c r="BB1865" s="5"/>
      <c r="BC1865" s="5"/>
      <c r="BD1865" s="5"/>
      <c r="BE1865" s="5"/>
      <c r="BF1865" s="5"/>
      <c r="BG1865" s="5"/>
      <c r="BH1865" s="5"/>
      <c r="BI1865" s="5"/>
      <c r="BJ1865" s="5"/>
      <c r="BK1865" s="5"/>
      <c r="BL1865" s="5"/>
      <c r="BM1865" s="5"/>
      <c r="BN1865" s="5"/>
      <c r="BO1865" s="1">
        <f t="shared" si="29"/>
        <v>0</v>
      </c>
      <c r="BP1865" s="2"/>
    </row>
    <row r="1866" spans="1:68" x14ac:dyDescent="0.25">
      <c r="A1866" s="3"/>
      <c r="B1866" s="4"/>
      <c r="C1866" s="2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 s="5"/>
      <c r="O1866" s="5"/>
      <c r="P1866" s="5"/>
      <c r="Q1866" s="5"/>
      <c r="R1866" s="5"/>
      <c r="S1866" s="5"/>
      <c r="T1866" s="5"/>
      <c r="U1866" s="5"/>
      <c r="V1866" s="5"/>
      <c r="W1866" s="5"/>
      <c r="X1866" s="5"/>
      <c r="Y1866" s="5"/>
      <c r="Z1866" s="5"/>
      <c r="AA1866" s="5"/>
      <c r="AB1866" s="5"/>
      <c r="AC1866" s="5"/>
      <c r="AD1866" s="5"/>
      <c r="AE1866" s="5"/>
      <c r="AF1866" s="5"/>
      <c r="AG1866" s="5"/>
      <c r="AH1866" s="5"/>
      <c r="AI1866" s="5"/>
      <c r="AJ1866" s="5"/>
      <c r="AK1866" s="5"/>
      <c r="AL1866" s="5"/>
      <c r="AM1866" s="5"/>
      <c r="AN1866" s="5"/>
      <c r="AO1866" s="5"/>
      <c r="AP1866" s="5"/>
      <c r="AQ1866" s="5"/>
      <c r="AR1866" s="5"/>
      <c r="AS1866" s="5"/>
      <c r="AT1866" s="5"/>
      <c r="AU1866" s="5"/>
      <c r="AV1866" s="5"/>
      <c r="AW1866" s="5"/>
      <c r="AX1866" s="5"/>
      <c r="AY1866" s="5"/>
      <c r="AZ1866" s="5"/>
      <c r="BA1866" s="5"/>
      <c r="BB1866" s="5"/>
      <c r="BC1866" s="5"/>
      <c r="BD1866" s="5"/>
      <c r="BE1866" s="5"/>
      <c r="BF1866" s="5"/>
      <c r="BG1866" s="5"/>
      <c r="BH1866" s="5"/>
      <c r="BI1866" s="5"/>
      <c r="BJ1866" s="5"/>
      <c r="BK1866" s="5"/>
      <c r="BL1866" s="5"/>
      <c r="BM1866" s="5"/>
      <c r="BN1866" s="5"/>
      <c r="BO1866" s="1">
        <f t="shared" si="29"/>
        <v>0</v>
      </c>
      <c r="BP1866" s="2"/>
    </row>
    <row r="1867" spans="1:68" x14ac:dyDescent="0.25">
      <c r="A1867" s="3"/>
      <c r="B1867" s="4"/>
      <c r="C1867" s="2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5"/>
      <c r="X1867" s="5"/>
      <c r="Y1867" s="5"/>
      <c r="Z1867" s="5"/>
      <c r="AA1867" s="5"/>
      <c r="AB1867" s="5"/>
      <c r="AC1867" s="5"/>
      <c r="AD1867" s="5"/>
      <c r="AE1867" s="5"/>
      <c r="AF1867" s="5"/>
      <c r="AG1867" s="5"/>
      <c r="AH1867" s="5"/>
      <c r="AI1867" s="5"/>
      <c r="AJ1867" s="5"/>
      <c r="AK1867" s="5"/>
      <c r="AL1867" s="5"/>
      <c r="AM1867" s="5"/>
      <c r="AN1867" s="5"/>
      <c r="AO1867" s="5"/>
      <c r="AP1867" s="5"/>
      <c r="AQ1867" s="5"/>
      <c r="AR1867" s="5"/>
      <c r="AS1867" s="5"/>
      <c r="AT1867" s="5"/>
      <c r="AU1867" s="5"/>
      <c r="AV1867" s="5"/>
      <c r="AW1867" s="5"/>
      <c r="AX1867" s="5"/>
      <c r="AY1867" s="5"/>
      <c r="AZ1867" s="5"/>
      <c r="BA1867" s="5"/>
      <c r="BB1867" s="5"/>
      <c r="BC1867" s="5"/>
      <c r="BD1867" s="5"/>
      <c r="BE1867" s="5"/>
      <c r="BF1867" s="5"/>
      <c r="BG1867" s="5"/>
      <c r="BH1867" s="5"/>
      <c r="BI1867" s="5"/>
      <c r="BJ1867" s="5"/>
      <c r="BK1867" s="5"/>
      <c r="BL1867" s="5"/>
      <c r="BM1867" s="5"/>
      <c r="BN1867" s="5"/>
      <c r="BO1867" s="1">
        <f t="shared" si="29"/>
        <v>0</v>
      </c>
      <c r="BP1867" s="2"/>
    </row>
    <row r="1868" spans="1:68" x14ac:dyDescent="0.25">
      <c r="A1868" s="3"/>
      <c r="B1868" s="4"/>
      <c r="C1868" s="2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 s="5"/>
      <c r="O1868" s="5"/>
      <c r="P1868" s="5"/>
      <c r="Q1868" s="5"/>
      <c r="R1868" s="5"/>
      <c r="S1868" s="5"/>
      <c r="T1868" s="5"/>
      <c r="U1868" s="5"/>
      <c r="V1868" s="5"/>
      <c r="W1868" s="5"/>
      <c r="X1868" s="5"/>
      <c r="Y1868" s="5"/>
      <c r="Z1868" s="5"/>
      <c r="AA1868" s="5"/>
      <c r="AB1868" s="5"/>
      <c r="AC1868" s="5"/>
      <c r="AD1868" s="5"/>
      <c r="AE1868" s="5"/>
      <c r="AF1868" s="5"/>
      <c r="AG1868" s="5"/>
      <c r="AH1868" s="5"/>
      <c r="AI1868" s="5"/>
      <c r="AJ1868" s="5"/>
      <c r="AK1868" s="5"/>
      <c r="AL1868" s="5"/>
      <c r="AM1868" s="5"/>
      <c r="AN1868" s="5"/>
      <c r="AO1868" s="5"/>
      <c r="AP1868" s="5"/>
      <c r="AQ1868" s="5"/>
      <c r="AR1868" s="5"/>
      <c r="AS1868" s="5"/>
      <c r="AT1868" s="5"/>
      <c r="AU1868" s="5"/>
      <c r="AV1868" s="5"/>
      <c r="AW1868" s="5"/>
      <c r="AX1868" s="5"/>
      <c r="AY1868" s="5"/>
      <c r="AZ1868" s="5"/>
      <c r="BA1868" s="5"/>
      <c r="BB1868" s="5"/>
      <c r="BC1868" s="5"/>
      <c r="BD1868" s="5"/>
      <c r="BE1868" s="5"/>
      <c r="BF1868" s="5"/>
      <c r="BG1868" s="5"/>
      <c r="BH1868" s="5"/>
      <c r="BI1868" s="5"/>
      <c r="BJ1868" s="5"/>
      <c r="BK1868" s="5"/>
      <c r="BL1868" s="5"/>
      <c r="BM1868" s="5"/>
      <c r="BN1868" s="5"/>
      <c r="BO1868" s="1">
        <f t="shared" si="29"/>
        <v>0</v>
      </c>
      <c r="BP1868" s="2"/>
    </row>
    <row r="1869" spans="1:68" x14ac:dyDescent="0.25">
      <c r="A1869" s="3"/>
      <c r="B1869" s="4"/>
      <c r="C1869" s="2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 s="5"/>
      <c r="O1869" s="5"/>
      <c r="P1869" s="5"/>
      <c r="Q1869" s="5"/>
      <c r="R1869" s="5"/>
      <c r="S1869" s="5"/>
      <c r="T1869" s="5"/>
      <c r="U1869" s="5"/>
      <c r="V1869" s="5"/>
      <c r="W1869" s="5"/>
      <c r="X1869" s="5"/>
      <c r="Y1869" s="5"/>
      <c r="Z1869" s="5"/>
      <c r="AA1869" s="5"/>
      <c r="AB1869" s="5"/>
      <c r="AC1869" s="5"/>
      <c r="AD1869" s="5"/>
      <c r="AE1869" s="5"/>
      <c r="AF1869" s="5"/>
      <c r="AG1869" s="5"/>
      <c r="AH1869" s="5"/>
      <c r="AI1869" s="5"/>
      <c r="AJ1869" s="5"/>
      <c r="AK1869" s="5"/>
      <c r="AL1869" s="5"/>
      <c r="AM1869" s="5"/>
      <c r="AN1869" s="5"/>
      <c r="AO1869" s="5"/>
      <c r="AP1869" s="5"/>
      <c r="AQ1869" s="5"/>
      <c r="AR1869" s="5"/>
      <c r="AS1869" s="5"/>
      <c r="AT1869" s="5"/>
      <c r="AU1869" s="5"/>
      <c r="AV1869" s="5"/>
      <c r="AW1869" s="5"/>
      <c r="AX1869" s="5"/>
      <c r="AY1869" s="5"/>
      <c r="AZ1869" s="5"/>
      <c r="BA1869" s="5"/>
      <c r="BB1869" s="5"/>
      <c r="BC1869" s="5"/>
      <c r="BD1869" s="5"/>
      <c r="BE1869" s="5"/>
      <c r="BF1869" s="5"/>
      <c r="BG1869" s="5"/>
      <c r="BH1869" s="5"/>
      <c r="BI1869" s="5"/>
      <c r="BJ1869" s="5"/>
      <c r="BK1869" s="5"/>
      <c r="BL1869" s="5"/>
      <c r="BM1869" s="5"/>
      <c r="BN1869" s="5"/>
      <c r="BO1869" s="1">
        <f t="shared" si="29"/>
        <v>0</v>
      </c>
      <c r="BP1869" s="2"/>
    </row>
    <row r="1870" spans="1:68" x14ac:dyDescent="0.25">
      <c r="A1870" s="3"/>
      <c r="B1870" s="4"/>
      <c r="C1870" s="2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 s="5"/>
      <c r="O1870" s="5"/>
      <c r="P1870" s="5"/>
      <c r="Q1870" s="5"/>
      <c r="R1870" s="5"/>
      <c r="S1870" s="5"/>
      <c r="T1870" s="5"/>
      <c r="U1870" s="5"/>
      <c r="V1870" s="5"/>
      <c r="W1870" s="5"/>
      <c r="X1870" s="5"/>
      <c r="Y1870" s="5"/>
      <c r="Z1870" s="5"/>
      <c r="AA1870" s="5"/>
      <c r="AB1870" s="5"/>
      <c r="AC1870" s="5"/>
      <c r="AD1870" s="5"/>
      <c r="AE1870" s="5"/>
      <c r="AF1870" s="5"/>
      <c r="AG1870" s="5"/>
      <c r="AH1870" s="5"/>
      <c r="AI1870" s="5"/>
      <c r="AJ1870" s="5"/>
      <c r="AK1870" s="5"/>
      <c r="AL1870" s="5"/>
      <c r="AM1870" s="5"/>
      <c r="AN1870" s="5"/>
      <c r="AO1870" s="5"/>
      <c r="AP1870" s="5"/>
      <c r="AQ1870" s="5"/>
      <c r="AR1870" s="5"/>
      <c r="AS1870" s="5"/>
      <c r="AT1870" s="5"/>
      <c r="AU1870" s="5"/>
      <c r="AV1870" s="5"/>
      <c r="AW1870" s="5"/>
      <c r="AX1870" s="5"/>
      <c r="AY1870" s="5"/>
      <c r="AZ1870" s="5"/>
      <c r="BA1870" s="5"/>
      <c r="BB1870" s="5"/>
      <c r="BC1870" s="5"/>
      <c r="BD1870" s="5"/>
      <c r="BE1870" s="5"/>
      <c r="BF1870" s="5"/>
      <c r="BG1870" s="5"/>
      <c r="BH1870" s="5"/>
      <c r="BI1870" s="5"/>
      <c r="BJ1870" s="5"/>
      <c r="BK1870" s="5"/>
      <c r="BL1870" s="5"/>
      <c r="BM1870" s="5"/>
      <c r="BN1870" s="5"/>
      <c r="BO1870" s="1">
        <f t="shared" si="29"/>
        <v>0</v>
      </c>
      <c r="BP1870" s="2"/>
    </row>
    <row r="1871" spans="1:68" x14ac:dyDescent="0.25">
      <c r="A1871" s="3"/>
      <c r="B1871" s="4"/>
      <c r="C1871" s="2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5"/>
      <c r="X1871" s="5"/>
      <c r="Y1871" s="5"/>
      <c r="Z1871" s="5"/>
      <c r="AA1871" s="5"/>
      <c r="AB1871" s="5"/>
      <c r="AC1871" s="5"/>
      <c r="AD1871" s="5"/>
      <c r="AE1871" s="5"/>
      <c r="AF1871" s="5"/>
      <c r="AG1871" s="5"/>
      <c r="AH1871" s="5"/>
      <c r="AI1871" s="5"/>
      <c r="AJ1871" s="5"/>
      <c r="AK1871" s="5"/>
      <c r="AL1871" s="5"/>
      <c r="AM1871" s="5"/>
      <c r="AN1871" s="5"/>
      <c r="AO1871" s="5"/>
      <c r="AP1871" s="5"/>
      <c r="AQ1871" s="5"/>
      <c r="AR1871" s="5"/>
      <c r="AS1871" s="5"/>
      <c r="AT1871" s="5"/>
      <c r="AU1871" s="5"/>
      <c r="AV1871" s="5"/>
      <c r="AW1871" s="5"/>
      <c r="AX1871" s="5"/>
      <c r="AY1871" s="5"/>
      <c r="AZ1871" s="5"/>
      <c r="BA1871" s="5"/>
      <c r="BB1871" s="5"/>
      <c r="BC1871" s="5"/>
      <c r="BD1871" s="5"/>
      <c r="BE1871" s="5"/>
      <c r="BF1871" s="5"/>
      <c r="BG1871" s="5"/>
      <c r="BH1871" s="5"/>
      <c r="BI1871" s="5"/>
      <c r="BJ1871" s="5"/>
      <c r="BK1871" s="5"/>
      <c r="BL1871" s="5"/>
      <c r="BM1871" s="5"/>
      <c r="BN1871" s="5"/>
      <c r="BO1871" s="1">
        <f t="shared" si="29"/>
        <v>0</v>
      </c>
      <c r="BP1871" s="2"/>
    </row>
    <row r="1872" spans="1:68" x14ac:dyDescent="0.25">
      <c r="A1872" s="3"/>
      <c r="B1872" s="4"/>
      <c r="C1872" s="2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 s="5"/>
      <c r="O1872" s="5"/>
      <c r="P1872" s="5"/>
      <c r="Q1872" s="5"/>
      <c r="R1872" s="5"/>
      <c r="S1872" s="5"/>
      <c r="T1872" s="5"/>
      <c r="U1872" s="5"/>
      <c r="V1872" s="5"/>
      <c r="W1872" s="5"/>
      <c r="X1872" s="5"/>
      <c r="Y1872" s="5"/>
      <c r="Z1872" s="5"/>
      <c r="AA1872" s="5"/>
      <c r="AB1872" s="5"/>
      <c r="AC1872" s="5"/>
      <c r="AD1872" s="5"/>
      <c r="AE1872" s="5"/>
      <c r="AF1872" s="5"/>
      <c r="AG1872" s="5"/>
      <c r="AH1872" s="5"/>
      <c r="AI1872" s="5"/>
      <c r="AJ1872" s="5"/>
      <c r="AK1872" s="5"/>
      <c r="AL1872" s="5"/>
      <c r="AM1872" s="5"/>
      <c r="AN1872" s="5"/>
      <c r="AO1872" s="5"/>
      <c r="AP1872" s="5"/>
      <c r="AQ1872" s="5"/>
      <c r="AR1872" s="5"/>
      <c r="AS1872" s="5"/>
      <c r="AT1872" s="5"/>
      <c r="AU1872" s="5"/>
      <c r="AV1872" s="5"/>
      <c r="AW1872" s="5"/>
      <c r="AX1872" s="5"/>
      <c r="AY1872" s="5"/>
      <c r="AZ1872" s="5"/>
      <c r="BA1872" s="5"/>
      <c r="BB1872" s="5"/>
      <c r="BC1872" s="5"/>
      <c r="BD1872" s="5"/>
      <c r="BE1872" s="5"/>
      <c r="BF1872" s="5"/>
      <c r="BG1872" s="5"/>
      <c r="BH1872" s="5"/>
      <c r="BI1872" s="5"/>
      <c r="BJ1872" s="5"/>
      <c r="BK1872" s="5"/>
      <c r="BL1872" s="5"/>
      <c r="BM1872" s="5"/>
      <c r="BN1872" s="5"/>
      <c r="BO1872" s="1">
        <f t="shared" si="29"/>
        <v>0</v>
      </c>
      <c r="BP1872" s="2"/>
    </row>
    <row r="1873" spans="1:68" x14ac:dyDescent="0.25">
      <c r="A1873" s="3"/>
      <c r="B1873" s="4"/>
      <c r="C1873" s="2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 s="5"/>
      <c r="O1873" s="5"/>
      <c r="P1873" s="5"/>
      <c r="Q1873" s="5"/>
      <c r="R1873" s="5"/>
      <c r="S1873" s="5"/>
      <c r="T1873" s="5"/>
      <c r="U1873" s="5"/>
      <c r="V1873" s="5"/>
      <c r="W1873" s="5"/>
      <c r="X1873" s="5"/>
      <c r="Y1873" s="5"/>
      <c r="Z1873" s="5"/>
      <c r="AA1873" s="5"/>
      <c r="AB1873" s="5"/>
      <c r="AC1873" s="5"/>
      <c r="AD1873" s="5"/>
      <c r="AE1873" s="5"/>
      <c r="AF1873" s="5"/>
      <c r="AG1873" s="5"/>
      <c r="AH1873" s="5"/>
      <c r="AI1873" s="5"/>
      <c r="AJ1873" s="5"/>
      <c r="AK1873" s="5"/>
      <c r="AL1873" s="5"/>
      <c r="AM1873" s="5"/>
      <c r="AN1873" s="5"/>
      <c r="AO1873" s="5"/>
      <c r="AP1873" s="5"/>
      <c r="AQ1873" s="5"/>
      <c r="AR1873" s="5"/>
      <c r="AS1873" s="5"/>
      <c r="AT1873" s="5"/>
      <c r="AU1873" s="5"/>
      <c r="AV1873" s="5"/>
      <c r="AW1873" s="5"/>
      <c r="AX1873" s="5"/>
      <c r="AY1873" s="5"/>
      <c r="AZ1873" s="5"/>
      <c r="BA1873" s="5"/>
      <c r="BB1873" s="5"/>
      <c r="BC1873" s="5"/>
      <c r="BD1873" s="5"/>
      <c r="BE1873" s="5"/>
      <c r="BF1873" s="5"/>
      <c r="BG1873" s="5"/>
      <c r="BH1873" s="5"/>
      <c r="BI1873" s="5"/>
      <c r="BJ1873" s="5"/>
      <c r="BK1873" s="5"/>
      <c r="BL1873" s="5"/>
      <c r="BM1873" s="5"/>
      <c r="BN1873" s="5"/>
      <c r="BO1873" s="1">
        <f t="shared" si="29"/>
        <v>0</v>
      </c>
      <c r="BP1873" s="2"/>
    </row>
    <row r="1874" spans="1:68" x14ac:dyDescent="0.25">
      <c r="A1874" s="3"/>
      <c r="B1874" s="4"/>
      <c r="C1874" s="2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 s="5"/>
      <c r="O1874" s="5"/>
      <c r="P1874" s="5"/>
      <c r="Q1874" s="5"/>
      <c r="R1874" s="5"/>
      <c r="S1874" s="5"/>
      <c r="T1874" s="5"/>
      <c r="U1874" s="5"/>
      <c r="V1874" s="5"/>
      <c r="W1874" s="5"/>
      <c r="X1874" s="5"/>
      <c r="Y1874" s="5"/>
      <c r="Z1874" s="5"/>
      <c r="AA1874" s="5"/>
      <c r="AB1874" s="5"/>
      <c r="AC1874" s="5"/>
      <c r="AD1874" s="5"/>
      <c r="AE1874" s="5"/>
      <c r="AF1874" s="5"/>
      <c r="AG1874" s="5"/>
      <c r="AH1874" s="5"/>
      <c r="AI1874" s="5"/>
      <c r="AJ1874" s="5"/>
      <c r="AK1874" s="5"/>
      <c r="AL1874" s="5"/>
      <c r="AM1874" s="5"/>
      <c r="AN1874" s="5"/>
      <c r="AO1874" s="5"/>
      <c r="AP1874" s="5"/>
      <c r="AQ1874" s="5"/>
      <c r="AR1874" s="5"/>
      <c r="AS1874" s="5"/>
      <c r="AT1874" s="5"/>
      <c r="AU1874" s="5"/>
      <c r="AV1874" s="5"/>
      <c r="AW1874" s="5"/>
      <c r="AX1874" s="5"/>
      <c r="AY1874" s="5"/>
      <c r="AZ1874" s="5"/>
      <c r="BA1874" s="5"/>
      <c r="BB1874" s="5"/>
      <c r="BC1874" s="5"/>
      <c r="BD1874" s="5"/>
      <c r="BE1874" s="5"/>
      <c r="BF1874" s="5"/>
      <c r="BG1874" s="5"/>
      <c r="BH1874" s="5"/>
      <c r="BI1874" s="5"/>
      <c r="BJ1874" s="5"/>
      <c r="BK1874" s="5"/>
      <c r="BL1874" s="5"/>
      <c r="BM1874" s="5"/>
      <c r="BN1874" s="5"/>
      <c r="BO1874" s="1">
        <f t="shared" si="29"/>
        <v>0</v>
      </c>
      <c r="BP1874" s="2"/>
    </row>
    <row r="1875" spans="1:68" x14ac:dyDescent="0.25">
      <c r="A1875" s="3"/>
      <c r="B1875" s="4"/>
      <c r="C1875" s="2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 s="5"/>
      <c r="O1875" s="5"/>
      <c r="P1875" s="5"/>
      <c r="Q1875" s="5"/>
      <c r="R1875" s="5"/>
      <c r="S1875" s="5"/>
      <c r="T1875" s="5"/>
      <c r="U1875" s="5"/>
      <c r="V1875" s="5"/>
      <c r="W1875" s="5"/>
      <c r="X1875" s="5"/>
      <c r="Y1875" s="5"/>
      <c r="Z1875" s="5"/>
      <c r="AA1875" s="5"/>
      <c r="AB1875" s="5"/>
      <c r="AC1875" s="5"/>
      <c r="AD1875" s="5"/>
      <c r="AE1875" s="5"/>
      <c r="AF1875" s="5"/>
      <c r="AG1875" s="5"/>
      <c r="AH1875" s="5"/>
      <c r="AI1875" s="5"/>
      <c r="AJ1875" s="5"/>
      <c r="AK1875" s="5"/>
      <c r="AL1875" s="5"/>
      <c r="AM1875" s="5"/>
      <c r="AN1875" s="5"/>
      <c r="AO1875" s="5"/>
      <c r="AP1875" s="5"/>
      <c r="AQ1875" s="5"/>
      <c r="AR1875" s="5"/>
      <c r="AS1875" s="5"/>
      <c r="AT1875" s="5"/>
      <c r="AU1875" s="5"/>
      <c r="AV1875" s="5"/>
      <c r="AW1875" s="5"/>
      <c r="AX1875" s="5"/>
      <c r="AY1875" s="5"/>
      <c r="AZ1875" s="5"/>
      <c r="BA1875" s="5"/>
      <c r="BB1875" s="5"/>
      <c r="BC1875" s="5"/>
      <c r="BD1875" s="5"/>
      <c r="BE1875" s="5"/>
      <c r="BF1875" s="5"/>
      <c r="BG1875" s="5"/>
      <c r="BH1875" s="5"/>
      <c r="BI1875" s="5"/>
      <c r="BJ1875" s="5"/>
      <c r="BK1875" s="5"/>
      <c r="BL1875" s="5"/>
      <c r="BM1875" s="5"/>
      <c r="BN1875" s="5"/>
      <c r="BO1875" s="1">
        <f t="shared" si="29"/>
        <v>0</v>
      </c>
      <c r="BP1875" s="2"/>
    </row>
    <row r="1876" spans="1:68" x14ac:dyDescent="0.25">
      <c r="A1876" s="3"/>
      <c r="B1876" s="4"/>
      <c r="C1876" s="2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 s="5"/>
      <c r="O1876" s="5"/>
      <c r="P1876" s="5"/>
      <c r="Q1876" s="5"/>
      <c r="R1876" s="5"/>
      <c r="S1876" s="5"/>
      <c r="T1876" s="5"/>
      <c r="U1876" s="5"/>
      <c r="V1876" s="5"/>
      <c r="W1876" s="5"/>
      <c r="X1876" s="5"/>
      <c r="Y1876" s="5"/>
      <c r="Z1876" s="5"/>
      <c r="AA1876" s="5"/>
      <c r="AB1876" s="5"/>
      <c r="AC1876" s="5"/>
      <c r="AD1876" s="5"/>
      <c r="AE1876" s="5"/>
      <c r="AF1876" s="5"/>
      <c r="AG1876" s="5"/>
      <c r="AH1876" s="5"/>
      <c r="AI1876" s="5"/>
      <c r="AJ1876" s="5"/>
      <c r="AK1876" s="5"/>
      <c r="AL1876" s="5"/>
      <c r="AM1876" s="5"/>
      <c r="AN1876" s="5"/>
      <c r="AO1876" s="5"/>
      <c r="AP1876" s="5"/>
      <c r="AQ1876" s="5"/>
      <c r="AR1876" s="5"/>
      <c r="AS1876" s="5"/>
      <c r="AT1876" s="5"/>
      <c r="AU1876" s="5"/>
      <c r="AV1876" s="5"/>
      <c r="AW1876" s="5"/>
      <c r="AX1876" s="5"/>
      <c r="AY1876" s="5"/>
      <c r="AZ1876" s="5"/>
      <c r="BA1876" s="5"/>
      <c r="BB1876" s="5"/>
      <c r="BC1876" s="5"/>
      <c r="BD1876" s="5"/>
      <c r="BE1876" s="5"/>
      <c r="BF1876" s="5"/>
      <c r="BG1876" s="5"/>
      <c r="BH1876" s="5"/>
      <c r="BI1876" s="5"/>
      <c r="BJ1876" s="5"/>
      <c r="BK1876" s="5"/>
      <c r="BL1876" s="5"/>
      <c r="BM1876" s="5"/>
      <c r="BN1876" s="5"/>
      <c r="BO1876" s="1">
        <f t="shared" si="29"/>
        <v>0</v>
      </c>
      <c r="BP1876" s="2"/>
    </row>
    <row r="1877" spans="1:68" x14ac:dyDescent="0.25">
      <c r="A1877" s="3"/>
      <c r="B1877" s="4"/>
      <c r="C1877" s="2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 s="5"/>
      <c r="O1877" s="5"/>
      <c r="P1877" s="5"/>
      <c r="Q1877" s="5"/>
      <c r="R1877" s="5"/>
      <c r="S1877" s="5"/>
      <c r="T1877" s="5"/>
      <c r="U1877" s="5"/>
      <c r="V1877" s="5"/>
      <c r="W1877" s="5"/>
      <c r="X1877" s="5"/>
      <c r="Y1877" s="5"/>
      <c r="Z1877" s="5"/>
      <c r="AA1877" s="5"/>
      <c r="AB1877" s="5"/>
      <c r="AC1877" s="5"/>
      <c r="AD1877" s="5"/>
      <c r="AE1877" s="5"/>
      <c r="AF1877" s="5"/>
      <c r="AG1877" s="5"/>
      <c r="AH1877" s="5"/>
      <c r="AI1877" s="5"/>
      <c r="AJ1877" s="5"/>
      <c r="AK1877" s="5"/>
      <c r="AL1877" s="5"/>
      <c r="AM1877" s="5"/>
      <c r="AN1877" s="5"/>
      <c r="AO1877" s="5"/>
      <c r="AP1877" s="5"/>
      <c r="AQ1877" s="5"/>
      <c r="AR1877" s="5"/>
      <c r="AS1877" s="5"/>
      <c r="AT1877" s="5"/>
      <c r="AU1877" s="5"/>
      <c r="AV1877" s="5"/>
      <c r="AW1877" s="5"/>
      <c r="AX1877" s="5"/>
      <c r="AY1877" s="5"/>
      <c r="AZ1877" s="5"/>
      <c r="BA1877" s="5"/>
      <c r="BB1877" s="5"/>
      <c r="BC1877" s="5"/>
      <c r="BD1877" s="5"/>
      <c r="BE1877" s="5"/>
      <c r="BF1877" s="5"/>
      <c r="BG1877" s="5"/>
      <c r="BH1877" s="5"/>
      <c r="BI1877" s="5"/>
      <c r="BJ1877" s="5"/>
      <c r="BK1877" s="5"/>
      <c r="BL1877" s="5"/>
      <c r="BM1877" s="5"/>
      <c r="BN1877" s="5"/>
      <c r="BO1877" s="1">
        <f t="shared" si="29"/>
        <v>0</v>
      </c>
      <c r="BP1877" s="2"/>
    </row>
    <row r="1878" spans="1:68" x14ac:dyDescent="0.25">
      <c r="A1878" s="3"/>
      <c r="B1878" s="4"/>
      <c r="C1878" s="2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 s="5"/>
      <c r="O1878" s="5"/>
      <c r="P1878" s="5"/>
      <c r="Q1878" s="5"/>
      <c r="R1878" s="5"/>
      <c r="S1878" s="5"/>
      <c r="T1878" s="5"/>
      <c r="U1878" s="5"/>
      <c r="V1878" s="5"/>
      <c r="W1878" s="5"/>
      <c r="X1878" s="5"/>
      <c r="Y1878" s="5"/>
      <c r="Z1878" s="5"/>
      <c r="AA1878" s="5"/>
      <c r="AB1878" s="5"/>
      <c r="AC1878" s="5"/>
      <c r="AD1878" s="5"/>
      <c r="AE1878" s="5"/>
      <c r="AF1878" s="5"/>
      <c r="AG1878" s="5"/>
      <c r="AH1878" s="5"/>
      <c r="AI1878" s="5"/>
      <c r="AJ1878" s="5"/>
      <c r="AK1878" s="5"/>
      <c r="AL1878" s="5"/>
      <c r="AM1878" s="5"/>
      <c r="AN1878" s="5"/>
      <c r="AO1878" s="5"/>
      <c r="AP1878" s="5"/>
      <c r="AQ1878" s="5"/>
      <c r="AR1878" s="5"/>
      <c r="AS1878" s="5"/>
      <c r="AT1878" s="5"/>
      <c r="AU1878" s="5"/>
      <c r="AV1878" s="5"/>
      <c r="AW1878" s="5"/>
      <c r="AX1878" s="5"/>
      <c r="AY1878" s="5"/>
      <c r="AZ1878" s="5"/>
      <c r="BA1878" s="5"/>
      <c r="BB1878" s="5"/>
      <c r="BC1878" s="5"/>
      <c r="BD1878" s="5"/>
      <c r="BE1878" s="5"/>
      <c r="BF1878" s="5"/>
      <c r="BG1878" s="5"/>
      <c r="BH1878" s="5"/>
      <c r="BI1878" s="5"/>
      <c r="BJ1878" s="5"/>
      <c r="BK1878" s="5"/>
      <c r="BL1878" s="5"/>
      <c r="BM1878" s="5"/>
      <c r="BN1878" s="5"/>
      <c r="BO1878" s="1">
        <f t="shared" si="29"/>
        <v>0</v>
      </c>
      <c r="BP1878" s="2"/>
    </row>
    <row r="1879" spans="1:68" x14ac:dyDescent="0.25">
      <c r="A1879" s="3"/>
      <c r="B1879" s="4"/>
      <c r="C1879" s="2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 s="5"/>
      <c r="O1879" s="5"/>
      <c r="P1879" s="5"/>
      <c r="Q1879" s="5"/>
      <c r="R1879" s="5"/>
      <c r="S1879" s="5"/>
      <c r="T1879" s="5"/>
      <c r="U1879" s="5"/>
      <c r="V1879" s="5"/>
      <c r="W1879" s="5"/>
      <c r="X1879" s="5"/>
      <c r="Y1879" s="5"/>
      <c r="Z1879" s="5"/>
      <c r="AA1879" s="5"/>
      <c r="AB1879" s="5"/>
      <c r="AC1879" s="5"/>
      <c r="AD1879" s="5"/>
      <c r="AE1879" s="5"/>
      <c r="AF1879" s="5"/>
      <c r="AG1879" s="5"/>
      <c r="AH1879" s="5"/>
      <c r="AI1879" s="5"/>
      <c r="AJ1879" s="5"/>
      <c r="AK1879" s="5"/>
      <c r="AL1879" s="5"/>
      <c r="AM1879" s="5"/>
      <c r="AN1879" s="5"/>
      <c r="AO1879" s="5"/>
      <c r="AP1879" s="5"/>
      <c r="AQ1879" s="5"/>
      <c r="AR1879" s="5"/>
      <c r="AS1879" s="5"/>
      <c r="AT1879" s="5"/>
      <c r="AU1879" s="5"/>
      <c r="AV1879" s="5"/>
      <c r="AW1879" s="5"/>
      <c r="AX1879" s="5"/>
      <c r="AY1879" s="5"/>
      <c r="AZ1879" s="5"/>
      <c r="BA1879" s="5"/>
      <c r="BB1879" s="5"/>
      <c r="BC1879" s="5"/>
      <c r="BD1879" s="5"/>
      <c r="BE1879" s="5"/>
      <c r="BF1879" s="5"/>
      <c r="BG1879" s="5"/>
      <c r="BH1879" s="5"/>
      <c r="BI1879" s="5"/>
      <c r="BJ1879" s="5"/>
      <c r="BK1879" s="5"/>
      <c r="BL1879" s="5"/>
      <c r="BM1879" s="5"/>
      <c r="BN1879" s="5"/>
      <c r="BO1879" s="1">
        <f t="shared" si="29"/>
        <v>0</v>
      </c>
      <c r="BP1879" s="2"/>
    </row>
    <row r="1880" spans="1:68" x14ac:dyDescent="0.25">
      <c r="A1880" s="3"/>
      <c r="B1880" s="4"/>
      <c r="C1880" s="2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 s="5"/>
      <c r="O1880" s="5"/>
      <c r="P1880" s="5"/>
      <c r="Q1880" s="5"/>
      <c r="R1880" s="5"/>
      <c r="S1880" s="5"/>
      <c r="T1880" s="5"/>
      <c r="U1880" s="5"/>
      <c r="V1880" s="5"/>
      <c r="W1880" s="5"/>
      <c r="X1880" s="5"/>
      <c r="Y1880" s="5"/>
      <c r="Z1880" s="5"/>
      <c r="AA1880" s="5"/>
      <c r="AB1880" s="5"/>
      <c r="AC1880" s="5"/>
      <c r="AD1880" s="5"/>
      <c r="AE1880" s="5"/>
      <c r="AF1880" s="5"/>
      <c r="AG1880" s="5"/>
      <c r="AH1880" s="5"/>
      <c r="AI1880" s="5"/>
      <c r="AJ1880" s="5"/>
      <c r="AK1880" s="5"/>
      <c r="AL1880" s="5"/>
      <c r="AM1880" s="5"/>
      <c r="AN1880" s="5"/>
      <c r="AO1880" s="5"/>
      <c r="AP1880" s="5"/>
      <c r="AQ1880" s="5"/>
      <c r="AR1880" s="5"/>
      <c r="AS1880" s="5"/>
      <c r="AT1880" s="5"/>
      <c r="AU1880" s="5"/>
      <c r="AV1880" s="5"/>
      <c r="AW1880" s="5"/>
      <c r="AX1880" s="5"/>
      <c r="AY1880" s="5"/>
      <c r="AZ1880" s="5"/>
      <c r="BA1880" s="5"/>
      <c r="BB1880" s="5"/>
      <c r="BC1880" s="5"/>
      <c r="BD1880" s="5"/>
      <c r="BE1880" s="5"/>
      <c r="BF1880" s="5"/>
      <c r="BG1880" s="5"/>
      <c r="BH1880" s="5"/>
      <c r="BI1880" s="5"/>
      <c r="BJ1880" s="5"/>
      <c r="BK1880" s="5"/>
      <c r="BL1880" s="5"/>
      <c r="BM1880" s="5"/>
      <c r="BN1880" s="5"/>
      <c r="BO1880" s="1">
        <f t="shared" si="29"/>
        <v>0</v>
      </c>
      <c r="BP1880" s="2"/>
    </row>
    <row r="1881" spans="1:68" x14ac:dyDescent="0.25">
      <c r="A1881" s="3"/>
      <c r="B1881" s="4"/>
      <c r="C1881" s="2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 s="5"/>
      <c r="O1881" s="5"/>
      <c r="P1881" s="5"/>
      <c r="Q1881" s="5"/>
      <c r="R1881" s="5"/>
      <c r="S1881" s="5"/>
      <c r="T1881" s="5"/>
      <c r="U1881" s="5"/>
      <c r="V1881" s="5"/>
      <c r="W1881" s="5"/>
      <c r="X1881" s="5"/>
      <c r="Y1881" s="5"/>
      <c r="Z1881" s="5"/>
      <c r="AA1881" s="5"/>
      <c r="AB1881" s="5"/>
      <c r="AC1881" s="5"/>
      <c r="AD1881" s="5"/>
      <c r="AE1881" s="5"/>
      <c r="AF1881" s="5"/>
      <c r="AG1881" s="5"/>
      <c r="AH1881" s="5"/>
      <c r="AI1881" s="5"/>
      <c r="AJ1881" s="5"/>
      <c r="AK1881" s="5"/>
      <c r="AL1881" s="5"/>
      <c r="AM1881" s="5"/>
      <c r="AN1881" s="5"/>
      <c r="AO1881" s="5"/>
      <c r="AP1881" s="5"/>
      <c r="AQ1881" s="5"/>
      <c r="AR1881" s="5"/>
      <c r="AS1881" s="5"/>
      <c r="AT1881" s="5"/>
      <c r="AU1881" s="5"/>
      <c r="AV1881" s="5"/>
      <c r="AW1881" s="5"/>
      <c r="AX1881" s="5"/>
      <c r="AY1881" s="5"/>
      <c r="AZ1881" s="5"/>
      <c r="BA1881" s="5"/>
      <c r="BB1881" s="5"/>
      <c r="BC1881" s="5"/>
      <c r="BD1881" s="5"/>
      <c r="BE1881" s="5"/>
      <c r="BF1881" s="5"/>
      <c r="BG1881" s="5"/>
      <c r="BH1881" s="5"/>
      <c r="BI1881" s="5"/>
      <c r="BJ1881" s="5"/>
      <c r="BK1881" s="5"/>
      <c r="BL1881" s="5"/>
      <c r="BM1881" s="5"/>
      <c r="BN1881" s="5"/>
      <c r="BO1881" s="1">
        <f t="shared" si="29"/>
        <v>0</v>
      </c>
      <c r="BP1881" s="2"/>
    </row>
    <row r="1882" spans="1:68" x14ac:dyDescent="0.25">
      <c r="A1882" s="3"/>
      <c r="B1882" s="4"/>
      <c r="C1882" s="2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 s="5"/>
      <c r="O1882" s="5"/>
      <c r="P1882" s="5"/>
      <c r="Q1882" s="5"/>
      <c r="R1882" s="5"/>
      <c r="S1882" s="5"/>
      <c r="T1882" s="5"/>
      <c r="U1882" s="5"/>
      <c r="V1882" s="5"/>
      <c r="W1882" s="5"/>
      <c r="X1882" s="5"/>
      <c r="Y1882" s="5"/>
      <c r="Z1882" s="5"/>
      <c r="AA1882" s="5"/>
      <c r="AB1882" s="5"/>
      <c r="AC1882" s="5"/>
      <c r="AD1882" s="5"/>
      <c r="AE1882" s="5"/>
      <c r="AF1882" s="5"/>
      <c r="AG1882" s="5"/>
      <c r="AH1882" s="5"/>
      <c r="AI1882" s="5"/>
      <c r="AJ1882" s="5"/>
      <c r="AK1882" s="5"/>
      <c r="AL1882" s="5"/>
      <c r="AM1882" s="5"/>
      <c r="AN1882" s="5"/>
      <c r="AO1882" s="5"/>
      <c r="AP1882" s="5"/>
      <c r="AQ1882" s="5"/>
      <c r="AR1882" s="5"/>
      <c r="AS1882" s="5"/>
      <c r="AT1882" s="5"/>
      <c r="AU1882" s="5"/>
      <c r="AV1882" s="5"/>
      <c r="AW1882" s="5"/>
      <c r="AX1882" s="5"/>
      <c r="AY1882" s="5"/>
      <c r="AZ1882" s="5"/>
      <c r="BA1882" s="5"/>
      <c r="BB1882" s="5"/>
      <c r="BC1882" s="5"/>
      <c r="BD1882" s="5"/>
      <c r="BE1882" s="5"/>
      <c r="BF1882" s="5"/>
      <c r="BG1882" s="5"/>
      <c r="BH1882" s="5"/>
      <c r="BI1882" s="5"/>
      <c r="BJ1882" s="5"/>
      <c r="BK1882" s="5"/>
      <c r="BL1882" s="5"/>
      <c r="BM1882" s="5"/>
      <c r="BN1882" s="5"/>
      <c r="BO1882" s="1">
        <f t="shared" si="29"/>
        <v>0</v>
      </c>
      <c r="BP1882" s="2"/>
    </row>
    <row r="1883" spans="1:68" x14ac:dyDescent="0.25">
      <c r="A1883" s="3"/>
      <c r="B1883" s="4"/>
      <c r="C1883" s="2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 s="5"/>
      <c r="O1883" s="5"/>
      <c r="P1883" s="5"/>
      <c r="Q1883" s="5"/>
      <c r="R1883" s="5"/>
      <c r="S1883" s="5"/>
      <c r="T1883" s="5"/>
      <c r="U1883" s="5"/>
      <c r="V1883" s="5"/>
      <c r="W1883" s="5"/>
      <c r="X1883" s="5"/>
      <c r="Y1883" s="5"/>
      <c r="Z1883" s="5"/>
      <c r="AA1883" s="5"/>
      <c r="AB1883" s="5"/>
      <c r="AC1883" s="5"/>
      <c r="AD1883" s="5"/>
      <c r="AE1883" s="5"/>
      <c r="AF1883" s="5"/>
      <c r="AG1883" s="5"/>
      <c r="AH1883" s="5"/>
      <c r="AI1883" s="5"/>
      <c r="AJ1883" s="5"/>
      <c r="AK1883" s="5"/>
      <c r="AL1883" s="5"/>
      <c r="AM1883" s="5"/>
      <c r="AN1883" s="5"/>
      <c r="AO1883" s="5"/>
      <c r="AP1883" s="5"/>
      <c r="AQ1883" s="5"/>
      <c r="AR1883" s="5"/>
      <c r="AS1883" s="5"/>
      <c r="AT1883" s="5"/>
      <c r="AU1883" s="5"/>
      <c r="AV1883" s="5"/>
      <c r="AW1883" s="5"/>
      <c r="AX1883" s="5"/>
      <c r="AY1883" s="5"/>
      <c r="AZ1883" s="5"/>
      <c r="BA1883" s="5"/>
      <c r="BB1883" s="5"/>
      <c r="BC1883" s="5"/>
      <c r="BD1883" s="5"/>
      <c r="BE1883" s="5"/>
      <c r="BF1883" s="5"/>
      <c r="BG1883" s="5"/>
      <c r="BH1883" s="5"/>
      <c r="BI1883" s="5"/>
      <c r="BJ1883" s="5"/>
      <c r="BK1883" s="5"/>
      <c r="BL1883" s="5"/>
      <c r="BM1883" s="5"/>
      <c r="BN1883" s="5"/>
      <c r="BO1883" s="1">
        <f t="shared" si="29"/>
        <v>0</v>
      </c>
      <c r="BP1883" s="2"/>
    </row>
    <row r="1884" spans="1:68" x14ac:dyDescent="0.25">
      <c r="A1884" s="3"/>
      <c r="B1884" s="4"/>
      <c r="C1884" s="2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 s="5"/>
      <c r="O1884" s="5"/>
      <c r="P1884" s="5"/>
      <c r="Q1884" s="5"/>
      <c r="R1884" s="5"/>
      <c r="S1884" s="5"/>
      <c r="T1884" s="5"/>
      <c r="U1884" s="5"/>
      <c r="V1884" s="5"/>
      <c r="W1884" s="5"/>
      <c r="X1884" s="5"/>
      <c r="Y1884" s="5"/>
      <c r="Z1884" s="5"/>
      <c r="AA1884" s="5"/>
      <c r="AB1884" s="5"/>
      <c r="AC1884" s="5"/>
      <c r="AD1884" s="5"/>
      <c r="AE1884" s="5"/>
      <c r="AF1884" s="5"/>
      <c r="AG1884" s="5"/>
      <c r="AH1884" s="5"/>
      <c r="AI1884" s="5"/>
      <c r="AJ1884" s="5"/>
      <c r="AK1884" s="5"/>
      <c r="AL1884" s="5"/>
      <c r="AM1884" s="5"/>
      <c r="AN1884" s="5"/>
      <c r="AO1884" s="5"/>
      <c r="AP1884" s="5"/>
      <c r="AQ1884" s="5"/>
      <c r="AR1884" s="5"/>
      <c r="AS1884" s="5"/>
      <c r="AT1884" s="5"/>
      <c r="AU1884" s="5"/>
      <c r="AV1884" s="5"/>
      <c r="AW1884" s="5"/>
      <c r="AX1884" s="5"/>
      <c r="AY1884" s="5"/>
      <c r="AZ1884" s="5"/>
      <c r="BA1884" s="5"/>
      <c r="BB1884" s="5"/>
      <c r="BC1884" s="5"/>
      <c r="BD1884" s="5"/>
      <c r="BE1884" s="5"/>
      <c r="BF1884" s="5"/>
      <c r="BG1884" s="5"/>
      <c r="BH1884" s="5"/>
      <c r="BI1884" s="5"/>
      <c r="BJ1884" s="5"/>
      <c r="BK1884" s="5"/>
      <c r="BL1884" s="5"/>
      <c r="BM1884" s="5"/>
      <c r="BN1884" s="5"/>
      <c r="BO1884" s="1">
        <f t="shared" si="29"/>
        <v>0</v>
      </c>
      <c r="BP1884" s="2"/>
    </row>
    <row r="1885" spans="1:68" x14ac:dyDescent="0.25">
      <c r="A1885" s="3"/>
      <c r="B1885" s="4"/>
      <c r="C1885" s="2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 s="5"/>
      <c r="O1885" s="5"/>
      <c r="P1885" s="5"/>
      <c r="Q1885" s="5"/>
      <c r="R1885" s="5"/>
      <c r="S1885" s="5"/>
      <c r="T1885" s="5"/>
      <c r="U1885" s="5"/>
      <c r="V1885" s="5"/>
      <c r="W1885" s="5"/>
      <c r="X1885" s="5"/>
      <c r="Y1885" s="5"/>
      <c r="Z1885" s="5"/>
      <c r="AA1885" s="5"/>
      <c r="AB1885" s="5"/>
      <c r="AC1885" s="5"/>
      <c r="AD1885" s="5"/>
      <c r="AE1885" s="5"/>
      <c r="AF1885" s="5"/>
      <c r="AG1885" s="5"/>
      <c r="AH1885" s="5"/>
      <c r="AI1885" s="5"/>
      <c r="AJ1885" s="5"/>
      <c r="AK1885" s="5"/>
      <c r="AL1885" s="5"/>
      <c r="AM1885" s="5"/>
      <c r="AN1885" s="5"/>
      <c r="AO1885" s="5"/>
      <c r="AP1885" s="5"/>
      <c r="AQ1885" s="5"/>
      <c r="AR1885" s="5"/>
      <c r="AS1885" s="5"/>
      <c r="AT1885" s="5"/>
      <c r="AU1885" s="5"/>
      <c r="AV1885" s="5"/>
      <c r="AW1885" s="5"/>
      <c r="AX1885" s="5"/>
      <c r="AY1885" s="5"/>
      <c r="AZ1885" s="5"/>
      <c r="BA1885" s="5"/>
      <c r="BB1885" s="5"/>
      <c r="BC1885" s="5"/>
      <c r="BD1885" s="5"/>
      <c r="BE1885" s="5"/>
      <c r="BF1885" s="5"/>
      <c r="BG1885" s="5"/>
      <c r="BH1885" s="5"/>
      <c r="BI1885" s="5"/>
      <c r="BJ1885" s="5"/>
      <c r="BK1885" s="5"/>
      <c r="BL1885" s="5"/>
      <c r="BM1885" s="5"/>
      <c r="BN1885" s="5"/>
      <c r="BO1885" s="1">
        <f t="shared" si="29"/>
        <v>0</v>
      </c>
      <c r="BP1885" s="2"/>
    </row>
    <row r="1886" spans="1:68" x14ac:dyDescent="0.25">
      <c r="A1886" s="3"/>
      <c r="B1886" s="4"/>
      <c r="C1886" s="2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 s="5"/>
      <c r="O1886" s="5"/>
      <c r="P1886" s="5"/>
      <c r="Q1886" s="5"/>
      <c r="R1886" s="5"/>
      <c r="S1886" s="5"/>
      <c r="T1886" s="5"/>
      <c r="U1886" s="5"/>
      <c r="V1886" s="5"/>
      <c r="W1886" s="5"/>
      <c r="X1886" s="5"/>
      <c r="Y1886" s="5"/>
      <c r="Z1886" s="5"/>
      <c r="AA1886" s="5"/>
      <c r="AB1886" s="5"/>
      <c r="AC1886" s="5"/>
      <c r="AD1886" s="5"/>
      <c r="AE1886" s="5"/>
      <c r="AF1886" s="5"/>
      <c r="AG1886" s="5"/>
      <c r="AH1886" s="5"/>
      <c r="AI1886" s="5"/>
      <c r="AJ1886" s="5"/>
      <c r="AK1886" s="5"/>
      <c r="AL1886" s="5"/>
      <c r="AM1886" s="5"/>
      <c r="AN1886" s="5"/>
      <c r="AO1886" s="5"/>
      <c r="AP1886" s="5"/>
      <c r="AQ1886" s="5"/>
      <c r="AR1886" s="5"/>
      <c r="AS1886" s="5"/>
      <c r="AT1886" s="5"/>
      <c r="AU1886" s="5"/>
      <c r="AV1886" s="5"/>
      <c r="AW1886" s="5"/>
      <c r="AX1886" s="5"/>
      <c r="AY1886" s="5"/>
      <c r="AZ1886" s="5"/>
      <c r="BA1886" s="5"/>
      <c r="BB1886" s="5"/>
      <c r="BC1886" s="5"/>
      <c r="BD1886" s="5"/>
      <c r="BE1886" s="5"/>
      <c r="BF1886" s="5"/>
      <c r="BG1886" s="5"/>
      <c r="BH1886" s="5"/>
      <c r="BI1886" s="5"/>
      <c r="BJ1886" s="5"/>
      <c r="BK1886" s="5"/>
      <c r="BL1886" s="5"/>
      <c r="BM1886" s="5"/>
      <c r="BN1886" s="5"/>
      <c r="BO1886" s="1">
        <f t="shared" si="29"/>
        <v>0</v>
      </c>
      <c r="BP1886" s="2"/>
    </row>
    <row r="1887" spans="1:68" x14ac:dyDescent="0.25">
      <c r="A1887" s="3"/>
      <c r="B1887" s="4"/>
      <c r="C1887" s="2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 s="5"/>
      <c r="O1887" s="5"/>
      <c r="P1887" s="5"/>
      <c r="Q1887" s="5"/>
      <c r="R1887" s="5"/>
      <c r="S1887" s="5"/>
      <c r="T1887" s="5"/>
      <c r="U1887" s="5"/>
      <c r="V1887" s="5"/>
      <c r="W1887" s="5"/>
      <c r="X1887" s="5"/>
      <c r="Y1887" s="5"/>
      <c r="Z1887" s="5"/>
      <c r="AA1887" s="5"/>
      <c r="AB1887" s="5"/>
      <c r="AC1887" s="5"/>
      <c r="AD1887" s="5"/>
      <c r="AE1887" s="5"/>
      <c r="AF1887" s="5"/>
      <c r="AG1887" s="5"/>
      <c r="AH1887" s="5"/>
      <c r="AI1887" s="5"/>
      <c r="AJ1887" s="5"/>
      <c r="AK1887" s="5"/>
      <c r="AL1887" s="5"/>
      <c r="AM1887" s="5"/>
      <c r="AN1887" s="5"/>
      <c r="AO1887" s="5"/>
      <c r="AP1887" s="5"/>
      <c r="AQ1887" s="5"/>
      <c r="AR1887" s="5"/>
      <c r="AS1887" s="5"/>
      <c r="AT1887" s="5"/>
      <c r="AU1887" s="5"/>
      <c r="AV1887" s="5"/>
      <c r="AW1887" s="5"/>
      <c r="AX1887" s="5"/>
      <c r="AY1887" s="5"/>
      <c r="AZ1887" s="5"/>
      <c r="BA1887" s="5"/>
      <c r="BB1887" s="5"/>
      <c r="BC1887" s="5"/>
      <c r="BD1887" s="5"/>
      <c r="BE1887" s="5"/>
      <c r="BF1887" s="5"/>
      <c r="BG1887" s="5"/>
      <c r="BH1887" s="5"/>
      <c r="BI1887" s="5"/>
      <c r="BJ1887" s="5"/>
      <c r="BK1887" s="5"/>
      <c r="BL1887" s="5"/>
      <c r="BM1887" s="5"/>
      <c r="BN1887" s="5"/>
      <c r="BO1887" s="1">
        <f t="shared" si="29"/>
        <v>0</v>
      </c>
      <c r="BP1887" s="2"/>
    </row>
    <row r="1888" spans="1:68" x14ac:dyDescent="0.25">
      <c r="A1888" s="3"/>
      <c r="B1888" s="4"/>
      <c r="C1888" s="2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 s="5"/>
      <c r="O1888" s="5"/>
      <c r="P1888" s="5"/>
      <c r="Q1888" s="5"/>
      <c r="R1888" s="5"/>
      <c r="S1888" s="5"/>
      <c r="T1888" s="5"/>
      <c r="U1888" s="5"/>
      <c r="V1888" s="5"/>
      <c r="W1888" s="5"/>
      <c r="X1888" s="5"/>
      <c r="Y1888" s="5"/>
      <c r="Z1888" s="5"/>
      <c r="AA1888" s="5"/>
      <c r="AB1888" s="5"/>
      <c r="AC1888" s="5"/>
      <c r="AD1888" s="5"/>
      <c r="AE1888" s="5"/>
      <c r="AF1888" s="5"/>
      <c r="AG1888" s="5"/>
      <c r="AH1888" s="5"/>
      <c r="AI1888" s="5"/>
      <c r="AJ1888" s="5"/>
      <c r="AK1888" s="5"/>
      <c r="AL1888" s="5"/>
      <c r="AM1888" s="5"/>
      <c r="AN1888" s="5"/>
      <c r="AO1888" s="5"/>
      <c r="AP1888" s="5"/>
      <c r="AQ1888" s="5"/>
      <c r="AR1888" s="5"/>
      <c r="AS1888" s="5"/>
      <c r="AT1888" s="5"/>
      <c r="AU1888" s="5"/>
      <c r="AV1888" s="5"/>
      <c r="AW1888" s="5"/>
      <c r="AX1888" s="5"/>
      <c r="AY1888" s="5"/>
      <c r="AZ1888" s="5"/>
      <c r="BA1888" s="5"/>
      <c r="BB1888" s="5"/>
      <c r="BC1888" s="5"/>
      <c r="BD1888" s="5"/>
      <c r="BE1888" s="5"/>
      <c r="BF1888" s="5"/>
      <c r="BG1888" s="5"/>
      <c r="BH1888" s="5"/>
      <c r="BI1888" s="5"/>
      <c r="BJ1888" s="5"/>
      <c r="BK1888" s="5"/>
      <c r="BL1888" s="5"/>
      <c r="BM1888" s="5"/>
      <c r="BN1888" s="5"/>
      <c r="BO1888" s="1">
        <f t="shared" si="29"/>
        <v>0</v>
      </c>
      <c r="BP1888" s="2"/>
    </row>
    <row r="1889" spans="1:68" x14ac:dyDescent="0.25">
      <c r="A1889" s="3"/>
      <c r="B1889" s="4"/>
      <c r="C1889" s="2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 s="5"/>
      <c r="O1889" s="5"/>
      <c r="P1889" s="5"/>
      <c r="Q1889" s="5"/>
      <c r="R1889" s="5"/>
      <c r="S1889" s="5"/>
      <c r="T1889" s="5"/>
      <c r="U1889" s="5"/>
      <c r="V1889" s="5"/>
      <c r="W1889" s="5"/>
      <c r="X1889" s="5"/>
      <c r="Y1889" s="5"/>
      <c r="Z1889" s="5"/>
      <c r="AA1889" s="5"/>
      <c r="AB1889" s="5"/>
      <c r="AC1889" s="5"/>
      <c r="AD1889" s="5"/>
      <c r="AE1889" s="5"/>
      <c r="AF1889" s="5"/>
      <c r="AG1889" s="5"/>
      <c r="AH1889" s="5"/>
      <c r="AI1889" s="5"/>
      <c r="AJ1889" s="5"/>
      <c r="AK1889" s="5"/>
      <c r="AL1889" s="5"/>
      <c r="AM1889" s="5"/>
      <c r="AN1889" s="5"/>
      <c r="AO1889" s="5"/>
      <c r="AP1889" s="5"/>
      <c r="AQ1889" s="5"/>
      <c r="AR1889" s="5"/>
      <c r="AS1889" s="5"/>
      <c r="AT1889" s="5"/>
      <c r="AU1889" s="5"/>
      <c r="AV1889" s="5"/>
      <c r="AW1889" s="5"/>
      <c r="AX1889" s="5"/>
      <c r="AY1889" s="5"/>
      <c r="AZ1889" s="5"/>
      <c r="BA1889" s="5"/>
      <c r="BB1889" s="5"/>
      <c r="BC1889" s="5"/>
      <c r="BD1889" s="5"/>
      <c r="BE1889" s="5"/>
      <c r="BF1889" s="5"/>
      <c r="BG1889" s="5"/>
      <c r="BH1889" s="5"/>
      <c r="BI1889" s="5"/>
      <c r="BJ1889" s="5"/>
      <c r="BK1889" s="5"/>
      <c r="BL1889" s="5"/>
      <c r="BM1889" s="5"/>
      <c r="BN1889" s="5"/>
      <c r="BO1889" s="1">
        <f t="shared" si="29"/>
        <v>0</v>
      </c>
      <c r="BP1889" s="2"/>
    </row>
    <row r="1890" spans="1:68" x14ac:dyDescent="0.25">
      <c r="A1890" s="3"/>
      <c r="B1890" s="4"/>
      <c r="C1890" s="2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 s="5"/>
      <c r="O1890" s="5"/>
      <c r="P1890" s="5"/>
      <c r="Q1890" s="5"/>
      <c r="R1890" s="5"/>
      <c r="S1890" s="5"/>
      <c r="T1890" s="5"/>
      <c r="U1890" s="5"/>
      <c r="V1890" s="5"/>
      <c r="W1890" s="5"/>
      <c r="X1890" s="5"/>
      <c r="Y1890" s="5"/>
      <c r="Z1890" s="5"/>
      <c r="AA1890" s="5"/>
      <c r="AB1890" s="5"/>
      <c r="AC1890" s="5"/>
      <c r="AD1890" s="5"/>
      <c r="AE1890" s="5"/>
      <c r="AF1890" s="5"/>
      <c r="AG1890" s="5"/>
      <c r="AH1890" s="5"/>
      <c r="AI1890" s="5"/>
      <c r="AJ1890" s="5"/>
      <c r="AK1890" s="5"/>
      <c r="AL1890" s="5"/>
      <c r="AM1890" s="5"/>
      <c r="AN1890" s="5"/>
      <c r="AO1890" s="5"/>
      <c r="AP1890" s="5"/>
      <c r="AQ1890" s="5"/>
      <c r="AR1890" s="5"/>
      <c r="AS1890" s="5"/>
      <c r="AT1890" s="5"/>
      <c r="AU1890" s="5"/>
      <c r="AV1890" s="5"/>
      <c r="AW1890" s="5"/>
      <c r="AX1890" s="5"/>
      <c r="AY1890" s="5"/>
      <c r="AZ1890" s="5"/>
      <c r="BA1890" s="5"/>
      <c r="BB1890" s="5"/>
      <c r="BC1890" s="5"/>
      <c r="BD1890" s="5"/>
      <c r="BE1890" s="5"/>
      <c r="BF1890" s="5"/>
      <c r="BG1890" s="5"/>
      <c r="BH1890" s="5"/>
      <c r="BI1890" s="5"/>
      <c r="BJ1890" s="5"/>
      <c r="BK1890" s="5"/>
      <c r="BL1890" s="5"/>
      <c r="BM1890" s="5"/>
      <c r="BN1890" s="5"/>
      <c r="BO1890" s="1">
        <f t="shared" si="29"/>
        <v>0</v>
      </c>
      <c r="BP1890" s="2"/>
    </row>
    <row r="1891" spans="1:68" x14ac:dyDescent="0.25">
      <c r="A1891" s="3"/>
      <c r="B1891" s="4"/>
      <c r="C1891" s="2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 s="5"/>
      <c r="O1891" s="5"/>
      <c r="P1891" s="5"/>
      <c r="Q1891" s="5"/>
      <c r="R1891" s="5"/>
      <c r="S1891" s="5"/>
      <c r="T1891" s="5"/>
      <c r="U1891" s="5"/>
      <c r="V1891" s="5"/>
      <c r="W1891" s="5"/>
      <c r="X1891" s="5"/>
      <c r="Y1891" s="5"/>
      <c r="Z1891" s="5"/>
      <c r="AA1891" s="5"/>
      <c r="AB1891" s="5"/>
      <c r="AC1891" s="5"/>
      <c r="AD1891" s="5"/>
      <c r="AE1891" s="5"/>
      <c r="AF1891" s="5"/>
      <c r="AG1891" s="5"/>
      <c r="AH1891" s="5"/>
      <c r="AI1891" s="5"/>
      <c r="AJ1891" s="5"/>
      <c r="AK1891" s="5"/>
      <c r="AL1891" s="5"/>
      <c r="AM1891" s="5"/>
      <c r="AN1891" s="5"/>
      <c r="AO1891" s="5"/>
      <c r="AP1891" s="5"/>
      <c r="AQ1891" s="5"/>
      <c r="AR1891" s="5"/>
      <c r="AS1891" s="5"/>
      <c r="AT1891" s="5"/>
      <c r="AU1891" s="5"/>
      <c r="AV1891" s="5"/>
      <c r="AW1891" s="5"/>
      <c r="AX1891" s="5"/>
      <c r="AY1891" s="5"/>
      <c r="AZ1891" s="5"/>
      <c r="BA1891" s="5"/>
      <c r="BB1891" s="5"/>
      <c r="BC1891" s="5"/>
      <c r="BD1891" s="5"/>
      <c r="BE1891" s="5"/>
      <c r="BF1891" s="5"/>
      <c r="BG1891" s="5"/>
      <c r="BH1891" s="5"/>
      <c r="BI1891" s="5"/>
      <c r="BJ1891" s="5"/>
      <c r="BK1891" s="5"/>
      <c r="BL1891" s="5"/>
      <c r="BM1891" s="5"/>
      <c r="BN1891" s="5"/>
      <c r="BO1891" s="1">
        <f t="shared" si="29"/>
        <v>0</v>
      </c>
      <c r="BP1891" s="2"/>
    </row>
    <row r="1892" spans="1:68" x14ac:dyDescent="0.25">
      <c r="A1892" s="3"/>
      <c r="B1892" s="4"/>
      <c r="C1892" s="2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 s="5"/>
      <c r="O1892" s="5"/>
      <c r="P1892" s="5"/>
      <c r="Q1892" s="5"/>
      <c r="R1892" s="5"/>
      <c r="S1892" s="5"/>
      <c r="T1892" s="5"/>
      <c r="U1892" s="5"/>
      <c r="V1892" s="5"/>
      <c r="W1892" s="5"/>
      <c r="X1892" s="5"/>
      <c r="Y1892" s="5"/>
      <c r="Z1892" s="5"/>
      <c r="AA1892" s="5"/>
      <c r="AB1892" s="5"/>
      <c r="AC1892" s="5"/>
      <c r="AD1892" s="5"/>
      <c r="AE1892" s="5"/>
      <c r="AF1892" s="5"/>
      <c r="AG1892" s="5"/>
      <c r="AH1892" s="5"/>
      <c r="AI1892" s="5"/>
      <c r="AJ1892" s="5"/>
      <c r="AK1892" s="5"/>
      <c r="AL1892" s="5"/>
      <c r="AM1892" s="5"/>
      <c r="AN1892" s="5"/>
      <c r="AO1892" s="5"/>
      <c r="AP1892" s="5"/>
      <c r="AQ1892" s="5"/>
      <c r="AR1892" s="5"/>
      <c r="AS1892" s="5"/>
      <c r="AT1892" s="5"/>
      <c r="AU1892" s="5"/>
      <c r="AV1892" s="5"/>
      <c r="AW1892" s="5"/>
      <c r="AX1892" s="5"/>
      <c r="AY1892" s="5"/>
      <c r="AZ1892" s="5"/>
      <c r="BA1892" s="5"/>
      <c r="BB1892" s="5"/>
      <c r="BC1892" s="5"/>
      <c r="BD1892" s="5"/>
      <c r="BE1892" s="5"/>
      <c r="BF1892" s="5"/>
      <c r="BG1892" s="5"/>
      <c r="BH1892" s="5"/>
      <c r="BI1892" s="5"/>
      <c r="BJ1892" s="5"/>
      <c r="BK1892" s="5"/>
      <c r="BL1892" s="5"/>
      <c r="BM1892" s="5"/>
      <c r="BN1892" s="5"/>
      <c r="BO1892" s="1">
        <f t="shared" si="29"/>
        <v>0</v>
      </c>
      <c r="BP1892" s="2"/>
    </row>
    <row r="1893" spans="1:68" x14ac:dyDescent="0.25">
      <c r="A1893" s="3"/>
      <c r="B1893" s="4"/>
      <c r="C1893" s="2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5"/>
      <c r="X1893" s="5"/>
      <c r="Y1893" s="5"/>
      <c r="Z1893" s="5"/>
      <c r="AA1893" s="5"/>
      <c r="AB1893" s="5"/>
      <c r="AC1893" s="5"/>
      <c r="AD1893" s="5"/>
      <c r="AE1893" s="5"/>
      <c r="AF1893" s="5"/>
      <c r="AG1893" s="5"/>
      <c r="AH1893" s="5"/>
      <c r="AI1893" s="5"/>
      <c r="AJ1893" s="5"/>
      <c r="AK1893" s="5"/>
      <c r="AL1893" s="5"/>
      <c r="AM1893" s="5"/>
      <c r="AN1893" s="5"/>
      <c r="AO1893" s="5"/>
      <c r="AP1893" s="5"/>
      <c r="AQ1893" s="5"/>
      <c r="AR1893" s="5"/>
      <c r="AS1893" s="5"/>
      <c r="AT1893" s="5"/>
      <c r="AU1893" s="5"/>
      <c r="AV1893" s="5"/>
      <c r="AW1893" s="5"/>
      <c r="AX1893" s="5"/>
      <c r="AY1893" s="5"/>
      <c r="AZ1893" s="5"/>
      <c r="BA1893" s="5"/>
      <c r="BB1893" s="5"/>
      <c r="BC1893" s="5"/>
      <c r="BD1893" s="5"/>
      <c r="BE1893" s="5"/>
      <c r="BF1893" s="5"/>
      <c r="BG1893" s="5"/>
      <c r="BH1893" s="5"/>
      <c r="BI1893" s="5"/>
      <c r="BJ1893" s="5"/>
      <c r="BK1893" s="5"/>
      <c r="BL1893" s="5"/>
      <c r="BM1893" s="5"/>
      <c r="BN1893" s="5"/>
      <c r="BO1893" s="1">
        <f t="shared" si="29"/>
        <v>0</v>
      </c>
      <c r="BP1893" s="2"/>
    </row>
    <row r="1894" spans="1:68" x14ac:dyDescent="0.25">
      <c r="A1894" s="3"/>
      <c r="B1894" s="4"/>
      <c r="C1894" s="2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 s="5"/>
      <c r="O1894" s="5"/>
      <c r="P1894" s="5"/>
      <c r="Q1894" s="5"/>
      <c r="R1894" s="5"/>
      <c r="S1894" s="5"/>
      <c r="T1894" s="5"/>
      <c r="U1894" s="5"/>
      <c r="V1894" s="5"/>
      <c r="W1894" s="5"/>
      <c r="X1894" s="5"/>
      <c r="Y1894" s="5"/>
      <c r="Z1894" s="5"/>
      <c r="AA1894" s="5"/>
      <c r="AB1894" s="5"/>
      <c r="AC1894" s="5"/>
      <c r="AD1894" s="5"/>
      <c r="AE1894" s="5"/>
      <c r="AF1894" s="5"/>
      <c r="AG1894" s="5"/>
      <c r="AH1894" s="5"/>
      <c r="AI1894" s="5"/>
      <c r="AJ1894" s="5"/>
      <c r="AK1894" s="5"/>
      <c r="AL1894" s="5"/>
      <c r="AM1894" s="5"/>
      <c r="AN1894" s="5"/>
      <c r="AO1894" s="5"/>
      <c r="AP1894" s="5"/>
      <c r="AQ1894" s="5"/>
      <c r="AR1894" s="5"/>
      <c r="AS1894" s="5"/>
      <c r="AT1894" s="5"/>
      <c r="AU1894" s="5"/>
      <c r="AV1894" s="5"/>
      <c r="AW1894" s="5"/>
      <c r="AX1894" s="5"/>
      <c r="AY1894" s="5"/>
      <c r="AZ1894" s="5"/>
      <c r="BA1894" s="5"/>
      <c r="BB1894" s="5"/>
      <c r="BC1894" s="5"/>
      <c r="BD1894" s="5"/>
      <c r="BE1894" s="5"/>
      <c r="BF1894" s="5"/>
      <c r="BG1894" s="5"/>
      <c r="BH1894" s="5"/>
      <c r="BI1894" s="5"/>
      <c r="BJ1894" s="5"/>
      <c r="BK1894" s="5"/>
      <c r="BL1894" s="5"/>
      <c r="BM1894" s="5"/>
      <c r="BN1894" s="5"/>
      <c r="BO1894" s="1">
        <f t="shared" si="29"/>
        <v>0</v>
      </c>
      <c r="BP1894" s="2"/>
    </row>
    <row r="1895" spans="1:68" x14ac:dyDescent="0.25">
      <c r="A1895" s="3"/>
      <c r="B1895" s="4"/>
      <c r="C1895" s="2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5"/>
      <c r="X1895" s="5"/>
      <c r="Y1895" s="5"/>
      <c r="Z1895" s="5"/>
      <c r="AA1895" s="5"/>
      <c r="AB1895" s="5"/>
      <c r="AC1895" s="5"/>
      <c r="AD1895" s="5"/>
      <c r="AE1895" s="5"/>
      <c r="AF1895" s="5"/>
      <c r="AG1895" s="5"/>
      <c r="AH1895" s="5"/>
      <c r="AI1895" s="5"/>
      <c r="AJ1895" s="5"/>
      <c r="AK1895" s="5"/>
      <c r="AL1895" s="5"/>
      <c r="AM1895" s="5"/>
      <c r="AN1895" s="5"/>
      <c r="AO1895" s="5"/>
      <c r="AP1895" s="5"/>
      <c r="AQ1895" s="5"/>
      <c r="AR1895" s="5"/>
      <c r="AS1895" s="5"/>
      <c r="AT1895" s="5"/>
      <c r="AU1895" s="5"/>
      <c r="AV1895" s="5"/>
      <c r="AW1895" s="5"/>
      <c r="AX1895" s="5"/>
      <c r="AY1895" s="5"/>
      <c r="AZ1895" s="5"/>
      <c r="BA1895" s="5"/>
      <c r="BB1895" s="5"/>
      <c r="BC1895" s="5"/>
      <c r="BD1895" s="5"/>
      <c r="BE1895" s="5"/>
      <c r="BF1895" s="5"/>
      <c r="BG1895" s="5"/>
      <c r="BH1895" s="5"/>
      <c r="BI1895" s="5"/>
      <c r="BJ1895" s="5"/>
      <c r="BK1895" s="5"/>
      <c r="BL1895" s="5"/>
      <c r="BM1895" s="5"/>
      <c r="BN1895" s="5"/>
      <c r="BO1895" s="1">
        <f t="shared" si="29"/>
        <v>0</v>
      </c>
      <c r="BP1895" s="2"/>
    </row>
    <row r="1896" spans="1:68" x14ac:dyDescent="0.25">
      <c r="A1896" s="3"/>
      <c r="B1896" s="4"/>
      <c r="C1896" s="2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 s="5"/>
      <c r="O1896" s="5"/>
      <c r="P1896" s="5"/>
      <c r="Q1896" s="5"/>
      <c r="R1896" s="5"/>
      <c r="S1896" s="5"/>
      <c r="T1896" s="5"/>
      <c r="U1896" s="5"/>
      <c r="V1896" s="5"/>
      <c r="W1896" s="5"/>
      <c r="X1896" s="5"/>
      <c r="Y1896" s="5"/>
      <c r="Z1896" s="5"/>
      <c r="AA1896" s="5"/>
      <c r="AB1896" s="5"/>
      <c r="AC1896" s="5"/>
      <c r="AD1896" s="5"/>
      <c r="AE1896" s="5"/>
      <c r="AF1896" s="5"/>
      <c r="AG1896" s="5"/>
      <c r="AH1896" s="5"/>
      <c r="AI1896" s="5"/>
      <c r="AJ1896" s="5"/>
      <c r="AK1896" s="5"/>
      <c r="AL1896" s="5"/>
      <c r="AM1896" s="5"/>
      <c r="AN1896" s="5"/>
      <c r="AO1896" s="5"/>
      <c r="AP1896" s="5"/>
      <c r="AQ1896" s="5"/>
      <c r="AR1896" s="5"/>
      <c r="AS1896" s="5"/>
      <c r="AT1896" s="5"/>
      <c r="AU1896" s="5"/>
      <c r="AV1896" s="5"/>
      <c r="AW1896" s="5"/>
      <c r="AX1896" s="5"/>
      <c r="AY1896" s="5"/>
      <c r="AZ1896" s="5"/>
      <c r="BA1896" s="5"/>
      <c r="BB1896" s="5"/>
      <c r="BC1896" s="5"/>
      <c r="BD1896" s="5"/>
      <c r="BE1896" s="5"/>
      <c r="BF1896" s="5"/>
      <c r="BG1896" s="5"/>
      <c r="BH1896" s="5"/>
      <c r="BI1896" s="5"/>
      <c r="BJ1896" s="5"/>
      <c r="BK1896" s="5"/>
      <c r="BL1896" s="5"/>
      <c r="BM1896" s="5"/>
      <c r="BN1896" s="5"/>
      <c r="BO1896" s="1">
        <f t="shared" si="29"/>
        <v>0</v>
      </c>
      <c r="BP1896" s="2"/>
    </row>
    <row r="1897" spans="1:68" x14ac:dyDescent="0.25">
      <c r="A1897" s="3"/>
      <c r="B1897" s="4"/>
      <c r="C1897" s="2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 s="5"/>
      <c r="O1897" s="5"/>
      <c r="P1897" s="5"/>
      <c r="Q1897" s="5"/>
      <c r="R1897" s="5"/>
      <c r="S1897" s="5"/>
      <c r="T1897" s="5"/>
      <c r="U1897" s="5"/>
      <c r="V1897" s="5"/>
      <c r="W1897" s="5"/>
      <c r="X1897" s="5"/>
      <c r="Y1897" s="5"/>
      <c r="Z1897" s="5"/>
      <c r="AA1897" s="5"/>
      <c r="AB1897" s="5"/>
      <c r="AC1897" s="5"/>
      <c r="AD1897" s="5"/>
      <c r="AE1897" s="5"/>
      <c r="AF1897" s="5"/>
      <c r="AG1897" s="5"/>
      <c r="AH1897" s="5"/>
      <c r="AI1897" s="5"/>
      <c r="AJ1897" s="5"/>
      <c r="AK1897" s="5"/>
      <c r="AL1897" s="5"/>
      <c r="AM1897" s="5"/>
      <c r="AN1897" s="5"/>
      <c r="AO1897" s="5"/>
      <c r="AP1897" s="5"/>
      <c r="AQ1897" s="5"/>
      <c r="AR1897" s="5"/>
      <c r="AS1897" s="5"/>
      <c r="AT1897" s="5"/>
      <c r="AU1897" s="5"/>
      <c r="AV1897" s="5"/>
      <c r="AW1897" s="5"/>
      <c r="AX1897" s="5"/>
      <c r="AY1897" s="5"/>
      <c r="AZ1897" s="5"/>
      <c r="BA1897" s="5"/>
      <c r="BB1897" s="5"/>
      <c r="BC1897" s="5"/>
      <c r="BD1897" s="5"/>
      <c r="BE1897" s="5"/>
      <c r="BF1897" s="5"/>
      <c r="BG1897" s="5"/>
      <c r="BH1897" s="5"/>
      <c r="BI1897" s="5"/>
      <c r="BJ1897" s="5"/>
      <c r="BK1897" s="5"/>
      <c r="BL1897" s="5"/>
      <c r="BM1897" s="5"/>
      <c r="BN1897" s="5"/>
      <c r="BO1897" s="1">
        <f t="shared" si="29"/>
        <v>0</v>
      </c>
      <c r="BP1897" s="2"/>
    </row>
    <row r="1898" spans="1:68" x14ac:dyDescent="0.25">
      <c r="A1898" s="3"/>
      <c r="B1898" s="4"/>
      <c r="C1898" s="2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 s="5"/>
      <c r="O1898" s="5"/>
      <c r="P1898" s="5"/>
      <c r="Q1898" s="5"/>
      <c r="R1898" s="5"/>
      <c r="S1898" s="5"/>
      <c r="T1898" s="5"/>
      <c r="U1898" s="5"/>
      <c r="V1898" s="5"/>
      <c r="W1898" s="5"/>
      <c r="X1898" s="5"/>
      <c r="Y1898" s="5"/>
      <c r="Z1898" s="5"/>
      <c r="AA1898" s="5"/>
      <c r="AB1898" s="5"/>
      <c r="AC1898" s="5"/>
      <c r="AD1898" s="5"/>
      <c r="AE1898" s="5"/>
      <c r="AF1898" s="5"/>
      <c r="AG1898" s="5"/>
      <c r="AH1898" s="5"/>
      <c r="AI1898" s="5"/>
      <c r="AJ1898" s="5"/>
      <c r="AK1898" s="5"/>
      <c r="AL1898" s="5"/>
      <c r="AM1898" s="5"/>
      <c r="AN1898" s="5"/>
      <c r="AO1898" s="5"/>
      <c r="AP1898" s="5"/>
      <c r="AQ1898" s="5"/>
      <c r="AR1898" s="5"/>
      <c r="AS1898" s="5"/>
      <c r="AT1898" s="5"/>
      <c r="AU1898" s="5"/>
      <c r="AV1898" s="5"/>
      <c r="AW1898" s="5"/>
      <c r="AX1898" s="5"/>
      <c r="AY1898" s="5"/>
      <c r="AZ1898" s="5"/>
      <c r="BA1898" s="5"/>
      <c r="BB1898" s="5"/>
      <c r="BC1898" s="5"/>
      <c r="BD1898" s="5"/>
      <c r="BE1898" s="5"/>
      <c r="BF1898" s="5"/>
      <c r="BG1898" s="5"/>
      <c r="BH1898" s="5"/>
      <c r="BI1898" s="5"/>
      <c r="BJ1898" s="5"/>
      <c r="BK1898" s="5"/>
      <c r="BL1898" s="5"/>
      <c r="BM1898" s="5"/>
      <c r="BN1898" s="5"/>
      <c r="BO1898" s="1">
        <f t="shared" si="29"/>
        <v>0</v>
      </c>
      <c r="BP1898" s="2"/>
    </row>
    <row r="1899" spans="1:68" x14ac:dyDescent="0.25">
      <c r="A1899" s="3"/>
      <c r="B1899" s="4"/>
      <c r="C1899" s="2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 s="5"/>
      <c r="O1899" s="5"/>
      <c r="P1899" s="5"/>
      <c r="Q1899" s="5"/>
      <c r="R1899" s="5"/>
      <c r="S1899" s="5"/>
      <c r="T1899" s="5"/>
      <c r="U1899" s="5"/>
      <c r="V1899" s="5"/>
      <c r="W1899" s="5"/>
      <c r="X1899" s="5"/>
      <c r="Y1899" s="5"/>
      <c r="Z1899" s="5"/>
      <c r="AA1899" s="5"/>
      <c r="AB1899" s="5"/>
      <c r="AC1899" s="5"/>
      <c r="AD1899" s="5"/>
      <c r="AE1899" s="5"/>
      <c r="AF1899" s="5"/>
      <c r="AG1899" s="5"/>
      <c r="AH1899" s="5"/>
      <c r="AI1899" s="5"/>
      <c r="AJ1899" s="5"/>
      <c r="AK1899" s="5"/>
      <c r="AL1899" s="5"/>
      <c r="AM1899" s="5"/>
      <c r="AN1899" s="5"/>
      <c r="AO1899" s="5"/>
      <c r="AP1899" s="5"/>
      <c r="AQ1899" s="5"/>
      <c r="AR1899" s="5"/>
      <c r="AS1899" s="5"/>
      <c r="AT1899" s="5"/>
      <c r="AU1899" s="5"/>
      <c r="AV1899" s="5"/>
      <c r="AW1899" s="5"/>
      <c r="AX1899" s="5"/>
      <c r="AY1899" s="5"/>
      <c r="AZ1899" s="5"/>
      <c r="BA1899" s="5"/>
      <c r="BB1899" s="5"/>
      <c r="BC1899" s="5"/>
      <c r="BD1899" s="5"/>
      <c r="BE1899" s="5"/>
      <c r="BF1899" s="5"/>
      <c r="BG1899" s="5"/>
      <c r="BH1899" s="5"/>
      <c r="BI1899" s="5"/>
      <c r="BJ1899" s="5"/>
      <c r="BK1899" s="5"/>
      <c r="BL1899" s="5"/>
      <c r="BM1899" s="5"/>
      <c r="BN1899" s="5"/>
      <c r="BO1899" s="1">
        <f t="shared" si="29"/>
        <v>0</v>
      </c>
      <c r="BP1899" s="2"/>
    </row>
    <row r="1900" spans="1:68" x14ac:dyDescent="0.25">
      <c r="A1900" s="3"/>
      <c r="B1900" s="4"/>
      <c r="C1900" s="2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 s="5"/>
      <c r="O1900" s="5"/>
      <c r="P1900" s="5"/>
      <c r="Q1900" s="5"/>
      <c r="R1900" s="5"/>
      <c r="S1900" s="5"/>
      <c r="T1900" s="5"/>
      <c r="U1900" s="5"/>
      <c r="V1900" s="5"/>
      <c r="W1900" s="5"/>
      <c r="X1900" s="5"/>
      <c r="Y1900" s="5"/>
      <c r="Z1900" s="5"/>
      <c r="AA1900" s="5"/>
      <c r="AB1900" s="5"/>
      <c r="AC1900" s="5"/>
      <c r="AD1900" s="5"/>
      <c r="AE1900" s="5"/>
      <c r="AF1900" s="5"/>
      <c r="AG1900" s="5"/>
      <c r="AH1900" s="5"/>
      <c r="AI1900" s="5"/>
      <c r="AJ1900" s="5"/>
      <c r="AK1900" s="5"/>
      <c r="AL1900" s="5"/>
      <c r="AM1900" s="5"/>
      <c r="AN1900" s="5"/>
      <c r="AO1900" s="5"/>
      <c r="AP1900" s="5"/>
      <c r="AQ1900" s="5"/>
      <c r="AR1900" s="5"/>
      <c r="AS1900" s="5"/>
      <c r="AT1900" s="5"/>
      <c r="AU1900" s="5"/>
      <c r="AV1900" s="5"/>
      <c r="AW1900" s="5"/>
      <c r="AX1900" s="5"/>
      <c r="AY1900" s="5"/>
      <c r="AZ1900" s="5"/>
      <c r="BA1900" s="5"/>
      <c r="BB1900" s="5"/>
      <c r="BC1900" s="5"/>
      <c r="BD1900" s="5"/>
      <c r="BE1900" s="5"/>
      <c r="BF1900" s="5"/>
      <c r="BG1900" s="5"/>
      <c r="BH1900" s="5"/>
      <c r="BI1900" s="5"/>
      <c r="BJ1900" s="5"/>
      <c r="BK1900" s="5"/>
      <c r="BL1900" s="5"/>
      <c r="BM1900" s="5"/>
      <c r="BN1900" s="5"/>
      <c r="BO1900" s="1">
        <f t="shared" si="29"/>
        <v>0</v>
      </c>
      <c r="BP1900" s="2"/>
    </row>
    <row r="1901" spans="1:68" x14ac:dyDescent="0.25">
      <c r="A1901" s="3"/>
      <c r="B1901" s="4"/>
      <c r="C1901" s="2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 s="5"/>
      <c r="O1901" s="5"/>
      <c r="P1901" s="5"/>
      <c r="Q1901" s="5"/>
      <c r="R1901" s="5"/>
      <c r="S1901" s="5"/>
      <c r="T1901" s="5"/>
      <c r="U1901" s="5"/>
      <c r="V1901" s="5"/>
      <c r="W1901" s="5"/>
      <c r="X1901" s="5"/>
      <c r="Y1901" s="5"/>
      <c r="Z1901" s="5"/>
      <c r="AA1901" s="5"/>
      <c r="AB1901" s="5"/>
      <c r="AC1901" s="5"/>
      <c r="AD1901" s="5"/>
      <c r="AE1901" s="5"/>
      <c r="AF1901" s="5"/>
      <c r="AG1901" s="5"/>
      <c r="AH1901" s="5"/>
      <c r="AI1901" s="5"/>
      <c r="AJ1901" s="5"/>
      <c r="AK1901" s="5"/>
      <c r="AL1901" s="5"/>
      <c r="AM1901" s="5"/>
      <c r="AN1901" s="5"/>
      <c r="AO1901" s="5"/>
      <c r="AP1901" s="5"/>
      <c r="AQ1901" s="5"/>
      <c r="AR1901" s="5"/>
      <c r="AS1901" s="5"/>
      <c r="AT1901" s="5"/>
      <c r="AU1901" s="5"/>
      <c r="AV1901" s="5"/>
      <c r="AW1901" s="5"/>
      <c r="AX1901" s="5"/>
      <c r="AY1901" s="5"/>
      <c r="AZ1901" s="5"/>
      <c r="BA1901" s="5"/>
      <c r="BB1901" s="5"/>
      <c r="BC1901" s="5"/>
      <c r="BD1901" s="5"/>
      <c r="BE1901" s="5"/>
      <c r="BF1901" s="5"/>
      <c r="BG1901" s="5"/>
      <c r="BH1901" s="5"/>
      <c r="BI1901" s="5"/>
      <c r="BJ1901" s="5"/>
      <c r="BK1901" s="5"/>
      <c r="BL1901" s="5"/>
      <c r="BM1901" s="5"/>
      <c r="BN1901" s="5"/>
      <c r="BO1901" s="1">
        <f t="shared" si="29"/>
        <v>0</v>
      </c>
      <c r="BP1901" s="2"/>
    </row>
    <row r="1902" spans="1:68" x14ac:dyDescent="0.25">
      <c r="A1902" s="3"/>
      <c r="B1902" s="4"/>
      <c r="C1902" s="2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 s="5"/>
      <c r="O1902" s="5"/>
      <c r="P1902" s="5"/>
      <c r="Q1902" s="5"/>
      <c r="R1902" s="5"/>
      <c r="S1902" s="5"/>
      <c r="T1902" s="5"/>
      <c r="U1902" s="5"/>
      <c r="V1902" s="5"/>
      <c r="W1902" s="5"/>
      <c r="X1902" s="5"/>
      <c r="Y1902" s="5"/>
      <c r="Z1902" s="5"/>
      <c r="AA1902" s="5"/>
      <c r="AB1902" s="5"/>
      <c r="AC1902" s="5"/>
      <c r="AD1902" s="5"/>
      <c r="AE1902" s="5"/>
      <c r="AF1902" s="5"/>
      <c r="AG1902" s="5"/>
      <c r="AH1902" s="5"/>
      <c r="AI1902" s="5"/>
      <c r="AJ1902" s="5"/>
      <c r="AK1902" s="5"/>
      <c r="AL1902" s="5"/>
      <c r="AM1902" s="5"/>
      <c r="AN1902" s="5"/>
      <c r="AO1902" s="5"/>
      <c r="AP1902" s="5"/>
      <c r="AQ1902" s="5"/>
      <c r="AR1902" s="5"/>
      <c r="AS1902" s="5"/>
      <c r="AT1902" s="5"/>
      <c r="AU1902" s="5"/>
      <c r="AV1902" s="5"/>
      <c r="AW1902" s="5"/>
      <c r="AX1902" s="5"/>
      <c r="AY1902" s="5"/>
      <c r="AZ1902" s="5"/>
      <c r="BA1902" s="5"/>
      <c r="BB1902" s="5"/>
      <c r="BC1902" s="5"/>
      <c r="BD1902" s="5"/>
      <c r="BE1902" s="5"/>
      <c r="BF1902" s="5"/>
      <c r="BG1902" s="5"/>
      <c r="BH1902" s="5"/>
      <c r="BI1902" s="5"/>
      <c r="BJ1902" s="5"/>
      <c r="BK1902" s="5"/>
      <c r="BL1902" s="5"/>
      <c r="BM1902" s="5"/>
      <c r="BN1902" s="5"/>
      <c r="BO1902" s="1">
        <f t="shared" si="29"/>
        <v>0</v>
      </c>
      <c r="BP1902" s="2"/>
    </row>
    <row r="1903" spans="1:68" x14ac:dyDescent="0.25">
      <c r="A1903" s="3"/>
      <c r="B1903" s="4"/>
      <c r="C1903" s="2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 s="5"/>
      <c r="O1903" s="5"/>
      <c r="P1903" s="5"/>
      <c r="Q1903" s="5"/>
      <c r="R1903" s="5"/>
      <c r="S1903" s="5"/>
      <c r="T1903" s="5"/>
      <c r="U1903" s="5"/>
      <c r="V1903" s="5"/>
      <c r="W1903" s="5"/>
      <c r="X1903" s="5"/>
      <c r="Y1903" s="5"/>
      <c r="Z1903" s="5"/>
      <c r="AA1903" s="5"/>
      <c r="AB1903" s="5"/>
      <c r="AC1903" s="5"/>
      <c r="AD1903" s="5"/>
      <c r="AE1903" s="5"/>
      <c r="AF1903" s="5"/>
      <c r="AG1903" s="5"/>
      <c r="AH1903" s="5"/>
      <c r="AI1903" s="5"/>
      <c r="AJ1903" s="5"/>
      <c r="AK1903" s="5"/>
      <c r="AL1903" s="5"/>
      <c r="AM1903" s="5"/>
      <c r="AN1903" s="5"/>
      <c r="AO1903" s="5"/>
      <c r="AP1903" s="5"/>
      <c r="AQ1903" s="5"/>
      <c r="AR1903" s="5"/>
      <c r="AS1903" s="5"/>
      <c r="AT1903" s="5"/>
      <c r="AU1903" s="5"/>
      <c r="AV1903" s="5"/>
      <c r="AW1903" s="5"/>
      <c r="AX1903" s="5"/>
      <c r="AY1903" s="5"/>
      <c r="AZ1903" s="5"/>
      <c r="BA1903" s="5"/>
      <c r="BB1903" s="5"/>
      <c r="BC1903" s="5"/>
      <c r="BD1903" s="5"/>
      <c r="BE1903" s="5"/>
      <c r="BF1903" s="5"/>
      <c r="BG1903" s="5"/>
      <c r="BH1903" s="5"/>
      <c r="BI1903" s="5"/>
      <c r="BJ1903" s="5"/>
      <c r="BK1903" s="5"/>
      <c r="BL1903" s="5"/>
      <c r="BM1903" s="5"/>
      <c r="BN1903" s="5"/>
      <c r="BO1903" s="1">
        <f t="shared" si="29"/>
        <v>0</v>
      </c>
      <c r="BP1903" s="2"/>
    </row>
    <row r="1904" spans="1:68" x14ac:dyDescent="0.25">
      <c r="A1904" s="3"/>
      <c r="B1904" s="4"/>
      <c r="C1904" s="2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 s="5"/>
      <c r="O1904" s="5"/>
      <c r="P1904" s="5"/>
      <c r="Q1904" s="5"/>
      <c r="R1904" s="5"/>
      <c r="S1904" s="5"/>
      <c r="T1904" s="5"/>
      <c r="U1904" s="5"/>
      <c r="V1904" s="5"/>
      <c r="W1904" s="5"/>
      <c r="X1904" s="5"/>
      <c r="Y1904" s="5"/>
      <c r="Z1904" s="5"/>
      <c r="AA1904" s="5"/>
      <c r="AB1904" s="5"/>
      <c r="AC1904" s="5"/>
      <c r="AD1904" s="5"/>
      <c r="AE1904" s="5"/>
      <c r="AF1904" s="5"/>
      <c r="AG1904" s="5"/>
      <c r="AH1904" s="5"/>
      <c r="AI1904" s="5"/>
      <c r="AJ1904" s="5"/>
      <c r="AK1904" s="5"/>
      <c r="AL1904" s="5"/>
      <c r="AM1904" s="5"/>
      <c r="AN1904" s="5"/>
      <c r="AO1904" s="5"/>
      <c r="AP1904" s="5"/>
      <c r="AQ1904" s="5"/>
      <c r="AR1904" s="5"/>
      <c r="AS1904" s="5"/>
      <c r="AT1904" s="5"/>
      <c r="AU1904" s="5"/>
      <c r="AV1904" s="5"/>
      <c r="AW1904" s="5"/>
      <c r="AX1904" s="5"/>
      <c r="AY1904" s="5"/>
      <c r="AZ1904" s="5"/>
      <c r="BA1904" s="5"/>
      <c r="BB1904" s="5"/>
      <c r="BC1904" s="5"/>
      <c r="BD1904" s="5"/>
      <c r="BE1904" s="5"/>
      <c r="BF1904" s="5"/>
      <c r="BG1904" s="5"/>
      <c r="BH1904" s="5"/>
      <c r="BI1904" s="5"/>
      <c r="BJ1904" s="5"/>
      <c r="BK1904" s="5"/>
      <c r="BL1904" s="5"/>
      <c r="BM1904" s="5"/>
      <c r="BN1904" s="5"/>
      <c r="BO1904" s="1">
        <f t="shared" si="29"/>
        <v>0</v>
      </c>
      <c r="BP1904" s="2"/>
    </row>
    <row r="1905" spans="1:68" x14ac:dyDescent="0.25">
      <c r="A1905" s="3"/>
      <c r="B1905" s="4"/>
      <c r="C1905" s="2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 s="5"/>
      <c r="O1905" s="5"/>
      <c r="P1905" s="5"/>
      <c r="Q1905" s="5"/>
      <c r="R1905" s="5"/>
      <c r="S1905" s="5"/>
      <c r="T1905" s="5"/>
      <c r="U1905" s="5"/>
      <c r="V1905" s="5"/>
      <c r="W1905" s="5"/>
      <c r="X1905" s="5"/>
      <c r="Y1905" s="5"/>
      <c r="Z1905" s="5"/>
      <c r="AA1905" s="5"/>
      <c r="AB1905" s="5"/>
      <c r="AC1905" s="5"/>
      <c r="AD1905" s="5"/>
      <c r="AE1905" s="5"/>
      <c r="AF1905" s="5"/>
      <c r="AG1905" s="5"/>
      <c r="AH1905" s="5"/>
      <c r="AI1905" s="5"/>
      <c r="AJ1905" s="5"/>
      <c r="AK1905" s="5"/>
      <c r="AL1905" s="5"/>
      <c r="AM1905" s="5"/>
      <c r="AN1905" s="5"/>
      <c r="AO1905" s="5"/>
      <c r="AP1905" s="5"/>
      <c r="AQ1905" s="5"/>
      <c r="AR1905" s="5"/>
      <c r="AS1905" s="5"/>
      <c r="AT1905" s="5"/>
      <c r="AU1905" s="5"/>
      <c r="AV1905" s="5"/>
      <c r="AW1905" s="5"/>
      <c r="AX1905" s="5"/>
      <c r="AY1905" s="5"/>
      <c r="AZ1905" s="5"/>
      <c r="BA1905" s="5"/>
      <c r="BB1905" s="5"/>
      <c r="BC1905" s="5"/>
      <c r="BD1905" s="5"/>
      <c r="BE1905" s="5"/>
      <c r="BF1905" s="5"/>
      <c r="BG1905" s="5"/>
      <c r="BH1905" s="5"/>
      <c r="BI1905" s="5"/>
      <c r="BJ1905" s="5"/>
      <c r="BK1905" s="5"/>
      <c r="BL1905" s="5"/>
      <c r="BM1905" s="5"/>
      <c r="BN1905" s="5"/>
      <c r="BO1905" s="1">
        <f t="shared" si="29"/>
        <v>0</v>
      </c>
      <c r="BP1905" s="2"/>
    </row>
    <row r="1906" spans="1:68" x14ac:dyDescent="0.25">
      <c r="A1906" s="3"/>
      <c r="B1906" s="4"/>
      <c r="C1906" s="2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 s="5"/>
      <c r="O1906" s="5"/>
      <c r="P1906" s="5"/>
      <c r="Q1906" s="5"/>
      <c r="R1906" s="5"/>
      <c r="S1906" s="5"/>
      <c r="T1906" s="5"/>
      <c r="U1906" s="5"/>
      <c r="V1906" s="5"/>
      <c r="W1906" s="5"/>
      <c r="X1906" s="5"/>
      <c r="Y1906" s="5"/>
      <c r="Z1906" s="5"/>
      <c r="AA1906" s="5"/>
      <c r="AB1906" s="5"/>
      <c r="AC1906" s="5"/>
      <c r="AD1906" s="5"/>
      <c r="AE1906" s="5"/>
      <c r="AF1906" s="5"/>
      <c r="AG1906" s="5"/>
      <c r="AH1906" s="5"/>
      <c r="AI1906" s="5"/>
      <c r="AJ1906" s="5"/>
      <c r="AK1906" s="5"/>
      <c r="AL1906" s="5"/>
      <c r="AM1906" s="5"/>
      <c r="AN1906" s="5"/>
      <c r="AO1906" s="5"/>
      <c r="AP1906" s="5"/>
      <c r="AQ1906" s="5"/>
      <c r="AR1906" s="5"/>
      <c r="AS1906" s="5"/>
      <c r="AT1906" s="5"/>
      <c r="AU1906" s="5"/>
      <c r="AV1906" s="5"/>
      <c r="AW1906" s="5"/>
      <c r="AX1906" s="5"/>
      <c r="AY1906" s="5"/>
      <c r="AZ1906" s="5"/>
      <c r="BA1906" s="5"/>
      <c r="BB1906" s="5"/>
      <c r="BC1906" s="5"/>
      <c r="BD1906" s="5"/>
      <c r="BE1906" s="5"/>
      <c r="BF1906" s="5"/>
      <c r="BG1906" s="5"/>
      <c r="BH1906" s="5"/>
      <c r="BI1906" s="5"/>
      <c r="BJ1906" s="5"/>
      <c r="BK1906" s="5"/>
      <c r="BL1906" s="5"/>
      <c r="BM1906" s="5"/>
      <c r="BN1906" s="5"/>
      <c r="BO1906" s="1">
        <f t="shared" si="29"/>
        <v>0</v>
      </c>
      <c r="BP1906" s="2"/>
    </row>
    <row r="1907" spans="1:68" x14ac:dyDescent="0.25">
      <c r="A1907" s="3"/>
      <c r="B1907" s="4"/>
      <c r="C1907" s="2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 s="5"/>
      <c r="O1907" s="5"/>
      <c r="P1907" s="5"/>
      <c r="Q1907" s="5"/>
      <c r="R1907" s="5"/>
      <c r="S1907" s="5"/>
      <c r="T1907" s="5"/>
      <c r="U1907" s="5"/>
      <c r="V1907" s="5"/>
      <c r="W1907" s="5"/>
      <c r="X1907" s="5"/>
      <c r="Y1907" s="5"/>
      <c r="Z1907" s="5"/>
      <c r="AA1907" s="5"/>
      <c r="AB1907" s="5"/>
      <c r="AC1907" s="5"/>
      <c r="AD1907" s="5"/>
      <c r="AE1907" s="5"/>
      <c r="AF1907" s="5"/>
      <c r="AG1907" s="5"/>
      <c r="AH1907" s="5"/>
      <c r="AI1907" s="5"/>
      <c r="AJ1907" s="5"/>
      <c r="AK1907" s="5"/>
      <c r="AL1907" s="5"/>
      <c r="AM1907" s="5"/>
      <c r="AN1907" s="5"/>
      <c r="AO1907" s="5"/>
      <c r="AP1907" s="5"/>
      <c r="AQ1907" s="5"/>
      <c r="AR1907" s="5"/>
      <c r="AS1907" s="5"/>
      <c r="AT1907" s="5"/>
      <c r="AU1907" s="5"/>
      <c r="AV1907" s="5"/>
      <c r="AW1907" s="5"/>
      <c r="AX1907" s="5"/>
      <c r="AY1907" s="5"/>
      <c r="AZ1907" s="5"/>
      <c r="BA1907" s="5"/>
      <c r="BB1907" s="5"/>
      <c r="BC1907" s="5"/>
      <c r="BD1907" s="5"/>
      <c r="BE1907" s="5"/>
      <c r="BF1907" s="5"/>
      <c r="BG1907" s="5"/>
      <c r="BH1907" s="5"/>
      <c r="BI1907" s="5"/>
      <c r="BJ1907" s="5"/>
      <c r="BK1907" s="5"/>
      <c r="BL1907" s="5"/>
      <c r="BM1907" s="5"/>
      <c r="BN1907" s="5"/>
      <c r="BO1907" s="1">
        <f t="shared" si="29"/>
        <v>0</v>
      </c>
      <c r="BP1907" s="2"/>
    </row>
    <row r="1908" spans="1:68" x14ac:dyDescent="0.25">
      <c r="A1908" s="3"/>
      <c r="B1908" s="4"/>
      <c r="C1908" s="2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 s="5"/>
      <c r="O1908" s="5"/>
      <c r="P1908" s="5"/>
      <c r="Q1908" s="5"/>
      <c r="R1908" s="5"/>
      <c r="S1908" s="5"/>
      <c r="T1908" s="5"/>
      <c r="U1908" s="5"/>
      <c r="V1908" s="5"/>
      <c r="W1908" s="5"/>
      <c r="X1908" s="5"/>
      <c r="Y1908" s="5"/>
      <c r="Z1908" s="5"/>
      <c r="AA1908" s="5"/>
      <c r="AB1908" s="5"/>
      <c r="AC1908" s="5"/>
      <c r="AD1908" s="5"/>
      <c r="AE1908" s="5"/>
      <c r="AF1908" s="5"/>
      <c r="AG1908" s="5"/>
      <c r="AH1908" s="5"/>
      <c r="AI1908" s="5"/>
      <c r="AJ1908" s="5"/>
      <c r="AK1908" s="5"/>
      <c r="AL1908" s="5"/>
      <c r="AM1908" s="5"/>
      <c r="AN1908" s="5"/>
      <c r="AO1908" s="5"/>
      <c r="AP1908" s="5"/>
      <c r="AQ1908" s="5"/>
      <c r="AR1908" s="5"/>
      <c r="AS1908" s="5"/>
      <c r="AT1908" s="5"/>
      <c r="AU1908" s="5"/>
      <c r="AV1908" s="5"/>
      <c r="AW1908" s="5"/>
      <c r="AX1908" s="5"/>
      <c r="AY1908" s="5"/>
      <c r="AZ1908" s="5"/>
      <c r="BA1908" s="5"/>
      <c r="BB1908" s="5"/>
      <c r="BC1908" s="5"/>
      <c r="BD1908" s="5"/>
      <c r="BE1908" s="5"/>
      <c r="BF1908" s="5"/>
      <c r="BG1908" s="5"/>
      <c r="BH1908" s="5"/>
      <c r="BI1908" s="5"/>
      <c r="BJ1908" s="5"/>
      <c r="BK1908" s="5"/>
      <c r="BL1908" s="5"/>
      <c r="BM1908" s="5"/>
      <c r="BN1908" s="5"/>
      <c r="BO1908" s="1">
        <f t="shared" si="29"/>
        <v>0</v>
      </c>
      <c r="BP1908" s="2"/>
    </row>
    <row r="1909" spans="1:68" x14ac:dyDescent="0.25">
      <c r="A1909" s="3"/>
      <c r="B1909" s="4"/>
      <c r="C1909" s="2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 s="5"/>
      <c r="O1909" s="5"/>
      <c r="P1909" s="5"/>
      <c r="Q1909" s="5"/>
      <c r="R1909" s="5"/>
      <c r="S1909" s="5"/>
      <c r="T1909" s="5"/>
      <c r="U1909" s="5"/>
      <c r="V1909" s="5"/>
      <c r="W1909" s="5"/>
      <c r="X1909" s="5"/>
      <c r="Y1909" s="5"/>
      <c r="Z1909" s="5"/>
      <c r="AA1909" s="5"/>
      <c r="AB1909" s="5"/>
      <c r="AC1909" s="5"/>
      <c r="AD1909" s="5"/>
      <c r="AE1909" s="5"/>
      <c r="AF1909" s="5"/>
      <c r="AG1909" s="5"/>
      <c r="AH1909" s="5"/>
      <c r="AI1909" s="5"/>
      <c r="AJ1909" s="5"/>
      <c r="AK1909" s="5"/>
      <c r="AL1909" s="5"/>
      <c r="AM1909" s="5"/>
      <c r="AN1909" s="5"/>
      <c r="AO1909" s="5"/>
      <c r="AP1909" s="5"/>
      <c r="AQ1909" s="5"/>
      <c r="AR1909" s="5"/>
      <c r="AS1909" s="5"/>
      <c r="AT1909" s="5"/>
      <c r="AU1909" s="5"/>
      <c r="AV1909" s="5"/>
      <c r="AW1909" s="5"/>
      <c r="AX1909" s="5"/>
      <c r="AY1909" s="5"/>
      <c r="AZ1909" s="5"/>
      <c r="BA1909" s="5"/>
      <c r="BB1909" s="5"/>
      <c r="BC1909" s="5"/>
      <c r="BD1909" s="5"/>
      <c r="BE1909" s="5"/>
      <c r="BF1909" s="5"/>
      <c r="BG1909" s="5"/>
      <c r="BH1909" s="5"/>
      <c r="BI1909" s="5"/>
      <c r="BJ1909" s="5"/>
      <c r="BK1909" s="5"/>
      <c r="BL1909" s="5"/>
      <c r="BM1909" s="5"/>
      <c r="BN1909" s="5"/>
      <c r="BO1909" s="1">
        <f t="shared" si="29"/>
        <v>0</v>
      </c>
      <c r="BP1909" s="2"/>
    </row>
    <row r="1910" spans="1:68" x14ac:dyDescent="0.25">
      <c r="A1910" s="3"/>
      <c r="B1910" s="4"/>
      <c r="C1910" s="2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 s="5"/>
      <c r="O1910" s="5"/>
      <c r="P1910" s="5"/>
      <c r="Q1910" s="5"/>
      <c r="R1910" s="5"/>
      <c r="S1910" s="5"/>
      <c r="T1910" s="5"/>
      <c r="U1910" s="5"/>
      <c r="V1910" s="5"/>
      <c r="W1910" s="5"/>
      <c r="X1910" s="5"/>
      <c r="Y1910" s="5"/>
      <c r="Z1910" s="5"/>
      <c r="AA1910" s="5"/>
      <c r="AB1910" s="5"/>
      <c r="AC1910" s="5"/>
      <c r="AD1910" s="5"/>
      <c r="AE1910" s="5"/>
      <c r="AF1910" s="5"/>
      <c r="AG1910" s="5"/>
      <c r="AH1910" s="5"/>
      <c r="AI1910" s="5"/>
      <c r="AJ1910" s="5"/>
      <c r="AK1910" s="5"/>
      <c r="AL1910" s="5"/>
      <c r="AM1910" s="5"/>
      <c r="AN1910" s="5"/>
      <c r="AO1910" s="5"/>
      <c r="AP1910" s="5"/>
      <c r="AQ1910" s="5"/>
      <c r="AR1910" s="5"/>
      <c r="AS1910" s="5"/>
      <c r="AT1910" s="5"/>
      <c r="AU1910" s="5"/>
      <c r="AV1910" s="5"/>
      <c r="AW1910" s="5"/>
      <c r="AX1910" s="5"/>
      <c r="AY1910" s="5"/>
      <c r="AZ1910" s="5"/>
      <c r="BA1910" s="5"/>
      <c r="BB1910" s="5"/>
      <c r="BC1910" s="5"/>
      <c r="BD1910" s="5"/>
      <c r="BE1910" s="5"/>
      <c r="BF1910" s="5"/>
      <c r="BG1910" s="5"/>
      <c r="BH1910" s="5"/>
      <c r="BI1910" s="5"/>
      <c r="BJ1910" s="5"/>
      <c r="BK1910" s="5"/>
      <c r="BL1910" s="5"/>
      <c r="BM1910" s="5"/>
      <c r="BN1910" s="5"/>
      <c r="BO1910" s="1">
        <f t="shared" si="29"/>
        <v>0</v>
      </c>
      <c r="BP1910" s="2"/>
    </row>
    <row r="1911" spans="1:68" x14ac:dyDescent="0.25">
      <c r="A1911" s="3"/>
      <c r="B1911" s="4"/>
      <c r="C1911" s="2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5"/>
      <c r="X1911" s="5"/>
      <c r="Y1911" s="5"/>
      <c r="Z1911" s="5"/>
      <c r="AA1911" s="5"/>
      <c r="AB1911" s="5"/>
      <c r="AC1911" s="5"/>
      <c r="AD1911" s="5"/>
      <c r="AE1911" s="5"/>
      <c r="AF1911" s="5"/>
      <c r="AG1911" s="5"/>
      <c r="AH1911" s="5"/>
      <c r="AI1911" s="5"/>
      <c r="AJ1911" s="5"/>
      <c r="AK1911" s="5"/>
      <c r="AL1911" s="5"/>
      <c r="AM1911" s="5"/>
      <c r="AN1911" s="5"/>
      <c r="AO1911" s="5"/>
      <c r="AP1911" s="5"/>
      <c r="AQ1911" s="5"/>
      <c r="AR1911" s="5"/>
      <c r="AS1911" s="5"/>
      <c r="AT1911" s="5"/>
      <c r="AU1911" s="5"/>
      <c r="AV1911" s="5"/>
      <c r="AW1911" s="5"/>
      <c r="AX1911" s="5"/>
      <c r="AY1911" s="5"/>
      <c r="AZ1911" s="5"/>
      <c r="BA1911" s="5"/>
      <c r="BB1911" s="5"/>
      <c r="BC1911" s="5"/>
      <c r="BD1911" s="5"/>
      <c r="BE1911" s="5"/>
      <c r="BF1911" s="5"/>
      <c r="BG1911" s="5"/>
      <c r="BH1911" s="5"/>
      <c r="BI1911" s="5"/>
      <c r="BJ1911" s="5"/>
      <c r="BK1911" s="5"/>
      <c r="BL1911" s="5"/>
      <c r="BM1911" s="5"/>
      <c r="BN1911" s="5"/>
      <c r="BO1911" s="1">
        <f t="shared" si="29"/>
        <v>0</v>
      </c>
      <c r="BP1911" s="2"/>
    </row>
    <row r="1912" spans="1:68" x14ac:dyDescent="0.25">
      <c r="A1912" s="3"/>
      <c r="B1912" s="4"/>
      <c r="C1912" s="2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 s="5"/>
      <c r="O1912" s="5"/>
      <c r="P1912" s="5"/>
      <c r="Q1912" s="5"/>
      <c r="R1912" s="5"/>
      <c r="S1912" s="5"/>
      <c r="T1912" s="5"/>
      <c r="U1912" s="5"/>
      <c r="V1912" s="5"/>
      <c r="W1912" s="5"/>
      <c r="X1912" s="5"/>
      <c r="Y1912" s="5"/>
      <c r="Z1912" s="5"/>
      <c r="AA1912" s="5"/>
      <c r="AB1912" s="5"/>
      <c r="AC1912" s="5"/>
      <c r="AD1912" s="5"/>
      <c r="AE1912" s="5"/>
      <c r="AF1912" s="5"/>
      <c r="AG1912" s="5"/>
      <c r="AH1912" s="5"/>
      <c r="AI1912" s="5"/>
      <c r="AJ1912" s="5"/>
      <c r="AK1912" s="5"/>
      <c r="AL1912" s="5"/>
      <c r="AM1912" s="5"/>
      <c r="AN1912" s="5"/>
      <c r="AO1912" s="5"/>
      <c r="AP1912" s="5"/>
      <c r="AQ1912" s="5"/>
      <c r="AR1912" s="5"/>
      <c r="AS1912" s="5"/>
      <c r="AT1912" s="5"/>
      <c r="AU1912" s="5"/>
      <c r="AV1912" s="5"/>
      <c r="AW1912" s="5"/>
      <c r="AX1912" s="5"/>
      <c r="AY1912" s="5"/>
      <c r="AZ1912" s="5"/>
      <c r="BA1912" s="5"/>
      <c r="BB1912" s="5"/>
      <c r="BC1912" s="5"/>
      <c r="BD1912" s="5"/>
      <c r="BE1912" s="5"/>
      <c r="BF1912" s="5"/>
      <c r="BG1912" s="5"/>
      <c r="BH1912" s="5"/>
      <c r="BI1912" s="5"/>
      <c r="BJ1912" s="5"/>
      <c r="BK1912" s="5"/>
      <c r="BL1912" s="5"/>
      <c r="BM1912" s="5"/>
      <c r="BN1912" s="5"/>
      <c r="BO1912" s="1">
        <f t="shared" si="29"/>
        <v>0</v>
      </c>
      <c r="BP1912" s="2"/>
    </row>
    <row r="1913" spans="1:68" x14ac:dyDescent="0.25">
      <c r="A1913" s="3"/>
      <c r="B1913" s="4"/>
      <c r="C1913" s="2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 s="5"/>
      <c r="O1913" s="5"/>
      <c r="P1913" s="5"/>
      <c r="Q1913" s="5"/>
      <c r="R1913" s="5"/>
      <c r="S1913" s="5"/>
      <c r="T1913" s="5"/>
      <c r="U1913" s="5"/>
      <c r="V1913" s="5"/>
      <c r="W1913" s="5"/>
      <c r="X1913" s="5"/>
      <c r="Y1913" s="5"/>
      <c r="Z1913" s="5"/>
      <c r="AA1913" s="5"/>
      <c r="AB1913" s="5"/>
      <c r="AC1913" s="5"/>
      <c r="AD1913" s="5"/>
      <c r="AE1913" s="5"/>
      <c r="AF1913" s="5"/>
      <c r="AG1913" s="5"/>
      <c r="AH1913" s="5"/>
      <c r="AI1913" s="5"/>
      <c r="AJ1913" s="5"/>
      <c r="AK1913" s="5"/>
      <c r="AL1913" s="5"/>
      <c r="AM1913" s="5"/>
      <c r="AN1913" s="5"/>
      <c r="AO1913" s="5"/>
      <c r="AP1913" s="5"/>
      <c r="AQ1913" s="5"/>
      <c r="AR1913" s="5"/>
      <c r="AS1913" s="5"/>
      <c r="AT1913" s="5"/>
      <c r="AU1913" s="5"/>
      <c r="AV1913" s="5"/>
      <c r="AW1913" s="5"/>
      <c r="AX1913" s="5"/>
      <c r="AY1913" s="5"/>
      <c r="AZ1913" s="5"/>
      <c r="BA1913" s="5"/>
      <c r="BB1913" s="5"/>
      <c r="BC1913" s="5"/>
      <c r="BD1913" s="5"/>
      <c r="BE1913" s="5"/>
      <c r="BF1913" s="5"/>
      <c r="BG1913" s="5"/>
      <c r="BH1913" s="5"/>
      <c r="BI1913" s="5"/>
      <c r="BJ1913" s="5"/>
      <c r="BK1913" s="5"/>
      <c r="BL1913" s="5"/>
      <c r="BM1913" s="5"/>
      <c r="BN1913" s="5"/>
      <c r="BO1913" s="1">
        <f t="shared" si="29"/>
        <v>0</v>
      </c>
      <c r="BP1913" s="2"/>
    </row>
    <row r="1914" spans="1:68" x14ac:dyDescent="0.25">
      <c r="A1914" s="3"/>
      <c r="B1914" s="4"/>
      <c r="C1914" s="2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 s="5"/>
      <c r="O1914" s="5"/>
      <c r="P1914" s="5"/>
      <c r="Q1914" s="5"/>
      <c r="R1914" s="5"/>
      <c r="S1914" s="5"/>
      <c r="T1914" s="5"/>
      <c r="U1914" s="5"/>
      <c r="V1914" s="5"/>
      <c r="W1914" s="5"/>
      <c r="X1914" s="5"/>
      <c r="Y1914" s="5"/>
      <c r="Z1914" s="5"/>
      <c r="AA1914" s="5"/>
      <c r="AB1914" s="5"/>
      <c r="AC1914" s="5"/>
      <c r="AD1914" s="5"/>
      <c r="AE1914" s="5"/>
      <c r="AF1914" s="5"/>
      <c r="AG1914" s="5"/>
      <c r="AH1914" s="5"/>
      <c r="AI1914" s="5"/>
      <c r="AJ1914" s="5"/>
      <c r="AK1914" s="5"/>
      <c r="AL1914" s="5"/>
      <c r="AM1914" s="5"/>
      <c r="AN1914" s="5"/>
      <c r="AO1914" s="5"/>
      <c r="AP1914" s="5"/>
      <c r="AQ1914" s="5"/>
      <c r="AR1914" s="5"/>
      <c r="AS1914" s="5"/>
      <c r="AT1914" s="5"/>
      <c r="AU1914" s="5"/>
      <c r="AV1914" s="5"/>
      <c r="AW1914" s="5"/>
      <c r="AX1914" s="5"/>
      <c r="AY1914" s="5"/>
      <c r="AZ1914" s="5"/>
      <c r="BA1914" s="5"/>
      <c r="BB1914" s="5"/>
      <c r="BC1914" s="5"/>
      <c r="BD1914" s="5"/>
      <c r="BE1914" s="5"/>
      <c r="BF1914" s="5"/>
      <c r="BG1914" s="5"/>
      <c r="BH1914" s="5"/>
      <c r="BI1914" s="5"/>
      <c r="BJ1914" s="5"/>
      <c r="BK1914" s="5"/>
      <c r="BL1914" s="5"/>
      <c r="BM1914" s="5"/>
      <c r="BN1914" s="5"/>
      <c r="BO1914" s="1">
        <f t="shared" si="29"/>
        <v>0</v>
      </c>
      <c r="BP1914" s="2"/>
    </row>
    <row r="1915" spans="1:68" x14ac:dyDescent="0.25">
      <c r="A1915" s="3"/>
      <c r="B1915" s="4"/>
      <c r="C1915" s="2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5"/>
      <c r="X1915" s="5"/>
      <c r="Y1915" s="5"/>
      <c r="Z1915" s="5"/>
      <c r="AA1915" s="5"/>
      <c r="AB1915" s="5"/>
      <c r="AC1915" s="5"/>
      <c r="AD1915" s="5"/>
      <c r="AE1915" s="5"/>
      <c r="AF1915" s="5"/>
      <c r="AG1915" s="5"/>
      <c r="AH1915" s="5"/>
      <c r="AI1915" s="5"/>
      <c r="AJ1915" s="5"/>
      <c r="AK1915" s="5"/>
      <c r="AL1915" s="5"/>
      <c r="AM1915" s="5"/>
      <c r="AN1915" s="5"/>
      <c r="AO1915" s="5"/>
      <c r="AP1915" s="5"/>
      <c r="AQ1915" s="5"/>
      <c r="AR1915" s="5"/>
      <c r="AS1915" s="5"/>
      <c r="AT1915" s="5"/>
      <c r="AU1915" s="5"/>
      <c r="AV1915" s="5"/>
      <c r="AW1915" s="5"/>
      <c r="AX1915" s="5"/>
      <c r="AY1915" s="5"/>
      <c r="AZ1915" s="5"/>
      <c r="BA1915" s="5"/>
      <c r="BB1915" s="5"/>
      <c r="BC1915" s="5"/>
      <c r="BD1915" s="5"/>
      <c r="BE1915" s="5"/>
      <c r="BF1915" s="5"/>
      <c r="BG1915" s="5"/>
      <c r="BH1915" s="5"/>
      <c r="BI1915" s="5"/>
      <c r="BJ1915" s="5"/>
      <c r="BK1915" s="5"/>
      <c r="BL1915" s="5"/>
      <c r="BM1915" s="5"/>
      <c r="BN1915" s="5"/>
      <c r="BO1915" s="1">
        <f t="shared" si="29"/>
        <v>0</v>
      </c>
      <c r="BP1915" s="2"/>
    </row>
    <row r="1916" spans="1:68" x14ac:dyDescent="0.25">
      <c r="A1916" s="3"/>
      <c r="B1916" s="4"/>
      <c r="C1916" s="2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 s="5"/>
      <c r="O1916" s="5"/>
      <c r="P1916" s="5"/>
      <c r="Q1916" s="5"/>
      <c r="R1916" s="5"/>
      <c r="S1916" s="5"/>
      <c r="T1916" s="5"/>
      <c r="U1916" s="5"/>
      <c r="V1916" s="5"/>
      <c r="W1916" s="5"/>
      <c r="X1916" s="5"/>
      <c r="Y1916" s="5"/>
      <c r="Z1916" s="5"/>
      <c r="AA1916" s="5"/>
      <c r="AB1916" s="5"/>
      <c r="AC1916" s="5"/>
      <c r="AD1916" s="5"/>
      <c r="AE1916" s="5"/>
      <c r="AF1916" s="5"/>
      <c r="AG1916" s="5"/>
      <c r="AH1916" s="5"/>
      <c r="AI1916" s="5"/>
      <c r="AJ1916" s="5"/>
      <c r="AK1916" s="5"/>
      <c r="AL1916" s="5"/>
      <c r="AM1916" s="5"/>
      <c r="AN1916" s="5"/>
      <c r="AO1916" s="5"/>
      <c r="AP1916" s="5"/>
      <c r="AQ1916" s="5"/>
      <c r="AR1916" s="5"/>
      <c r="AS1916" s="5"/>
      <c r="AT1916" s="5"/>
      <c r="AU1916" s="5"/>
      <c r="AV1916" s="5"/>
      <c r="AW1916" s="5"/>
      <c r="AX1916" s="5"/>
      <c r="AY1916" s="5"/>
      <c r="AZ1916" s="5"/>
      <c r="BA1916" s="5"/>
      <c r="BB1916" s="5"/>
      <c r="BC1916" s="5"/>
      <c r="BD1916" s="5"/>
      <c r="BE1916" s="5"/>
      <c r="BF1916" s="5"/>
      <c r="BG1916" s="5"/>
      <c r="BH1916" s="5"/>
      <c r="BI1916" s="5"/>
      <c r="BJ1916" s="5"/>
      <c r="BK1916" s="5"/>
      <c r="BL1916" s="5"/>
      <c r="BM1916" s="5"/>
      <c r="BN1916" s="5"/>
      <c r="BO1916" s="1">
        <f t="shared" si="29"/>
        <v>0</v>
      </c>
      <c r="BP1916" s="2"/>
    </row>
    <row r="1917" spans="1:68" x14ac:dyDescent="0.25">
      <c r="A1917" s="3"/>
      <c r="B1917" s="4"/>
      <c r="C1917" s="2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 s="5"/>
      <c r="O1917" s="5"/>
      <c r="P1917" s="5"/>
      <c r="Q1917" s="5"/>
      <c r="R1917" s="5"/>
      <c r="S1917" s="5"/>
      <c r="T1917" s="5"/>
      <c r="U1917" s="5"/>
      <c r="V1917" s="5"/>
      <c r="W1917" s="5"/>
      <c r="X1917" s="5"/>
      <c r="Y1917" s="5"/>
      <c r="Z1917" s="5"/>
      <c r="AA1917" s="5"/>
      <c r="AB1917" s="5"/>
      <c r="AC1917" s="5"/>
      <c r="AD1917" s="5"/>
      <c r="AE1917" s="5"/>
      <c r="AF1917" s="5"/>
      <c r="AG1917" s="5"/>
      <c r="AH1917" s="5"/>
      <c r="AI1917" s="5"/>
      <c r="AJ1917" s="5"/>
      <c r="AK1917" s="5"/>
      <c r="AL1917" s="5"/>
      <c r="AM1917" s="5"/>
      <c r="AN1917" s="5"/>
      <c r="AO1917" s="5"/>
      <c r="AP1917" s="5"/>
      <c r="AQ1917" s="5"/>
      <c r="AR1917" s="5"/>
      <c r="AS1917" s="5"/>
      <c r="AT1917" s="5"/>
      <c r="AU1917" s="5"/>
      <c r="AV1917" s="5"/>
      <c r="AW1917" s="5"/>
      <c r="AX1917" s="5"/>
      <c r="AY1917" s="5"/>
      <c r="AZ1917" s="5"/>
      <c r="BA1917" s="5"/>
      <c r="BB1917" s="5"/>
      <c r="BC1917" s="5"/>
      <c r="BD1917" s="5"/>
      <c r="BE1917" s="5"/>
      <c r="BF1917" s="5"/>
      <c r="BG1917" s="5"/>
      <c r="BH1917" s="5"/>
      <c r="BI1917" s="5"/>
      <c r="BJ1917" s="5"/>
      <c r="BK1917" s="5"/>
      <c r="BL1917" s="5"/>
      <c r="BM1917" s="5"/>
      <c r="BN1917" s="5"/>
      <c r="BO1917" s="1">
        <f t="shared" si="29"/>
        <v>0</v>
      </c>
      <c r="BP1917" s="2"/>
    </row>
    <row r="1918" spans="1:68" x14ac:dyDescent="0.25">
      <c r="A1918" s="3"/>
      <c r="B1918" s="4"/>
      <c r="C1918" s="2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 s="5"/>
      <c r="O1918" s="5"/>
      <c r="P1918" s="5"/>
      <c r="Q1918" s="5"/>
      <c r="R1918" s="5"/>
      <c r="S1918" s="5"/>
      <c r="T1918" s="5"/>
      <c r="U1918" s="5"/>
      <c r="V1918" s="5"/>
      <c r="W1918" s="5"/>
      <c r="X1918" s="5"/>
      <c r="Y1918" s="5"/>
      <c r="Z1918" s="5"/>
      <c r="AA1918" s="5"/>
      <c r="AB1918" s="5"/>
      <c r="AC1918" s="5"/>
      <c r="AD1918" s="5"/>
      <c r="AE1918" s="5"/>
      <c r="AF1918" s="5"/>
      <c r="AG1918" s="5"/>
      <c r="AH1918" s="5"/>
      <c r="AI1918" s="5"/>
      <c r="AJ1918" s="5"/>
      <c r="AK1918" s="5"/>
      <c r="AL1918" s="5"/>
      <c r="AM1918" s="5"/>
      <c r="AN1918" s="5"/>
      <c r="AO1918" s="5"/>
      <c r="AP1918" s="5"/>
      <c r="AQ1918" s="5"/>
      <c r="AR1918" s="5"/>
      <c r="AS1918" s="5"/>
      <c r="AT1918" s="5"/>
      <c r="AU1918" s="5"/>
      <c r="AV1918" s="5"/>
      <c r="AW1918" s="5"/>
      <c r="AX1918" s="5"/>
      <c r="AY1918" s="5"/>
      <c r="AZ1918" s="5"/>
      <c r="BA1918" s="5"/>
      <c r="BB1918" s="5"/>
      <c r="BC1918" s="5"/>
      <c r="BD1918" s="5"/>
      <c r="BE1918" s="5"/>
      <c r="BF1918" s="5"/>
      <c r="BG1918" s="5"/>
      <c r="BH1918" s="5"/>
      <c r="BI1918" s="5"/>
      <c r="BJ1918" s="5"/>
      <c r="BK1918" s="5"/>
      <c r="BL1918" s="5"/>
      <c r="BM1918" s="5"/>
      <c r="BN1918" s="5"/>
      <c r="BO1918" s="1">
        <f t="shared" si="29"/>
        <v>0</v>
      </c>
      <c r="BP1918" s="2"/>
    </row>
    <row r="1919" spans="1:68" x14ac:dyDescent="0.25">
      <c r="A1919" s="3"/>
      <c r="B1919" s="4"/>
      <c r="C1919" s="2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 s="5"/>
      <c r="O1919" s="5"/>
      <c r="P1919" s="5"/>
      <c r="Q1919" s="5"/>
      <c r="R1919" s="5"/>
      <c r="S1919" s="5"/>
      <c r="T1919" s="5"/>
      <c r="U1919" s="5"/>
      <c r="V1919" s="5"/>
      <c r="W1919" s="5"/>
      <c r="X1919" s="5"/>
      <c r="Y1919" s="5"/>
      <c r="Z1919" s="5"/>
      <c r="AA1919" s="5"/>
      <c r="AB1919" s="5"/>
      <c r="AC1919" s="5"/>
      <c r="AD1919" s="5"/>
      <c r="AE1919" s="5"/>
      <c r="AF1919" s="5"/>
      <c r="AG1919" s="5"/>
      <c r="AH1919" s="5"/>
      <c r="AI1919" s="5"/>
      <c r="AJ1919" s="5"/>
      <c r="AK1919" s="5"/>
      <c r="AL1919" s="5"/>
      <c r="AM1919" s="5"/>
      <c r="AN1919" s="5"/>
      <c r="AO1919" s="5"/>
      <c r="AP1919" s="5"/>
      <c r="AQ1919" s="5"/>
      <c r="AR1919" s="5"/>
      <c r="AS1919" s="5"/>
      <c r="AT1919" s="5"/>
      <c r="AU1919" s="5"/>
      <c r="AV1919" s="5"/>
      <c r="AW1919" s="5"/>
      <c r="AX1919" s="5"/>
      <c r="AY1919" s="5"/>
      <c r="AZ1919" s="5"/>
      <c r="BA1919" s="5"/>
      <c r="BB1919" s="5"/>
      <c r="BC1919" s="5"/>
      <c r="BD1919" s="5"/>
      <c r="BE1919" s="5"/>
      <c r="BF1919" s="5"/>
      <c r="BG1919" s="5"/>
      <c r="BH1919" s="5"/>
      <c r="BI1919" s="5"/>
      <c r="BJ1919" s="5"/>
      <c r="BK1919" s="5"/>
      <c r="BL1919" s="5"/>
      <c r="BM1919" s="5"/>
      <c r="BN1919" s="5"/>
      <c r="BO1919" s="1">
        <f t="shared" si="29"/>
        <v>0</v>
      </c>
      <c r="BP1919" s="2"/>
    </row>
    <row r="1920" spans="1:68" x14ac:dyDescent="0.25">
      <c r="A1920" s="3"/>
      <c r="B1920" s="4"/>
      <c r="C1920" s="2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 s="5"/>
      <c r="O1920" s="5"/>
      <c r="P1920" s="5"/>
      <c r="Q1920" s="5"/>
      <c r="R1920" s="5"/>
      <c r="S1920" s="5"/>
      <c r="T1920" s="5"/>
      <c r="U1920" s="5"/>
      <c r="V1920" s="5"/>
      <c r="W1920" s="5"/>
      <c r="X1920" s="5"/>
      <c r="Y1920" s="5"/>
      <c r="Z1920" s="5"/>
      <c r="AA1920" s="5"/>
      <c r="AB1920" s="5"/>
      <c r="AC1920" s="5"/>
      <c r="AD1920" s="5"/>
      <c r="AE1920" s="5"/>
      <c r="AF1920" s="5"/>
      <c r="AG1920" s="5"/>
      <c r="AH1920" s="5"/>
      <c r="AI1920" s="5"/>
      <c r="AJ1920" s="5"/>
      <c r="AK1920" s="5"/>
      <c r="AL1920" s="5"/>
      <c r="AM1920" s="5"/>
      <c r="AN1920" s="5"/>
      <c r="AO1920" s="5"/>
      <c r="AP1920" s="5"/>
      <c r="AQ1920" s="5"/>
      <c r="AR1920" s="5"/>
      <c r="AS1920" s="5"/>
      <c r="AT1920" s="5"/>
      <c r="AU1920" s="5"/>
      <c r="AV1920" s="5"/>
      <c r="AW1920" s="5"/>
      <c r="AX1920" s="5"/>
      <c r="AY1920" s="5"/>
      <c r="AZ1920" s="5"/>
      <c r="BA1920" s="5"/>
      <c r="BB1920" s="5"/>
      <c r="BC1920" s="5"/>
      <c r="BD1920" s="5"/>
      <c r="BE1920" s="5"/>
      <c r="BF1920" s="5"/>
      <c r="BG1920" s="5"/>
      <c r="BH1920" s="5"/>
      <c r="BI1920" s="5"/>
      <c r="BJ1920" s="5"/>
      <c r="BK1920" s="5"/>
      <c r="BL1920" s="5"/>
      <c r="BM1920" s="5"/>
      <c r="BN1920" s="5"/>
      <c r="BO1920" s="1">
        <f t="shared" si="29"/>
        <v>0</v>
      </c>
      <c r="BP1920" s="2"/>
    </row>
    <row r="1921" spans="1:68" x14ac:dyDescent="0.25">
      <c r="A1921" s="3"/>
      <c r="B1921" s="4"/>
      <c r="C1921" s="2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 s="5"/>
      <c r="O1921" s="5"/>
      <c r="P1921" s="5"/>
      <c r="Q1921" s="5"/>
      <c r="R1921" s="5"/>
      <c r="S1921" s="5"/>
      <c r="T1921" s="5"/>
      <c r="U1921" s="5"/>
      <c r="V1921" s="5"/>
      <c r="W1921" s="5"/>
      <c r="X1921" s="5"/>
      <c r="Y1921" s="5"/>
      <c r="Z1921" s="5"/>
      <c r="AA1921" s="5"/>
      <c r="AB1921" s="5"/>
      <c r="AC1921" s="5"/>
      <c r="AD1921" s="5"/>
      <c r="AE1921" s="5"/>
      <c r="AF1921" s="5"/>
      <c r="AG1921" s="5"/>
      <c r="AH1921" s="5"/>
      <c r="AI1921" s="5"/>
      <c r="AJ1921" s="5"/>
      <c r="AK1921" s="5"/>
      <c r="AL1921" s="5"/>
      <c r="AM1921" s="5"/>
      <c r="AN1921" s="5"/>
      <c r="AO1921" s="5"/>
      <c r="AP1921" s="5"/>
      <c r="AQ1921" s="5"/>
      <c r="AR1921" s="5"/>
      <c r="AS1921" s="5"/>
      <c r="AT1921" s="5"/>
      <c r="AU1921" s="5"/>
      <c r="AV1921" s="5"/>
      <c r="AW1921" s="5"/>
      <c r="AX1921" s="5"/>
      <c r="AY1921" s="5"/>
      <c r="AZ1921" s="5"/>
      <c r="BA1921" s="5"/>
      <c r="BB1921" s="5"/>
      <c r="BC1921" s="5"/>
      <c r="BD1921" s="5"/>
      <c r="BE1921" s="5"/>
      <c r="BF1921" s="5"/>
      <c r="BG1921" s="5"/>
      <c r="BH1921" s="5"/>
      <c r="BI1921" s="5"/>
      <c r="BJ1921" s="5"/>
      <c r="BK1921" s="5"/>
      <c r="BL1921" s="5"/>
      <c r="BM1921" s="5"/>
      <c r="BN1921" s="5"/>
      <c r="BO1921" s="1">
        <f t="shared" si="29"/>
        <v>0</v>
      </c>
      <c r="BP1921" s="2"/>
    </row>
    <row r="1922" spans="1:68" x14ac:dyDescent="0.25">
      <c r="A1922" s="3"/>
      <c r="B1922" s="4"/>
      <c r="C1922" s="2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 s="5"/>
      <c r="O1922" s="5"/>
      <c r="P1922" s="5"/>
      <c r="Q1922" s="5"/>
      <c r="R1922" s="5"/>
      <c r="S1922" s="5"/>
      <c r="T1922" s="5"/>
      <c r="U1922" s="5"/>
      <c r="V1922" s="5"/>
      <c r="W1922" s="5"/>
      <c r="X1922" s="5"/>
      <c r="Y1922" s="5"/>
      <c r="Z1922" s="5"/>
      <c r="AA1922" s="5"/>
      <c r="AB1922" s="5"/>
      <c r="AC1922" s="5"/>
      <c r="AD1922" s="5"/>
      <c r="AE1922" s="5"/>
      <c r="AF1922" s="5"/>
      <c r="AG1922" s="5"/>
      <c r="AH1922" s="5"/>
      <c r="AI1922" s="5"/>
      <c r="AJ1922" s="5"/>
      <c r="AK1922" s="5"/>
      <c r="AL1922" s="5"/>
      <c r="AM1922" s="5"/>
      <c r="AN1922" s="5"/>
      <c r="AO1922" s="5"/>
      <c r="AP1922" s="5"/>
      <c r="AQ1922" s="5"/>
      <c r="AR1922" s="5"/>
      <c r="AS1922" s="5"/>
      <c r="AT1922" s="5"/>
      <c r="AU1922" s="5"/>
      <c r="AV1922" s="5"/>
      <c r="AW1922" s="5"/>
      <c r="AX1922" s="5"/>
      <c r="AY1922" s="5"/>
      <c r="AZ1922" s="5"/>
      <c r="BA1922" s="5"/>
      <c r="BB1922" s="5"/>
      <c r="BC1922" s="5"/>
      <c r="BD1922" s="5"/>
      <c r="BE1922" s="5"/>
      <c r="BF1922" s="5"/>
      <c r="BG1922" s="5"/>
      <c r="BH1922" s="5"/>
      <c r="BI1922" s="5"/>
      <c r="BJ1922" s="5"/>
      <c r="BK1922" s="5"/>
      <c r="BL1922" s="5"/>
      <c r="BM1922" s="5"/>
      <c r="BN1922" s="5"/>
      <c r="BO1922" s="1">
        <f t="shared" si="29"/>
        <v>0</v>
      </c>
      <c r="BP1922" s="2"/>
    </row>
    <row r="1923" spans="1:68" x14ac:dyDescent="0.25">
      <c r="A1923" s="3"/>
      <c r="B1923" s="4"/>
      <c r="C1923" s="2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 s="5"/>
      <c r="O1923" s="5"/>
      <c r="P1923" s="5"/>
      <c r="Q1923" s="5"/>
      <c r="R1923" s="5"/>
      <c r="S1923" s="5"/>
      <c r="T1923" s="5"/>
      <c r="U1923" s="5"/>
      <c r="V1923" s="5"/>
      <c r="W1923" s="5"/>
      <c r="X1923" s="5"/>
      <c r="Y1923" s="5"/>
      <c r="Z1923" s="5"/>
      <c r="AA1923" s="5"/>
      <c r="AB1923" s="5"/>
      <c r="AC1923" s="5"/>
      <c r="AD1923" s="5"/>
      <c r="AE1923" s="5"/>
      <c r="AF1923" s="5"/>
      <c r="AG1923" s="5"/>
      <c r="AH1923" s="5"/>
      <c r="AI1923" s="5"/>
      <c r="AJ1923" s="5"/>
      <c r="AK1923" s="5"/>
      <c r="AL1923" s="5"/>
      <c r="AM1923" s="5"/>
      <c r="AN1923" s="5"/>
      <c r="AO1923" s="5"/>
      <c r="AP1923" s="5"/>
      <c r="AQ1923" s="5"/>
      <c r="AR1923" s="5"/>
      <c r="AS1923" s="5"/>
      <c r="AT1923" s="5"/>
      <c r="AU1923" s="5"/>
      <c r="AV1923" s="5"/>
      <c r="AW1923" s="5"/>
      <c r="AX1923" s="5"/>
      <c r="AY1923" s="5"/>
      <c r="AZ1923" s="5"/>
      <c r="BA1923" s="5"/>
      <c r="BB1923" s="5"/>
      <c r="BC1923" s="5"/>
      <c r="BD1923" s="5"/>
      <c r="BE1923" s="5"/>
      <c r="BF1923" s="5"/>
      <c r="BG1923" s="5"/>
      <c r="BH1923" s="5"/>
      <c r="BI1923" s="5"/>
      <c r="BJ1923" s="5"/>
      <c r="BK1923" s="5"/>
      <c r="BL1923" s="5"/>
      <c r="BM1923" s="5"/>
      <c r="BN1923" s="5"/>
      <c r="BO1923" s="1">
        <f t="shared" si="29"/>
        <v>0</v>
      </c>
      <c r="BP1923" s="2"/>
    </row>
    <row r="1924" spans="1:68" x14ac:dyDescent="0.25">
      <c r="A1924" s="3"/>
      <c r="B1924" s="4"/>
      <c r="C1924" s="2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 s="5"/>
      <c r="O1924" s="5"/>
      <c r="P1924" s="5"/>
      <c r="Q1924" s="5"/>
      <c r="R1924" s="5"/>
      <c r="S1924" s="5"/>
      <c r="T1924" s="5"/>
      <c r="U1924" s="5"/>
      <c r="V1924" s="5"/>
      <c r="W1924" s="5"/>
      <c r="X1924" s="5"/>
      <c r="Y1924" s="5"/>
      <c r="Z1924" s="5"/>
      <c r="AA1924" s="5"/>
      <c r="AB1924" s="5"/>
      <c r="AC1924" s="5"/>
      <c r="AD1924" s="5"/>
      <c r="AE1924" s="5"/>
      <c r="AF1924" s="5"/>
      <c r="AG1924" s="5"/>
      <c r="AH1924" s="5"/>
      <c r="AI1924" s="5"/>
      <c r="AJ1924" s="5"/>
      <c r="AK1924" s="5"/>
      <c r="AL1924" s="5"/>
      <c r="AM1924" s="5"/>
      <c r="AN1924" s="5"/>
      <c r="AO1924" s="5"/>
      <c r="AP1924" s="5"/>
      <c r="AQ1924" s="5"/>
      <c r="AR1924" s="5"/>
      <c r="AS1924" s="5"/>
      <c r="AT1924" s="5"/>
      <c r="AU1924" s="5"/>
      <c r="AV1924" s="5"/>
      <c r="AW1924" s="5"/>
      <c r="AX1924" s="5"/>
      <c r="AY1924" s="5"/>
      <c r="AZ1924" s="5"/>
      <c r="BA1924" s="5"/>
      <c r="BB1924" s="5"/>
      <c r="BC1924" s="5"/>
      <c r="BD1924" s="5"/>
      <c r="BE1924" s="5"/>
      <c r="BF1924" s="5"/>
      <c r="BG1924" s="5"/>
      <c r="BH1924" s="5"/>
      <c r="BI1924" s="5"/>
      <c r="BJ1924" s="5"/>
      <c r="BK1924" s="5"/>
      <c r="BL1924" s="5"/>
      <c r="BM1924" s="5"/>
      <c r="BN1924" s="5"/>
      <c r="BO1924" s="1">
        <f t="shared" si="29"/>
        <v>0</v>
      </c>
      <c r="BP1924" s="2"/>
    </row>
    <row r="1925" spans="1:68" x14ac:dyDescent="0.25">
      <c r="A1925" s="3"/>
      <c r="B1925" s="4"/>
      <c r="C1925" s="2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 s="5"/>
      <c r="O1925" s="5"/>
      <c r="P1925" s="5"/>
      <c r="Q1925" s="5"/>
      <c r="R1925" s="5"/>
      <c r="S1925" s="5"/>
      <c r="T1925" s="5"/>
      <c r="U1925" s="5"/>
      <c r="V1925" s="5"/>
      <c r="W1925" s="5"/>
      <c r="X1925" s="5"/>
      <c r="Y1925" s="5"/>
      <c r="Z1925" s="5"/>
      <c r="AA1925" s="5"/>
      <c r="AB1925" s="5"/>
      <c r="AC1925" s="5"/>
      <c r="AD1925" s="5"/>
      <c r="AE1925" s="5"/>
      <c r="AF1925" s="5"/>
      <c r="AG1925" s="5"/>
      <c r="AH1925" s="5"/>
      <c r="AI1925" s="5"/>
      <c r="AJ1925" s="5"/>
      <c r="AK1925" s="5"/>
      <c r="AL1925" s="5"/>
      <c r="AM1925" s="5"/>
      <c r="AN1925" s="5"/>
      <c r="AO1925" s="5"/>
      <c r="AP1925" s="5"/>
      <c r="AQ1925" s="5"/>
      <c r="AR1925" s="5"/>
      <c r="AS1925" s="5"/>
      <c r="AT1925" s="5"/>
      <c r="AU1925" s="5"/>
      <c r="AV1925" s="5"/>
      <c r="AW1925" s="5"/>
      <c r="AX1925" s="5"/>
      <c r="AY1925" s="5"/>
      <c r="AZ1925" s="5"/>
      <c r="BA1925" s="5"/>
      <c r="BB1925" s="5"/>
      <c r="BC1925" s="5"/>
      <c r="BD1925" s="5"/>
      <c r="BE1925" s="5"/>
      <c r="BF1925" s="5"/>
      <c r="BG1925" s="5"/>
      <c r="BH1925" s="5"/>
      <c r="BI1925" s="5"/>
      <c r="BJ1925" s="5"/>
      <c r="BK1925" s="5"/>
      <c r="BL1925" s="5"/>
      <c r="BM1925" s="5"/>
      <c r="BN1925" s="5"/>
      <c r="BO1925" s="1">
        <f t="shared" si="29"/>
        <v>0</v>
      </c>
      <c r="BP1925" s="2"/>
    </row>
    <row r="1926" spans="1:68" x14ac:dyDescent="0.25">
      <c r="A1926" s="3"/>
      <c r="B1926" s="4"/>
      <c r="C1926" s="2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 s="5"/>
      <c r="O1926" s="5"/>
      <c r="P1926" s="5"/>
      <c r="Q1926" s="5"/>
      <c r="R1926" s="5"/>
      <c r="S1926" s="5"/>
      <c r="T1926" s="5"/>
      <c r="U1926" s="5"/>
      <c r="V1926" s="5"/>
      <c r="W1926" s="5"/>
      <c r="X1926" s="5"/>
      <c r="Y1926" s="5"/>
      <c r="Z1926" s="5"/>
      <c r="AA1926" s="5"/>
      <c r="AB1926" s="5"/>
      <c r="AC1926" s="5"/>
      <c r="AD1926" s="5"/>
      <c r="AE1926" s="5"/>
      <c r="AF1926" s="5"/>
      <c r="AG1926" s="5"/>
      <c r="AH1926" s="5"/>
      <c r="AI1926" s="5"/>
      <c r="AJ1926" s="5"/>
      <c r="AK1926" s="5"/>
      <c r="AL1926" s="5"/>
      <c r="AM1926" s="5"/>
      <c r="AN1926" s="5"/>
      <c r="AO1926" s="5"/>
      <c r="AP1926" s="5"/>
      <c r="AQ1926" s="5"/>
      <c r="AR1926" s="5"/>
      <c r="AS1926" s="5"/>
      <c r="AT1926" s="5"/>
      <c r="AU1926" s="5"/>
      <c r="AV1926" s="5"/>
      <c r="AW1926" s="5"/>
      <c r="AX1926" s="5"/>
      <c r="AY1926" s="5"/>
      <c r="AZ1926" s="5"/>
      <c r="BA1926" s="5"/>
      <c r="BB1926" s="5"/>
      <c r="BC1926" s="5"/>
      <c r="BD1926" s="5"/>
      <c r="BE1926" s="5"/>
      <c r="BF1926" s="5"/>
      <c r="BG1926" s="5"/>
      <c r="BH1926" s="5"/>
      <c r="BI1926" s="5"/>
      <c r="BJ1926" s="5"/>
      <c r="BK1926" s="5"/>
      <c r="BL1926" s="5"/>
      <c r="BM1926" s="5"/>
      <c r="BN1926" s="5"/>
      <c r="BO1926" s="1">
        <f t="shared" si="29"/>
        <v>0</v>
      </c>
      <c r="BP1926" s="2"/>
    </row>
    <row r="1927" spans="1:68" x14ac:dyDescent="0.25">
      <c r="A1927" s="3"/>
      <c r="B1927" s="4"/>
      <c r="C1927" s="2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 s="5"/>
      <c r="O1927" s="5"/>
      <c r="P1927" s="5"/>
      <c r="Q1927" s="5"/>
      <c r="R1927" s="5"/>
      <c r="S1927" s="5"/>
      <c r="T1927" s="5"/>
      <c r="U1927" s="5"/>
      <c r="V1927" s="5"/>
      <c r="W1927" s="5"/>
      <c r="X1927" s="5"/>
      <c r="Y1927" s="5"/>
      <c r="Z1927" s="5"/>
      <c r="AA1927" s="5"/>
      <c r="AB1927" s="5"/>
      <c r="AC1927" s="5"/>
      <c r="AD1927" s="5"/>
      <c r="AE1927" s="5"/>
      <c r="AF1927" s="5"/>
      <c r="AG1927" s="5"/>
      <c r="AH1927" s="5"/>
      <c r="AI1927" s="5"/>
      <c r="AJ1927" s="5"/>
      <c r="AK1927" s="5"/>
      <c r="AL1927" s="5"/>
      <c r="AM1927" s="5"/>
      <c r="AN1927" s="5"/>
      <c r="AO1927" s="5"/>
      <c r="AP1927" s="5"/>
      <c r="AQ1927" s="5"/>
      <c r="AR1927" s="5"/>
      <c r="AS1927" s="5"/>
      <c r="AT1927" s="5"/>
      <c r="AU1927" s="5"/>
      <c r="AV1927" s="5"/>
      <c r="AW1927" s="5"/>
      <c r="AX1927" s="5"/>
      <c r="AY1927" s="5"/>
      <c r="AZ1927" s="5"/>
      <c r="BA1927" s="5"/>
      <c r="BB1927" s="5"/>
      <c r="BC1927" s="5"/>
      <c r="BD1927" s="5"/>
      <c r="BE1927" s="5"/>
      <c r="BF1927" s="5"/>
      <c r="BG1927" s="5"/>
      <c r="BH1927" s="5"/>
      <c r="BI1927" s="5"/>
      <c r="BJ1927" s="5"/>
      <c r="BK1927" s="5"/>
      <c r="BL1927" s="5"/>
      <c r="BM1927" s="5"/>
      <c r="BN1927" s="5"/>
      <c r="BO1927" s="1">
        <f t="shared" si="29"/>
        <v>0</v>
      </c>
      <c r="BP1927" s="2"/>
    </row>
    <row r="1928" spans="1:68" x14ac:dyDescent="0.25">
      <c r="A1928" s="3"/>
      <c r="B1928" s="4"/>
      <c r="C1928" s="2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 s="5"/>
      <c r="O1928" s="5"/>
      <c r="P1928" s="5"/>
      <c r="Q1928" s="5"/>
      <c r="R1928" s="5"/>
      <c r="S1928" s="5"/>
      <c r="T1928" s="5"/>
      <c r="U1928" s="5"/>
      <c r="V1928" s="5"/>
      <c r="W1928" s="5"/>
      <c r="X1928" s="5"/>
      <c r="Y1928" s="5"/>
      <c r="Z1928" s="5"/>
      <c r="AA1928" s="5"/>
      <c r="AB1928" s="5"/>
      <c r="AC1928" s="5"/>
      <c r="AD1928" s="5"/>
      <c r="AE1928" s="5"/>
      <c r="AF1928" s="5"/>
      <c r="AG1928" s="5"/>
      <c r="AH1928" s="5"/>
      <c r="AI1928" s="5"/>
      <c r="AJ1928" s="5"/>
      <c r="AK1928" s="5"/>
      <c r="AL1928" s="5"/>
      <c r="AM1928" s="5"/>
      <c r="AN1928" s="5"/>
      <c r="AO1928" s="5"/>
      <c r="AP1928" s="5"/>
      <c r="AQ1928" s="5"/>
      <c r="AR1928" s="5"/>
      <c r="AS1928" s="5"/>
      <c r="AT1928" s="5"/>
      <c r="AU1928" s="5"/>
      <c r="AV1928" s="5"/>
      <c r="AW1928" s="5"/>
      <c r="AX1928" s="5"/>
      <c r="AY1928" s="5"/>
      <c r="AZ1928" s="5"/>
      <c r="BA1928" s="5"/>
      <c r="BB1928" s="5"/>
      <c r="BC1928" s="5"/>
      <c r="BD1928" s="5"/>
      <c r="BE1928" s="5"/>
      <c r="BF1928" s="5"/>
      <c r="BG1928" s="5"/>
      <c r="BH1928" s="5"/>
      <c r="BI1928" s="5"/>
      <c r="BJ1928" s="5"/>
      <c r="BK1928" s="5"/>
      <c r="BL1928" s="5"/>
      <c r="BM1928" s="5"/>
      <c r="BN1928" s="5"/>
      <c r="BO1928" s="1">
        <f t="shared" ref="BO1928:BO1991" si="30">COUNTA(D1928:BN1928)</f>
        <v>0</v>
      </c>
      <c r="BP1928" s="2"/>
    </row>
    <row r="1929" spans="1:68" x14ac:dyDescent="0.25">
      <c r="A1929" s="3"/>
      <c r="B1929" s="4"/>
      <c r="C1929" s="2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 s="5"/>
      <c r="O1929" s="5"/>
      <c r="P1929" s="5"/>
      <c r="Q1929" s="5"/>
      <c r="R1929" s="5"/>
      <c r="S1929" s="5"/>
      <c r="T1929" s="5"/>
      <c r="U1929" s="5"/>
      <c r="V1929" s="5"/>
      <c r="W1929" s="5"/>
      <c r="X1929" s="5"/>
      <c r="Y1929" s="5"/>
      <c r="Z1929" s="5"/>
      <c r="AA1929" s="5"/>
      <c r="AB1929" s="5"/>
      <c r="AC1929" s="5"/>
      <c r="AD1929" s="5"/>
      <c r="AE1929" s="5"/>
      <c r="AF1929" s="5"/>
      <c r="AG1929" s="5"/>
      <c r="AH1929" s="5"/>
      <c r="AI1929" s="5"/>
      <c r="AJ1929" s="5"/>
      <c r="AK1929" s="5"/>
      <c r="AL1929" s="5"/>
      <c r="AM1929" s="5"/>
      <c r="AN1929" s="5"/>
      <c r="AO1929" s="5"/>
      <c r="AP1929" s="5"/>
      <c r="AQ1929" s="5"/>
      <c r="AR1929" s="5"/>
      <c r="AS1929" s="5"/>
      <c r="AT1929" s="5"/>
      <c r="AU1929" s="5"/>
      <c r="AV1929" s="5"/>
      <c r="AW1929" s="5"/>
      <c r="AX1929" s="5"/>
      <c r="AY1929" s="5"/>
      <c r="AZ1929" s="5"/>
      <c r="BA1929" s="5"/>
      <c r="BB1929" s="5"/>
      <c r="BC1929" s="5"/>
      <c r="BD1929" s="5"/>
      <c r="BE1929" s="5"/>
      <c r="BF1929" s="5"/>
      <c r="BG1929" s="5"/>
      <c r="BH1929" s="5"/>
      <c r="BI1929" s="5"/>
      <c r="BJ1929" s="5"/>
      <c r="BK1929" s="5"/>
      <c r="BL1929" s="5"/>
      <c r="BM1929" s="5"/>
      <c r="BN1929" s="5"/>
      <c r="BO1929" s="1">
        <f t="shared" si="30"/>
        <v>0</v>
      </c>
      <c r="BP1929" s="2"/>
    </row>
    <row r="1930" spans="1:68" x14ac:dyDescent="0.25">
      <c r="A1930" s="3"/>
      <c r="B1930" s="4"/>
      <c r="C1930" s="2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 s="5"/>
      <c r="O1930" s="5"/>
      <c r="P1930" s="5"/>
      <c r="Q1930" s="5"/>
      <c r="R1930" s="5"/>
      <c r="S1930" s="5"/>
      <c r="T1930" s="5"/>
      <c r="U1930" s="5"/>
      <c r="V1930" s="5"/>
      <c r="W1930" s="5"/>
      <c r="X1930" s="5"/>
      <c r="Y1930" s="5"/>
      <c r="Z1930" s="5"/>
      <c r="AA1930" s="5"/>
      <c r="AB1930" s="5"/>
      <c r="AC1930" s="5"/>
      <c r="AD1930" s="5"/>
      <c r="AE1930" s="5"/>
      <c r="AF1930" s="5"/>
      <c r="AG1930" s="5"/>
      <c r="AH1930" s="5"/>
      <c r="AI1930" s="5"/>
      <c r="AJ1930" s="5"/>
      <c r="AK1930" s="5"/>
      <c r="AL1930" s="5"/>
      <c r="AM1930" s="5"/>
      <c r="AN1930" s="5"/>
      <c r="AO1930" s="5"/>
      <c r="AP1930" s="5"/>
      <c r="AQ1930" s="5"/>
      <c r="AR1930" s="5"/>
      <c r="AS1930" s="5"/>
      <c r="AT1930" s="5"/>
      <c r="AU1930" s="5"/>
      <c r="AV1930" s="5"/>
      <c r="AW1930" s="5"/>
      <c r="AX1930" s="5"/>
      <c r="AY1930" s="5"/>
      <c r="AZ1930" s="5"/>
      <c r="BA1930" s="5"/>
      <c r="BB1930" s="5"/>
      <c r="BC1930" s="5"/>
      <c r="BD1930" s="5"/>
      <c r="BE1930" s="5"/>
      <c r="BF1930" s="5"/>
      <c r="BG1930" s="5"/>
      <c r="BH1930" s="5"/>
      <c r="BI1930" s="5"/>
      <c r="BJ1930" s="5"/>
      <c r="BK1930" s="5"/>
      <c r="BL1930" s="5"/>
      <c r="BM1930" s="5"/>
      <c r="BN1930" s="5"/>
      <c r="BO1930" s="1">
        <f t="shared" si="30"/>
        <v>0</v>
      </c>
      <c r="BP1930" s="2"/>
    </row>
    <row r="1931" spans="1:68" x14ac:dyDescent="0.25">
      <c r="A1931" s="3"/>
      <c r="B1931" s="4"/>
      <c r="C1931" s="2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 s="5"/>
      <c r="O1931" s="5"/>
      <c r="P1931" s="5"/>
      <c r="Q1931" s="5"/>
      <c r="R1931" s="5"/>
      <c r="S1931" s="5"/>
      <c r="T1931" s="5"/>
      <c r="U1931" s="5"/>
      <c r="V1931" s="5"/>
      <c r="W1931" s="5"/>
      <c r="X1931" s="5"/>
      <c r="Y1931" s="5"/>
      <c r="Z1931" s="5"/>
      <c r="AA1931" s="5"/>
      <c r="AB1931" s="5"/>
      <c r="AC1931" s="5"/>
      <c r="AD1931" s="5"/>
      <c r="AE1931" s="5"/>
      <c r="AF1931" s="5"/>
      <c r="AG1931" s="5"/>
      <c r="AH1931" s="5"/>
      <c r="AI1931" s="5"/>
      <c r="AJ1931" s="5"/>
      <c r="AK1931" s="5"/>
      <c r="AL1931" s="5"/>
      <c r="AM1931" s="5"/>
      <c r="AN1931" s="5"/>
      <c r="AO1931" s="5"/>
      <c r="AP1931" s="5"/>
      <c r="AQ1931" s="5"/>
      <c r="AR1931" s="5"/>
      <c r="AS1931" s="5"/>
      <c r="AT1931" s="5"/>
      <c r="AU1931" s="5"/>
      <c r="AV1931" s="5"/>
      <c r="AW1931" s="5"/>
      <c r="AX1931" s="5"/>
      <c r="AY1931" s="5"/>
      <c r="AZ1931" s="5"/>
      <c r="BA1931" s="5"/>
      <c r="BB1931" s="5"/>
      <c r="BC1931" s="5"/>
      <c r="BD1931" s="5"/>
      <c r="BE1931" s="5"/>
      <c r="BF1931" s="5"/>
      <c r="BG1931" s="5"/>
      <c r="BH1931" s="5"/>
      <c r="BI1931" s="5"/>
      <c r="BJ1931" s="5"/>
      <c r="BK1931" s="5"/>
      <c r="BL1931" s="5"/>
      <c r="BM1931" s="5"/>
      <c r="BN1931" s="5"/>
      <c r="BO1931" s="1">
        <f t="shared" si="30"/>
        <v>0</v>
      </c>
      <c r="BP1931" s="2"/>
    </row>
    <row r="1932" spans="1:68" x14ac:dyDescent="0.25">
      <c r="A1932" s="3"/>
      <c r="B1932" s="4"/>
      <c r="C1932" s="2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 s="5"/>
      <c r="O1932" s="5"/>
      <c r="P1932" s="5"/>
      <c r="Q1932" s="5"/>
      <c r="R1932" s="5"/>
      <c r="S1932" s="5"/>
      <c r="T1932" s="5"/>
      <c r="U1932" s="5"/>
      <c r="V1932" s="5"/>
      <c r="W1932" s="5"/>
      <c r="X1932" s="5"/>
      <c r="Y1932" s="5"/>
      <c r="Z1932" s="5"/>
      <c r="AA1932" s="5"/>
      <c r="AB1932" s="5"/>
      <c r="AC1932" s="5"/>
      <c r="AD1932" s="5"/>
      <c r="AE1932" s="5"/>
      <c r="AF1932" s="5"/>
      <c r="AG1932" s="5"/>
      <c r="AH1932" s="5"/>
      <c r="AI1932" s="5"/>
      <c r="AJ1932" s="5"/>
      <c r="AK1932" s="5"/>
      <c r="AL1932" s="5"/>
      <c r="AM1932" s="5"/>
      <c r="AN1932" s="5"/>
      <c r="AO1932" s="5"/>
      <c r="AP1932" s="5"/>
      <c r="AQ1932" s="5"/>
      <c r="AR1932" s="5"/>
      <c r="AS1932" s="5"/>
      <c r="AT1932" s="5"/>
      <c r="AU1932" s="5"/>
      <c r="AV1932" s="5"/>
      <c r="AW1932" s="5"/>
      <c r="AX1932" s="5"/>
      <c r="AY1932" s="5"/>
      <c r="AZ1932" s="5"/>
      <c r="BA1932" s="5"/>
      <c r="BB1932" s="5"/>
      <c r="BC1932" s="5"/>
      <c r="BD1932" s="5"/>
      <c r="BE1932" s="5"/>
      <c r="BF1932" s="5"/>
      <c r="BG1932" s="5"/>
      <c r="BH1932" s="5"/>
      <c r="BI1932" s="5"/>
      <c r="BJ1932" s="5"/>
      <c r="BK1932" s="5"/>
      <c r="BL1932" s="5"/>
      <c r="BM1932" s="5"/>
      <c r="BN1932" s="5"/>
      <c r="BO1932" s="1">
        <f t="shared" si="30"/>
        <v>0</v>
      </c>
      <c r="BP1932" s="2"/>
    </row>
    <row r="1933" spans="1:68" x14ac:dyDescent="0.25">
      <c r="A1933" s="3"/>
      <c r="B1933" s="4"/>
      <c r="C1933" s="2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5"/>
      <c r="X1933" s="5"/>
      <c r="Y1933" s="5"/>
      <c r="Z1933" s="5"/>
      <c r="AA1933" s="5"/>
      <c r="AB1933" s="5"/>
      <c r="AC1933" s="5"/>
      <c r="AD1933" s="5"/>
      <c r="AE1933" s="5"/>
      <c r="AF1933" s="5"/>
      <c r="AG1933" s="5"/>
      <c r="AH1933" s="5"/>
      <c r="AI1933" s="5"/>
      <c r="AJ1933" s="5"/>
      <c r="AK1933" s="5"/>
      <c r="AL1933" s="5"/>
      <c r="AM1933" s="5"/>
      <c r="AN1933" s="5"/>
      <c r="AO1933" s="5"/>
      <c r="AP1933" s="5"/>
      <c r="AQ1933" s="5"/>
      <c r="AR1933" s="5"/>
      <c r="AS1933" s="5"/>
      <c r="AT1933" s="5"/>
      <c r="AU1933" s="5"/>
      <c r="AV1933" s="5"/>
      <c r="AW1933" s="5"/>
      <c r="AX1933" s="5"/>
      <c r="AY1933" s="5"/>
      <c r="AZ1933" s="5"/>
      <c r="BA1933" s="5"/>
      <c r="BB1933" s="5"/>
      <c r="BC1933" s="5"/>
      <c r="BD1933" s="5"/>
      <c r="BE1933" s="5"/>
      <c r="BF1933" s="5"/>
      <c r="BG1933" s="5"/>
      <c r="BH1933" s="5"/>
      <c r="BI1933" s="5"/>
      <c r="BJ1933" s="5"/>
      <c r="BK1933" s="5"/>
      <c r="BL1933" s="5"/>
      <c r="BM1933" s="5"/>
      <c r="BN1933" s="5"/>
      <c r="BO1933" s="1">
        <f t="shared" si="30"/>
        <v>0</v>
      </c>
      <c r="BP1933" s="2"/>
    </row>
    <row r="1934" spans="1:68" x14ac:dyDescent="0.25">
      <c r="A1934" s="3"/>
      <c r="B1934" s="4"/>
      <c r="C1934" s="2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 s="5"/>
      <c r="O1934" s="5"/>
      <c r="P1934" s="5"/>
      <c r="Q1934" s="5"/>
      <c r="R1934" s="5"/>
      <c r="S1934" s="5"/>
      <c r="T1934" s="5"/>
      <c r="U1934" s="5"/>
      <c r="V1934" s="5"/>
      <c r="W1934" s="5"/>
      <c r="X1934" s="5"/>
      <c r="Y1934" s="5"/>
      <c r="Z1934" s="5"/>
      <c r="AA1934" s="5"/>
      <c r="AB1934" s="5"/>
      <c r="AC1934" s="5"/>
      <c r="AD1934" s="5"/>
      <c r="AE1934" s="5"/>
      <c r="AF1934" s="5"/>
      <c r="AG1934" s="5"/>
      <c r="AH1934" s="5"/>
      <c r="AI1934" s="5"/>
      <c r="AJ1934" s="5"/>
      <c r="AK1934" s="5"/>
      <c r="AL1934" s="5"/>
      <c r="AM1934" s="5"/>
      <c r="AN1934" s="5"/>
      <c r="AO1934" s="5"/>
      <c r="AP1934" s="5"/>
      <c r="AQ1934" s="5"/>
      <c r="AR1934" s="5"/>
      <c r="AS1934" s="5"/>
      <c r="AT1934" s="5"/>
      <c r="AU1934" s="5"/>
      <c r="AV1934" s="5"/>
      <c r="AW1934" s="5"/>
      <c r="AX1934" s="5"/>
      <c r="AY1934" s="5"/>
      <c r="AZ1934" s="5"/>
      <c r="BA1934" s="5"/>
      <c r="BB1934" s="5"/>
      <c r="BC1934" s="5"/>
      <c r="BD1934" s="5"/>
      <c r="BE1934" s="5"/>
      <c r="BF1934" s="5"/>
      <c r="BG1934" s="5"/>
      <c r="BH1934" s="5"/>
      <c r="BI1934" s="5"/>
      <c r="BJ1934" s="5"/>
      <c r="BK1934" s="5"/>
      <c r="BL1934" s="5"/>
      <c r="BM1934" s="5"/>
      <c r="BN1934" s="5"/>
      <c r="BO1934" s="1">
        <f t="shared" si="30"/>
        <v>0</v>
      </c>
      <c r="BP1934" s="2"/>
    </row>
    <row r="1935" spans="1:68" x14ac:dyDescent="0.25">
      <c r="A1935" s="3"/>
      <c r="B1935" s="4"/>
      <c r="C1935" s="2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 s="5"/>
      <c r="O1935" s="5"/>
      <c r="P1935" s="5"/>
      <c r="Q1935" s="5"/>
      <c r="R1935" s="5"/>
      <c r="S1935" s="5"/>
      <c r="T1935" s="5"/>
      <c r="U1935" s="5"/>
      <c r="V1935" s="5"/>
      <c r="W1935" s="5"/>
      <c r="X1935" s="5"/>
      <c r="Y1935" s="5"/>
      <c r="Z1935" s="5"/>
      <c r="AA1935" s="5"/>
      <c r="AB1935" s="5"/>
      <c r="AC1935" s="5"/>
      <c r="AD1935" s="5"/>
      <c r="AE1935" s="5"/>
      <c r="AF1935" s="5"/>
      <c r="AG1935" s="5"/>
      <c r="AH1935" s="5"/>
      <c r="AI1935" s="5"/>
      <c r="AJ1935" s="5"/>
      <c r="AK1935" s="5"/>
      <c r="AL1935" s="5"/>
      <c r="AM1935" s="5"/>
      <c r="AN1935" s="5"/>
      <c r="AO1935" s="5"/>
      <c r="AP1935" s="5"/>
      <c r="AQ1935" s="5"/>
      <c r="AR1935" s="5"/>
      <c r="AS1935" s="5"/>
      <c r="AT1935" s="5"/>
      <c r="AU1935" s="5"/>
      <c r="AV1935" s="5"/>
      <c r="AW1935" s="5"/>
      <c r="AX1935" s="5"/>
      <c r="AY1935" s="5"/>
      <c r="AZ1935" s="5"/>
      <c r="BA1935" s="5"/>
      <c r="BB1935" s="5"/>
      <c r="BC1935" s="5"/>
      <c r="BD1935" s="5"/>
      <c r="BE1935" s="5"/>
      <c r="BF1935" s="5"/>
      <c r="BG1935" s="5"/>
      <c r="BH1935" s="5"/>
      <c r="BI1935" s="5"/>
      <c r="BJ1935" s="5"/>
      <c r="BK1935" s="5"/>
      <c r="BL1935" s="5"/>
      <c r="BM1935" s="5"/>
      <c r="BN1935" s="5"/>
      <c r="BO1935" s="1">
        <f t="shared" si="30"/>
        <v>0</v>
      </c>
      <c r="BP1935" s="2"/>
    </row>
    <row r="1936" spans="1:68" x14ac:dyDescent="0.25">
      <c r="A1936" s="3"/>
      <c r="B1936" s="4"/>
      <c r="C1936" s="2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 s="5"/>
      <c r="O1936" s="5"/>
      <c r="P1936" s="5"/>
      <c r="Q1936" s="5"/>
      <c r="R1936" s="5"/>
      <c r="S1936" s="5"/>
      <c r="T1936" s="5"/>
      <c r="U1936" s="5"/>
      <c r="V1936" s="5"/>
      <c r="W1936" s="5"/>
      <c r="X1936" s="5"/>
      <c r="Y1936" s="5"/>
      <c r="Z1936" s="5"/>
      <c r="AA1936" s="5"/>
      <c r="AB1936" s="5"/>
      <c r="AC1936" s="5"/>
      <c r="AD1936" s="5"/>
      <c r="AE1936" s="5"/>
      <c r="AF1936" s="5"/>
      <c r="AG1936" s="5"/>
      <c r="AH1936" s="5"/>
      <c r="AI1936" s="5"/>
      <c r="AJ1936" s="5"/>
      <c r="AK1936" s="5"/>
      <c r="AL1936" s="5"/>
      <c r="AM1936" s="5"/>
      <c r="AN1936" s="5"/>
      <c r="AO1936" s="5"/>
      <c r="AP1936" s="5"/>
      <c r="AQ1936" s="5"/>
      <c r="AR1936" s="5"/>
      <c r="AS1936" s="5"/>
      <c r="AT1936" s="5"/>
      <c r="AU1936" s="5"/>
      <c r="AV1936" s="5"/>
      <c r="AW1936" s="5"/>
      <c r="AX1936" s="5"/>
      <c r="AY1936" s="5"/>
      <c r="AZ1936" s="5"/>
      <c r="BA1936" s="5"/>
      <c r="BB1936" s="5"/>
      <c r="BC1936" s="5"/>
      <c r="BD1936" s="5"/>
      <c r="BE1936" s="5"/>
      <c r="BF1936" s="5"/>
      <c r="BG1936" s="5"/>
      <c r="BH1936" s="5"/>
      <c r="BI1936" s="5"/>
      <c r="BJ1936" s="5"/>
      <c r="BK1936" s="5"/>
      <c r="BL1936" s="5"/>
      <c r="BM1936" s="5"/>
      <c r="BN1936" s="5"/>
      <c r="BO1936" s="1">
        <f t="shared" si="30"/>
        <v>0</v>
      </c>
      <c r="BP1936" s="2"/>
    </row>
    <row r="1937" spans="1:68" x14ac:dyDescent="0.25">
      <c r="A1937" s="3"/>
      <c r="B1937" s="4"/>
      <c r="C1937" s="2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5"/>
      <c r="X1937" s="5"/>
      <c r="Y1937" s="5"/>
      <c r="Z1937" s="5"/>
      <c r="AA1937" s="5"/>
      <c r="AB1937" s="5"/>
      <c r="AC1937" s="5"/>
      <c r="AD1937" s="5"/>
      <c r="AE1937" s="5"/>
      <c r="AF1937" s="5"/>
      <c r="AG1937" s="5"/>
      <c r="AH1937" s="5"/>
      <c r="AI1937" s="5"/>
      <c r="AJ1937" s="5"/>
      <c r="AK1937" s="5"/>
      <c r="AL1937" s="5"/>
      <c r="AM1937" s="5"/>
      <c r="AN1937" s="5"/>
      <c r="AO1937" s="5"/>
      <c r="AP1937" s="5"/>
      <c r="AQ1937" s="5"/>
      <c r="AR1937" s="5"/>
      <c r="AS1937" s="5"/>
      <c r="AT1937" s="5"/>
      <c r="AU1937" s="5"/>
      <c r="AV1937" s="5"/>
      <c r="AW1937" s="5"/>
      <c r="AX1937" s="5"/>
      <c r="AY1937" s="5"/>
      <c r="AZ1937" s="5"/>
      <c r="BA1937" s="5"/>
      <c r="BB1937" s="5"/>
      <c r="BC1937" s="5"/>
      <c r="BD1937" s="5"/>
      <c r="BE1937" s="5"/>
      <c r="BF1937" s="5"/>
      <c r="BG1937" s="5"/>
      <c r="BH1937" s="5"/>
      <c r="BI1937" s="5"/>
      <c r="BJ1937" s="5"/>
      <c r="BK1937" s="5"/>
      <c r="BL1937" s="5"/>
      <c r="BM1937" s="5"/>
      <c r="BN1937" s="5"/>
      <c r="BO1937" s="1">
        <f t="shared" si="30"/>
        <v>0</v>
      </c>
      <c r="BP1937" s="2"/>
    </row>
    <row r="1938" spans="1:68" x14ac:dyDescent="0.25">
      <c r="A1938" s="3"/>
      <c r="B1938" s="4"/>
      <c r="C1938" s="2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 s="5"/>
      <c r="O1938" s="5"/>
      <c r="P1938" s="5"/>
      <c r="Q1938" s="5"/>
      <c r="R1938" s="5"/>
      <c r="S1938" s="5"/>
      <c r="T1938" s="5"/>
      <c r="U1938" s="5"/>
      <c r="V1938" s="5"/>
      <c r="W1938" s="5"/>
      <c r="X1938" s="5"/>
      <c r="Y1938" s="5"/>
      <c r="Z1938" s="5"/>
      <c r="AA1938" s="5"/>
      <c r="AB1938" s="5"/>
      <c r="AC1938" s="5"/>
      <c r="AD1938" s="5"/>
      <c r="AE1938" s="5"/>
      <c r="AF1938" s="5"/>
      <c r="AG1938" s="5"/>
      <c r="AH1938" s="5"/>
      <c r="AI1938" s="5"/>
      <c r="AJ1938" s="5"/>
      <c r="AK1938" s="5"/>
      <c r="AL1938" s="5"/>
      <c r="AM1938" s="5"/>
      <c r="AN1938" s="5"/>
      <c r="AO1938" s="5"/>
      <c r="AP1938" s="5"/>
      <c r="AQ1938" s="5"/>
      <c r="AR1938" s="5"/>
      <c r="AS1938" s="5"/>
      <c r="AT1938" s="5"/>
      <c r="AU1938" s="5"/>
      <c r="AV1938" s="5"/>
      <c r="AW1938" s="5"/>
      <c r="AX1938" s="5"/>
      <c r="AY1938" s="5"/>
      <c r="AZ1938" s="5"/>
      <c r="BA1938" s="5"/>
      <c r="BB1938" s="5"/>
      <c r="BC1938" s="5"/>
      <c r="BD1938" s="5"/>
      <c r="BE1938" s="5"/>
      <c r="BF1938" s="5"/>
      <c r="BG1938" s="5"/>
      <c r="BH1938" s="5"/>
      <c r="BI1938" s="5"/>
      <c r="BJ1938" s="5"/>
      <c r="BK1938" s="5"/>
      <c r="BL1938" s="5"/>
      <c r="BM1938" s="5"/>
      <c r="BN1938" s="5"/>
      <c r="BO1938" s="1">
        <f t="shared" si="30"/>
        <v>0</v>
      </c>
      <c r="BP1938" s="2"/>
    </row>
    <row r="1939" spans="1:68" x14ac:dyDescent="0.25">
      <c r="A1939" s="3"/>
      <c r="B1939" s="4"/>
      <c r="C1939" s="2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 s="5"/>
      <c r="O1939" s="5"/>
      <c r="P1939" s="5"/>
      <c r="Q1939" s="5"/>
      <c r="R1939" s="5"/>
      <c r="S1939" s="5"/>
      <c r="T1939" s="5"/>
      <c r="U1939" s="5"/>
      <c r="V1939" s="5"/>
      <c r="W1939" s="5"/>
      <c r="X1939" s="5"/>
      <c r="Y1939" s="5"/>
      <c r="Z1939" s="5"/>
      <c r="AA1939" s="5"/>
      <c r="AB1939" s="5"/>
      <c r="AC1939" s="5"/>
      <c r="AD1939" s="5"/>
      <c r="AE1939" s="5"/>
      <c r="AF1939" s="5"/>
      <c r="AG1939" s="5"/>
      <c r="AH1939" s="5"/>
      <c r="AI1939" s="5"/>
      <c r="AJ1939" s="5"/>
      <c r="AK1939" s="5"/>
      <c r="AL1939" s="5"/>
      <c r="AM1939" s="5"/>
      <c r="AN1939" s="5"/>
      <c r="AO1939" s="5"/>
      <c r="AP1939" s="5"/>
      <c r="AQ1939" s="5"/>
      <c r="AR1939" s="5"/>
      <c r="AS1939" s="5"/>
      <c r="AT1939" s="5"/>
      <c r="AU1939" s="5"/>
      <c r="AV1939" s="5"/>
      <c r="AW1939" s="5"/>
      <c r="AX1939" s="5"/>
      <c r="AY1939" s="5"/>
      <c r="AZ1939" s="5"/>
      <c r="BA1939" s="5"/>
      <c r="BB1939" s="5"/>
      <c r="BC1939" s="5"/>
      <c r="BD1939" s="5"/>
      <c r="BE1939" s="5"/>
      <c r="BF1939" s="5"/>
      <c r="BG1939" s="5"/>
      <c r="BH1939" s="5"/>
      <c r="BI1939" s="5"/>
      <c r="BJ1939" s="5"/>
      <c r="BK1939" s="5"/>
      <c r="BL1939" s="5"/>
      <c r="BM1939" s="5"/>
      <c r="BN1939" s="5"/>
      <c r="BO1939" s="1">
        <f t="shared" si="30"/>
        <v>0</v>
      </c>
      <c r="BP1939" s="2"/>
    </row>
    <row r="1940" spans="1:68" x14ac:dyDescent="0.25">
      <c r="A1940" s="3"/>
      <c r="B1940" s="4"/>
      <c r="C1940" s="2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 s="5"/>
      <c r="O1940" s="5"/>
      <c r="P1940" s="5"/>
      <c r="Q1940" s="5"/>
      <c r="R1940" s="5"/>
      <c r="S1940" s="5"/>
      <c r="T1940" s="5"/>
      <c r="U1940" s="5"/>
      <c r="V1940" s="5"/>
      <c r="W1940" s="5"/>
      <c r="X1940" s="5"/>
      <c r="Y1940" s="5"/>
      <c r="Z1940" s="5"/>
      <c r="AA1940" s="5"/>
      <c r="AB1940" s="5"/>
      <c r="AC1940" s="5"/>
      <c r="AD1940" s="5"/>
      <c r="AE1940" s="5"/>
      <c r="AF1940" s="5"/>
      <c r="AG1940" s="5"/>
      <c r="AH1940" s="5"/>
      <c r="AI1940" s="5"/>
      <c r="AJ1940" s="5"/>
      <c r="AK1940" s="5"/>
      <c r="AL1940" s="5"/>
      <c r="AM1940" s="5"/>
      <c r="AN1940" s="5"/>
      <c r="AO1940" s="5"/>
      <c r="AP1940" s="5"/>
      <c r="AQ1940" s="5"/>
      <c r="AR1940" s="5"/>
      <c r="AS1940" s="5"/>
      <c r="AT1940" s="5"/>
      <c r="AU1940" s="5"/>
      <c r="AV1940" s="5"/>
      <c r="AW1940" s="5"/>
      <c r="AX1940" s="5"/>
      <c r="AY1940" s="5"/>
      <c r="AZ1940" s="5"/>
      <c r="BA1940" s="5"/>
      <c r="BB1940" s="5"/>
      <c r="BC1940" s="5"/>
      <c r="BD1940" s="5"/>
      <c r="BE1940" s="5"/>
      <c r="BF1940" s="5"/>
      <c r="BG1940" s="5"/>
      <c r="BH1940" s="5"/>
      <c r="BI1940" s="5"/>
      <c r="BJ1940" s="5"/>
      <c r="BK1940" s="5"/>
      <c r="BL1940" s="5"/>
      <c r="BM1940" s="5"/>
      <c r="BN1940" s="5"/>
      <c r="BO1940" s="1">
        <f t="shared" si="30"/>
        <v>0</v>
      </c>
      <c r="BP1940" s="2"/>
    </row>
    <row r="1941" spans="1:68" x14ac:dyDescent="0.25">
      <c r="A1941" s="3"/>
      <c r="B1941" s="4"/>
      <c r="C1941" s="2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 s="5"/>
      <c r="O1941" s="5"/>
      <c r="P1941" s="5"/>
      <c r="Q1941" s="5"/>
      <c r="R1941" s="5"/>
      <c r="S1941" s="5"/>
      <c r="T1941" s="5"/>
      <c r="U1941" s="5"/>
      <c r="V1941" s="5"/>
      <c r="W1941" s="5"/>
      <c r="X1941" s="5"/>
      <c r="Y1941" s="5"/>
      <c r="Z1941" s="5"/>
      <c r="AA1941" s="5"/>
      <c r="AB1941" s="5"/>
      <c r="AC1941" s="5"/>
      <c r="AD1941" s="5"/>
      <c r="AE1941" s="5"/>
      <c r="AF1941" s="5"/>
      <c r="AG1941" s="5"/>
      <c r="AH1941" s="5"/>
      <c r="AI1941" s="5"/>
      <c r="AJ1941" s="5"/>
      <c r="AK1941" s="5"/>
      <c r="AL1941" s="5"/>
      <c r="AM1941" s="5"/>
      <c r="AN1941" s="5"/>
      <c r="AO1941" s="5"/>
      <c r="AP1941" s="5"/>
      <c r="AQ1941" s="5"/>
      <c r="AR1941" s="5"/>
      <c r="AS1941" s="5"/>
      <c r="AT1941" s="5"/>
      <c r="AU1941" s="5"/>
      <c r="AV1941" s="5"/>
      <c r="AW1941" s="5"/>
      <c r="AX1941" s="5"/>
      <c r="AY1941" s="5"/>
      <c r="AZ1941" s="5"/>
      <c r="BA1941" s="5"/>
      <c r="BB1941" s="5"/>
      <c r="BC1941" s="5"/>
      <c r="BD1941" s="5"/>
      <c r="BE1941" s="5"/>
      <c r="BF1941" s="5"/>
      <c r="BG1941" s="5"/>
      <c r="BH1941" s="5"/>
      <c r="BI1941" s="5"/>
      <c r="BJ1941" s="5"/>
      <c r="BK1941" s="5"/>
      <c r="BL1941" s="5"/>
      <c r="BM1941" s="5"/>
      <c r="BN1941" s="5"/>
      <c r="BO1941" s="1">
        <f t="shared" si="30"/>
        <v>0</v>
      </c>
      <c r="BP1941" s="2"/>
    </row>
    <row r="1942" spans="1:68" x14ac:dyDescent="0.25">
      <c r="A1942" s="3"/>
      <c r="B1942" s="4"/>
      <c r="C1942" s="2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 s="5"/>
      <c r="O1942" s="5"/>
      <c r="P1942" s="5"/>
      <c r="Q1942" s="5"/>
      <c r="R1942" s="5"/>
      <c r="S1942" s="5"/>
      <c r="T1942" s="5"/>
      <c r="U1942" s="5"/>
      <c r="V1942" s="5"/>
      <c r="W1942" s="5"/>
      <c r="X1942" s="5"/>
      <c r="Y1942" s="5"/>
      <c r="Z1942" s="5"/>
      <c r="AA1942" s="5"/>
      <c r="AB1942" s="5"/>
      <c r="AC1942" s="5"/>
      <c r="AD1942" s="5"/>
      <c r="AE1942" s="5"/>
      <c r="AF1942" s="5"/>
      <c r="AG1942" s="5"/>
      <c r="AH1942" s="5"/>
      <c r="AI1942" s="5"/>
      <c r="AJ1942" s="5"/>
      <c r="AK1942" s="5"/>
      <c r="AL1942" s="5"/>
      <c r="AM1942" s="5"/>
      <c r="AN1942" s="5"/>
      <c r="AO1942" s="5"/>
      <c r="AP1942" s="5"/>
      <c r="AQ1942" s="5"/>
      <c r="AR1942" s="5"/>
      <c r="AS1942" s="5"/>
      <c r="AT1942" s="5"/>
      <c r="AU1942" s="5"/>
      <c r="AV1942" s="5"/>
      <c r="AW1942" s="5"/>
      <c r="AX1942" s="5"/>
      <c r="AY1942" s="5"/>
      <c r="AZ1942" s="5"/>
      <c r="BA1942" s="5"/>
      <c r="BB1942" s="5"/>
      <c r="BC1942" s="5"/>
      <c r="BD1942" s="5"/>
      <c r="BE1942" s="5"/>
      <c r="BF1942" s="5"/>
      <c r="BG1942" s="5"/>
      <c r="BH1942" s="5"/>
      <c r="BI1942" s="5"/>
      <c r="BJ1942" s="5"/>
      <c r="BK1942" s="5"/>
      <c r="BL1942" s="5"/>
      <c r="BM1942" s="5"/>
      <c r="BN1942" s="5"/>
      <c r="BO1942" s="1">
        <f t="shared" si="30"/>
        <v>0</v>
      </c>
      <c r="BP1942" s="2"/>
    </row>
    <row r="1943" spans="1:68" x14ac:dyDescent="0.25">
      <c r="A1943" s="3"/>
      <c r="B1943" s="4"/>
      <c r="C1943" s="2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 s="5"/>
      <c r="O1943" s="5"/>
      <c r="P1943" s="5"/>
      <c r="Q1943" s="5"/>
      <c r="R1943" s="5"/>
      <c r="S1943" s="5"/>
      <c r="T1943" s="5"/>
      <c r="U1943" s="5"/>
      <c r="V1943" s="5"/>
      <c r="W1943" s="5"/>
      <c r="X1943" s="5"/>
      <c r="Y1943" s="5"/>
      <c r="Z1943" s="5"/>
      <c r="AA1943" s="5"/>
      <c r="AB1943" s="5"/>
      <c r="AC1943" s="5"/>
      <c r="AD1943" s="5"/>
      <c r="AE1943" s="5"/>
      <c r="AF1943" s="5"/>
      <c r="AG1943" s="5"/>
      <c r="AH1943" s="5"/>
      <c r="AI1943" s="5"/>
      <c r="AJ1943" s="5"/>
      <c r="AK1943" s="5"/>
      <c r="AL1943" s="5"/>
      <c r="AM1943" s="5"/>
      <c r="AN1943" s="5"/>
      <c r="AO1943" s="5"/>
      <c r="AP1943" s="5"/>
      <c r="AQ1943" s="5"/>
      <c r="AR1943" s="5"/>
      <c r="AS1943" s="5"/>
      <c r="AT1943" s="5"/>
      <c r="AU1943" s="5"/>
      <c r="AV1943" s="5"/>
      <c r="AW1943" s="5"/>
      <c r="AX1943" s="5"/>
      <c r="AY1943" s="5"/>
      <c r="AZ1943" s="5"/>
      <c r="BA1943" s="5"/>
      <c r="BB1943" s="5"/>
      <c r="BC1943" s="5"/>
      <c r="BD1943" s="5"/>
      <c r="BE1943" s="5"/>
      <c r="BF1943" s="5"/>
      <c r="BG1943" s="5"/>
      <c r="BH1943" s="5"/>
      <c r="BI1943" s="5"/>
      <c r="BJ1943" s="5"/>
      <c r="BK1943" s="5"/>
      <c r="BL1943" s="5"/>
      <c r="BM1943" s="5"/>
      <c r="BN1943" s="5"/>
      <c r="BO1943" s="1">
        <f t="shared" si="30"/>
        <v>0</v>
      </c>
      <c r="BP1943" s="2"/>
    </row>
    <row r="1944" spans="1:68" x14ac:dyDescent="0.25">
      <c r="A1944" s="3"/>
      <c r="B1944" s="4"/>
      <c r="C1944" s="2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 s="5"/>
      <c r="O1944" s="5"/>
      <c r="P1944" s="5"/>
      <c r="Q1944" s="5"/>
      <c r="R1944" s="5"/>
      <c r="S1944" s="5"/>
      <c r="T1944" s="5"/>
      <c r="U1944" s="5"/>
      <c r="V1944" s="5"/>
      <c r="W1944" s="5"/>
      <c r="X1944" s="5"/>
      <c r="Y1944" s="5"/>
      <c r="Z1944" s="5"/>
      <c r="AA1944" s="5"/>
      <c r="AB1944" s="5"/>
      <c r="AC1944" s="5"/>
      <c r="AD1944" s="5"/>
      <c r="AE1944" s="5"/>
      <c r="AF1944" s="5"/>
      <c r="AG1944" s="5"/>
      <c r="AH1944" s="5"/>
      <c r="AI1944" s="5"/>
      <c r="AJ1944" s="5"/>
      <c r="AK1944" s="5"/>
      <c r="AL1944" s="5"/>
      <c r="AM1944" s="5"/>
      <c r="AN1944" s="5"/>
      <c r="AO1944" s="5"/>
      <c r="AP1944" s="5"/>
      <c r="AQ1944" s="5"/>
      <c r="AR1944" s="5"/>
      <c r="AS1944" s="5"/>
      <c r="AT1944" s="5"/>
      <c r="AU1944" s="5"/>
      <c r="AV1944" s="5"/>
      <c r="AW1944" s="5"/>
      <c r="AX1944" s="5"/>
      <c r="AY1944" s="5"/>
      <c r="AZ1944" s="5"/>
      <c r="BA1944" s="5"/>
      <c r="BB1944" s="5"/>
      <c r="BC1944" s="5"/>
      <c r="BD1944" s="5"/>
      <c r="BE1944" s="5"/>
      <c r="BF1944" s="5"/>
      <c r="BG1944" s="5"/>
      <c r="BH1944" s="5"/>
      <c r="BI1944" s="5"/>
      <c r="BJ1944" s="5"/>
      <c r="BK1944" s="5"/>
      <c r="BL1944" s="5"/>
      <c r="BM1944" s="5"/>
      <c r="BN1944" s="5"/>
      <c r="BO1944" s="1">
        <f t="shared" si="30"/>
        <v>0</v>
      </c>
      <c r="BP1944" s="2"/>
    </row>
    <row r="1945" spans="1:68" x14ac:dyDescent="0.25">
      <c r="A1945" s="3"/>
      <c r="B1945" s="4"/>
      <c r="C1945" s="2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 s="5"/>
      <c r="O1945" s="5"/>
      <c r="P1945" s="5"/>
      <c r="Q1945" s="5"/>
      <c r="R1945" s="5"/>
      <c r="S1945" s="5"/>
      <c r="T1945" s="5"/>
      <c r="U1945" s="5"/>
      <c r="V1945" s="5"/>
      <c r="W1945" s="5"/>
      <c r="X1945" s="5"/>
      <c r="Y1945" s="5"/>
      <c r="Z1945" s="5"/>
      <c r="AA1945" s="5"/>
      <c r="AB1945" s="5"/>
      <c r="AC1945" s="5"/>
      <c r="AD1945" s="5"/>
      <c r="AE1945" s="5"/>
      <c r="AF1945" s="5"/>
      <c r="AG1945" s="5"/>
      <c r="AH1945" s="5"/>
      <c r="AI1945" s="5"/>
      <c r="AJ1945" s="5"/>
      <c r="AK1945" s="5"/>
      <c r="AL1945" s="5"/>
      <c r="AM1945" s="5"/>
      <c r="AN1945" s="5"/>
      <c r="AO1945" s="5"/>
      <c r="AP1945" s="5"/>
      <c r="AQ1945" s="5"/>
      <c r="AR1945" s="5"/>
      <c r="AS1945" s="5"/>
      <c r="AT1945" s="5"/>
      <c r="AU1945" s="5"/>
      <c r="AV1945" s="5"/>
      <c r="AW1945" s="5"/>
      <c r="AX1945" s="5"/>
      <c r="AY1945" s="5"/>
      <c r="AZ1945" s="5"/>
      <c r="BA1945" s="5"/>
      <c r="BB1945" s="5"/>
      <c r="BC1945" s="5"/>
      <c r="BD1945" s="5"/>
      <c r="BE1945" s="5"/>
      <c r="BF1945" s="5"/>
      <c r="BG1945" s="5"/>
      <c r="BH1945" s="5"/>
      <c r="BI1945" s="5"/>
      <c r="BJ1945" s="5"/>
      <c r="BK1945" s="5"/>
      <c r="BL1945" s="5"/>
      <c r="BM1945" s="5"/>
      <c r="BN1945" s="5"/>
      <c r="BO1945" s="1">
        <f t="shared" si="30"/>
        <v>0</v>
      </c>
      <c r="BP1945" s="2"/>
    </row>
    <row r="1946" spans="1:68" x14ac:dyDescent="0.25">
      <c r="A1946" s="3"/>
      <c r="B1946" s="4"/>
      <c r="C1946" s="2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 s="5"/>
      <c r="O1946" s="5"/>
      <c r="P1946" s="5"/>
      <c r="Q1946" s="5"/>
      <c r="R1946" s="5"/>
      <c r="S1946" s="5"/>
      <c r="T1946" s="5"/>
      <c r="U1946" s="5"/>
      <c r="V1946" s="5"/>
      <c r="W1946" s="5"/>
      <c r="X1946" s="5"/>
      <c r="Y1946" s="5"/>
      <c r="Z1946" s="5"/>
      <c r="AA1946" s="5"/>
      <c r="AB1946" s="5"/>
      <c r="AC1946" s="5"/>
      <c r="AD1946" s="5"/>
      <c r="AE1946" s="5"/>
      <c r="AF1946" s="5"/>
      <c r="AG1946" s="5"/>
      <c r="AH1946" s="5"/>
      <c r="AI1946" s="5"/>
      <c r="AJ1946" s="5"/>
      <c r="AK1946" s="5"/>
      <c r="AL1946" s="5"/>
      <c r="AM1946" s="5"/>
      <c r="AN1946" s="5"/>
      <c r="AO1946" s="5"/>
      <c r="AP1946" s="5"/>
      <c r="AQ1946" s="5"/>
      <c r="AR1946" s="5"/>
      <c r="AS1946" s="5"/>
      <c r="AT1946" s="5"/>
      <c r="AU1946" s="5"/>
      <c r="AV1946" s="5"/>
      <c r="AW1946" s="5"/>
      <c r="AX1946" s="5"/>
      <c r="AY1946" s="5"/>
      <c r="AZ1946" s="5"/>
      <c r="BA1946" s="5"/>
      <c r="BB1946" s="5"/>
      <c r="BC1946" s="5"/>
      <c r="BD1946" s="5"/>
      <c r="BE1946" s="5"/>
      <c r="BF1946" s="5"/>
      <c r="BG1946" s="5"/>
      <c r="BH1946" s="5"/>
      <c r="BI1946" s="5"/>
      <c r="BJ1946" s="5"/>
      <c r="BK1946" s="5"/>
      <c r="BL1946" s="5"/>
      <c r="BM1946" s="5"/>
      <c r="BN1946" s="5"/>
      <c r="BO1946" s="1">
        <f t="shared" si="30"/>
        <v>0</v>
      </c>
      <c r="BP1946" s="2"/>
    </row>
    <row r="1947" spans="1:68" x14ac:dyDescent="0.25">
      <c r="A1947" s="3"/>
      <c r="B1947" s="4"/>
      <c r="C1947" s="2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 s="5"/>
      <c r="O1947" s="5"/>
      <c r="P1947" s="5"/>
      <c r="Q1947" s="5"/>
      <c r="R1947" s="5"/>
      <c r="S1947" s="5"/>
      <c r="T1947" s="5"/>
      <c r="U1947" s="5"/>
      <c r="V1947" s="5"/>
      <c r="W1947" s="5"/>
      <c r="X1947" s="5"/>
      <c r="Y1947" s="5"/>
      <c r="Z1947" s="5"/>
      <c r="AA1947" s="5"/>
      <c r="AB1947" s="5"/>
      <c r="AC1947" s="5"/>
      <c r="AD1947" s="5"/>
      <c r="AE1947" s="5"/>
      <c r="AF1947" s="5"/>
      <c r="AG1947" s="5"/>
      <c r="AH1947" s="5"/>
      <c r="AI1947" s="5"/>
      <c r="AJ1947" s="5"/>
      <c r="AK1947" s="5"/>
      <c r="AL1947" s="5"/>
      <c r="AM1947" s="5"/>
      <c r="AN1947" s="5"/>
      <c r="AO1947" s="5"/>
      <c r="AP1947" s="5"/>
      <c r="AQ1947" s="5"/>
      <c r="AR1947" s="5"/>
      <c r="AS1947" s="5"/>
      <c r="AT1947" s="5"/>
      <c r="AU1947" s="5"/>
      <c r="AV1947" s="5"/>
      <c r="AW1947" s="5"/>
      <c r="AX1947" s="5"/>
      <c r="AY1947" s="5"/>
      <c r="AZ1947" s="5"/>
      <c r="BA1947" s="5"/>
      <c r="BB1947" s="5"/>
      <c r="BC1947" s="5"/>
      <c r="BD1947" s="5"/>
      <c r="BE1947" s="5"/>
      <c r="BF1947" s="5"/>
      <c r="BG1947" s="5"/>
      <c r="BH1947" s="5"/>
      <c r="BI1947" s="5"/>
      <c r="BJ1947" s="5"/>
      <c r="BK1947" s="5"/>
      <c r="BL1947" s="5"/>
      <c r="BM1947" s="5"/>
      <c r="BN1947" s="5"/>
      <c r="BO1947" s="1">
        <f t="shared" si="30"/>
        <v>0</v>
      </c>
      <c r="BP1947" s="2"/>
    </row>
    <row r="1948" spans="1:68" x14ac:dyDescent="0.25">
      <c r="A1948" s="3"/>
      <c r="B1948" s="4"/>
      <c r="C1948" s="2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 s="5"/>
      <c r="O1948" s="5"/>
      <c r="P1948" s="5"/>
      <c r="Q1948" s="5"/>
      <c r="R1948" s="5"/>
      <c r="S1948" s="5"/>
      <c r="T1948" s="5"/>
      <c r="U1948" s="5"/>
      <c r="V1948" s="5"/>
      <c r="W1948" s="5"/>
      <c r="X1948" s="5"/>
      <c r="Y1948" s="5"/>
      <c r="Z1948" s="5"/>
      <c r="AA1948" s="5"/>
      <c r="AB1948" s="5"/>
      <c r="AC1948" s="5"/>
      <c r="AD1948" s="5"/>
      <c r="AE1948" s="5"/>
      <c r="AF1948" s="5"/>
      <c r="AG1948" s="5"/>
      <c r="AH1948" s="5"/>
      <c r="AI1948" s="5"/>
      <c r="AJ1948" s="5"/>
      <c r="AK1948" s="5"/>
      <c r="AL1948" s="5"/>
      <c r="AM1948" s="5"/>
      <c r="AN1948" s="5"/>
      <c r="AO1948" s="5"/>
      <c r="AP1948" s="5"/>
      <c r="AQ1948" s="5"/>
      <c r="AR1948" s="5"/>
      <c r="AS1948" s="5"/>
      <c r="AT1948" s="5"/>
      <c r="AU1948" s="5"/>
      <c r="AV1948" s="5"/>
      <c r="AW1948" s="5"/>
      <c r="AX1948" s="5"/>
      <c r="AY1948" s="5"/>
      <c r="AZ1948" s="5"/>
      <c r="BA1948" s="5"/>
      <c r="BB1948" s="5"/>
      <c r="BC1948" s="5"/>
      <c r="BD1948" s="5"/>
      <c r="BE1948" s="5"/>
      <c r="BF1948" s="5"/>
      <c r="BG1948" s="5"/>
      <c r="BH1948" s="5"/>
      <c r="BI1948" s="5"/>
      <c r="BJ1948" s="5"/>
      <c r="BK1948" s="5"/>
      <c r="BL1948" s="5"/>
      <c r="BM1948" s="5"/>
      <c r="BN1948" s="5"/>
      <c r="BO1948" s="1">
        <f t="shared" si="30"/>
        <v>0</v>
      </c>
      <c r="BP1948" s="2"/>
    </row>
    <row r="1949" spans="1:68" x14ac:dyDescent="0.25">
      <c r="A1949" s="3"/>
      <c r="B1949" s="4"/>
      <c r="C1949" s="2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 s="5"/>
      <c r="O1949" s="5"/>
      <c r="P1949" s="5"/>
      <c r="Q1949" s="5"/>
      <c r="R1949" s="5"/>
      <c r="S1949" s="5"/>
      <c r="T1949" s="5"/>
      <c r="U1949" s="5"/>
      <c r="V1949" s="5"/>
      <c r="W1949" s="5"/>
      <c r="X1949" s="5"/>
      <c r="Y1949" s="5"/>
      <c r="Z1949" s="5"/>
      <c r="AA1949" s="5"/>
      <c r="AB1949" s="5"/>
      <c r="AC1949" s="5"/>
      <c r="AD1949" s="5"/>
      <c r="AE1949" s="5"/>
      <c r="AF1949" s="5"/>
      <c r="AG1949" s="5"/>
      <c r="AH1949" s="5"/>
      <c r="AI1949" s="5"/>
      <c r="AJ1949" s="5"/>
      <c r="AK1949" s="5"/>
      <c r="AL1949" s="5"/>
      <c r="AM1949" s="5"/>
      <c r="AN1949" s="5"/>
      <c r="AO1949" s="5"/>
      <c r="AP1949" s="5"/>
      <c r="AQ1949" s="5"/>
      <c r="AR1949" s="5"/>
      <c r="AS1949" s="5"/>
      <c r="AT1949" s="5"/>
      <c r="AU1949" s="5"/>
      <c r="AV1949" s="5"/>
      <c r="AW1949" s="5"/>
      <c r="AX1949" s="5"/>
      <c r="AY1949" s="5"/>
      <c r="AZ1949" s="5"/>
      <c r="BA1949" s="5"/>
      <c r="BB1949" s="5"/>
      <c r="BC1949" s="5"/>
      <c r="BD1949" s="5"/>
      <c r="BE1949" s="5"/>
      <c r="BF1949" s="5"/>
      <c r="BG1949" s="5"/>
      <c r="BH1949" s="5"/>
      <c r="BI1949" s="5"/>
      <c r="BJ1949" s="5"/>
      <c r="BK1949" s="5"/>
      <c r="BL1949" s="5"/>
      <c r="BM1949" s="5"/>
      <c r="BN1949" s="5"/>
      <c r="BO1949" s="1">
        <f t="shared" si="30"/>
        <v>0</v>
      </c>
      <c r="BP1949" s="2"/>
    </row>
    <row r="1950" spans="1:68" x14ac:dyDescent="0.25">
      <c r="A1950" s="3"/>
      <c r="B1950" s="4"/>
      <c r="C1950" s="2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 s="5"/>
      <c r="O1950" s="5"/>
      <c r="P1950" s="5"/>
      <c r="Q1950" s="5"/>
      <c r="R1950" s="5"/>
      <c r="S1950" s="5"/>
      <c r="T1950" s="5"/>
      <c r="U1950" s="5"/>
      <c r="V1950" s="5"/>
      <c r="W1950" s="5"/>
      <c r="X1950" s="5"/>
      <c r="Y1950" s="5"/>
      <c r="Z1950" s="5"/>
      <c r="AA1950" s="5"/>
      <c r="AB1950" s="5"/>
      <c r="AC1950" s="5"/>
      <c r="AD1950" s="5"/>
      <c r="AE1950" s="5"/>
      <c r="AF1950" s="5"/>
      <c r="AG1950" s="5"/>
      <c r="AH1950" s="5"/>
      <c r="AI1950" s="5"/>
      <c r="AJ1950" s="5"/>
      <c r="AK1950" s="5"/>
      <c r="AL1950" s="5"/>
      <c r="AM1950" s="5"/>
      <c r="AN1950" s="5"/>
      <c r="AO1950" s="5"/>
      <c r="AP1950" s="5"/>
      <c r="AQ1950" s="5"/>
      <c r="AR1950" s="5"/>
      <c r="AS1950" s="5"/>
      <c r="AT1950" s="5"/>
      <c r="AU1950" s="5"/>
      <c r="AV1950" s="5"/>
      <c r="AW1950" s="5"/>
      <c r="AX1950" s="5"/>
      <c r="AY1950" s="5"/>
      <c r="AZ1950" s="5"/>
      <c r="BA1950" s="5"/>
      <c r="BB1950" s="5"/>
      <c r="BC1950" s="5"/>
      <c r="BD1950" s="5"/>
      <c r="BE1950" s="5"/>
      <c r="BF1950" s="5"/>
      <c r="BG1950" s="5"/>
      <c r="BH1950" s="5"/>
      <c r="BI1950" s="5"/>
      <c r="BJ1950" s="5"/>
      <c r="BK1950" s="5"/>
      <c r="BL1950" s="5"/>
      <c r="BM1950" s="5"/>
      <c r="BN1950" s="5"/>
      <c r="BO1950" s="1">
        <f t="shared" si="30"/>
        <v>0</v>
      </c>
      <c r="BP1950" s="2"/>
    </row>
    <row r="1951" spans="1:68" x14ac:dyDescent="0.25">
      <c r="A1951" s="3"/>
      <c r="B1951" s="4"/>
      <c r="C1951" s="2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 s="5"/>
      <c r="O1951" s="5"/>
      <c r="P1951" s="5"/>
      <c r="Q1951" s="5"/>
      <c r="R1951" s="5"/>
      <c r="S1951" s="5"/>
      <c r="T1951" s="5"/>
      <c r="U1951" s="5"/>
      <c r="V1951" s="5"/>
      <c r="W1951" s="5"/>
      <c r="X1951" s="5"/>
      <c r="Y1951" s="5"/>
      <c r="Z1951" s="5"/>
      <c r="AA1951" s="5"/>
      <c r="AB1951" s="5"/>
      <c r="AC1951" s="5"/>
      <c r="AD1951" s="5"/>
      <c r="AE1951" s="5"/>
      <c r="AF1951" s="5"/>
      <c r="AG1951" s="5"/>
      <c r="AH1951" s="5"/>
      <c r="AI1951" s="5"/>
      <c r="AJ1951" s="5"/>
      <c r="AK1951" s="5"/>
      <c r="AL1951" s="5"/>
      <c r="AM1951" s="5"/>
      <c r="AN1951" s="5"/>
      <c r="AO1951" s="5"/>
      <c r="AP1951" s="5"/>
      <c r="AQ1951" s="5"/>
      <c r="AR1951" s="5"/>
      <c r="AS1951" s="5"/>
      <c r="AT1951" s="5"/>
      <c r="AU1951" s="5"/>
      <c r="AV1951" s="5"/>
      <c r="AW1951" s="5"/>
      <c r="AX1951" s="5"/>
      <c r="AY1951" s="5"/>
      <c r="AZ1951" s="5"/>
      <c r="BA1951" s="5"/>
      <c r="BB1951" s="5"/>
      <c r="BC1951" s="5"/>
      <c r="BD1951" s="5"/>
      <c r="BE1951" s="5"/>
      <c r="BF1951" s="5"/>
      <c r="BG1951" s="5"/>
      <c r="BH1951" s="5"/>
      <c r="BI1951" s="5"/>
      <c r="BJ1951" s="5"/>
      <c r="BK1951" s="5"/>
      <c r="BL1951" s="5"/>
      <c r="BM1951" s="5"/>
      <c r="BN1951" s="5"/>
      <c r="BO1951" s="1">
        <f t="shared" si="30"/>
        <v>0</v>
      </c>
      <c r="BP1951" s="2"/>
    </row>
    <row r="1952" spans="1:68" x14ac:dyDescent="0.25">
      <c r="A1952" s="3"/>
      <c r="B1952" s="4"/>
      <c r="C1952" s="2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 s="5"/>
      <c r="O1952" s="5"/>
      <c r="P1952" s="5"/>
      <c r="Q1952" s="5"/>
      <c r="R1952" s="5"/>
      <c r="S1952" s="5"/>
      <c r="T1952" s="5"/>
      <c r="U1952" s="5"/>
      <c r="V1952" s="5"/>
      <c r="W1952" s="5"/>
      <c r="X1952" s="5"/>
      <c r="Y1952" s="5"/>
      <c r="Z1952" s="5"/>
      <c r="AA1952" s="5"/>
      <c r="AB1952" s="5"/>
      <c r="AC1952" s="5"/>
      <c r="AD1952" s="5"/>
      <c r="AE1952" s="5"/>
      <c r="AF1952" s="5"/>
      <c r="AG1952" s="5"/>
      <c r="AH1952" s="5"/>
      <c r="AI1952" s="5"/>
      <c r="AJ1952" s="5"/>
      <c r="AK1952" s="5"/>
      <c r="AL1952" s="5"/>
      <c r="AM1952" s="5"/>
      <c r="AN1952" s="5"/>
      <c r="AO1952" s="5"/>
      <c r="AP1952" s="5"/>
      <c r="AQ1952" s="5"/>
      <c r="AR1952" s="5"/>
      <c r="AS1952" s="5"/>
      <c r="AT1952" s="5"/>
      <c r="AU1952" s="5"/>
      <c r="AV1952" s="5"/>
      <c r="AW1952" s="5"/>
      <c r="AX1952" s="5"/>
      <c r="AY1952" s="5"/>
      <c r="AZ1952" s="5"/>
      <c r="BA1952" s="5"/>
      <c r="BB1952" s="5"/>
      <c r="BC1952" s="5"/>
      <c r="BD1952" s="5"/>
      <c r="BE1952" s="5"/>
      <c r="BF1952" s="5"/>
      <c r="BG1952" s="5"/>
      <c r="BH1952" s="5"/>
      <c r="BI1952" s="5"/>
      <c r="BJ1952" s="5"/>
      <c r="BK1952" s="5"/>
      <c r="BL1952" s="5"/>
      <c r="BM1952" s="5"/>
      <c r="BN1952" s="5"/>
      <c r="BO1952" s="1">
        <f t="shared" si="30"/>
        <v>0</v>
      </c>
      <c r="BP1952" s="2"/>
    </row>
    <row r="1953" spans="1:68" x14ac:dyDescent="0.25">
      <c r="A1953" s="3"/>
      <c r="B1953" s="4"/>
      <c r="C1953" s="2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 s="5"/>
      <c r="O1953" s="5"/>
      <c r="P1953" s="5"/>
      <c r="Q1953" s="5"/>
      <c r="R1953" s="5"/>
      <c r="S1953" s="5"/>
      <c r="T1953" s="5"/>
      <c r="U1953" s="5"/>
      <c r="V1953" s="5"/>
      <c r="W1953" s="5"/>
      <c r="X1953" s="5"/>
      <c r="Y1953" s="5"/>
      <c r="Z1953" s="5"/>
      <c r="AA1953" s="5"/>
      <c r="AB1953" s="5"/>
      <c r="AC1953" s="5"/>
      <c r="AD1953" s="5"/>
      <c r="AE1953" s="5"/>
      <c r="AF1953" s="5"/>
      <c r="AG1953" s="5"/>
      <c r="AH1953" s="5"/>
      <c r="AI1953" s="5"/>
      <c r="AJ1953" s="5"/>
      <c r="AK1953" s="5"/>
      <c r="AL1953" s="5"/>
      <c r="AM1953" s="5"/>
      <c r="AN1953" s="5"/>
      <c r="AO1953" s="5"/>
      <c r="AP1953" s="5"/>
      <c r="AQ1953" s="5"/>
      <c r="AR1953" s="5"/>
      <c r="AS1953" s="5"/>
      <c r="AT1953" s="5"/>
      <c r="AU1953" s="5"/>
      <c r="AV1953" s="5"/>
      <c r="AW1953" s="5"/>
      <c r="AX1953" s="5"/>
      <c r="AY1953" s="5"/>
      <c r="AZ1953" s="5"/>
      <c r="BA1953" s="5"/>
      <c r="BB1953" s="5"/>
      <c r="BC1953" s="5"/>
      <c r="BD1953" s="5"/>
      <c r="BE1953" s="5"/>
      <c r="BF1953" s="5"/>
      <c r="BG1953" s="5"/>
      <c r="BH1953" s="5"/>
      <c r="BI1953" s="5"/>
      <c r="BJ1953" s="5"/>
      <c r="BK1953" s="5"/>
      <c r="BL1953" s="5"/>
      <c r="BM1953" s="5"/>
      <c r="BN1953" s="5"/>
      <c r="BO1953" s="1">
        <f t="shared" si="30"/>
        <v>0</v>
      </c>
      <c r="BP1953" s="2"/>
    </row>
    <row r="1954" spans="1:68" x14ac:dyDescent="0.25">
      <c r="A1954" s="3"/>
      <c r="B1954" s="4"/>
      <c r="C1954" s="2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 s="5"/>
      <c r="O1954" s="5"/>
      <c r="P1954" s="5"/>
      <c r="Q1954" s="5"/>
      <c r="R1954" s="5"/>
      <c r="S1954" s="5"/>
      <c r="T1954" s="5"/>
      <c r="U1954" s="5"/>
      <c r="V1954" s="5"/>
      <c r="W1954" s="5"/>
      <c r="X1954" s="5"/>
      <c r="Y1954" s="5"/>
      <c r="Z1954" s="5"/>
      <c r="AA1954" s="5"/>
      <c r="AB1954" s="5"/>
      <c r="AC1954" s="5"/>
      <c r="AD1954" s="5"/>
      <c r="AE1954" s="5"/>
      <c r="AF1954" s="5"/>
      <c r="AG1954" s="5"/>
      <c r="AH1954" s="5"/>
      <c r="AI1954" s="5"/>
      <c r="AJ1954" s="5"/>
      <c r="AK1954" s="5"/>
      <c r="AL1954" s="5"/>
      <c r="AM1954" s="5"/>
      <c r="AN1954" s="5"/>
      <c r="AO1954" s="5"/>
      <c r="AP1954" s="5"/>
      <c r="AQ1954" s="5"/>
      <c r="AR1954" s="5"/>
      <c r="AS1954" s="5"/>
      <c r="AT1954" s="5"/>
      <c r="AU1954" s="5"/>
      <c r="AV1954" s="5"/>
      <c r="AW1954" s="5"/>
      <c r="AX1954" s="5"/>
      <c r="AY1954" s="5"/>
      <c r="AZ1954" s="5"/>
      <c r="BA1954" s="5"/>
      <c r="BB1954" s="5"/>
      <c r="BC1954" s="5"/>
      <c r="BD1954" s="5"/>
      <c r="BE1954" s="5"/>
      <c r="BF1954" s="5"/>
      <c r="BG1954" s="5"/>
      <c r="BH1954" s="5"/>
      <c r="BI1954" s="5"/>
      <c r="BJ1954" s="5"/>
      <c r="BK1954" s="5"/>
      <c r="BL1954" s="5"/>
      <c r="BM1954" s="5"/>
      <c r="BN1954" s="5"/>
      <c r="BO1954" s="1">
        <f t="shared" si="30"/>
        <v>0</v>
      </c>
      <c r="BP1954" s="2"/>
    </row>
    <row r="1955" spans="1:68" x14ac:dyDescent="0.25">
      <c r="A1955" s="3"/>
      <c r="B1955" s="4"/>
      <c r="C1955" s="2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5"/>
      <c r="X1955" s="5"/>
      <c r="Y1955" s="5"/>
      <c r="Z1955" s="5"/>
      <c r="AA1955" s="5"/>
      <c r="AB1955" s="5"/>
      <c r="AC1955" s="5"/>
      <c r="AD1955" s="5"/>
      <c r="AE1955" s="5"/>
      <c r="AF1955" s="5"/>
      <c r="AG1955" s="5"/>
      <c r="AH1955" s="5"/>
      <c r="AI1955" s="5"/>
      <c r="AJ1955" s="5"/>
      <c r="AK1955" s="5"/>
      <c r="AL1955" s="5"/>
      <c r="AM1955" s="5"/>
      <c r="AN1955" s="5"/>
      <c r="AO1955" s="5"/>
      <c r="AP1955" s="5"/>
      <c r="AQ1955" s="5"/>
      <c r="AR1955" s="5"/>
      <c r="AS1955" s="5"/>
      <c r="AT1955" s="5"/>
      <c r="AU1955" s="5"/>
      <c r="AV1955" s="5"/>
      <c r="AW1955" s="5"/>
      <c r="AX1955" s="5"/>
      <c r="AY1955" s="5"/>
      <c r="AZ1955" s="5"/>
      <c r="BA1955" s="5"/>
      <c r="BB1955" s="5"/>
      <c r="BC1955" s="5"/>
      <c r="BD1955" s="5"/>
      <c r="BE1955" s="5"/>
      <c r="BF1955" s="5"/>
      <c r="BG1955" s="5"/>
      <c r="BH1955" s="5"/>
      <c r="BI1955" s="5"/>
      <c r="BJ1955" s="5"/>
      <c r="BK1955" s="5"/>
      <c r="BL1955" s="5"/>
      <c r="BM1955" s="5"/>
      <c r="BN1955" s="5"/>
      <c r="BO1955" s="1">
        <f t="shared" si="30"/>
        <v>0</v>
      </c>
      <c r="BP1955" s="2"/>
    </row>
    <row r="1956" spans="1:68" x14ac:dyDescent="0.25">
      <c r="A1956" s="3"/>
      <c r="B1956" s="4"/>
      <c r="C1956" s="2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 s="5"/>
      <c r="O1956" s="5"/>
      <c r="P1956" s="5"/>
      <c r="Q1956" s="5"/>
      <c r="R1956" s="5"/>
      <c r="S1956" s="5"/>
      <c r="T1956" s="5"/>
      <c r="U1956" s="5"/>
      <c r="V1956" s="5"/>
      <c r="W1956" s="5"/>
      <c r="X1956" s="5"/>
      <c r="Y1956" s="5"/>
      <c r="Z1956" s="5"/>
      <c r="AA1956" s="5"/>
      <c r="AB1956" s="5"/>
      <c r="AC1956" s="5"/>
      <c r="AD1956" s="5"/>
      <c r="AE1956" s="5"/>
      <c r="AF1956" s="5"/>
      <c r="AG1956" s="5"/>
      <c r="AH1956" s="5"/>
      <c r="AI1956" s="5"/>
      <c r="AJ1956" s="5"/>
      <c r="AK1956" s="5"/>
      <c r="AL1956" s="5"/>
      <c r="AM1956" s="5"/>
      <c r="AN1956" s="5"/>
      <c r="AO1956" s="5"/>
      <c r="AP1956" s="5"/>
      <c r="AQ1956" s="5"/>
      <c r="AR1956" s="5"/>
      <c r="AS1956" s="5"/>
      <c r="AT1956" s="5"/>
      <c r="AU1956" s="5"/>
      <c r="AV1956" s="5"/>
      <c r="AW1956" s="5"/>
      <c r="AX1956" s="5"/>
      <c r="AY1956" s="5"/>
      <c r="AZ1956" s="5"/>
      <c r="BA1956" s="5"/>
      <c r="BB1956" s="5"/>
      <c r="BC1956" s="5"/>
      <c r="BD1956" s="5"/>
      <c r="BE1956" s="5"/>
      <c r="BF1956" s="5"/>
      <c r="BG1956" s="5"/>
      <c r="BH1956" s="5"/>
      <c r="BI1956" s="5"/>
      <c r="BJ1956" s="5"/>
      <c r="BK1956" s="5"/>
      <c r="BL1956" s="5"/>
      <c r="BM1956" s="5"/>
      <c r="BN1956" s="5"/>
      <c r="BO1956" s="1">
        <f t="shared" si="30"/>
        <v>0</v>
      </c>
      <c r="BP1956" s="2"/>
    </row>
    <row r="1957" spans="1:68" x14ac:dyDescent="0.25">
      <c r="A1957" s="3"/>
      <c r="B1957" s="4"/>
      <c r="C1957" s="2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 s="5"/>
      <c r="O1957" s="5"/>
      <c r="P1957" s="5"/>
      <c r="Q1957" s="5"/>
      <c r="R1957" s="5"/>
      <c r="S1957" s="5"/>
      <c r="T1957" s="5"/>
      <c r="U1957" s="5"/>
      <c r="V1957" s="5"/>
      <c r="W1957" s="5"/>
      <c r="X1957" s="5"/>
      <c r="Y1957" s="5"/>
      <c r="Z1957" s="5"/>
      <c r="AA1957" s="5"/>
      <c r="AB1957" s="5"/>
      <c r="AC1957" s="5"/>
      <c r="AD1957" s="5"/>
      <c r="AE1957" s="5"/>
      <c r="AF1957" s="5"/>
      <c r="AG1957" s="5"/>
      <c r="AH1957" s="5"/>
      <c r="AI1957" s="5"/>
      <c r="AJ1957" s="5"/>
      <c r="AK1957" s="5"/>
      <c r="AL1957" s="5"/>
      <c r="AM1957" s="5"/>
      <c r="AN1957" s="5"/>
      <c r="AO1957" s="5"/>
      <c r="AP1957" s="5"/>
      <c r="AQ1957" s="5"/>
      <c r="AR1957" s="5"/>
      <c r="AS1957" s="5"/>
      <c r="AT1957" s="5"/>
      <c r="AU1957" s="5"/>
      <c r="AV1957" s="5"/>
      <c r="AW1957" s="5"/>
      <c r="AX1957" s="5"/>
      <c r="AY1957" s="5"/>
      <c r="AZ1957" s="5"/>
      <c r="BA1957" s="5"/>
      <c r="BB1957" s="5"/>
      <c r="BC1957" s="5"/>
      <c r="BD1957" s="5"/>
      <c r="BE1957" s="5"/>
      <c r="BF1957" s="5"/>
      <c r="BG1957" s="5"/>
      <c r="BH1957" s="5"/>
      <c r="BI1957" s="5"/>
      <c r="BJ1957" s="5"/>
      <c r="BK1957" s="5"/>
      <c r="BL1957" s="5"/>
      <c r="BM1957" s="5"/>
      <c r="BN1957" s="5"/>
      <c r="BO1957" s="1">
        <f t="shared" si="30"/>
        <v>0</v>
      </c>
      <c r="BP1957" s="2"/>
    </row>
    <row r="1958" spans="1:68" x14ac:dyDescent="0.25">
      <c r="A1958" s="3"/>
      <c r="B1958" s="4"/>
      <c r="C1958" s="2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 s="5"/>
      <c r="O1958" s="5"/>
      <c r="P1958" s="5"/>
      <c r="Q1958" s="5"/>
      <c r="R1958" s="5"/>
      <c r="S1958" s="5"/>
      <c r="T1958" s="5"/>
      <c r="U1958" s="5"/>
      <c r="V1958" s="5"/>
      <c r="W1958" s="5"/>
      <c r="X1958" s="5"/>
      <c r="Y1958" s="5"/>
      <c r="Z1958" s="5"/>
      <c r="AA1958" s="5"/>
      <c r="AB1958" s="5"/>
      <c r="AC1958" s="5"/>
      <c r="AD1958" s="5"/>
      <c r="AE1958" s="5"/>
      <c r="AF1958" s="5"/>
      <c r="AG1958" s="5"/>
      <c r="AH1958" s="5"/>
      <c r="AI1958" s="5"/>
      <c r="AJ1958" s="5"/>
      <c r="AK1958" s="5"/>
      <c r="AL1958" s="5"/>
      <c r="AM1958" s="5"/>
      <c r="AN1958" s="5"/>
      <c r="AO1958" s="5"/>
      <c r="AP1958" s="5"/>
      <c r="AQ1958" s="5"/>
      <c r="AR1958" s="5"/>
      <c r="AS1958" s="5"/>
      <c r="AT1958" s="5"/>
      <c r="AU1958" s="5"/>
      <c r="AV1958" s="5"/>
      <c r="AW1958" s="5"/>
      <c r="AX1958" s="5"/>
      <c r="AY1958" s="5"/>
      <c r="AZ1958" s="5"/>
      <c r="BA1958" s="5"/>
      <c r="BB1958" s="5"/>
      <c r="BC1958" s="5"/>
      <c r="BD1958" s="5"/>
      <c r="BE1958" s="5"/>
      <c r="BF1958" s="5"/>
      <c r="BG1958" s="5"/>
      <c r="BH1958" s="5"/>
      <c r="BI1958" s="5"/>
      <c r="BJ1958" s="5"/>
      <c r="BK1958" s="5"/>
      <c r="BL1958" s="5"/>
      <c r="BM1958" s="5"/>
      <c r="BN1958" s="5"/>
      <c r="BO1958" s="1">
        <f t="shared" si="30"/>
        <v>0</v>
      </c>
      <c r="BP1958" s="2"/>
    </row>
    <row r="1959" spans="1:68" x14ac:dyDescent="0.25">
      <c r="A1959" s="3"/>
      <c r="B1959" s="4"/>
      <c r="C1959" s="2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5"/>
      <c r="X1959" s="5"/>
      <c r="Y1959" s="5"/>
      <c r="Z1959" s="5"/>
      <c r="AA1959" s="5"/>
      <c r="AB1959" s="5"/>
      <c r="AC1959" s="5"/>
      <c r="AD1959" s="5"/>
      <c r="AE1959" s="5"/>
      <c r="AF1959" s="5"/>
      <c r="AG1959" s="5"/>
      <c r="AH1959" s="5"/>
      <c r="AI1959" s="5"/>
      <c r="AJ1959" s="5"/>
      <c r="AK1959" s="5"/>
      <c r="AL1959" s="5"/>
      <c r="AM1959" s="5"/>
      <c r="AN1959" s="5"/>
      <c r="AO1959" s="5"/>
      <c r="AP1959" s="5"/>
      <c r="AQ1959" s="5"/>
      <c r="AR1959" s="5"/>
      <c r="AS1959" s="5"/>
      <c r="AT1959" s="5"/>
      <c r="AU1959" s="5"/>
      <c r="AV1959" s="5"/>
      <c r="AW1959" s="5"/>
      <c r="AX1959" s="5"/>
      <c r="AY1959" s="5"/>
      <c r="AZ1959" s="5"/>
      <c r="BA1959" s="5"/>
      <c r="BB1959" s="5"/>
      <c r="BC1959" s="5"/>
      <c r="BD1959" s="5"/>
      <c r="BE1959" s="5"/>
      <c r="BF1959" s="5"/>
      <c r="BG1959" s="5"/>
      <c r="BH1959" s="5"/>
      <c r="BI1959" s="5"/>
      <c r="BJ1959" s="5"/>
      <c r="BK1959" s="5"/>
      <c r="BL1959" s="5"/>
      <c r="BM1959" s="5"/>
      <c r="BN1959" s="5"/>
      <c r="BO1959" s="1">
        <f t="shared" si="30"/>
        <v>0</v>
      </c>
      <c r="BP1959" s="2"/>
    </row>
    <row r="1960" spans="1:68" x14ac:dyDescent="0.25">
      <c r="A1960" s="3"/>
      <c r="B1960" s="4"/>
      <c r="C1960" s="2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 s="5"/>
      <c r="O1960" s="5"/>
      <c r="P1960" s="5"/>
      <c r="Q1960" s="5"/>
      <c r="R1960" s="5"/>
      <c r="S1960" s="5"/>
      <c r="T1960" s="5"/>
      <c r="U1960" s="5"/>
      <c r="V1960" s="5"/>
      <c r="W1960" s="5"/>
      <c r="X1960" s="5"/>
      <c r="Y1960" s="5"/>
      <c r="Z1960" s="5"/>
      <c r="AA1960" s="5"/>
      <c r="AB1960" s="5"/>
      <c r="AC1960" s="5"/>
      <c r="AD1960" s="5"/>
      <c r="AE1960" s="5"/>
      <c r="AF1960" s="5"/>
      <c r="AG1960" s="5"/>
      <c r="AH1960" s="5"/>
      <c r="AI1960" s="5"/>
      <c r="AJ1960" s="5"/>
      <c r="AK1960" s="5"/>
      <c r="AL1960" s="5"/>
      <c r="AM1960" s="5"/>
      <c r="AN1960" s="5"/>
      <c r="AO1960" s="5"/>
      <c r="AP1960" s="5"/>
      <c r="AQ1960" s="5"/>
      <c r="AR1960" s="5"/>
      <c r="AS1960" s="5"/>
      <c r="AT1960" s="5"/>
      <c r="AU1960" s="5"/>
      <c r="AV1960" s="5"/>
      <c r="AW1960" s="5"/>
      <c r="AX1960" s="5"/>
      <c r="AY1960" s="5"/>
      <c r="AZ1960" s="5"/>
      <c r="BA1960" s="5"/>
      <c r="BB1960" s="5"/>
      <c r="BC1960" s="5"/>
      <c r="BD1960" s="5"/>
      <c r="BE1960" s="5"/>
      <c r="BF1960" s="5"/>
      <c r="BG1960" s="5"/>
      <c r="BH1960" s="5"/>
      <c r="BI1960" s="5"/>
      <c r="BJ1960" s="5"/>
      <c r="BK1960" s="5"/>
      <c r="BL1960" s="5"/>
      <c r="BM1960" s="5"/>
      <c r="BN1960" s="5"/>
      <c r="BO1960" s="1">
        <f t="shared" si="30"/>
        <v>0</v>
      </c>
      <c r="BP1960" s="2"/>
    </row>
    <row r="1961" spans="1:68" x14ac:dyDescent="0.25">
      <c r="A1961" s="3"/>
      <c r="B1961" s="4"/>
      <c r="C1961" s="2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 s="5"/>
      <c r="O1961" s="5"/>
      <c r="P1961" s="5"/>
      <c r="Q1961" s="5"/>
      <c r="R1961" s="5"/>
      <c r="S1961" s="5"/>
      <c r="T1961" s="5"/>
      <c r="U1961" s="5"/>
      <c r="V1961" s="5"/>
      <c r="W1961" s="5"/>
      <c r="X1961" s="5"/>
      <c r="Y1961" s="5"/>
      <c r="Z1961" s="5"/>
      <c r="AA1961" s="5"/>
      <c r="AB1961" s="5"/>
      <c r="AC1961" s="5"/>
      <c r="AD1961" s="5"/>
      <c r="AE1961" s="5"/>
      <c r="AF1961" s="5"/>
      <c r="AG1961" s="5"/>
      <c r="AH1961" s="5"/>
      <c r="AI1961" s="5"/>
      <c r="AJ1961" s="5"/>
      <c r="AK1961" s="5"/>
      <c r="AL1961" s="5"/>
      <c r="AM1961" s="5"/>
      <c r="AN1961" s="5"/>
      <c r="AO1961" s="5"/>
      <c r="AP1961" s="5"/>
      <c r="AQ1961" s="5"/>
      <c r="AR1961" s="5"/>
      <c r="AS1961" s="5"/>
      <c r="AT1961" s="5"/>
      <c r="AU1961" s="5"/>
      <c r="AV1961" s="5"/>
      <c r="AW1961" s="5"/>
      <c r="AX1961" s="5"/>
      <c r="AY1961" s="5"/>
      <c r="AZ1961" s="5"/>
      <c r="BA1961" s="5"/>
      <c r="BB1961" s="5"/>
      <c r="BC1961" s="5"/>
      <c r="BD1961" s="5"/>
      <c r="BE1961" s="5"/>
      <c r="BF1961" s="5"/>
      <c r="BG1961" s="5"/>
      <c r="BH1961" s="5"/>
      <c r="BI1961" s="5"/>
      <c r="BJ1961" s="5"/>
      <c r="BK1961" s="5"/>
      <c r="BL1961" s="5"/>
      <c r="BM1961" s="5"/>
      <c r="BN1961" s="5"/>
      <c r="BO1961" s="1">
        <f t="shared" si="30"/>
        <v>0</v>
      </c>
      <c r="BP1961" s="2"/>
    </row>
    <row r="1962" spans="1:68" x14ac:dyDescent="0.25">
      <c r="A1962" s="3"/>
      <c r="B1962" s="4"/>
      <c r="C1962" s="2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 s="5"/>
      <c r="O1962" s="5"/>
      <c r="P1962" s="5"/>
      <c r="Q1962" s="5"/>
      <c r="R1962" s="5"/>
      <c r="S1962" s="5"/>
      <c r="T1962" s="5"/>
      <c r="U1962" s="5"/>
      <c r="V1962" s="5"/>
      <c r="W1962" s="5"/>
      <c r="X1962" s="5"/>
      <c r="Y1962" s="5"/>
      <c r="Z1962" s="5"/>
      <c r="AA1962" s="5"/>
      <c r="AB1962" s="5"/>
      <c r="AC1962" s="5"/>
      <c r="AD1962" s="5"/>
      <c r="AE1962" s="5"/>
      <c r="AF1962" s="5"/>
      <c r="AG1962" s="5"/>
      <c r="AH1962" s="5"/>
      <c r="AI1962" s="5"/>
      <c r="AJ1962" s="5"/>
      <c r="AK1962" s="5"/>
      <c r="AL1962" s="5"/>
      <c r="AM1962" s="5"/>
      <c r="AN1962" s="5"/>
      <c r="AO1962" s="5"/>
      <c r="AP1962" s="5"/>
      <c r="AQ1962" s="5"/>
      <c r="AR1962" s="5"/>
      <c r="AS1962" s="5"/>
      <c r="AT1962" s="5"/>
      <c r="AU1962" s="5"/>
      <c r="AV1962" s="5"/>
      <c r="AW1962" s="5"/>
      <c r="AX1962" s="5"/>
      <c r="AY1962" s="5"/>
      <c r="AZ1962" s="5"/>
      <c r="BA1962" s="5"/>
      <c r="BB1962" s="5"/>
      <c r="BC1962" s="5"/>
      <c r="BD1962" s="5"/>
      <c r="BE1962" s="5"/>
      <c r="BF1962" s="5"/>
      <c r="BG1962" s="5"/>
      <c r="BH1962" s="5"/>
      <c r="BI1962" s="5"/>
      <c r="BJ1962" s="5"/>
      <c r="BK1962" s="5"/>
      <c r="BL1962" s="5"/>
      <c r="BM1962" s="5"/>
      <c r="BN1962" s="5"/>
      <c r="BO1962" s="1">
        <f t="shared" si="30"/>
        <v>0</v>
      </c>
      <c r="BP1962" s="2"/>
    </row>
    <row r="1963" spans="1:68" x14ac:dyDescent="0.25">
      <c r="A1963" s="3"/>
      <c r="B1963" s="4"/>
      <c r="C1963" s="2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 s="5"/>
      <c r="O1963" s="5"/>
      <c r="P1963" s="5"/>
      <c r="Q1963" s="5"/>
      <c r="R1963" s="5"/>
      <c r="S1963" s="5"/>
      <c r="T1963" s="5"/>
      <c r="U1963" s="5"/>
      <c r="V1963" s="5"/>
      <c r="W1963" s="5"/>
      <c r="X1963" s="5"/>
      <c r="Y1963" s="5"/>
      <c r="Z1963" s="5"/>
      <c r="AA1963" s="5"/>
      <c r="AB1963" s="5"/>
      <c r="AC1963" s="5"/>
      <c r="AD1963" s="5"/>
      <c r="AE1963" s="5"/>
      <c r="AF1963" s="5"/>
      <c r="AG1963" s="5"/>
      <c r="AH1963" s="5"/>
      <c r="AI1963" s="5"/>
      <c r="AJ1963" s="5"/>
      <c r="AK1963" s="5"/>
      <c r="AL1963" s="5"/>
      <c r="AM1963" s="5"/>
      <c r="AN1963" s="5"/>
      <c r="AO1963" s="5"/>
      <c r="AP1963" s="5"/>
      <c r="AQ1963" s="5"/>
      <c r="AR1963" s="5"/>
      <c r="AS1963" s="5"/>
      <c r="AT1963" s="5"/>
      <c r="AU1963" s="5"/>
      <c r="AV1963" s="5"/>
      <c r="AW1963" s="5"/>
      <c r="AX1963" s="5"/>
      <c r="AY1963" s="5"/>
      <c r="AZ1963" s="5"/>
      <c r="BA1963" s="5"/>
      <c r="BB1963" s="5"/>
      <c r="BC1963" s="5"/>
      <c r="BD1963" s="5"/>
      <c r="BE1963" s="5"/>
      <c r="BF1963" s="5"/>
      <c r="BG1963" s="5"/>
      <c r="BH1963" s="5"/>
      <c r="BI1963" s="5"/>
      <c r="BJ1963" s="5"/>
      <c r="BK1963" s="5"/>
      <c r="BL1963" s="5"/>
      <c r="BM1963" s="5"/>
      <c r="BN1963" s="5"/>
      <c r="BO1963" s="1">
        <f t="shared" si="30"/>
        <v>0</v>
      </c>
      <c r="BP1963" s="2"/>
    </row>
    <row r="1964" spans="1:68" x14ac:dyDescent="0.25">
      <c r="A1964" s="3"/>
      <c r="B1964" s="4"/>
      <c r="C1964" s="2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 s="5"/>
      <c r="O1964" s="5"/>
      <c r="P1964" s="5"/>
      <c r="Q1964" s="5"/>
      <c r="R1964" s="5"/>
      <c r="S1964" s="5"/>
      <c r="T1964" s="5"/>
      <c r="U1964" s="5"/>
      <c r="V1964" s="5"/>
      <c r="W1964" s="5"/>
      <c r="X1964" s="5"/>
      <c r="Y1964" s="5"/>
      <c r="Z1964" s="5"/>
      <c r="AA1964" s="5"/>
      <c r="AB1964" s="5"/>
      <c r="AC1964" s="5"/>
      <c r="AD1964" s="5"/>
      <c r="AE1964" s="5"/>
      <c r="AF1964" s="5"/>
      <c r="AG1964" s="5"/>
      <c r="AH1964" s="5"/>
      <c r="AI1964" s="5"/>
      <c r="AJ1964" s="5"/>
      <c r="AK1964" s="5"/>
      <c r="AL1964" s="5"/>
      <c r="AM1964" s="5"/>
      <c r="AN1964" s="5"/>
      <c r="AO1964" s="5"/>
      <c r="AP1964" s="5"/>
      <c r="AQ1964" s="5"/>
      <c r="AR1964" s="5"/>
      <c r="AS1964" s="5"/>
      <c r="AT1964" s="5"/>
      <c r="AU1964" s="5"/>
      <c r="AV1964" s="5"/>
      <c r="AW1964" s="5"/>
      <c r="AX1964" s="5"/>
      <c r="AY1964" s="5"/>
      <c r="AZ1964" s="5"/>
      <c r="BA1964" s="5"/>
      <c r="BB1964" s="5"/>
      <c r="BC1964" s="5"/>
      <c r="BD1964" s="5"/>
      <c r="BE1964" s="5"/>
      <c r="BF1964" s="5"/>
      <c r="BG1964" s="5"/>
      <c r="BH1964" s="5"/>
      <c r="BI1964" s="5"/>
      <c r="BJ1964" s="5"/>
      <c r="BK1964" s="5"/>
      <c r="BL1964" s="5"/>
      <c r="BM1964" s="5"/>
      <c r="BN1964" s="5"/>
      <c r="BO1964" s="1">
        <f t="shared" si="30"/>
        <v>0</v>
      </c>
      <c r="BP1964" s="2"/>
    </row>
    <row r="1965" spans="1:68" x14ac:dyDescent="0.25">
      <c r="A1965" s="3"/>
      <c r="B1965" s="4"/>
      <c r="C1965" s="2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 s="5"/>
      <c r="O1965" s="5"/>
      <c r="P1965" s="5"/>
      <c r="Q1965" s="5"/>
      <c r="R1965" s="5"/>
      <c r="S1965" s="5"/>
      <c r="T1965" s="5"/>
      <c r="U1965" s="5"/>
      <c r="V1965" s="5"/>
      <c r="W1965" s="5"/>
      <c r="X1965" s="5"/>
      <c r="Y1965" s="5"/>
      <c r="Z1965" s="5"/>
      <c r="AA1965" s="5"/>
      <c r="AB1965" s="5"/>
      <c r="AC1965" s="5"/>
      <c r="AD1965" s="5"/>
      <c r="AE1965" s="5"/>
      <c r="AF1965" s="5"/>
      <c r="AG1965" s="5"/>
      <c r="AH1965" s="5"/>
      <c r="AI1965" s="5"/>
      <c r="AJ1965" s="5"/>
      <c r="AK1965" s="5"/>
      <c r="AL1965" s="5"/>
      <c r="AM1965" s="5"/>
      <c r="AN1965" s="5"/>
      <c r="AO1965" s="5"/>
      <c r="AP1965" s="5"/>
      <c r="AQ1965" s="5"/>
      <c r="AR1965" s="5"/>
      <c r="AS1965" s="5"/>
      <c r="AT1965" s="5"/>
      <c r="AU1965" s="5"/>
      <c r="AV1965" s="5"/>
      <c r="AW1965" s="5"/>
      <c r="AX1965" s="5"/>
      <c r="AY1965" s="5"/>
      <c r="AZ1965" s="5"/>
      <c r="BA1965" s="5"/>
      <c r="BB1965" s="5"/>
      <c r="BC1965" s="5"/>
      <c r="BD1965" s="5"/>
      <c r="BE1965" s="5"/>
      <c r="BF1965" s="5"/>
      <c r="BG1965" s="5"/>
      <c r="BH1965" s="5"/>
      <c r="BI1965" s="5"/>
      <c r="BJ1965" s="5"/>
      <c r="BK1965" s="5"/>
      <c r="BL1965" s="5"/>
      <c r="BM1965" s="5"/>
      <c r="BN1965" s="5"/>
      <c r="BO1965" s="1">
        <f t="shared" si="30"/>
        <v>0</v>
      </c>
      <c r="BP1965" s="2"/>
    </row>
    <row r="1966" spans="1:68" x14ac:dyDescent="0.25">
      <c r="A1966" s="3"/>
      <c r="B1966" s="4"/>
      <c r="C1966" s="2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 s="5"/>
      <c r="O1966" s="5"/>
      <c r="P1966" s="5"/>
      <c r="Q1966" s="5"/>
      <c r="R1966" s="5"/>
      <c r="S1966" s="5"/>
      <c r="T1966" s="5"/>
      <c r="U1966" s="5"/>
      <c r="V1966" s="5"/>
      <c r="W1966" s="5"/>
      <c r="X1966" s="5"/>
      <c r="Y1966" s="5"/>
      <c r="Z1966" s="5"/>
      <c r="AA1966" s="5"/>
      <c r="AB1966" s="5"/>
      <c r="AC1966" s="5"/>
      <c r="AD1966" s="5"/>
      <c r="AE1966" s="5"/>
      <c r="AF1966" s="5"/>
      <c r="AG1966" s="5"/>
      <c r="AH1966" s="5"/>
      <c r="AI1966" s="5"/>
      <c r="AJ1966" s="5"/>
      <c r="AK1966" s="5"/>
      <c r="AL1966" s="5"/>
      <c r="AM1966" s="5"/>
      <c r="AN1966" s="5"/>
      <c r="AO1966" s="5"/>
      <c r="AP1966" s="5"/>
      <c r="AQ1966" s="5"/>
      <c r="AR1966" s="5"/>
      <c r="AS1966" s="5"/>
      <c r="AT1966" s="5"/>
      <c r="AU1966" s="5"/>
      <c r="AV1966" s="5"/>
      <c r="AW1966" s="5"/>
      <c r="AX1966" s="5"/>
      <c r="AY1966" s="5"/>
      <c r="AZ1966" s="5"/>
      <c r="BA1966" s="5"/>
      <c r="BB1966" s="5"/>
      <c r="BC1966" s="5"/>
      <c r="BD1966" s="5"/>
      <c r="BE1966" s="5"/>
      <c r="BF1966" s="5"/>
      <c r="BG1966" s="5"/>
      <c r="BH1966" s="5"/>
      <c r="BI1966" s="5"/>
      <c r="BJ1966" s="5"/>
      <c r="BK1966" s="5"/>
      <c r="BL1966" s="5"/>
      <c r="BM1966" s="5"/>
      <c r="BN1966" s="5"/>
      <c r="BO1966" s="1">
        <f t="shared" si="30"/>
        <v>0</v>
      </c>
      <c r="BP1966" s="2"/>
    </row>
    <row r="1967" spans="1:68" x14ac:dyDescent="0.25">
      <c r="A1967" s="3"/>
      <c r="B1967" s="4"/>
      <c r="C1967" s="2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 s="5"/>
      <c r="O1967" s="5"/>
      <c r="P1967" s="5"/>
      <c r="Q1967" s="5"/>
      <c r="R1967" s="5"/>
      <c r="S1967" s="5"/>
      <c r="T1967" s="5"/>
      <c r="U1967" s="5"/>
      <c r="V1967" s="5"/>
      <c r="W1967" s="5"/>
      <c r="X1967" s="5"/>
      <c r="Y1967" s="5"/>
      <c r="Z1967" s="5"/>
      <c r="AA1967" s="5"/>
      <c r="AB1967" s="5"/>
      <c r="AC1967" s="5"/>
      <c r="AD1967" s="5"/>
      <c r="AE1967" s="5"/>
      <c r="AF1967" s="5"/>
      <c r="AG1967" s="5"/>
      <c r="AH1967" s="5"/>
      <c r="AI1967" s="5"/>
      <c r="AJ1967" s="5"/>
      <c r="AK1967" s="5"/>
      <c r="AL1967" s="5"/>
      <c r="AM1967" s="5"/>
      <c r="AN1967" s="5"/>
      <c r="AO1967" s="5"/>
      <c r="AP1967" s="5"/>
      <c r="AQ1967" s="5"/>
      <c r="AR1967" s="5"/>
      <c r="AS1967" s="5"/>
      <c r="AT1967" s="5"/>
      <c r="AU1967" s="5"/>
      <c r="AV1967" s="5"/>
      <c r="AW1967" s="5"/>
      <c r="AX1967" s="5"/>
      <c r="AY1967" s="5"/>
      <c r="AZ1967" s="5"/>
      <c r="BA1967" s="5"/>
      <c r="BB1967" s="5"/>
      <c r="BC1967" s="5"/>
      <c r="BD1967" s="5"/>
      <c r="BE1967" s="5"/>
      <c r="BF1967" s="5"/>
      <c r="BG1967" s="5"/>
      <c r="BH1967" s="5"/>
      <c r="BI1967" s="5"/>
      <c r="BJ1967" s="5"/>
      <c r="BK1967" s="5"/>
      <c r="BL1967" s="5"/>
      <c r="BM1967" s="5"/>
      <c r="BN1967" s="5"/>
      <c r="BO1967" s="1">
        <f t="shared" si="30"/>
        <v>0</v>
      </c>
      <c r="BP1967" s="2"/>
    </row>
    <row r="1968" spans="1:68" x14ac:dyDescent="0.25">
      <c r="A1968" s="3"/>
      <c r="B1968" s="4"/>
      <c r="C1968" s="2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 s="5"/>
      <c r="O1968" s="5"/>
      <c r="P1968" s="5"/>
      <c r="Q1968" s="5"/>
      <c r="R1968" s="5"/>
      <c r="S1968" s="5"/>
      <c r="T1968" s="5"/>
      <c r="U1968" s="5"/>
      <c r="V1968" s="5"/>
      <c r="W1968" s="5"/>
      <c r="X1968" s="5"/>
      <c r="Y1968" s="5"/>
      <c r="Z1968" s="5"/>
      <c r="AA1968" s="5"/>
      <c r="AB1968" s="5"/>
      <c r="AC1968" s="5"/>
      <c r="AD1968" s="5"/>
      <c r="AE1968" s="5"/>
      <c r="AF1968" s="5"/>
      <c r="AG1968" s="5"/>
      <c r="AH1968" s="5"/>
      <c r="AI1968" s="5"/>
      <c r="AJ1968" s="5"/>
      <c r="AK1968" s="5"/>
      <c r="AL1968" s="5"/>
      <c r="AM1968" s="5"/>
      <c r="AN1968" s="5"/>
      <c r="AO1968" s="5"/>
      <c r="AP1968" s="5"/>
      <c r="AQ1968" s="5"/>
      <c r="AR1968" s="5"/>
      <c r="AS1968" s="5"/>
      <c r="AT1968" s="5"/>
      <c r="AU1968" s="5"/>
      <c r="AV1968" s="5"/>
      <c r="AW1968" s="5"/>
      <c r="AX1968" s="5"/>
      <c r="AY1968" s="5"/>
      <c r="AZ1968" s="5"/>
      <c r="BA1968" s="5"/>
      <c r="BB1968" s="5"/>
      <c r="BC1968" s="5"/>
      <c r="BD1968" s="5"/>
      <c r="BE1968" s="5"/>
      <c r="BF1968" s="5"/>
      <c r="BG1968" s="5"/>
      <c r="BH1968" s="5"/>
      <c r="BI1968" s="5"/>
      <c r="BJ1968" s="5"/>
      <c r="BK1968" s="5"/>
      <c r="BL1968" s="5"/>
      <c r="BM1968" s="5"/>
      <c r="BN1968" s="5"/>
      <c r="BO1968" s="1">
        <f t="shared" si="30"/>
        <v>0</v>
      </c>
      <c r="BP1968" s="2"/>
    </row>
    <row r="1969" spans="1:68" x14ac:dyDescent="0.25">
      <c r="A1969" s="3"/>
      <c r="B1969" s="4"/>
      <c r="C1969" s="2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 s="5"/>
      <c r="O1969" s="5"/>
      <c r="P1969" s="5"/>
      <c r="Q1969" s="5"/>
      <c r="R1969" s="5"/>
      <c r="S1969" s="5"/>
      <c r="T1969" s="5"/>
      <c r="U1969" s="5"/>
      <c r="V1969" s="5"/>
      <c r="W1969" s="5"/>
      <c r="X1969" s="5"/>
      <c r="Y1969" s="5"/>
      <c r="Z1969" s="5"/>
      <c r="AA1969" s="5"/>
      <c r="AB1969" s="5"/>
      <c r="AC1969" s="5"/>
      <c r="AD1969" s="5"/>
      <c r="AE1969" s="5"/>
      <c r="AF1969" s="5"/>
      <c r="AG1969" s="5"/>
      <c r="AH1969" s="5"/>
      <c r="AI1969" s="5"/>
      <c r="AJ1969" s="5"/>
      <c r="AK1969" s="5"/>
      <c r="AL1969" s="5"/>
      <c r="AM1969" s="5"/>
      <c r="AN1969" s="5"/>
      <c r="AO1969" s="5"/>
      <c r="AP1969" s="5"/>
      <c r="AQ1969" s="5"/>
      <c r="AR1969" s="5"/>
      <c r="AS1969" s="5"/>
      <c r="AT1969" s="5"/>
      <c r="AU1969" s="5"/>
      <c r="AV1969" s="5"/>
      <c r="AW1969" s="5"/>
      <c r="AX1969" s="5"/>
      <c r="AY1969" s="5"/>
      <c r="AZ1969" s="5"/>
      <c r="BA1969" s="5"/>
      <c r="BB1969" s="5"/>
      <c r="BC1969" s="5"/>
      <c r="BD1969" s="5"/>
      <c r="BE1969" s="5"/>
      <c r="BF1969" s="5"/>
      <c r="BG1969" s="5"/>
      <c r="BH1969" s="5"/>
      <c r="BI1969" s="5"/>
      <c r="BJ1969" s="5"/>
      <c r="BK1969" s="5"/>
      <c r="BL1969" s="5"/>
      <c r="BM1969" s="5"/>
      <c r="BN1969" s="5"/>
      <c r="BO1969" s="1">
        <f t="shared" si="30"/>
        <v>0</v>
      </c>
      <c r="BP1969" s="2"/>
    </row>
    <row r="1970" spans="1:68" x14ac:dyDescent="0.25">
      <c r="A1970" s="3"/>
      <c r="B1970" s="4"/>
      <c r="C1970" s="2"/>
      <c r="D1970" s="5"/>
      <c r="E1970" s="5"/>
      <c r="F1970" s="5"/>
      <c r="G1970" s="5"/>
      <c r="H1970" s="5"/>
      <c r="I1970" s="5"/>
      <c r="J1970" s="5"/>
      <c r="K1970" s="5"/>
      <c r="L1970" s="5"/>
      <c r="M1970" s="5"/>
      <c r="N1970" s="5"/>
      <c r="O1970" s="5"/>
      <c r="P1970" s="5"/>
      <c r="Q1970" s="5"/>
      <c r="R1970" s="5"/>
      <c r="S1970" s="5"/>
      <c r="T1970" s="5"/>
      <c r="U1970" s="5"/>
      <c r="V1970" s="5"/>
      <c r="W1970" s="5"/>
      <c r="X1970" s="5"/>
      <c r="Y1970" s="5"/>
      <c r="Z1970" s="5"/>
      <c r="AA1970" s="5"/>
      <c r="AB1970" s="5"/>
      <c r="AC1970" s="5"/>
      <c r="AD1970" s="5"/>
      <c r="AE1970" s="5"/>
      <c r="AF1970" s="5"/>
      <c r="AG1970" s="5"/>
      <c r="AH1970" s="5"/>
      <c r="AI1970" s="5"/>
      <c r="AJ1970" s="5"/>
      <c r="AK1970" s="5"/>
      <c r="AL1970" s="5"/>
      <c r="AM1970" s="5"/>
      <c r="AN1970" s="5"/>
      <c r="AO1970" s="5"/>
      <c r="AP1970" s="5"/>
      <c r="AQ1970" s="5"/>
      <c r="AR1970" s="5"/>
      <c r="AS1970" s="5"/>
      <c r="AT1970" s="5"/>
      <c r="AU1970" s="5"/>
      <c r="AV1970" s="5"/>
      <c r="AW1970" s="5"/>
      <c r="AX1970" s="5"/>
      <c r="AY1970" s="5"/>
      <c r="AZ1970" s="5"/>
      <c r="BA1970" s="5"/>
      <c r="BB1970" s="5"/>
      <c r="BC1970" s="5"/>
      <c r="BD1970" s="5"/>
      <c r="BE1970" s="5"/>
      <c r="BF1970" s="5"/>
      <c r="BG1970" s="5"/>
      <c r="BH1970" s="5"/>
      <c r="BI1970" s="5"/>
      <c r="BJ1970" s="5"/>
      <c r="BK1970" s="5"/>
      <c r="BL1970" s="5"/>
      <c r="BM1970" s="5"/>
      <c r="BN1970" s="5"/>
      <c r="BO1970" s="1">
        <f t="shared" si="30"/>
        <v>0</v>
      </c>
      <c r="BP1970" s="2"/>
    </row>
    <row r="1971" spans="1:68" x14ac:dyDescent="0.25">
      <c r="A1971" s="3"/>
      <c r="B1971" s="4"/>
      <c r="C1971" s="2"/>
      <c r="D1971" s="5"/>
      <c r="E1971" s="5"/>
      <c r="F1971" s="5"/>
      <c r="G1971" s="5"/>
      <c r="H1971" s="5"/>
      <c r="I1971" s="5"/>
      <c r="J1971" s="5"/>
      <c r="K1971" s="5"/>
      <c r="L1971" s="5"/>
      <c r="M1971" s="5"/>
      <c r="N1971" s="5"/>
      <c r="O1971" s="5"/>
      <c r="P1971" s="5"/>
      <c r="Q1971" s="5"/>
      <c r="R1971" s="5"/>
      <c r="S1971" s="5"/>
      <c r="T1971" s="5"/>
      <c r="U1971" s="5"/>
      <c r="V1971" s="5"/>
      <c r="W1971" s="5"/>
      <c r="X1971" s="5"/>
      <c r="Y1971" s="5"/>
      <c r="Z1971" s="5"/>
      <c r="AA1971" s="5"/>
      <c r="AB1971" s="5"/>
      <c r="AC1971" s="5"/>
      <c r="AD1971" s="5"/>
      <c r="AE1971" s="5"/>
      <c r="AF1971" s="5"/>
      <c r="AG1971" s="5"/>
      <c r="AH1971" s="5"/>
      <c r="AI1971" s="5"/>
      <c r="AJ1971" s="5"/>
      <c r="AK1971" s="5"/>
      <c r="AL1971" s="5"/>
      <c r="AM1971" s="5"/>
      <c r="AN1971" s="5"/>
      <c r="AO1971" s="5"/>
      <c r="AP1971" s="5"/>
      <c r="AQ1971" s="5"/>
      <c r="AR1971" s="5"/>
      <c r="AS1971" s="5"/>
      <c r="AT1971" s="5"/>
      <c r="AU1971" s="5"/>
      <c r="AV1971" s="5"/>
      <c r="AW1971" s="5"/>
      <c r="AX1971" s="5"/>
      <c r="AY1971" s="5"/>
      <c r="AZ1971" s="5"/>
      <c r="BA1971" s="5"/>
      <c r="BB1971" s="5"/>
      <c r="BC1971" s="5"/>
      <c r="BD1971" s="5"/>
      <c r="BE1971" s="5"/>
      <c r="BF1971" s="5"/>
      <c r="BG1971" s="5"/>
      <c r="BH1971" s="5"/>
      <c r="BI1971" s="5"/>
      <c r="BJ1971" s="5"/>
      <c r="BK1971" s="5"/>
      <c r="BL1971" s="5"/>
      <c r="BM1971" s="5"/>
      <c r="BN1971" s="5"/>
      <c r="BO1971" s="1">
        <f t="shared" si="30"/>
        <v>0</v>
      </c>
      <c r="BP1971" s="2"/>
    </row>
    <row r="1972" spans="1:68" x14ac:dyDescent="0.25">
      <c r="A1972" s="3"/>
      <c r="B1972" s="4"/>
      <c r="C1972" s="2"/>
      <c r="D1972" s="5"/>
      <c r="E1972" s="5"/>
      <c r="F1972" s="5"/>
      <c r="G1972" s="5"/>
      <c r="H1972" s="5"/>
      <c r="I1972" s="5"/>
      <c r="J1972" s="5"/>
      <c r="K1972" s="5"/>
      <c r="L1972" s="5"/>
      <c r="M1972" s="5"/>
      <c r="N1972" s="5"/>
      <c r="O1972" s="5"/>
      <c r="P1972" s="5"/>
      <c r="Q1972" s="5"/>
      <c r="R1972" s="5"/>
      <c r="S1972" s="5"/>
      <c r="T1972" s="5"/>
      <c r="U1972" s="5"/>
      <c r="V1972" s="5"/>
      <c r="W1972" s="5"/>
      <c r="X1972" s="5"/>
      <c r="Y1972" s="5"/>
      <c r="Z1972" s="5"/>
      <c r="AA1972" s="5"/>
      <c r="AB1972" s="5"/>
      <c r="AC1972" s="5"/>
      <c r="AD1972" s="5"/>
      <c r="AE1972" s="5"/>
      <c r="AF1972" s="5"/>
      <c r="AG1972" s="5"/>
      <c r="AH1972" s="5"/>
      <c r="AI1972" s="5"/>
      <c r="AJ1972" s="5"/>
      <c r="AK1972" s="5"/>
      <c r="AL1972" s="5"/>
      <c r="AM1972" s="5"/>
      <c r="AN1972" s="5"/>
      <c r="AO1972" s="5"/>
      <c r="AP1972" s="5"/>
      <c r="AQ1972" s="5"/>
      <c r="AR1972" s="5"/>
      <c r="AS1972" s="5"/>
      <c r="AT1972" s="5"/>
      <c r="AU1972" s="5"/>
      <c r="AV1972" s="5"/>
      <c r="AW1972" s="5"/>
      <c r="AX1972" s="5"/>
      <c r="AY1972" s="5"/>
      <c r="AZ1972" s="5"/>
      <c r="BA1972" s="5"/>
      <c r="BB1972" s="5"/>
      <c r="BC1972" s="5"/>
      <c r="BD1972" s="5"/>
      <c r="BE1972" s="5"/>
      <c r="BF1972" s="5"/>
      <c r="BG1972" s="5"/>
      <c r="BH1972" s="5"/>
      <c r="BI1972" s="5"/>
      <c r="BJ1972" s="5"/>
      <c r="BK1972" s="5"/>
      <c r="BL1972" s="5"/>
      <c r="BM1972" s="5"/>
      <c r="BN1972" s="5"/>
      <c r="BO1972" s="1">
        <f t="shared" si="30"/>
        <v>0</v>
      </c>
      <c r="BP1972" s="2"/>
    </row>
    <row r="1973" spans="1:68" x14ac:dyDescent="0.25">
      <c r="A1973" s="3"/>
      <c r="B1973" s="4"/>
      <c r="C1973" s="2"/>
      <c r="D1973" s="5"/>
      <c r="E1973" s="5"/>
      <c r="F1973" s="5"/>
      <c r="G1973" s="5"/>
      <c r="H1973" s="5"/>
      <c r="I1973" s="5"/>
      <c r="J1973" s="5"/>
      <c r="K1973" s="5"/>
      <c r="L1973" s="5"/>
      <c r="M1973" s="5"/>
      <c r="N1973" s="5"/>
      <c r="O1973" s="5"/>
      <c r="P1973" s="5"/>
      <c r="Q1973" s="5"/>
      <c r="R1973" s="5"/>
      <c r="S1973" s="5"/>
      <c r="T1973" s="5"/>
      <c r="U1973" s="5"/>
      <c r="V1973" s="5"/>
      <c r="W1973" s="5"/>
      <c r="X1973" s="5"/>
      <c r="Y1973" s="5"/>
      <c r="Z1973" s="5"/>
      <c r="AA1973" s="5"/>
      <c r="AB1973" s="5"/>
      <c r="AC1973" s="5"/>
      <c r="AD1973" s="5"/>
      <c r="AE1973" s="5"/>
      <c r="AF1973" s="5"/>
      <c r="AG1973" s="5"/>
      <c r="AH1973" s="5"/>
      <c r="AI1973" s="5"/>
      <c r="AJ1973" s="5"/>
      <c r="AK1973" s="5"/>
      <c r="AL1973" s="5"/>
      <c r="AM1973" s="5"/>
      <c r="AN1973" s="5"/>
      <c r="AO1973" s="5"/>
      <c r="AP1973" s="5"/>
      <c r="AQ1973" s="5"/>
      <c r="AR1973" s="5"/>
      <c r="AS1973" s="5"/>
      <c r="AT1973" s="5"/>
      <c r="AU1973" s="5"/>
      <c r="AV1973" s="5"/>
      <c r="AW1973" s="5"/>
      <c r="AX1973" s="5"/>
      <c r="AY1973" s="5"/>
      <c r="AZ1973" s="5"/>
      <c r="BA1973" s="5"/>
      <c r="BB1973" s="5"/>
      <c r="BC1973" s="5"/>
      <c r="BD1973" s="5"/>
      <c r="BE1973" s="5"/>
      <c r="BF1973" s="5"/>
      <c r="BG1973" s="5"/>
      <c r="BH1973" s="5"/>
      <c r="BI1973" s="5"/>
      <c r="BJ1973" s="5"/>
      <c r="BK1973" s="5"/>
      <c r="BL1973" s="5"/>
      <c r="BM1973" s="5"/>
      <c r="BN1973" s="5"/>
      <c r="BO1973" s="1">
        <f t="shared" si="30"/>
        <v>0</v>
      </c>
      <c r="BP1973" s="2"/>
    </row>
    <row r="1974" spans="1:68" x14ac:dyDescent="0.25">
      <c r="A1974" s="3"/>
      <c r="B1974" s="4"/>
      <c r="C1974" s="2"/>
      <c r="D1974" s="5"/>
      <c r="E1974" s="5"/>
      <c r="F1974" s="5"/>
      <c r="G1974" s="5"/>
      <c r="H1974" s="5"/>
      <c r="I1974" s="5"/>
      <c r="J1974" s="5"/>
      <c r="K1974" s="5"/>
      <c r="L1974" s="5"/>
      <c r="M1974" s="5"/>
      <c r="N1974" s="5"/>
      <c r="O1974" s="5"/>
      <c r="P1974" s="5"/>
      <c r="Q1974" s="5"/>
      <c r="R1974" s="5"/>
      <c r="S1974" s="5"/>
      <c r="T1974" s="5"/>
      <c r="U1974" s="5"/>
      <c r="V1974" s="5"/>
      <c r="W1974" s="5"/>
      <c r="X1974" s="5"/>
      <c r="Y1974" s="5"/>
      <c r="Z1974" s="5"/>
      <c r="AA1974" s="5"/>
      <c r="AB1974" s="5"/>
      <c r="AC1974" s="5"/>
      <c r="AD1974" s="5"/>
      <c r="AE1974" s="5"/>
      <c r="AF1974" s="5"/>
      <c r="AG1974" s="5"/>
      <c r="AH1974" s="5"/>
      <c r="AI1974" s="5"/>
      <c r="AJ1974" s="5"/>
      <c r="AK1974" s="5"/>
      <c r="AL1974" s="5"/>
      <c r="AM1974" s="5"/>
      <c r="AN1974" s="5"/>
      <c r="AO1974" s="5"/>
      <c r="AP1974" s="5"/>
      <c r="AQ1974" s="5"/>
      <c r="AR1974" s="5"/>
      <c r="AS1974" s="5"/>
      <c r="AT1974" s="5"/>
      <c r="AU1974" s="5"/>
      <c r="AV1974" s="5"/>
      <c r="AW1974" s="5"/>
      <c r="AX1974" s="5"/>
      <c r="AY1974" s="5"/>
      <c r="AZ1974" s="5"/>
      <c r="BA1974" s="5"/>
      <c r="BB1974" s="5"/>
      <c r="BC1974" s="5"/>
      <c r="BD1974" s="5"/>
      <c r="BE1974" s="5"/>
      <c r="BF1974" s="5"/>
      <c r="BG1974" s="5"/>
      <c r="BH1974" s="5"/>
      <c r="BI1974" s="5"/>
      <c r="BJ1974" s="5"/>
      <c r="BK1974" s="5"/>
      <c r="BL1974" s="5"/>
      <c r="BM1974" s="5"/>
      <c r="BN1974" s="5"/>
      <c r="BO1974" s="1">
        <f t="shared" si="30"/>
        <v>0</v>
      </c>
      <c r="BP1974" s="2"/>
    </row>
    <row r="1975" spans="1:68" x14ac:dyDescent="0.25">
      <c r="A1975" s="3"/>
      <c r="B1975" s="4"/>
      <c r="C1975" s="2"/>
      <c r="D1975" s="5"/>
      <c r="E1975" s="5"/>
      <c r="F1975" s="5"/>
      <c r="G1975" s="5"/>
      <c r="H1975" s="5"/>
      <c r="I1975" s="5"/>
      <c r="J1975" s="5"/>
      <c r="K1975" s="5"/>
      <c r="L1975" s="5"/>
      <c r="M1975" s="5"/>
      <c r="N1975" s="5"/>
      <c r="O1975" s="5"/>
      <c r="P1975" s="5"/>
      <c r="Q1975" s="5"/>
      <c r="R1975" s="5"/>
      <c r="S1975" s="5"/>
      <c r="T1975" s="5"/>
      <c r="U1975" s="5"/>
      <c r="V1975" s="5"/>
      <c r="W1975" s="5"/>
      <c r="X1975" s="5"/>
      <c r="Y1975" s="5"/>
      <c r="Z1975" s="5"/>
      <c r="AA1975" s="5"/>
      <c r="AB1975" s="5"/>
      <c r="AC1975" s="5"/>
      <c r="AD1975" s="5"/>
      <c r="AE1975" s="5"/>
      <c r="AF1975" s="5"/>
      <c r="AG1975" s="5"/>
      <c r="AH1975" s="5"/>
      <c r="AI1975" s="5"/>
      <c r="AJ1975" s="5"/>
      <c r="AK1975" s="5"/>
      <c r="AL1975" s="5"/>
      <c r="AM1975" s="5"/>
      <c r="AN1975" s="5"/>
      <c r="AO1975" s="5"/>
      <c r="AP1975" s="5"/>
      <c r="AQ1975" s="5"/>
      <c r="AR1975" s="5"/>
      <c r="AS1975" s="5"/>
      <c r="AT1975" s="5"/>
      <c r="AU1975" s="5"/>
      <c r="AV1975" s="5"/>
      <c r="AW1975" s="5"/>
      <c r="AX1975" s="5"/>
      <c r="AY1975" s="5"/>
      <c r="AZ1975" s="5"/>
      <c r="BA1975" s="5"/>
      <c r="BB1975" s="5"/>
      <c r="BC1975" s="5"/>
      <c r="BD1975" s="5"/>
      <c r="BE1975" s="5"/>
      <c r="BF1975" s="5"/>
      <c r="BG1975" s="5"/>
      <c r="BH1975" s="5"/>
      <c r="BI1975" s="5"/>
      <c r="BJ1975" s="5"/>
      <c r="BK1975" s="5"/>
      <c r="BL1975" s="5"/>
      <c r="BM1975" s="5"/>
      <c r="BN1975" s="5"/>
      <c r="BO1975" s="1">
        <f t="shared" si="30"/>
        <v>0</v>
      </c>
      <c r="BP1975" s="2"/>
    </row>
    <row r="1976" spans="1:68" x14ac:dyDescent="0.25">
      <c r="A1976" s="3"/>
      <c r="B1976" s="4"/>
      <c r="C1976" s="2"/>
      <c r="D1976" s="5"/>
      <c r="E1976" s="5"/>
      <c r="F1976" s="5"/>
      <c r="G1976" s="5"/>
      <c r="H1976" s="5"/>
      <c r="I1976" s="5"/>
      <c r="J1976" s="5"/>
      <c r="K1976" s="5"/>
      <c r="L1976" s="5"/>
      <c r="M1976" s="5"/>
      <c r="N1976" s="5"/>
      <c r="O1976" s="5"/>
      <c r="P1976" s="5"/>
      <c r="Q1976" s="5"/>
      <c r="R1976" s="5"/>
      <c r="S1976" s="5"/>
      <c r="T1976" s="5"/>
      <c r="U1976" s="5"/>
      <c r="V1976" s="5"/>
      <c r="W1976" s="5"/>
      <c r="X1976" s="5"/>
      <c r="Y1976" s="5"/>
      <c r="Z1976" s="5"/>
      <c r="AA1976" s="5"/>
      <c r="AB1976" s="5"/>
      <c r="AC1976" s="5"/>
      <c r="AD1976" s="5"/>
      <c r="AE1976" s="5"/>
      <c r="AF1976" s="5"/>
      <c r="AG1976" s="5"/>
      <c r="AH1976" s="5"/>
      <c r="AI1976" s="5"/>
      <c r="AJ1976" s="5"/>
      <c r="AK1976" s="5"/>
      <c r="AL1976" s="5"/>
      <c r="AM1976" s="5"/>
      <c r="AN1976" s="5"/>
      <c r="AO1976" s="5"/>
      <c r="AP1976" s="5"/>
      <c r="AQ1976" s="5"/>
      <c r="AR1976" s="5"/>
      <c r="AS1976" s="5"/>
      <c r="AT1976" s="5"/>
      <c r="AU1976" s="5"/>
      <c r="AV1976" s="5"/>
      <c r="AW1976" s="5"/>
      <c r="AX1976" s="5"/>
      <c r="AY1976" s="5"/>
      <c r="AZ1976" s="5"/>
      <c r="BA1976" s="5"/>
      <c r="BB1976" s="5"/>
      <c r="BC1976" s="5"/>
      <c r="BD1976" s="5"/>
      <c r="BE1976" s="5"/>
      <c r="BF1976" s="5"/>
      <c r="BG1976" s="5"/>
      <c r="BH1976" s="5"/>
      <c r="BI1976" s="5"/>
      <c r="BJ1976" s="5"/>
      <c r="BK1976" s="5"/>
      <c r="BL1976" s="5"/>
      <c r="BM1976" s="5"/>
      <c r="BN1976" s="5"/>
      <c r="BO1976" s="1">
        <f t="shared" si="30"/>
        <v>0</v>
      </c>
      <c r="BP1976" s="2"/>
    </row>
    <row r="1977" spans="1:68" x14ac:dyDescent="0.25">
      <c r="A1977" s="3"/>
      <c r="B1977" s="4"/>
      <c r="C1977" s="2"/>
      <c r="D1977" s="5"/>
      <c r="E1977" s="5"/>
      <c r="F1977" s="5"/>
      <c r="G1977" s="5"/>
      <c r="H1977" s="5"/>
      <c r="I1977" s="5"/>
      <c r="J1977" s="5"/>
      <c r="K1977" s="5"/>
      <c r="L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5"/>
      <c r="X1977" s="5"/>
      <c r="Y1977" s="5"/>
      <c r="Z1977" s="5"/>
      <c r="AA1977" s="5"/>
      <c r="AB1977" s="5"/>
      <c r="AC1977" s="5"/>
      <c r="AD1977" s="5"/>
      <c r="AE1977" s="5"/>
      <c r="AF1977" s="5"/>
      <c r="AG1977" s="5"/>
      <c r="AH1977" s="5"/>
      <c r="AI1977" s="5"/>
      <c r="AJ1977" s="5"/>
      <c r="AK1977" s="5"/>
      <c r="AL1977" s="5"/>
      <c r="AM1977" s="5"/>
      <c r="AN1977" s="5"/>
      <c r="AO1977" s="5"/>
      <c r="AP1977" s="5"/>
      <c r="AQ1977" s="5"/>
      <c r="AR1977" s="5"/>
      <c r="AS1977" s="5"/>
      <c r="AT1977" s="5"/>
      <c r="AU1977" s="5"/>
      <c r="AV1977" s="5"/>
      <c r="AW1977" s="5"/>
      <c r="AX1977" s="5"/>
      <c r="AY1977" s="5"/>
      <c r="AZ1977" s="5"/>
      <c r="BA1977" s="5"/>
      <c r="BB1977" s="5"/>
      <c r="BC1977" s="5"/>
      <c r="BD1977" s="5"/>
      <c r="BE1977" s="5"/>
      <c r="BF1977" s="5"/>
      <c r="BG1977" s="5"/>
      <c r="BH1977" s="5"/>
      <c r="BI1977" s="5"/>
      <c r="BJ1977" s="5"/>
      <c r="BK1977" s="5"/>
      <c r="BL1977" s="5"/>
      <c r="BM1977" s="5"/>
      <c r="BN1977" s="5"/>
      <c r="BO1977" s="1">
        <f t="shared" si="30"/>
        <v>0</v>
      </c>
      <c r="BP1977" s="2"/>
    </row>
    <row r="1978" spans="1:68" x14ac:dyDescent="0.25">
      <c r="A1978" s="3"/>
      <c r="B1978" s="4"/>
      <c r="C1978" s="2"/>
      <c r="D1978" s="5"/>
      <c r="E1978" s="5"/>
      <c r="F1978" s="5"/>
      <c r="G1978" s="5"/>
      <c r="H1978" s="5"/>
      <c r="I1978" s="5"/>
      <c r="J1978" s="5"/>
      <c r="K1978" s="5"/>
      <c r="L1978" s="5"/>
      <c r="M1978" s="5"/>
      <c r="N1978" s="5"/>
      <c r="O1978" s="5"/>
      <c r="P1978" s="5"/>
      <c r="Q1978" s="5"/>
      <c r="R1978" s="5"/>
      <c r="S1978" s="5"/>
      <c r="T1978" s="5"/>
      <c r="U1978" s="5"/>
      <c r="V1978" s="5"/>
      <c r="W1978" s="5"/>
      <c r="X1978" s="5"/>
      <c r="Y1978" s="5"/>
      <c r="Z1978" s="5"/>
      <c r="AA1978" s="5"/>
      <c r="AB1978" s="5"/>
      <c r="AC1978" s="5"/>
      <c r="AD1978" s="5"/>
      <c r="AE1978" s="5"/>
      <c r="AF1978" s="5"/>
      <c r="AG1978" s="5"/>
      <c r="AH1978" s="5"/>
      <c r="AI1978" s="5"/>
      <c r="AJ1978" s="5"/>
      <c r="AK1978" s="5"/>
      <c r="AL1978" s="5"/>
      <c r="AM1978" s="5"/>
      <c r="AN1978" s="5"/>
      <c r="AO1978" s="5"/>
      <c r="AP1978" s="5"/>
      <c r="AQ1978" s="5"/>
      <c r="AR1978" s="5"/>
      <c r="AS1978" s="5"/>
      <c r="AT1978" s="5"/>
      <c r="AU1978" s="5"/>
      <c r="AV1978" s="5"/>
      <c r="AW1978" s="5"/>
      <c r="AX1978" s="5"/>
      <c r="AY1978" s="5"/>
      <c r="AZ1978" s="5"/>
      <c r="BA1978" s="5"/>
      <c r="BB1978" s="5"/>
      <c r="BC1978" s="5"/>
      <c r="BD1978" s="5"/>
      <c r="BE1978" s="5"/>
      <c r="BF1978" s="5"/>
      <c r="BG1978" s="5"/>
      <c r="BH1978" s="5"/>
      <c r="BI1978" s="5"/>
      <c r="BJ1978" s="5"/>
      <c r="BK1978" s="5"/>
      <c r="BL1978" s="5"/>
      <c r="BM1978" s="5"/>
      <c r="BN1978" s="5"/>
      <c r="BO1978" s="1">
        <f t="shared" si="30"/>
        <v>0</v>
      </c>
      <c r="BP1978" s="2"/>
    </row>
    <row r="1979" spans="1:68" x14ac:dyDescent="0.25">
      <c r="A1979" s="3"/>
      <c r="B1979" s="4"/>
      <c r="C1979" s="2"/>
      <c r="D1979" s="5"/>
      <c r="E1979" s="5"/>
      <c r="F1979" s="5"/>
      <c r="G1979" s="5"/>
      <c r="H1979" s="5"/>
      <c r="I1979" s="5"/>
      <c r="J1979" s="5"/>
      <c r="K1979" s="5"/>
      <c r="L1979" s="5"/>
      <c r="M1979" s="5"/>
      <c r="N1979" s="5"/>
      <c r="O1979" s="5"/>
      <c r="P1979" s="5"/>
      <c r="Q1979" s="5"/>
      <c r="R1979" s="5"/>
      <c r="S1979" s="5"/>
      <c r="T1979" s="5"/>
      <c r="U1979" s="5"/>
      <c r="V1979" s="5"/>
      <c r="W1979" s="5"/>
      <c r="X1979" s="5"/>
      <c r="Y1979" s="5"/>
      <c r="Z1979" s="5"/>
      <c r="AA1979" s="5"/>
      <c r="AB1979" s="5"/>
      <c r="AC1979" s="5"/>
      <c r="AD1979" s="5"/>
      <c r="AE1979" s="5"/>
      <c r="AF1979" s="5"/>
      <c r="AG1979" s="5"/>
      <c r="AH1979" s="5"/>
      <c r="AI1979" s="5"/>
      <c r="AJ1979" s="5"/>
      <c r="AK1979" s="5"/>
      <c r="AL1979" s="5"/>
      <c r="AM1979" s="5"/>
      <c r="AN1979" s="5"/>
      <c r="AO1979" s="5"/>
      <c r="AP1979" s="5"/>
      <c r="AQ1979" s="5"/>
      <c r="AR1979" s="5"/>
      <c r="AS1979" s="5"/>
      <c r="AT1979" s="5"/>
      <c r="AU1979" s="5"/>
      <c r="AV1979" s="5"/>
      <c r="AW1979" s="5"/>
      <c r="AX1979" s="5"/>
      <c r="AY1979" s="5"/>
      <c r="AZ1979" s="5"/>
      <c r="BA1979" s="5"/>
      <c r="BB1979" s="5"/>
      <c r="BC1979" s="5"/>
      <c r="BD1979" s="5"/>
      <c r="BE1979" s="5"/>
      <c r="BF1979" s="5"/>
      <c r="BG1979" s="5"/>
      <c r="BH1979" s="5"/>
      <c r="BI1979" s="5"/>
      <c r="BJ1979" s="5"/>
      <c r="BK1979" s="5"/>
      <c r="BL1979" s="5"/>
      <c r="BM1979" s="5"/>
      <c r="BN1979" s="5"/>
      <c r="BO1979" s="1">
        <f t="shared" si="30"/>
        <v>0</v>
      </c>
      <c r="BP1979" s="2"/>
    </row>
    <row r="1980" spans="1:68" x14ac:dyDescent="0.25">
      <c r="A1980" s="3"/>
      <c r="B1980" s="4"/>
      <c r="C1980" s="2"/>
      <c r="D1980" s="5"/>
      <c r="E1980" s="5"/>
      <c r="F1980" s="5"/>
      <c r="G1980" s="5"/>
      <c r="H1980" s="5"/>
      <c r="I1980" s="5"/>
      <c r="J1980" s="5"/>
      <c r="K1980" s="5"/>
      <c r="L1980" s="5"/>
      <c r="M1980" s="5"/>
      <c r="N1980" s="5"/>
      <c r="O1980" s="5"/>
      <c r="P1980" s="5"/>
      <c r="Q1980" s="5"/>
      <c r="R1980" s="5"/>
      <c r="S1980" s="5"/>
      <c r="T1980" s="5"/>
      <c r="U1980" s="5"/>
      <c r="V1980" s="5"/>
      <c r="W1980" s="5"/>
      <c r="X1980" s="5"/>
      <c r="Y1980" s="5"/>
      <c r="Z1980" s="5"/>
      <c r="AA1980" s="5"/>
      <c r="AB1980" s="5"/>
      <c r="AC1980" s="5"/>
      <c r="AD1980" s="5"/>
      <c r="AE1980" s="5"/>
      <c r="AF1980" s="5"/>
      <c r="AG1980" s="5"/>
      <c r="AH1980" s="5"/>
      <c r="AI1980" s="5"/>
      <c r="AJ1980" s="5"/>
      <c r="AK1980" s="5"/>
      <c r="AL1980" s="5"/>
      <c r="AM1980" s="5"/>
      <c r="AN1980" s="5"/>
      <c r="AO1980" s="5"/>
      <c r="AP1980" s="5"/>
      <c r="AQ1980" s="5"/>
      <c r="AR1980" s="5"/>
      <c r="AS1980" s="5"/>
      <c r="AT1980" s="5"/>
      <c r="AU1980" s="5"/>
      <c r="AV1980" s="5"/>
      <c r="AW1980" s="5"/>
      <c r="AX1980" s="5"/>
      <c r="AY1980" s="5"/>
      <c r="AZ1980" s="5"/>
      <c r="BA1980" s="5"/>
      <c r="BB1980" s="5"/>
      <c r="BC1980" s="5"/>
      <c r="BD1980" s="5"/>
      <c r="BE1980" s="5"/>
      <c r="BF1980" s="5"/>
      <c r="BG1980" s="5"/>
      <c r="BH1980" s="5"/>
      <c r="BI1980" s="5"/>
      <c r="BJ1980" s="5"/>
      <c r="BK1980" s="5"/>
      <c r="BL1980" s="5"/>
      <c r="BM1980" s="5"/>
      <c r="BN1980" s="5"/>
      <c r="BO1980" s="1">
        <f t="shared" si="30"/>
        <v>0</v>
      </c>
      <c r="BP1980" s="2"/>
    </row>
    <row r="1981" spans="1:68" x14ac:dyDescent="0.25">
      <c r="A1981" s="3"/>
      <c r="B1981" s="4"/>
      <c r="C1981" s="2"/>
      <c r="D1981" s="5"/>
      <c r="E1981" s="5"/>
      <c r="F1981" s="5"/>
      <c r="G1981" s="5"/>
      <c r="H1981" s="5"/>
      <c r="I1981" s="5"/>
      <c r="J1981" s="5"/>
      <c r="K1981" s="5"/>
      <c r="L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5"/>
      <c r="X1981" s="5"/>
      <c r="Y1981" s="5"/>
      <c r="Z1981" s="5"/>
      <c r="AA1981" s="5"/>
      <c r="AB1981" s="5"/>
      <c r="AC1981" s="5"/>
      <c r="AD1981" s="5"/>
      <c r="AE1981" s="5"/>
      <c r="AF1981" s="5"/>
      <c r="AG1981" s="5"/>
      <c r="AH1981" s="5"/>
      <c r="AI1981" s="5"/>
      <c r="AJ1981" s="5"/>
      <c r="AK1981" s="5"/>
      <c r="AL1981" s="5"/>
      <c r="AM1981" s="5"/>
      <c r="AN1981" s="5"/>
      <c r="AO1981" s="5"/>
      <c r="AP1981" s="5"/>
      <c r="AQ1981" s="5"/>
      <c r="AR1981" s="5"/>
      <c r="AS1981" s="5"/>
      <c r="AT1981" s="5"/>
      <c r="AU1981" s="5"/>
      <c r="AV1981" s="5"/>
      <c r="AW1981" s="5"/>
      <c r="AX1981" s="5"/>
      <c r="AY1981" s="5"/>
      <c r="AZ1981" s="5"/>
      <c r="BA1981" s="5"/>
      <c r="BB1981" s="5"/>
      <c r="BC1981" s="5"/>
      <c r="BD1981" s="5"/>
      <c r="BE1981" s="5"/>
      <c r="BF1981" s="5"/>
      <c r="BG1981" s="5"/>
      <c r="BH1981" s="5"/>
      <c r="BI1981" s="5"/>
      <c r="BJ1981" s="5"/>
      <c r="BK1981" s="5"/>
      <c r="BL1981" s="5"/>
      <c r="BM1981" s="5"/>
      <c r="BN1981" s="5"/>
      <c r="BO1981" s="1">
        <f t="shared" si="30"/>
        <v>0</v>
      </c>
      <c r="BP1981" s="2"/>
    </row>
    <row r="1982" spans="1:68" x14ac:dyDescent="0.25">
      <c r="A1982" s="3"/>
      <c r="B1982" s="4"/>
      <c r="C1982" s="2"/>
      <c r="D1982" s="5"/>
      <c r="E1982" s="5"/>
      <c r="F1982" s="5"/>
      <c r="G1982" s="5"/>
      <c r="H1982" s="5"/>
      <c r="I1982" s="5"/>
      <c r="J1982" s="5"/>
      <c r="K1982" s="5"/>
      <c r="L1982" s="5"/>
      <c r="M1982" s="5"/>
      <c r="N1982" s="5"/>
      <c r="O1982" s="5"/>
      <c r="P1982" s="5"/>
      <c r="Q1982" s="5"/>
      <c r="R1982" s="5"/>
      <c r="S1982" s="5"/>
      <c r="T1982" s="5"/>
      <c r="U1982" s="5"/>
      <c r="V1982" s="5"/>
      <c r="W1982" s="5"/>
      <c r="X1982" s="5"/>
      <c r="Y1982" s="5"/>
      <c r="Z1982" s="5"/>
      <c r="AA1982" s="5"/>
      <c r="AB1982" s="5"/>
      <c r="AC1982" s="5"/>
      <c r="AD1982" s="5"/>
      <c r="AE1982" s="5"/>
      <c r="AF1982" s="5"/>
      <c r="AG1982" s="5"/>
      <c r="AH1982" s="5"/>
      <c r="AI1982" s="5"/>
      <c r="AJ1982" s="5"/>
      <c r="AK1982" s="5"/>
      <c r="AL1982" s="5"/>
      <c r="AM1982" s="5"/>
      <c r="AN1982" s="5"/>
      <c r="AO1982" s="5"/>
      <c r="AP1982" s="5"/>
      <c r="AQ1982" s="5"/>
      <c r="AR1982" s="5"/>
      <c r="AS1982" s="5"/>
      <c r="AT1982" s="5"/>
      <c r="AU1982" s="5"/>
      <c r="AV1982" s="5"/>
      <c r="AW1982" s="5"/>
      <c r="AX1982" s="5"/>
      <c r="AY1982" s="5"/>
      <c r="AZ1982" s="5"/>
      <c r="BA1982" s="5"/>
      <c r="BB1982" s="5"/>
      <c r="BC1982" s="5"/>
      <c r="BD1982" s="5"/>
      <c r="BE1982" s="5"/>
      <c r="BF1982" s="5"/>
      <c r="BG1982" s="5"/>
      <c r="BH1982" s="5"/>
      <c r="BI1982" s="5"/>
      <c r="BJ1982" s="5"/>
      <c r="BK1982" s="5"/>
      <c r="BL1982" s="5"/>
      <c r="BM1982" s="5"/>
      <c r="BN1982" s="5"/>
      <c r="BO1982" s="1">
        <f t="shared" si="30"/>
        <v>0</v>
      </c>
      <c r="BP1982" s="2"/>
    </row>
    <row r="1983" spans="1:68" x14ac:dyDescent="0.25">
      <c r="A1983" s="3"/>
      <c r="B1983" s="4"/>
      <c r="C1983" s="2"/>
      <c r="D1983" s="5"/>
      <c r="E1983" s="5"/>
      <c r="F1983" s="5"/>
      <c r="G1983" s="5"/>
      <c r="H1983" s="5"/>
      <c r="I1983" s="5"/>
      <c r="J1983" s="5"/>
      <c r="K1983" s="5"/>
      <c r="L1983" s="5"/>
      <c r="M1983" s="5"/>
      <c r="N1983" s="5"/>
      <c r="O1983" s="5"/>
      <c r="P1983" s="5"/>
      <c r="Q1983" s="5"/>
      <c r="R1983" s="5"/>
      <c r="S1983" s="5"/>
      <c r="T1983" s="5"/>
      <c r="U1983" s="5"/>
      <c r="V1983" s="5"/>
      <c r="W1983" s="5"/>
      <c r="X1983" s="5"/>
      <c r="Y1983" s="5"/>
      <c r="Z1983" s="5"/>
      <c r="AA1983" s="5"/>
      <c r="AB1983" s="5"/>
      <c r="AC1983" s="5"/>
      <c r="AD1983" s="5"/>
      <c r="AE1983" s="5"/>
      <c r="AF1983" s="5"/>
      <c r="AG1983" s="5"/>
      <c r="AH1983" s="5"/>
      <c r="AI1983" s="5"/>
      <c r="AJ1983" s="5"/>
      <c r="AK1983" s="5"/>
      <c r="AL1983" s="5"/>
      <c r="AM1983" s="5"/>
      <c r="AN1983" s="5"/>
      <c r="AO1983" s="5"/>
      <c r="AP1983" s="5"/>
      <c r="AQ1983" s="5"/>
      <c r="AR1983" s="5"/>
      <c r="AS1983" s="5"/>
      <c r="AT1983" s="5"/>
      <c r="AU1983" s="5"/>
      <c r="AV1983" s="5"/>
      <c r="AW1983" s="5"/>
      <c r="AX1983" s="5"/>
      <c r="AY1983" s="5"/>
      <c r="AZ1983" s="5"/>
      <c r="BA1983" s="5"/>
      <c r="BB1983" s="5"/>
      <c r="BC1983" s="5"/>
      <c r="BD1983" s="5"/>
      <c r="BE1983" s="5"/>
      <c r="BF1983" s="5"/>
      <c r="BG1983" s="5"/>
      <c r="BH1983" s="5"/>
      <c r="BI1983" s="5"/>
      <c r="BJ1983" s="5"/>
      <c r="BK1983" s="5"/>
      <c r="BL1983" s="5"/>
      <c r="BM1983" s="5"/>
      <c r="BN1983" s="5"/>
      <c r="BO1983" s="1">
        <f t="shared" si="30"/>
        <v>0</v>
      </c>
      <c r="BP1983" s="2"/>
    </row>
    <row r="1984" spans="1:68" x14ac:dyDescent="0.25">
      <c r="A1984" s="3"/>
      <c r="B1984" s="4"/>
      <c r="C1984" s="2"/>
      <c r="D1984" s="5"/>
      <c r="E1984" s="5"/>
      <c r="F1984" s="5"/>
      <c r="G1984" s="5"/>
      <c r="H1984" s="5"/>
      <c r="I1984" s="5"/>
      <c r="J1984" s="5"/>
      <c r="K1984" s="5"/>
      <c r="L1984" s="5"/>
      <c r="M1984" s="5"/>
      <c r="N1984" s="5"/>
      <c r="O1984" s="5"/>
      <c r="P1984" s="5"/>
      <c r="Q1984" s="5"/>
      <c r="R1984" s="5"/>
      <c r="S1984" s="5"/>
      <c r="T1984" s="5"/>
      <c r="U1984" s="5"/>
      <c r="V1984" s="5"/>
      <c r="W1984" s="5"/>
      <c r="X1984" s="5"/>
      <c r="Y1984" s="5"/>
      <c r="Z1984" s="5"/>
      <c r="AA1984" s="5"/>
      <c r="AB1984" s="5"/>
      <c r="AC1984" s="5"/>
      <c r="AD1984" s="5"/>
      <c r="AE1984" s="5"/>
      <c r="AF1984" s="5"/>
      <c r="AG1984" s="5"/>
      <c r="AH1984" s="5"/>
      <c r="AI1984" s="5"/>
      <c r="AJ1984" s="5"/>
      <c r="AK1984" s="5"/>
      <c r="AL1984" s="5"/>
      <c r="AM1984" s="5"/>
      <c r="AN1984" s="5"/>
      <c r="AO1984" s="5"/>
      <c r="AP1984" s="5"/>
      <c r="AQ1984" s="5"/>
      <c r="AR1984" s="5"/>
      <c r="AS1984" s="5"/>
      <c r="AT1984" s="5"/>
      <c r="AU1984" s="5"/>
      <c r="AV1984" s="5"/>
      <c r="AW1984" s="5"/>
      <c r="AX1984" s="5"/>
      <c r="AY1984" s="5"/>
      <c r="AZ1984" s="5"/>
      <c r="BA1984" s="5"/>
      <c r="BB1984" s="5"/>
      <c r="BC1984" s="5"/>
      <c r="BD1984" s="5"/>
      <c r="BE1984" s="5"/>
      <c r="BF1984" s="5"/>
      <c r="BG1984" s="5"/>
      <c r="BH1984" s="5"/>
      <c r="BI1984" s="5"/>
      <c r="BJ1984" s="5"/>
      <c r="BK1984" s="5"/>
      <c r="BL1984" s="5"/>
      <c r="BM1984" s="5"/>
      <c r="BN1984" s="5"/>
      <c r="BO1984" s="1">
        <f t="shared" si="30"/>
        <v>0</v>
      </c>
      <c r="BP1984" s="2"/>
    </row>
    <row r="1985" spans="1:68" x14ac:dyDescent="0.25">
      <c r="A1985" s="3"/>
      <c r="B1985" s="4"/>
      <c r="C1985" s="2"/>
      <c r="D1985" s="5"/>
      <c r="E1985" s="5"/>
      <c r="F1985" s="5"/>
      <c r="G1985" s="5"/>
      <c r="H1985" s="5"/>
      <c r="I1985" s="5"/>
      <c r="J1985" s="5"/>
      <c r="K1985" s="5"/>
      <c r="L1985" s="5"/>
      <c r="M1985" s="5"/>
      <c r="N1985" s="5"/>
      <c r="O1985" s="5"/>
      <c r="P1985" s="5"/>
      <c r="Q1985" s="5"/>
      <c r="R1985" s="5"/>
      <c r="S1985" s="5"/>
      <c r="T1985" s="5"/>
      <c r="U1985" s="5"/>
      <c r="V1985" s="5"/>
      <c r="W1985" s="5"/>
      <c r="X1985" s="5"/>
      <c r="Y1985" s="5"/>
      <c r="Z1985" s="5"/>
      <c r="AA1985" s="5"/>
      <c r="AB1985" s="5"/>
      <c r="AC1985" s="5"/>
      <c r="AD1985" s="5"/>
      <c r="AE1985" s="5"/>
      <c r="AF1985" s="5"/>
      <c r="AG1985" s="5"/>
      <c r="AH1985" s="5"/>
      <c r="AI1985" s="5"/>
      <c r="AJ1985" s="5"/>
      <c r="AK1985" s="5"/>
      <c r="AL1985" s="5"/>
      <c r="AM1985" s="5"/>
      <c r="AN1985" s="5"/>
      <c r="AO1985" s="5"/>
      <c r="AP1985" s="5"/>
      <c r="AQ1985" s="5"/>
      <c r="AR1985" s="5"/>
      <c r="AS1985" s="5"/>
      <c r="AT1985" s="5"/>
      <c r="AU1985" s="5"/>
      <c r="AV1985" s="5"/>
      <c r="AW1985" s="5"/>
      <c r="AX1985" s="5"/>
      <c r="AY1985" s="5"/>
      <c r="AZ1985" s="5"/>
      <c r="BA1985" s="5"/>
      <c r="BB1985" s="5"/>
      <c r="BC1985" s="5"/>
      <c r="BD1985" s="5"/>
      <c r="BE1985" s="5"/>
      <c r="BF1985" s="5"/>
      <c r="BG1985" s="5"/>
      <c r="BH1985" s="5"/>
      <c r="BI1985" s="5"/>
      <c r="BJ1985" s="5"/>
      <c r="BK1985" s="5"/>
      <c r="BL1985" s="5"/>
      <c r="BM1985" s="5"/>
      <c r="BN1985" s="5"/>
      <c r="BO1985" s="1">
        <f t="shared" si="30"/>
        <v>0</v>
      </c>
      <c r="BP1985" s="2"/>
    </row>
    <row r="1986" spans="1:68" x14ac:dyDescent="0.25">
      <c r="A1986" s="3"/>
      <c r="B1986" s="4"/>
      <c r="C1986" s="2"/>
      <c r="D1986" s="5"/>
      <c r="E1986" s="5"/>
      <c r="F1986" s="5"/>
      <c r="G1986" s="5"/>
      <c r="H1986" s="5"/>
      <c r="I1986" s="5"/>
      <c r="J1986" s="5"/>
      <c r="K1986" s="5"/>
      <c r="L1986" s="5"/>
      <c r="M1986" s="5"/>
      <c r="N1986" s="5"/>
      <c r="O1986" s="5"/>
      <c r="P1986" s="5"/>
      <c r="Q1986" s="5"/>
      <c r="R1986" s="5"/>
      <c r="S1986" s="5"/>
      <c r="T1986" s="5"/>
      <c r="U1986" s="5"/>
      <c r="V1986" s="5"/>
      <c r="W1986" s="5"/>
      <c r="X1986" s="5"/>
      <c r="Y1986" s="5"/>
      <c r="Z1986" s="5"/>
      <c r="AA1986" s="5"/>
      <c r="AB1986" s="5"/>
      <c r="AC1986" s="5"/>
      <c r="AD1986" s="5"/>
      <c r="AE1986" s="5"/>
      <c r="AF1986" s="5"/>
      <c r="AG1986" s="5"/>
      <c r="AH1986" s="5"/>
      <c r="AI1986" s="5"/>
      <c r="AJ1986" s="5"/>
      <c r="AK1986" s="5"/>
      <c r="AL1986" s="5"/>
      <c r="AM1986" s="5"/>
      <c r="AN1986" s="5"/>
      <c r="AO1986" s="5"/>
      <c r="AP1986" s="5"/>
      <c r="AQ1986" s="5"/>
      <c r="AR1986" s="5"/>
      <c r="AS1986" s="5"/>
      <c r="AT1986" s="5"/>
      <c r="AU1986" s="5"/>
      <c r="AV1986" s="5"/>
      <c r="AW1986" s="5"/>
      <c r="AX1986" s="5"/>
      <c r="AY1986" s="5"/>
      <c r="AZ1986" s="5"/>
      <c r="BA1986" s="5"/>
      <c r="BB1986" s="5"/>
      <c r="BC1986" s="5"/>
      <c r="BD1986" s="5"/>
      <c r="BE1986" s="5"/>
      <c r="BF1986" s="5"/>
      <c r="BG1986" s="5"/>
      <c r="BH1986" s="5"/>
      <c r="BI1986" s="5"/>
      <c r="BJ1986" s="5"/>
      <c r="BK1986" s="5"/>
      <c r="BL1986" s="5"/>
      <c r="BM1986" s="5"/>
      <c r="BN1986" s="5"/>
      <c r="BO1986" s="1">
        <f t="shared" si="30"/>
        <v>0</v>
      </c>
      <c r="BP1986" s="2"/>
    </row>
    <row r="1987" spans="1:68" x14ac:dyDescent="0.25">
      <c r="A1987" s="3"/>
      <c r="B1987" s="4"/>
      <c r="C1987" s="2"/>
      <c r="D1987" s="5"/>
      <c r="E1987" s="5"/>
      <c r="F1987" s="5"/>
      <c r="G1987" s="5"/>
      <c r="H1987" s="5"/>
      <c r="I1987" s="5"/>
      <c r="J1987" s="5"/>
      <c r="K1987" s="5"/>
      <c r="L1987" s="5"/>
      <c r="M1987" s="5"/>
      <c r="N1987" s="5"/>
      <c r="O1987" s="5"/>
      <c r="P1987" s="5"/>
      <c r="Q1987" s="5"/>
      <c r="R1987" s="5"/>
      <c r="S1987" s="5"/>
      <c r="T1987" s="5"/>
      <c r="U1987" s="5"/>
      <c r="V1987" s="5"/>
      <c r="W1987" s="5"/>
      <c r="X1987" s="5"/>
      <c r="Y1987" s="5"/>
      <c r="Z1987" s="5"/>
      <c r="AA1987" s="5"/>
      <c r="AB1987" s="5"/>
      <c r="AC1987" s="5"/>
      <c r="AD1987" s="5"/>
      <c r="AE1987" s="5"/>
      <c r="AF1987" s="5"/>
      <c r="AG1987" s="5"/>
      <c r="AH1987" s="5"/>
      <c r="AI1987" s="5"/>
      <c r="AJ1987" s="5"/>
      <c r="AK1987" s="5"/>
      <c r="AL1987" s="5"/>
      <c r="AM1987" s="5"/>
      <c r="AN1987" s="5"/>
      <c r="AO1987" s="5"/>
      <c r="AP1987" s="5"/>
      <c r="AQ1987" s="5"/>
      <c r="AR1987" s="5"/>
      <c r="AS1987" s="5"/>
      <c r="AT1987" s="5"/>
      <c r="AU1987" s="5"/>
      <c r="AV1987" s="5"/>
      <c r="AW1987" s="5"/>
      <c r="AX1987" s="5"/>
      <c r="AY1987" s="5"/>
      <c r="AZ1987" s="5"/>
      <c r="BA1987" s="5"/>
      <c r="BB1987" s="5"/>
      <c r="BC1987" s="5"/>
      <c r="BD1987" s="5"/>
      <c r="BE1987" s="5"/>
      <c r="BF1987" s="5"/>
      <c r="BG1987" s="5"/>
      <c r="BH1987" s="5"/>
      <c r="BI1987" s="5"/>
      <c r="BJ1987" s="5"/>
      <c r="BK1987" s="5"/>
      <c r="BL1987" s="5"/>
      <c r="BM1987" s="5"/>
      <c r="BN1987" s="5"/>
      <c r="BO1987" s="1">
        <f t="shared" si="30"/>
        <v>0</v>
      </c>
      <c r="BP1987" s="2"/>
    </row>
    <row r="1988" spans="1:68" x14ac:dyDescent="0.25">
      <c r="A1988" s="3"/>
      <c r="B1988" s="4"/>
      <c r="C1988" s="2"/>
      <c r="D1988" s="5"/>
      <c r="E1988" s="5"/>
      <c r="F1988" s="5"/>
      <c r="G1988" s="5"/>
      <c r="H1988" s="5"/>
      <c r="I1988" s="5"/>
      <c r="J1988" s="5"/>
      <c r="K1988" s="5"/>
      <c r="L1988" s="5"/>
      <c r="M1988" s="5"/>
      <c r="N1988" s="5"/>
      <c r="O1988" s="5"/>
      <c r="P1988" s="5"/>
      <c r="Q1988" s="5"/>
      <c r="R1988" s="5"/>
      <c r="S1988" s="5"/>
      <c r="T1988" s="5"/>
      <c r="U1988" s="5"/>
      <c r="V1988" s="5"/>
      <c r="W1988" s="5"/>
      <c r="X1988" s="5"/>
      <c r="Y1988" s="5"/>
      <c r="Z1988" s="5"/>
      <c r="AA1988" s="5"/>
      <c r="AB1988" s="5"/>
      <c r="AC1988" s="5"/>
      <c r="AD1988" s="5"/>
      <c r="AE1988" s="5"/>
      <c r="AF1988" s="5"/>
      <c r="AG1988" s="5"/>
      <c r="AH1988" s="5"/>
      <c r="AI1988" s="5"/>
      <c r="AJ1988" s="5"/>
      <c r="AK1988" s="5"/>
      <c r="AL1988" s="5"/>
      <c r="AM1988" s="5"/>
      <c r="AN1988" s="5"/>
      <c r="AO1988" s="5"/>
      <c r="AP1988" s="5"/>
      <c r="AQ1988" s="5"/>
      <c r="AR1988" s="5"/>
      <c r="AS1988" s="5"/>
      <c r="AT1988" s="5"/>
      <c r="AU1988" s="5"/>
      <c r="AV1988" s="5"/>
      <c r="AW1988" s="5"/>
      <c r="AX1988" s="5"/>
      <c r="AY1988" s="5"/>
      <c r="AZ1988" s="5"/>
      <c r="BA1988" s="5"/>
      <c r="BB1988" s="5"/>
      <c r="BC1988" s="5"/>
      <c r="BD1988" s="5"/>
      <c r="BE1988" s="5"/>
      <c r="BF1988" s="5"/>
      <c r="BG1988" s="5"/>
      <c r="BH1988" s="5"/>
      <c r="BI1988" s="5"/>
      <c r="BJ1988" s="5"/>
      <c r="BK1988" s="5"/>
      <c r="BL1988" s="5"/>
      <c r="BM1988" s="5"/>
      <c r="BN1988" s="5"/>
      <c r="BO1988" s="1">
        <f t="shared" si="30"/>
        <v>0</v>
      </c>
      <c r="BP1988" s="2"/>
    </row>
    <row r="1989" spans="1:68" x14ac:dyDescent="0.25">
      <c r="A1989" s="3"/>
      <c r="B1989" s="4"/>
      <c r="C1989" s="2"/>
      <c r="D1989" s="5"/>
      <c r="E1989" s="5"/>
      <c r="F1989" s="5"/>
      <c r="G1989" s="5"/>
      <c r="H1989" s="5"/>
      <c r="I1989" s="5"/>
      <c r="J1989" s="5"/>
      <c r="K1989" s="5"/>
      <c r="L1989" s="5"/>
      <c r="M1989" s="5"/>
      <c r="N1989" s="5"/>
      <c r="O1989" s="5"/>
      <c r="P1989" s="5"/>
      <c r="Q1989" s="5"/>
      <c r="R1989" s="5"/>
      <c r="S1989" s="5"/>
      <c r="T1989" s="5"/>
      <c r="U1989" s="5"/>
      <c r="V1989" s="5"/>
      <c r="W1989" s="5"/>
      <c r="X1989" s="5"/>
      <c r="Y1989" s="5"/>
      <c r="Z1989" s="5"/>
      <c r="AA1989" s="5"/>
      <c r="AB1989" s="5"/>
      <c r="AC1989" s="5"/>
      <c r="AD1989" s="5"/>
      <c r="AE1989" s="5"/>
      <c r="AF1989" s="5"/>
      <c r="AG1989" s="5"/>
      <c r="AH1989" s="5"/>
      <c r="AI1989" s="5"/>
      <c r="AJ1989" s="5"/>
      <c r="AK1989" s="5"/>
      <c r="AL1989" s="5"/>
      <c r="AM1989" s="5"/>
      <c r="AN1989" s="5"/>
      <c r="AO1989" s="5"/>
      <c r="AP1989" s="5"/>
      <c r="AQ1989" s="5"/>
      <c r="AR1989" s="5"/>
      <c r="AS1989" s="5"/>
      <c r="AT1989" s="5"/>
      <c r="AU1989" s="5"/>
      <c r="AV1989" s="5"/>
      <c r="AW1989" s="5"/>
      <c r="AX1989" s="5"/>
      <c r="AY1989" s="5"/>
      <c r="AZ1989" s="5"/>
      <c r="BA1989" s="5"/>
      <c r="BB1989" s="5"/>
      <c r="BC1989" s="5"/>
      <c r="BD1989" s="5"/>
      <c r="BE1989" s="5"/>
      <c r="BF1989" s="5"/>
      <c r="BG1989" s="5"/>
      <c r="BH1989" s="5"/>
      <c r="BI1989" s="5"/>
      <c r="BJ1989" s="5"/>
      <c r="BK1989" s="5"/>
      <c r="BL1989" s="5"/>
      <c r="BM1989" s="5"/>
      <c r="BN1989" s="5"/>
      <c r="BO1989" s="1">
        <f t="shared" si="30"/>
        <v>0</v>
      </c>
      <c r="BP1989" s="2"/>
    </row>
    <row r="1990" spans="1:68" x14ac:dyDescent="0.25">
      <c r="A1990" s="3"/>
      <c r="B1990" s="4"/>
      <c r="C1990" s="2"/>
      <c r="D1990" s="5"/>
      <c r="E1990" s="5"/>
      <c r="F1990" s="5"/>
      <c r="G1990" s="5"/>
      <c r="H1990" s="5"/>
      <c r="I1990" s="5"/>
      <c r="J1990" s="5"/>
      <c r="K1990" s="5"/>
      <c r="L1990" s="5"/>
      <c r="M1990" s="5"/>
      <c r="N1990" s="5"/>
      <c r="O1990" s="5"/>
      <c r="P1990" s="5"/>
      <c r="Q1990" s="5"/>
      <c r="R1990" s="5"/>
      <c r="S1990" s="5"/>
      <c r="T1990" s="5"/>
      <c r="U1990" s="5"/>
      <c r="V1990" s="5"/>
      <c r="W1990" s="5"/>
      <c r="X1990" s="5"/>
      <c r="Y1990" s="5"/>
      <c r="Z1990" s="5"/>
      <c r="AA1990" s="5"/>
      <c r="AB1990" s="5"/>
      <c r="AC1990" s="5"/>
      <c r="AD1990" s="5"/>
      <c r="AE1990" s="5"/>
      <c r="AF1990" s="5"/>
      <c r="AG1990" s="5"/>
      <c r="AH1990" s="5"/>
      <c r="AI1990" s="5"/>
      <c r="AJ1990" s="5"/>
      <c r="AK1990" s="5"/>
      <c r="AL1990" s="5"/>
      <c r="AM1990" s="5"/>
      <c r="AN1990" s="5"/>
      <c r="AO1990" s="5"/>
      <c r="AP1990" s="5"/>
      <c r="AQ1990" s="5"/>
      <c r="AR1990" s="5"/>
      <c r="AS1990" s="5"/>
      <c r="AT1990" s="5"/>
      <c r="AU1990" s="5"/>
      <c r="AV1990" s="5"/>
      <c r="AW1990" s="5"/>
      <c r="AX1990" s="5"/>
      <c r="AY1990" s="5"/>
      <c r="AZ1990" s="5"/>
      <c r="BA1990" s="5"/>
      <c r="BB1990" s="5"/>
      <c r="BC1990" s="5"/>
      <c r="BD1990" s="5"/>
      <c r="BE1990" s="5"/>
      <c r="BF1990" s="5"/>
      <c r="BG1990" s="5"/>
      <c r="BH1990" s="5"/>
      <c r="BI1990" s="5"/>
      <c r="BJ1990" s="5"/>
      <c r="BK1990" s="5"/>
      <c r="BL1990" s="5"/>
      <c r="BM1990" s="5"/>
      <c r="BN1990" s="5"/>
      <c r="BO1990" s="1">
        <f t="shared" si="30"/>
        <v>0</v>
      </c>
      <c r="BP1990" s="2"/>
    </row>
    <row r="1991" spans="1:68" x14ac:dyDescent="0.25">
      <c r="A1991" s="3"/>
      <c r="B1991" s="4"/>
      <c r="C1991" s="2"/>
      <c r="D1991" s="5"/>
      <c r="E1991" s="5"/>
      <c r="F1991" s="5"/>
      <c r="G1991" s="5"/>
      <c r="H1991" s="5"/>
      <c r="I1991" s="5"/>
      <c r="J1991" s="5"/>
      <c r="K1991" s="5"/>
      <c r="L1991" s="5"/>
      <c r="M1991" s="5"/>
      <c r="N1991" s="5"/>
      <c r="O1991" s="5"/>
      <c r="P1991" s="5"/>
      <c r="Q1991" s="5"/>
      <c r="R1991" s="5"/>
      <c r="S1991" s="5"/>
      <c r="T1991" s="5"/>
      <c r="U1991" s="5"/>
      <c r="V1991" s="5"/>
      <c r="W1991" s="5"/>
      <c r="X1991" s="5"/>
      <c r="Y1991" s="5"/>
      <c r="Z1991" s="5"/>
      <c r="AA1991" s="5"/>
      <c r="AB1991" s="5"/>
      <c r="AC1991" s="5"/>
      <c r="AD1991" s="5"/>
      <c r="AE1991" s="5"/>
      <c r="AF1991" s="5"/>
      <c r="AG1991" s="5"/>
      <c r="AH1991" s="5"/>
      <c r="AI1991" s="5"/>
      <c r="AJ1991" s="5"/>
      <c r="AK1991" s="5"/>
      <c r="AL1991" s="5"/>
      <c r="AM1991" s="5"/>
      <c r="AN1991" s="5"/>
      <c r="AO1991" s="5"/>
      <c r="AP1991" s="5"/>
      <c r="AQ1991" s="5"/>
      <c r="AR1991" s="5"/>
      <c r="AS1991" s="5"/>
      <c r="AT1991" s="5"/>
      <c r="AU1991" s="5"/>
      <c r="AV1991" s="5"/>
      <c r="AW1991" s="5"/>
      <c r="AX1991" s="5"/>
      <c r="AY1991" s="5"/>
      <c r="AZ1991" s="5"/>
      <c r="BA1991" s="5"/>
      <c r="BB1991" s="5"/>
      <c r="BC1991" s="5"/>
      <c r="BD1991" s="5"/>
      <c r="BE1991" s="5"/>
      <c r="BF1991" s="5"/>
      <c r="BG1991" s="5"/>
      <c r="BH1991" s="5"/>
      <c r="BI1991" s="5"/>
      <c r="BJ1991" s="5"/>
      <c r="BK1991" s="5"/>
      <c r="BL1991" s="5"/>
      <c r="BM1991" s="5"/>
      <c r="BN1991" s="5"/>
      <c r="BO1991" s="1">
        <f t="shared" si="30"/>
        <v>0</v>
      </c>
      <c r="BP1991" s="2"/>
    </row>
    <row r="1992" spans="1:68" x14ac:dyDescent="0.25">
      <c r="A1992" s="3"/>
      <c r="B1992" s="4"/>
      <c r="C1992" s="2"/>
      <c r="D1992" s="5"/>
      <c r="E1992" s="5"/>
      <c r="F1992" s="5"/>
      <c r="G1992" s="5"/>
      <c r="H1992" s="5"/>
      <c r="I1992" s="5"/>
      <c r="J1992" s="5"/>
      <c r="K1992" s="5"/>
      <c r="L1992" s="5"/>
      <c r="M1992" s="5"/>
      <c r="N1992" s="5"/>
      <c r="O1992" s="5"/>
      <c r="P1992" s="5"/>
      <c r="Q1992" s="5"/>
      <c r="R1992" s="5"/>
      <c r="S1992" s="5"/>
      <c r="T1992" s="5"/>
      <c r="U1992" s="5"/>
      <c r="V1992" s="5"/>
      <c r="W1992" s="5"/>
      <c r="X1992" s="5"/>
      <c r="Y1992" s="5"/>
      <c r="Z1992" s="5"/>
      <c r="AA1992" s="5"/>
      <c r="AB1992" s="5"/>
      <c r="AC1992" s="5"/>
      <c r="AD1992" s="5"/>
      <c r="AE1992" s="5"/>
      <c r="AF1992" s="5"/>
      <c r="AG1992" s="5"/>
      <c r="AH1992" s="5"/>
      <c r="AI1992" s="5"/>
      <c r="AJ1992" s="5"/>
      <c r="AK1992" s="5"/>
      <c r="AL1992" s="5"/>
      <c r="AM1992" s="5"/>
      <c r="AN1992" s="5"/>
      <c r="AO1992" s="5"/>
      <c r="AP1992" s="5"/>
      <c r="AQ1992" s="5"/>
      <c r="AR1992" s="5"/>
      <c r="AS1992" s="5"/>
      <c r="AT1992" s="5"/>
      <c r="AU1992" s="5"/>
      <c r="AV1992" s="5"/>
      <c r="AW1992" s="5"/>
      <c r="AX1992" s="5"/>
      <c r="AY1992" s="5"/>
      <c r="AZ1992" s="5"/>
      <c r="BA1992" s="5"/>
      <c r="BB1992" s="5"/>
      <c r="BC1992" s="5"/>
      <c r="BD1992" s="5"/>
      <c r="BE1992" s="5"/>
      <c r="BF1992" s="5"/>
      <c r="BG1992" s="5"/>
      <c r="BH1992" s="5"/>
      <c r="BI1992" s="5"/>
      <c r="BJ1992" s="5"/>
      <c r="BK1992" s="5"/>
      <c r="BL1992" s="5"/>
      <c r="BM1992" s="5"/>
      <c r="BN1992" s="5"/>
      <c r="BO1992" s="1">
        <f t="shared" ref="BO1992:BO2055" si="31">COUNTA(D1992:BN1992)</f>
        <v>0</v>
      </c>
      <c r="BP1992" s="2"/>
    </row>
    <row r="1993" spans="1:68" x14ac:dyDescent="0.25">
      <c r="A1993" s="3"/>
      <c r="B1993" s="4"/>
      <c r="C1993" s="2"/>
      <c r="D1993" s="5"/>
      <c r="E1993" s="5"/>
      <c r="F1993" s="5"/>
      <c r="G1993" s="5"/>
      <c r="H1993" s="5"/>
      <c r="I1993" s="5"/>
      <c r="J1993" s="5"/>
      <c r="K1993" s="5"/>
      <c r="L1993" s="5"/>
      <c r="M1993" s="5"/>
      <c r="N1993" s="5"/>
      <c r="O1993" s="5"/>
      <c r="P1993" s="5"/>
      <c r="Q1993" s="5"/>
      <c r="R1993" s="5"/>
      <c r="S1993" s="5"/>
      <c r="T1993" s="5"/>
      <c r="U1993" s="5"/>
      <c r="V1993" s="5"/>
      <c r="W1993" s="5"/>
      <c r="X1993" s="5"/>
      <c r="Y1993" s="5"/>
      <c r="Z1993" s="5"/>
      <c r="AA1993" s="5"/>
      <c r="AB1993" s="5"/>
      <c r="AC1993" s="5"/>
      <c r="AD1993" s="5"/>
      <c r="AE1993" s="5"/>
      <c r="AF1993" s="5"/>
      <c r="AG1993" s="5"/>
      <c r="AH1993" s="5"/>
      <c r="AI1993" s="5"/>
      <c r="AJ1993" s="5"/>
      <c r="AK1993" s="5"/>
      <c r="AL1993" s="5"/>
      <c r="AM1993" s="5"/>
      <c r="AN1993" s="5"/>
      <c r="AO1993" s="5"/>
      <c r="AP1993" s="5"/>
      <c r="AQ1993" s="5"/>
      <c r="AR1993" s="5"/>
      <c r="AS1993" s="5"/>
      <c r="AT1993" s="5"/>
      <c r="AU1993" s="5"/>
      <c r="AV1993" s="5"/>
      <c r="AW1993" s="5"/>
      <c r="AX1993" s="5"/>
      <c r="AY1993" s="5"/>
      <c r="AZ1993" s="5"/>
      <c r="BA1993" s="5"/>
      <c r="BB1993" s="5"/>
      <c r="BC1993" s="5"/>
      <c r="BD1993" s="5"/>
      <c r="BE1993" s="5"/>
      <c r="BF1993" s="5"/>
      <c r="BG1993" s="5"/>
      <c r="BH1993" s="5"/>
      <c r="BI1993" s="5"/>
      <c r="BJ1993" s="5"/>
      <c r="BK1993" s="5"/>
      <c r="BL1993" s="5"/>
      <c r="BM1993" s="5"/>
      <c r="BN1993" s="5"/>
      <c r="BO1993" s="1">
        <f t="shared" si="31"/>
        <v>0</v>
      </c>
      <c r="BP1993" s="2"/>
    </row>
    <row r="1994" spans="1:68" x14ac:dyDescent="0.25">
      <c r="A1994" s="3"/>
      <c r="B1994" s="4"/>
      <c r="C1994" s="2"/>
      <c r="D1994" s="5"/>
      <c r="E1994" s="5"/>
      <c r="F1994" s="5"/>
      <c r="G1994" s="5"/>
      <c r="H1994" s="5"/>
      <c r="I1994" s="5"/>
      <c r="J1994" s="5"/>
      <c r="K1994" s="5"/>
      <c r="L1994" s="5"/>
      <c r="M1994" s="5"/>
      <c r="N1994" s="5"/>
      <c r="O1994" s="5"/>
      <c r="P1994" s="5"/>
      <c r="Q1994" s="5"/>
      <c r="R1994" s="5"/>
      <c r="S1994" s="5"/>
      <c r="T1994" s="5"/>
      <c r="U1994" s="5"/>
      <c r="V1994" s="5"/>
      <c r="W1994" s="5"/>
      <c r="X1994" s="5"/>
      <c r="Y1994" s="5"/>
      <c r="Z1994" s="5"/>
      <c r="AA1994" s="5"/>
      <c r="AB1994" s="5"/>
      <c r="AC1994" s="5"/>
      <c r="AD1994" s="5"/>
      <c r="AE1994" s="5"/>
      <c r="AF1994" s="5"/>
      <c r="AG1994" s="5"/>
      <c r="AH1994" s="5"/>
      <c r="AI1994" s="5"/>
      <c r="AJ1994" s="5"/>
      <c r="AK1994" s="5"/>
      <c r="AL1994" s="5"/>
      <c r="AM1994" s="5"/>
      <c r="AN1994" s="5"/>
      <c r="AO1994" s="5"/>
      <c r="AP1994" s="5"/>
      <c r="AQ1994" s="5"/>
      <c r="AR1994" s="5"/>
      <c r="AS1994" s="5"/>
      <c r="AT1994" s="5"/>
      <c r="AU1994" s="5"/>
      <c r="AV1994" s="5"/>
      <c r="AW1994" s="5"/>
      <c r="AX1994" s="5"/>
      <c r="AY1994" s="5"/>
      <c r="AZ1994" s="5"/>
      <c r="BA1994" s="5"/>
      <c r="BB1994" s="5"/>
      <c r="BC1994" s="5"/>
      <c r="BD1994" s="5"/>
      <c r="BE1994" s="5"/>
      <c r="BF1994" s="5"/>
      <c r="BG1994" s="5"/>
      <c r="BH1994" s="5"/>
      <c r="BI1994" s="5"/>
      <c r="BJ1994" s="5"/>
      <c r="BK1994" s="5"/>
      <c r="BL1994" s="5"/>
      <c r="BM1994" s="5"/>
      <c r="BN1994" s="5"/>
      <c r="BO1994" s="1">
        <f t="shared" si="31"/>
        <v>0</v>
      </c>
      <c r="BP1994" s="2"/>
    </row>
    <row r="1995" spans="1:68" x14ac:dyDescent="0.25">
      <c r="A1995" s="3"/>
      <c r="B1995" s="4"/>
      <c r="C1995" s="2"/>
      <c r="D1995" s="5"/>
      <c r="E1995" s="5"/>
      <c r="F1995" s="5"/>
      <c r="G1995" s="5"/>
      <c r="H1995" s="5"/>
      <c r="I1995" s="5"/>
      <c r="J1995" s="5"/>
      <c r="K1995" s="5"/>
      <c r="L1995" s="5"/>
      <c r="M1995" s="5"/>
      <c r="N1995" s="5"/>
      <c r="O1995" s="5"/>
      <c r="P1995" s="5"/>
      <c r="Q1995" s="5"/>
      <c r="R1995" s="5"/>
      <c r="S1995" s="5"/>
      <c r="T1995" s="5"/>
      <c r="U1995" s="5"/>
      <c r="V1995" s="5"/>
      <c r="W1995" s="5"/>
      <c r="X1995" s="5"/>
      <c r="Y1995" s="5"/>
      <c r="Z1995" s="5"/>
      <c r="AA1995" s="5"/>
      <c r="AB1995" s="5"/>
      <c r="AC1995" s="5"/>
      <c r="AD1995" s="5"/>
      <c r="AE1995" s="5"/>
      <c r="AF1995" s="5"/>
      <c r="AG1995" s="5"/>
      <c r="AH1995" s="5"/>
      <c r="AI1995" s="5"/>
      <c r="AJ1995" s="5"/>
      <c r="AK1995" s="5"/>
      <c r="AL1995" s="5"/>
      <c r="AM1995" s="5"/>
      <c r="AN1995" s="5"/>
      <c r="AO1995" s="5"/>
      <c r="AP1995" s="5"/>
      <c r="AQ1995" s="5"/>
      <c r="AR1995" s="5"/>
      <c r="AS1995" s="5"/>
      <c r="AT1995" s="5"/>
      <c r="AU1995" s="5"/>
      <c r="AV1995" s="5"/>
      <c r="AW1995" s="5"/>
      <c r="AX1995" s="5"/>
      <c r="AY1995" s="5"/>
      <c r="AZ1995" s="5"/>
      <c r="BA1995" s="5"/>
      <c r="BB1995" s="5"/>
      <c r="BC1995" s="5"/>
      <c r="BD1995" s="5"/>
      <c r="BE1995" s="5"/>
      <c r="BF1995" s="5"/>
      <c r="BG1995" s="5"/>
      <c r="BH1995" s="5"/>
      <c r="BI1995" s="5"/>
      <c r="BJ1995" s="5"/>
      <c r="BK1995" s="5"/>
      <c r="BL1995" s="5"/>
      <c r="BM1995" s="5"/>
      <c r="BN1995" s="5"/>
      <c r="BO1995" s="1">
        <f t="shared" si="31"/>
        <v>0</v>
      </c>
      <c r="BP1995" s="2"/>
    </row>
    <row r="1996" spans="1:68" x14ac:dyDescent="0.25">
      <c r="A1996" s="3"/>
      <c r="B1996" s="4"/>
      <c r="C1996" s="2"/>
      <c r="D1996" s="5"/>
      <c r="E1996" s="5"/>
      <c r="F1996" s="5"/>
      <c r="G1996" s="5"/>
      <c r="H1996" s="5"/>
      <c r="I1996" s="5"/>
      <c r="J1996" s="5"/>
      <c r="K1996" s="5"/>
      <c r="L1996" s="5"/>
      <c r="M1996" s="5"/>
      <c r="N1996" s="5"/>
      <c r="O1996" s="5"/>
      <c r="P1996" s="5"/>
      <c r="Q1996" s="5"/>
      <c r="R1996" s="5"/>
      <c r="S1996" s="5"/>
      <c r="T1996" s="5"/>
      <c r="U1996" s="5"/>
      <c r="V1996" s="5"/>
      <c r="W1996" s="5"/>
      <c r="X1996" s="5"/>
      <c r="Y1996" s="5"/>
      <c r="Z1996" s="5"/>
      <c r="AA1996" s="5"/>
      <c r="AB1996" s="5"/>
      <c r="AC1996" s="5"/>
      <c r="AD1996" s="5"/>
      <c r="AE1996" s="5"/>
      <c r="AF1996" s="5"/>
      <c r="AG1996" s="5"/>
      <c r="AH1996" s="5"/>
      <c r="AI1996" s="5"/>
      <c r="AJ1996" s="5"/>
      <c r="AK1996" s="5"/>
      <c r="AL1996" s="5"/>
      <c r="AM1996" s="5"/>
      <c r="AN1996" s="5"/>
      <c r="AO1996" s="5"/>
      <c r="AP1996" s="5"/>
      <c r="AQ1996" s="5"/>
      <c r="AR1996" s="5"/>
      <c r="AS1996" s="5"/>
      <c r="AT1996" s="5"/>
      <c r="AU1996" s="5"/>
      <c r="AV1996" s="5"/>
      <c r="AW1996" s="5"/>
      <c r="AX1996" s="5"/>
      <c r="AY1996" s="5"/>
      <c r="AZ1996" s="5"/>
      <c r="BA1996" s="5"/>
      <c r="BB1996" s="5"/>
      <c r="BC1996" s="5"/>
      <c r="BD1996" s="5"/>
      <c r="BE1996" s="5"/>
      <c r="BF1996" s="5"/>
      <c r="BG1996" s="5"/>
      <c r="BH1996" s="5"/>
      <c r="BI1996" s="5"/>
      <c r="BJ1996" s="5"/>
      <c r="BK1996" s="5"/>
      <c r="BL1996" s="5"/>
      <c r="BM1996" s="5"/>
      <c r="BN1996" s="5"/>
      <c r="BO1996" s="1">
        <f t="shared" si="31"/>
        <v>0</v>
      </c>
      <c r="BP1996" s="2"/>
    </row>
    <row r="1997" spans="1:68" x14ac:dyDescent="0.25">
      <c r="A1997" s="3"/>
      <c r="B1997" s="4"/>
      <c r="C1997" s="2"/>
      <c r="D1997" s="5"/>
      <c r="E1997" s="5"/>
      <c r="F1997" s="5"/>
      <c r="G1997" s="5"/>
      <c r="H1997" s="5"/>
      <c r="I1997" s="5"/>
      <c r="J1997" s="5"/>
      <c r="K1997" s="5"/>
      <c r="L1997" s="5"/>
      <c r="M1997" s="5"/>
      <c r="N1997" s="5"/>
      <c r="O1997" s="5"/>
      <c r="P1997" s="5"/>
      <c r="Q1997" s="5"/>
      <c r="R1997" s="5"/>
      <c r="S1997" s="5"/>
      <c r="T1997" s="5"/>
      <c r="U1997" s="5"/>
      <c r="V1997" s="5"/>
      <c r="W1997" s="5"/>
      <c r="X1997" s="5"/>
      <c r="Y1997" s="5"/>
      <c r="Z1997" s="5"/>
      <c r="AA1997" s="5"/>
      <c r="AB1997" s="5"/>
      <c r="AC1997" s="5"/>
      <c r="AD1997" s="5"/>
      <c r="AE1997" s="5"/>
      <c r="AF1997" s="5"/>
      <c r="AG1997" s="5"/>
      <c r="AH1997" s="5"/>
      <c r="AI1997" s="5"/>
      <c r="AJ1997" s="5"/>
      <c r="AK1997" s="5"/>
      <c r="AL1997" s="5"/>
      <c r="AM1997" s="5"/>
      <c r="AN1997" s="5"/>
      <c r="AO1997" s="5"/>
      <c r="AP1997" s="5"/>
      <c r="AQ1997" s="5"/>
      <c r="AR1997" s="5"/>
      <c r="AS1997" s="5"/>
      <c r="AT1997" s="5"/>
      <c r="AU1997" s="5"/>
      <c r="AV1997" s="5"/>
      <c r="AW1997" s="5"/>
      <c r="AX1997" s="5"/>
      <c r="AY1997" s="5"/>
      <c r="AZ1997" s="5"/>
      <c r="BA1997" s="5"/>
      <c r="BB1997" s="5"/>
      <c r="BC1997" s="5"/>
      <c r="BD1997" s="5"/>
      <c r="BE1997" s="5"/>
      <c r="BF1997" s="5"/>
      <c r="BG1997" s="5"/>
      <c r="BH1997" s="5"/>
      <c r="BI1997" s="5"/>
      <c r="BJ1997" s="5"/>
      <c r="BK1997" s="5"/>
      <c r="BL1997" s="5"/>
      <c r="BM1997" s="5"/>
      <c r="BN1997" s="5"/>
      <c r="BO1997" s="1">
        <f t="shared" si="31"/>
        <v>0</v>
      </c>
      <c r="BP1997" s="2"/>
    </row>
    <row r="1998" spans="1:68" x14ac:dyDescent="0.25">
      <c r="A1998" s="3"/>
      <c r="B1998" s="4"/>
      <c r="C1998" s="2"/>
      <c r="D1998" s="5"/>
      <c r="E1998" s="5"/>
      <c r="F1998" s="5"/>
      <c r="G1998" s="5"/>
      <c r="H1998" s="5"/>
      <c r="I1998" s="5"/>
      <c r="J1998" s="5"/>
      <c r="K1998" s="5"/>
      <c r="L1998" s="5"/>
      <c r="M1998" s="5"/>
      <c r="N1998" s="5"/>
      <c r="O1998" s="5"/>
      <c r="P1998" s="5"/>
      <c r="Q1998" s="5"/>
      <c r="R1998" s="5"/>
      <c r="S1998" s="5"/>
      <c r="T1998" s="5"/>
      <c r="U1998" s="5"/>
      <c r="V1998" s="5"/>
      <c r="W1998" s="5"/>
      <c r="X1998" s="5"/>
      <c r="Y1998" s="5"/>
      <c r="Z1998" s="5"/>
      <c r="AA1998" s="5"/>
      <c r="AB1998" s="5"/>
      <c r="AC1998" s="5"/>
      <c r="AD1998" s="5"/>
      <c r="AE1998" s="5"/>
      <c r="AF1998" s="5"/>
      <c r="AG1998" s="5"/>
      <c r="AH1998" s="5"/>
      <c r="AI1998" s="5"/>
      <c r="AJ1998" s="5"/>
      <c r="AK1998" s="5"/>
      <c r="AL1998" s="5"/>
      <c r="AM1998" s="5"/>
      <c r="AN1998" s="5"/>
      <c r="AO1998" s="5"/>
      <c r="AP1998" s="5"/>
      <c r="AQ1998" s="5"/>
      <c r="AR1998" s="5"/>
      <c r="AS1998" s="5"/>
      <c r="AT1998" s="5"/>
      <c r="AU1998" s="5"/>
      <c r="AV1998" s="5"/>
      <c r="AW1998" s="5"/>
      <c r="AX1998" s="5"/>
      <c r="AY1998" s="5"/>
      <c r="AZ1998" s="5"/>
      <c r="BA1998" s="5"/>
      <c r="BB1998" s="5"/>
      <c r="BC1998" s="5"/>
      <c r="BD1998" s="5"/>
      <c r="BE1998" s="5"/>
      <c r="BF1998" s="5"/>
      <c r="BG1998" s="5"/>
      <c r="BH1998" s="5"/>
      <c r="BI1998" s="5"/>
      <c r="BJ1998" s="5"/>
      <c r="BK1998" s="5"/>
      <c r="BL1998" s="5"/>
      <c r="BM1998" s="5"/>
      <c r="BN1998" s="5"/>
      <c r="BO1998" s="1">
        <f t="shared" si="31"/>
        <v>0</v>
      </c>
      <c r="BP1998" s="2"/>
    </row>
    <row r="1999" spans="1:68" x14ac:dyDescent="0.25">
      <c r="A1999" s="3"/>
      <c r="B1999" s="4"/>
      <c r="C1999" s="2"/>
      <c r="D1999" s="5"/>
      <c r="E1999" s="5"/>
      <c r="F1999" s="5"/>
      <c r="G1999" s="5"/>
      <c r="H1999" s="5"/>
      <c r="I1999" s="5"/>
      <c r="J1999" s="5"/>
      <c r="K1999" s="5"/>
      <c r="L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5"/>
      <c r="X1999" s="5"/>
      <c r="Y1999" s="5"/>
      <c r="Z1999" s="5"/>
      <c r="AA1999" s="5"/>
      <c r="AB1999" s="5"/>
      <c r="AC1999" s="5"/>
      <c r="AD1999" s="5"/>
      <c r="AE1999" s="5"/>
      <c r="AF1999" s="5"/>
      <c r="AG1999" s="5"/>
      <c r="AH1999" s="5"/>
      <c r="AI1999" s="5"/>
      <c r="AJ1999" s="5"/>
      <c r="AK1999" s="5"/>
      <c r="AL1999" s="5"/>
      <c r="AM1999" s="5"/>
      <c r="AN1999" s="5"/>
      <c r="AO1999" s="5"/>
      <c r="AP1999" s="5"/>
      <c r="AQ1999" s="5"/>
      <c r="AR1999" s="5"/>
      <c r="AS1999" s="5"/>
      <c r="AT1999" s="5"/>
      <c r="AU1999" s="5"/>
      <c r="AV1999" s="5"/>
      <c r="AW1999" s="5"/>
      <c r="AX1999" s="5"/>
      <c r="AY1999" s="5"/>
      <c r="AZ1999" s="5"/>
      <c r="BA1999" s="5"/>
      <c r="BB1999" s="5"/>
      <c r="BC1999" s="5"/>
      <c r="BD1999" s="5"/>
      <c r="BE1999" s="5"/>
      <c r="BF1999" s="5"/>
      <c r="BG1999" s="5"/>
      <c r="BH1999" s="5"/>
      <c r="BI1999" s="5"/>
      <c r="BJ1999" s="5"/>
      <c r="BK1999" s="5"/>
      <c r="BL1999" s="5"/>
      <c r="BM1999" s="5"/>
      <c r="BN1999" s="5"/>
      <c r="BO1999" s="1">
        <f t="shared" si="31"/>
        <v>0</v>
      </c>
      <c r="BP1999" s="2"/>
    </row>
    <row r="2000" spans="1:68" x14ac:dyDescent="0.25">
      <c r="A2000" s="3"/>
      <c r="B2000" s="4"/>
      <c r="C2000" s="2"/>
      <c r="D2000" s="5"/>
      <c r="E2000" s="5"/>
      <c r="F2000" s="5"/>
      <c r="G2000" s="5"/>
      <c r="H2000" s="5"/>
      <c r="I2000" s="5"/>
      <c r="J2000" s="5"/>
      <c r="K2000" s="5"/>
      <c r="L2000" s="5"/>
      <c r="M2000" s="5"/>
      <c r="N2000" s="5"/>
      <c r="O2000" s="5"/>
      <c r="P2000" s="5"/>
      <c r="Q2000" s="5"/>
      <c r="R2000" s="5"/>
      <c r="S2000" s="5"/>
      <c r="T2000" s="5"/>
      <c r="U2000" s="5"/>
      <c r="V2000" s="5"/>
      <c r="W2000" s="5"/>
      <c r="X2000" s="5"/>
      <c r="Y2000" s="5"/>
      <c r="Z2000" s="5"/>
      <c r="AA2000" s="5"/>
      <c r="AB2000" s="5"/>
      <c r="AC2000" s="5"/>
      <c r="AD2000" s="5"/>
      <c r="AE2000" s="5"/>
      <c r="AF2000" s="5"/>
      <c r="AG2000" s="5"/>
      <c r="AH2000" s="5"/>
      <c r="AI2000" s="5"/>
      <c r="AJ2000" s="5"/>
      <c r="AK2000" s="5"/>
      <c r="AL2000" s="5"/>
      <c r="AM2000" s="5"/>
      <c r="AN2000" s="5"/>
      <c r="AO2000" s="5"/>
      <c r="AP2000" s="5"/>
      <c r="AQ2000" s="5"/>
      <c r="AR2000" s="5"/>
      <c r="AS2000" s="5"/>
      <c r="AT2000" s="5"/>
      <c r="AU2000" s="5"/>
      <c r="AV2000" s="5"/>
      <c r="AW2000" s="5"/>
      <c r="AX2000" s="5"/>
      <c r="AY2000" s="5"/>
      <c r="AZ2000" s="5"/>
      <c r="BA2000" s="5"/>
      <c r="BB2000" s="5"/>
      <c r="BC2000" s="5"/>
      <c r="BD2000" s="5"/>
      <c r="BE2000" s="5"/>
      <c r="BF2000" s="5"/>
      <c r="BG2000" s="5"/>
      <c r="BH2000" s="5"/>
      <c r="BI2000" s="5"/>
      <c r="BJ2000" s="5"/>
      <c r="BK2000" s="5"/>
      <c r="BL2000" s="5"/>
      <c r="BM2000" s="5"/>
      <c r="BN2000" s="5"/>
      <c r="BO2000" s="1">
        <f t="shared" si="31"/>
        <v>0</v>
      </c>
      <c r="BP2000" s="2"/>
    </row>
    <row r="2001" spans="1:68" x14ac:dyDescent="0.25">
      <c r="A2001" s="3"/>
      <c r="B2001" s="4"/>
      <c r="C2001" s="2"/>
      <c r="D2001" s="5"/>
      <c r="E2001" s="5"/>
      <c r="F2001" s="5"/>
      <c r="G2001" s="5"/>
      <c r="H2001" s="5"/>
      <c r="I2001" s="5"/>
      <c r="J2001" s="5"/>
      <c r="K2001" s="5"/>
      <c r="L2001" s="5"/>
      <c r="M2001" s="5"/>
      <c r="N2001" s="5"/>
      <c r="O2001" s="5"/>
      <c r="P2001" s="5"/>
      <c r="Q2001" s="5"/>
      <c r="R2001" s="5"/>
      <c r="S2001" s="5"/>
      <c r="T2001" s="5"/>
      <c r="U2001" s="5"/>
      <c r="V2001" s="5"/>
      <c r="W2001" s="5"/>
      <c r="X2001" s="5"/>
      <c r="Y2001" s="5"/>
      <c r="Z2001" s="5"/>
      <c r="AA2001" s="5"/>
      <c r="AB2001" s="5"/>
      <c r="AC2001" s="5"/>
      <c r="AD2001" s="5"/>
      <c r="AE2001" s="5"/>
      <c r="AF2001" s="5"/>
      <c r="AG2001" s="5"/>
      <c r="AH2001" s="5"/>
      <c r="AI2001" s="5"/>
      <c r="AJ2001" s="5"/>
      <c r="AK2001" s="5"/>
      <c r="AL2001" s="5"/>
      <c r="AM2001" s="5"/>
      <c r="AN2001" s="5"/>
      <c r="AO2001" s="5"/>
      <c r="AP2001" s="5"/>
      <c r="AQ2001" s="5"/>
      <c r="AR2001" s="5"/>
      <c r="AS2001" s="5"/>
      <c r="AT2001" s="5"/>
      <c r="AU2001" s="5"/>
      <c r="AV2001" s="5"/>
      <c r="AW2001" s="5"/>
      <c r="AX2001" s="5"/>
      <c r="AY2001" s="5"/>
      <c r="AZ2001" s="5"/>
      <c r="BA2001" s="5"/>
      <c r="BB2001" s="5"/>
      <c r="BC2001" s="5"/>
      <c r="BD2001" s="5"/>
      <c r="BE2001" s="5"/>
      <c r="BF2001" s="5"/>
      <c r="BG2001" s="5"/>
      <c r="BH2001" s="5"/>
      <c r="BI2001" s="5"/>
      <c r="BJ2001" s="5"/>
      <c r="BK2001" s="5"/>
      <c r="BL2001" s="5"/>
      <c r="BM2001" s="5"/>
      <c r="BN2001" s="5"/>
      <c r="BO2001" s="1">
        <f t="shared" si="31"/>
        <v>0</v>
      </c>
      <c r="BP2001" s="2"/>
    </row>
    <row r="2002" spans="1:68" x14ac:dyDescent="0.25">
      <c r="A2002" s="3"/>
      <c r="B2002" s="4"/>
      <c r="C2002" s="2"/>
      <c r="D2002" s="5"/>
      <c r="E2002" s="5"/>
      <c r="F2002" s="5"/>
      <c r="G2002" s="5"/>
      <c r="H2002" s="5"/>
      <c r="I2002" s="5"/>
      <c r="J2002" s="5"/>
      <c r="K2002" s="5"/>
      <c r="L2002" s="5"/>
      <c r="M2002" s="5"/>
      <c r="N2002" s="5"/>
      <c r="O2002" s="5"/>
      <c r="P2002" s="5"/>
      <c r="Q2002" s="5"/>
      <c r="R2002" s="5"/>
      <c r="S2002" s="5"/>
      <c r="T2002" s="5"/>
      <c r="U2002" s="5"/>
      <c r="V2002" s="5"/>
      <c r="W2002" s="5"/>
      <c r="X2002" s="5"/>
      <c r="Y2002" s="5"/>
      <c r="Z2002" s="5"/>
      <c r="AA2002" s="5"/>
      <c r="AB2002" s="5"/>
      <c r="AC2002" s="5"/>
      <c r="AD2002" s="5"/>
      <c r="AE2002" s="5"/>
      <c r="AF2002" s="5"/>
      <c r="AG2002" s="5"/>
      <c r="AH2002" s="5"/>
      <c r="AI2002" s="5"/>
      <c r="AJ2002" s="5"/>
      <c r="AK2002" s="5"/>
      <c r="AL2002" s="5"/>
      <c r="AM2002" s="5"/>
      <c r="AN2002" s="5"/>
      <c r="AO2002" s="5"/>
      <c r="AP2002" s="5"/>
      <c r="AQ2002" s="5"/>
      <c r="AR2002" s="5"/>
      <c r="AS2002" s="5"/>
      <c r="AT2002" s="5"/>
      <c r="AU2002" s="5"/>
      <c r="AV2002" s="5"/>
      <c r="AW2002" s="5"/>
      <c r="AX2002" s="5"/>
      <c r="AY2002" s="5"/>
      <c r="AZ2002" s="5"/>
      <c r="BA2002" s="5"/>
      <c r="BB2002" s="5"/>
      <c r="BC2002" s="5"/>
      <c r="BD2002" s="5"/>
      <c r="BE2002" s="5"/>
      <c r="BF2002" s="5"/>
      <c r="BG2002" s="5"/>
      <c r="BH2002" s="5"/>
      <c r="BI2002" s="5"/>
      <c r="BJ2002" s="5"/>
      <c r="BK2002" s="5"/>
      <c r="BL2002" s="5"/>
      <c r="BM2002" s="5"/>
      <c r="BN2002" s="5"/>
      <c r="BO2002" s="1">
        <f t="shared" si="31"/>
        <v>0</v>
      </c>
      <c r="BP2002" s="2"/>
    </row>
    <row r="2003" spans="1:68" x14ac:dyDescent="0.25">
      <c r="A2003" s="3"/>
      <c r="B2003" s="4"/>
      <c r="C2003" s="2"/>
      <c r="D2003" s="5"/>
      <c r="E2003" s="5"/>
      <c r="F2003" s="5"/>
      <c r="G2003" s="5"/>
      <c r="H2003" s="5"/>
      <c r="I2003" s="5"/>
      <c r="J2003" s="5"/>
      <c r="K2003" s="5"/>
      <c r="L2003" s="5"/>
      <c r="M2003" s="5"/>
      <c r="N2003" s="5"/>
      <c r="O2003" s="5"/>
      <c r="P2003" s="5"/>
      <c r="Q2003" s="5"/>
      <c r="R2003" s="5"/>
      <c r="S2003" s="5"/>
      <c r="T2003" s="5"/>
      <c r="U2003" s="5"/>
      <c r="V2003" s="5"/>
      <c r="W2003" s="5"/>
      <c r="X2003" s="5"/>
      <c r="Y2003" s="5"/>
      <c r="Z2003" s="5"/>
      <c r="AA2003" s="5"/>
      <c r="AB2003" s="5"/>
      <c r="AC2003" s="5"/>
      <c r="AD2003" s="5"/>
      <c r="AE2003" s="5"/>
      <c r="AF2003" s="5"/>
      <c r="AG2003" s="5"/>
      <c r="AH2003" s="5"/>
      <c r="AI2003" s="5"/>
      <c r="AJ2003" s="5"/>
      <c r="AK2003" s="5"/>
      <c r="AL2003" s="5"/>
      <c r="AM2003" s="5"/>
      <c r="AN2003" s="5"/>
      <c r="AO2003" s="5"/>
      <c r="AP2003" s="5"/>
      <c r="AQ2003" s="5"/>
      <c r="AR2003" s="5"/>
      <c r="AS2003" s="5"/>
      <c r="AT2003" s="5"/>
      <c r="AU2003" s="5"/>
      <c r="AV2003" s="5"/>
      <c r="AW2003" s="5"/>
      <c r="AX2003" s="5"/>
      <c r="AY2003" s="5"/>
      <c r="AZ2003" s="5"/>
      <c r="BA2003" s="5"/>
      <c r="BB2003" s="5"/>
      <c r="BC2003" s="5"/>
      <c r="BD2003" s="5"/>
      <c r="BE2003" s="5"/>
      <c r="BF2003" s="5"/>
      <c r="BG2003" s="5"/>
      <c r="BH2003" s="5"/>
      <c r="BI2003" s="5"/>
      <c r="BJ2003" s="5"/>
      <c r="BK2003" s="5"/>
      <c r="BL2003" s="5"/>
      <c r="BM2003" s="5"/>
      <c r="BN2003" s="5"/>
      <c r="BO2003" s="1">
        <f t="shared" si="31"/>
        <v>0</v>
      </c>
      <c r="BP2003" s="2"/>
    </row>
    <row r="2004" spans="1:68" x14ac:dyDescent="0.25">
      <c r="A2004" s="3"/>
      <c r="B2004" s="4"/>
      <c r="C2004" s="2"/>
      <c r="D2004" s="5"/>
      <c r="E2004" s="5"/>
      <c r="F2004" s="5"/>
      <c r="G2004" s="5"/>
      <c r="H2004" s="5"/>
      <c r="I2004" s="5"/>
      <c r="J2004" s="5"/>
      <c r="K2004" s="5"/>
      <c r="L2004" s="5"/>
      <c r="M2004" s="5"/>
      <c r="N2004" s="5"/>
      <c r="O2004" s="5"/>
      <c r="P2004" s="5"/>
      <c r="Q2004" s="5"/>
      <c r="R2004" s="5"/>
      <c r="S2004" s="5"/>
      <c r="T2004" s="5"/>
      <c r="U2004" s="5"/>
      <c r="V2004" s="5"/>
      <c r="W2004" s="5"/>
      <c r="X2004" s="5"/>
      <c r="Y2004" s="5"/>
      <c r="Z2004" s="5"/>
      <c r="AA2004" s="5"/>
      <c r="AB2004" s="5"/>
      <c r="AC2004" s="5"/>
      <c r="AD2004" s="5"/>
      <c r="AE2004" s="5"/>
      <c r="AF2004" s="5"/>
      <c r="AG2004" s="5"/>
      <c r="AH2004" s="5"/>
      <c r="AI2004" s="5"/>
      <c r="AJ2004" s="5"/>
      <c r="AK2004" s="5"/>
      <c r="AL2004" s="5"/>
      <c r="AM2004" s="5"/>
      <c r="AN2004" s="5"/>
      <c r="AO2004" s="5"/>
      <c r="AP2004" s="5"/>
      <c r="AQ2004" s="5"/>
      <c r="AR2004" s="5"/>
      <c r="AS2004" s="5"/>
      <c r="AT2004" s="5"/>
      <c r="AU2004" s="5"/>
      <c r="AV2004" s="5"/>
      <c r="AW2004" s="5"/>
      <c r="AX2004" s="5"/>
      <c r="AY2004" s="5"/>
      <c r="AZ2004" s="5"/>
      <c r="BA2004" s="5"/>
      <c r="BB2004" s="5"/>
      <c r="BC2004" s="5"/>
      <c r="BD2004" s="5"/>
      <c r="BE2004" s="5"/>
      <c r="BF2004" s="5"/>
      <c r="BG2004" s="5"/>
      <c r="BH2004" s="5"/>
      <c r="BI2004" s="5"/>
      <c r="BJ2004" s="5"/>
      <c r="BK2004" s="5"/>
      <c r="BL2004" s="5"/>
      <c r="BM2004" s="5"/>
      <c r="BN2004" s="5"/>
      <c r="BO2004" s="1">
        <f t="shared" si="31"/>
        <v>0</v>
      </c>
      <c r="BP2004" s="2"/>
    </row>
    <row r="2005" spans="1:68" x14ac:dyDescent="0.25">
      <c r="A2005" s="3"/>
      <c r="B2005" s="4"/>
      <c r="C2005" s="2"/>
      <c r="D2005" s="5"/>
      <c r="E2005" s="5"/>
      <c r="F2005" s="5"/>
      <c r="G2005" s="5"/>
      <c r="H2005" s="5"/>
      <c r="I2005" s="5"/>
      <c r="J2005" s="5"/>
      <c r="K2005" s="5"/>
      <c r="L2005" s="5"/>
      <c r="M2005" s="5"/>
      <c r="N2005" s="5"/>
      <c r="O2005" s="5"/>
      <c r="P2005" s="5"/>
      <c r="Q2005" s="5"/>
      <c r="R2005" s="5"/>
      <c r="S2005" s="5"/>
      <c r="T2005" s="5"/>
      <c r="U2005" s="5"/>
      <c r="V2005" s="5"/>
      <c r="W2005" s="5"/>
      <c r="X2005" s="5"/>
      <c r="Y2005" s="5"/>
      <c r="Z2005" s="5"/>
      <c r="AA2005" s="5"/>
      <c r="AB2005" s="5"/>
      <c r="AC2005" s="5"/>
      <c r="AD2005" s="5"/>
      <c r="AE2005" s="5"/>
      <c r="AF2005" s="5"/>
      <c r="AG2005" s="5"/>
      <c r="AH2005" s="5"/>
      <c r="AI2005" s="5"/>
      <c r="AJ2005" s="5"/>
      <c r="AK2005" s="5"/>
      <c r="AL2005" s="5"/>
      <c r="AM2005" s="5"/>
      <c r="AN2005" s="5"/>
      <c r="AO2005" s="5"/>
      <c r="AP2005" s="5"/>
      <c r="AQ2005" s="5"/>
      <c r="AR2005" s="5"/>
      <c r="AS2005" s="5"/>
      <c r="AT2005" s="5"/>
      <c r="AU2005" s="5"/>
      <c r="AV2005" s="5"/>
      <c r="AW2005" s="5"/>
      <c r="AX2005" s="5"/>
      <c r="AY2005" s="5"/>
      <c r="AZ2005" s="5"/>
      <c r="BA2005" s="5"/>
      <c r="BB2005" s="5"/>
      <c r="BC2005" s="5"/>
      <c r="BD2005" s="5"/>
      <c r="BE2005" s="5"/>
      <c r="BF2005" s="5"/>
      <c r="BG2005" s="5"/>
      <c r="BH2005" s="5"/>
      <c r="BI2005" s="5"/>
      <c r="BJ2005" s="5"/>
      <c r="BK2005" s="5"/>
      <c r="BL2005" s="5"/>
      <c r="BM2005" s="5"/>
      <c r="BN2005" s="5"/>
      <c r="BO2005" s="1">
        <f t="shared" si="31"/>
        <v>0</v>
      </c>
      <c r="BP2005" s="2"/>
    </row>
    <row r="2006" spans="1:68" x14ac:dyDescent="0.25">
      <c r="A2006" s="3"/>
      <c r="B2006" s="4"/>
      <c r="C2006" s="2"/>
      <c r="D2006" s="5"/>
      <c r="E2006" s="5"/>
      <c r="F2006" s="5"/>
      <c r="G2006" s="5"/>
      <c r="H2006" s="5"/>
      <c r="I2006" s="5"/>
      <c r="J2006" s="5"/>
      <c r="K2006" s="5"/>
      <c r="L2006" s="5"/>
      <c r="M2006" s="5"/>
      <c r="N2006" s="5"/>
      <c r="O2006" s="5"/>
      <c r="P2006" s="5"/>
      <c r="Q2006" s="5"/>
      <c r="R2006" s="5"/>
      <c r="S2006" s="5"/>
      <c r="T2006" s="5"/>
      <c r="U2006" s="5"/>
      <c r="V2006" s="5"/>
      <c r="W2006" s="5"/>
      <c r="X2006" s="5"/>
      <c r="Y2006" s="5"/>
      <c r="Z2006" s="5"/>
      <c r="AA2006" s="5"/>
      <c r="AB2006" s="5"/>
      <c r="AC2006" s="5"/>
      <c r="AD2006" s="5"/>
      <c r="AE2006" s="5"/>
      <c r="AF2006" s="5"/>
      <c r="AG2006" s="5"/>
      <c r="AH2006" s="5"/>
      <c r="AI2006" s="5"/>
      <c r="AJ2006" s="5"/>
      <c r="AK2006" s="5"/>
      <c r="AL2006" s="5"/>
      <c r="AM2006" s="5"/>
      <c r="AN2006" s="5"/>
      <c r="AO2006" s="5"/>
      <c r="AP2006" s="5"/>
      <c r="AQ2006" s="5"/>
      <c r="AR2006" s="5"/>
      <c r="AS2006" s="5"/>
      <c r="AT2006" s="5"/>
      <c r="AU2006" s="5"/>
      <c r="AV2006" s="5"/>
      <c r="AW2006" s="5"/>
      <c r="AX2006" s="5"/>
      <c r="AY2006" s="5"/>
      <c r="AZ2006" s="5"/>
      <c r="BA2006" s="5"/>
      <c r="BB2006" s="5"/>
      <c r="BC2006" s="5"/>
      <c r="BD2006" s="5"/>
      <c r="BE2006" s="5"/>
      <c r="BF2006" s="5"/>
      <c r="BG2006" s="5"/>
      <c r="BH2006" s="5"/>
      <c r="BI2006" s="5"/>
      <c r="BJ2006" s="5"/>
      <c r="BK2006" s="5"/>
      <c r="BL2006" s="5"/>
      <c r="BM2006" s="5"/>
      <c r="BN2006" s="5"/>
      <c r="BO2006" s="1">
        <f t="shared" si="31"/>
        <v>0</v>
      </c>
      <c r="BP2006" s="2"/>
    </row>
    <row r="2007" spans="1:68" x14ac:dyDescent="0.25">
      <c r="A2007" s="3"/>
      <c r="B2007" s="4"/>
      <c r="C2007" s="2"/>
      <c r="D2007" s="5"/>
      <c r="E2007" s="5"/>
      <c r="F2007" s="5"/>
      <c r="G2007" s="5"/>
      <c r="H2007" s="5"/>
      <c r="I2007" s="5"/>
      <c r="J2007" s="5"/>
      <c r="K2007" s="5"/>
      <c r="L2007" s="5"/>
      <c r="M2007" s="5"/>
      <c r="N2007" s="5"/>
      <c r="O2007" s="5"/>
      <c r="P2007" s="5"/>
      <c r="Q2007" s="5"/>
      <c r="R2007" s="5"/>
      <c r="S2007" s="5"/>
      <c r="T2007" s="5"/>
      <c r="U2007" s="5"/>
      <c r="V2007" s="5"/>
      <c r="W2007" s="5"/>
      <c r="X2007" s="5"/>
      <c r="Y2007" s="5"/>
      <c r="Z2007" s="5"/>
      <c r="AA2007" s="5"/>
      <c r="AB2007" s="5"/>
      <c r="AC2007" s="5"/>
      <c r="AD2007" s="5"/>
      <c r="AE2007" s="5"/>
      <c r="AF2007" s="5"/>
      <c r="AG2007" s="5"/>
      <c r="AH2007" s="5"/>
      <c r="AI2007" s="5"/>
      <c r="AJ2007" s="5"/>
      <c r="AK2007" s="5"/>
      <c r="AL2007" s="5"/>
      <c r="AM2007" s="5"/>
      <c r="AN2007" s="5"/>
      <c r="AO2007" s="5"/>
      <c r="AP2007" s="5"/>
      <c r="AQ2007" s="5"/>
      <c r="AR2007" s="5"/>
      <c r="AS2007" s="5"/>
      <c r="AT2007" s="5"/>
      <c r="AU2007" s="5"/>
      <c r="AV2007" s="5"/>
      <c r="AW2007" s="5"/>
      <c r="AX2007" s="5"/>
      <c r="AY2007" s="5"/>
      <c r="AZ2007" s="5"/>
      <c r="BA2007" s="5"/>
      <c r="BB2007" s="5"/>
      <c r="BC2007" s="5"/>
      <c r="BD2007" s="5"/>
      <c r="BE2007" s="5"/>
      <c r="BF2007" s="5"/>
      <c r="BG2007" s="5"/>
      <c r="BH2007" s="5"/>
      <c r="BI2007" s="5"/>
      <c r="BJ2007" s="5"/>
      <c r="BK2007" s="5"/>
      <c r="BL2007" s="5"/>
      <c r="BM2007" s="5"/>
      <c r="BN2007" s="5"/>
      <c r="BO2007" s="1">
        <f t="shared" si="31"/>
        <v>0</v>
      </c>
      <c r="BP2007" s="2"/>
    </row>
    <row r="2008" spans="1:68" x14ac:dyDescent="0.25">
      <c r="A2008" s="3"/>
      <c r="B2008" s="4"/>
      <c r="C2008" s="2"/>
      <c r="D2008" s="5"/>
      <c r="E2008" s="5"/>
      <c r="F2008" s="5"/>
      <c r="G2008" s="5"/>
      <c r="H2008" s="5"/>
      <c r="I2008" s="5"/>
      <c r="J2008" s="5"/>
      <c r="K2008" s="5"/>
      <c r="L2008" s="5"/>
      <c r="M2008" s="5"/>
      <c r="N2008" s="5"/>
      <c r="O2008" s="5"/>
      <c r="P2008" s="5"/>
      <c r="Q2008" s="5"/>
      <c r="R2008" s="5"/>
      <c r="S2008" s="5"/>
      <c r="T2008" s="5"/>
      <c r="U2008" s="5"/>
      <c r="V2008" s="5"/>
      <c r="W2008" s="5"/>
      <c r="X2008" s="5"/>
      <c r="Y2008" s="5"/>
      <c r="Z2008" s="5"/>
      <c r="AA2008" s="5"/>
      <c r="AB2008" s="5"/>
      <c r="AC2008" s="5"/>
      <c r="AD2008" s="5"/>
      <c r="AE2008" s="5"/>
      <c r="AF2008" s="5"/>
      <c r="AG2008" s="5"/>
      <c r="AH2008" s="5"/>
      <c r="AI2008" s="5"/>
      <c r="AJ2008" s="5"/>
      <c r="AK2008" s="5"/>
      <c r="AL2008" s="5"/>
      <c r="AM2008" s="5"/>
      <c r="AN2008" s="5"/>
      <c r="AO2008" s="5"/>
      <c r="AP2008" s="5"/>
      <c r="AQ2008" s="5"/>
      <c r="AR2008" s="5"/>
      <c r="AS2008" s="5"/>
      <c r="AT2008" s="5"/>
      <c r="AU2008" s="5"/>
      <c r="AV2008" s="5"/>
      <c r="AW2008" s="5"/>
      <c r="AX2008" s="5"/>
      <c r="AY2008" s="5"/>
      <c r="AZ2008" s="5"/>
      <c r="BA2008" s="5"/>
      <c r="BB2008" s="5"/>
      <c r="BC2008" s="5"/>
      <c r="BD2008" s="5"/>
      <c r="BE2008" s="5"/>
      <c r="BF2008" s="5"/>
      <c r="BG2008" s="5"/>
      <c r="BH2008" s="5"/>
      <c r="BI2008" s="5"/>
      <c r="BJ2008" s="5"/>
      <c r="BK2008" s="5"/>
      <c r="BL2008" s="5"/>
      <c r="BM2008" s="5"/>
      <c r="BN2008" s="5"/>
      <c r="BO2008" s="1">
        <f t="shared" si="31"/>
        <v>0</v>
      </c>
      <c r="BP2008" s="2"/>
    </row>
    <row r="2009" spans="1:68" x14ac:dyDescent="0.25">
      <c r="A2009" s="3"/>
      <c r="B2009" s="4"/>
      <c r="C2009" s="2"/>
      <c r="D2009" s="5"/>
      <c r="E2009" s="5"/>
      <c r="F2009" s="5"/>
      <c r="G2009" s="5"/>
      <c r="H2009" s="5"/>
      <c r="I2009" s="5"/>
      <c r="J2009" s="5"/>
      <c r="K2009" s="5"/>
      <c r="L2009" s="5"/>
      <c r="M2009" s="5"/>
      <c r="N2009" s="5"/>
      <c r="O2009" s="5"/>
      <c r="P2009" s="5"/>
      <c r="Q2009" s="5"/>
      <c r="R2009" s="5"/>
      <c r="S2009" s="5"/>
      <c r="T2009" s="5"/>
      <c r="U2009" s="5"/>
      <c r="V2009" s="5"/>
      <c r="W2009" s="5"/>
      <c r="X2009" s="5"/>
      <c r="Y2009" s="5"/>
      <c r="Z2009" s="5"/>
      <c r="AA2009" s="5"/>
      <c r="AB2009" s="5"/>
      <c r="AC2009" s="5"/>
      <c r="AD2009" s="5"/>
      <c r="AE2009" s="5"/>
      <c r="AF2009" s="5"/>
      <c r="AG2009" s="5"/>
      <c r="AH2009" s="5"/>
      <c r="AI2009" s="5"/>
      <c r="AJ2009" s="5"/>
      <c r="AK2009" s="5"/>
      <c r="AL2009" s="5"/>
      <c r="AM2009" s="5"/>
      <c r="AN2009" s="5"/>
      <c r="AO2009" s="5"/>
      <c r="AP2009" s="5"/>
      <c r="AQ2009" s="5"/>
      <c r="AR2009" s="5"/>
      <c r="AS2009" s="5"/>
      <c r="AT2009" s="5"/>
      <c r="AU2009" s="5"/>
      <c r="AV2009" s="5"/>
      <c r="AW2009" s="5"/>
      <c r="AX2009" s="5"/>
      <c r="AY2009" s="5"/>
      <c r="AZ2009" s="5"/>
      <c r="BA2009" s="5"/>
      <c r="BB2009" s="5"/>
      <c r="BC2009" s="5"/>
      <c r="BD2009" s="5"/>
      <c r="BE2009" s="5"/>
      <c r="BF2009" s="5"/>
      <c r="BG2009" s="5"/>
      <c r="BH2009" s="5"/>
      <c r="BI2009" s="5"/>
      <c r="BJ2009" s="5"/>
      <c r="BK2009" s="5"/>
      <c r="BL2009" s="5"/>
      <c r="BM2009" s="5"/>
      <c r="BN2009" s="5"/>
      <c r="BO2009" s="1">
        <f t="shared" si="31"/>
        <v>0</v>
      </c>
      <c r="BP2009" s="2"/>
    </row>
    <row r="2010" spans="1:68" x14ac:dyDescent="0.25">
      <c r="A2010" s="3"/>
      <c r="B2010" s="4"/>
      <c r="C2010" s="2"/>
      <c r="D2010" s="5"/>
      <c r="E2010" s="5"/>
      <c r="F2010" s="5"/>
      <c r="G2010" s="5"/>
      <c r="H2010" s="5"/>
      <c r="I2010" s="5"/>
      <c r="J2010" s="5"/>
      <c r="K2010" s="5"/>
      <c r="L2010" s="5"/>
      <c r="M2010" s="5"/>
      <c r="N2010" s="5"/>
      <c r="O2010" s="5"/>
      <c r="P2010" s="5"/>
      <c r="Q2010" s="5"/>
      <c r="R2010" s="5"/>
      <c r="S2010" s="5"/>
      <c r="T2010" s="5"/>
      <c r="U2010" s="5"/>
      <c r="V2010" s="5"/>
      <c r="W2010" s="5"/>
      <c r="X2010" s="5"/>
      <c r="Y2010" s="5"/>
      <c r="Z2010" s="5"/>
      <c r="AA2010" s="5"/>
      <c r="AB2010" s="5"/>
      <c r="AC2010" s="5"/>
      <c r="AD2010" s="5"/>
      <c r="AE2010" s="5"/>
      <c r="AF2010" s="5"/>
      <c r="AG2010" s="5"/>
      <c r="AH2010" s="5"/>
      <c r="AI2010" s="5"/>
      <c r="AJ2010" s="5"/>
      <c r="AK2010" s="5"/>
      <c r="AL2010" s="5"/>
      <c r="AM2010" s="5"/>
      <c r="AN2010" s="5"/>
      <c r="AO2010" s="5"/>
      <c r="AP2010" s="5"/>
      <c r="AQ2010" s="5"/>
      <c r="AR2010" s="5"/>
      <c r="AS2010" s="5"/>
      <c r="AT2010" s="5"/>
      <c r="AU2010" s="5"/>
      <c r="AV2010" s="5"/>
      <c r="AW2010" s="5"/>
      <c r="AX2010" s="5"/>
      <c r="AY2010" s="5"/>
      <c r="AZ2010" s="5"/>
      <c r="BA2010" s="5"/>
      <c r="BB2010" s="5"/>
      <c r="BC2010" s="5"/>
      <c r="BD2010" s="5"/>
      <c r="BE2010" s="5"/>
      <c r="BF2010" s="5"/>
      <c r="BG2010" s="5"/>
      <c r="BH2010" s="5"/>
      <c r="BI2010" s="5"/>
      <c r="BJ2010" s="5"/>
      <c r="BK2010" s="5"/>
      <c r="BL2010" s="5"/>
      <c r="BM2010" s="5"/>
      <c r="BN2010" s="5"/>
      <c r="BO2010" s="1">
        <f t="shared" si="31"/>
        <v>0</v>
      </c>
      <c r="BP2010" s="2"/>
    </row>
    <row r="2011" spans="1:68" x14ac:dyDescent="0.25">
      <c r="A2011" s="3"/>
      <c r="B2011" s="4"/>
      <c r="C2011" s="2"/>
      <c r="D2011" s="5"/>
      <c r="E2011" s="5"/>
      <c r="F2011" s="5"/>
      <c r="G2011" s="5"/>
      <c r="H2011" s="5"/>
      <c r="I2011" s="5"/>
      <c r="J2011" s="5"/>
      <c r="K2011" s="5"/>
      <c r="L2011" s="5"/>
      <c r="M2011" s="5"/>
      <c r="N2011" s="5"/>
      <c r="O2011" s="5"/>
      <c r="P2011" s="5"/>
      <c r="Q2011" s="5"/>
      <c r="R2011" s="5"/>
      <c r="S2011" s="5"/>
      <c r="T2011" s="5"/>
      <c r="U2011" s="5"/>
      <c r="V2011" s="5"/>
      <c r="W2011" s="5"/>
      <c r="X2011" s="5"/>
      <c r="Y2011" s="5"/>
      <c r="Z2011" s="5"/>
      <c r="AA2011" s="5"/>
      <c r="AB2011" s="5"/>
      <c r="AC2011" s="5"/>
      <c r="AD2011" s="5"/>
      <c r="AE2011" s="5"/>
      <c r="AF2011" s="5"/>
      <c r="AG2011" s="5"/>
      <c r="AH2011" s="5"/>
      <c r="AI2011" s="5"/>
      <c r="AJ2011" s="5"/>
      <c r="AK2011" s="5"/>
      <c r="AL2011" s="5"/>
      <c r="AM2011" s="5"/>
      <c r="AN2011" s="5"/>
      <c r="AO2011" s="5"/>
      <c r="AP2011" s="5"/>
      <c r="AQ2011" s="5"/>
      <c r="AR2011" s="5"/>
      <c r="AS2011" s="5"/>
      <c r="AT2011" s="5"/>
      <c r="AU2011" s="5"/>
      <c r="AV2011" s="5"/>
      <c r="AW2011" s="5"/>
      <c r="AX2011" s="5"/>
      <c r="AY2011" s="5"/>
      <c r="AZ2011" s="5"/>
      <c r="BA2011" s="5"/>
      <c r="BB2011" s="5"/>
      <c r="BC2011" s="5"/>
      <c r="BD2011" s="5"/>
      <c r="BE2011" s="5"/>
      <c r="BF2011" s="5"/>
      <c r="BG2011" s="5"/>
      <c r="BH2011" s="5"/>
      <c r="BI2011" s="5"/>
      <c r="BJ2011" s="5"/>
      <c r="BK2011" s="5"/>
      <c r="BL2011" s="5"/>
      <c r="BM2011" s="5"/>
      <c r="BN2011" s="5"/>
      <c r="BO2011" s="1">
        <f t="shared" si="31"/>
        <v>0</v>
      </c>
      <c r="BP2011" s="2"/>
    </row>
    <row r="2012" spans="1:68" x14ac:dyDescent="0.25">
      <c r="A2012" s="3"/>
      <c r="B2012" s="4"/>
      <c r="C2012" s="2"/>
      <c r="D2012" s="5"/>
      <c r="E2012" s="5"/>
      <c r="F2012" s="5"/>
      <c r="G2012" s="5"/>
      <c r="H2012" s="5"/>
      <c r="I2012" s="5"/>
      <c r="J2012" s="5"/>
      <c r="K2012" s="5"/>
      <c r="L2012" s="5"/>
      <c r="M2012" s="5"/>
      <c r="N2012" s="5"/>
      <c r="O2012" s="5"/>
      <c r="P2012" s="5"/>
      <c r="Q2012" s="5"/>
      <c r="R2012" s="5"/>
      <c r="S2012" s="5"/>
      <c r="T2012" s="5"/>
      <c r="U2012" s="5"/>
      <c r="V2012" s="5"/>
      <c r="W2012" s="5"/>
      <c r="X2012" s="5"/>
      <c r="Y2012" s="5"/>
      <c r="Z2012" s="5"/>
      <c r="AA2012" s="5"/>
      <c r="AB2012" s="5"/>
      <c r="AC2012" s="5"/>
      <c r="AD2012" s="5"/>
      <c r="AE2012" s="5"/>
      <c r="AF2012" s="5"/>
      <c r="AG2012" s="5"/>
      <c r="AH2012" s="5"/>
      <c r="AI2012" s="5"/>
      <c r="AJ2012" s="5"/>
      <c r="AK2012" s="5"/>
      <c r="AL2012" s="5"/>
      <c r="AM2012" s="5"/>
      <c r="AN2012" s="5"/>
      <c r="AO2012" s="5"/>
      <c r="AP2012" s="5"/>
      <c r="AQ2012" s="5"/>
      <c r="AR2012" s="5"/>
      <c r="AS2012" s="5"/>
      <c r="AT2012" s="5"/>
      <c r="AU2012" s="5"/>
      <c r="AV2012" s="5"/>
      <c r="AW2012" s="5"/>
      <c r="AX2012" s="5"/>
      <c r="AY2012" s="5"/>
      <c r="AZ2012" s="5"/>
      <c r="BA2012" s="5"/>
      <c r="BB2012" s="5"/>
      <c r="BC2012" s="5"/>
      <c r="BD2012" s="5"/>
      <c r="BE2012" s="5"/>
      <c r="BF2012" s="5"/>
      <c r="BG2012" s="5"/>
      <c r="BH2012" s="5"/>
      <c r="BI2012" s="5"/>
      <c r="BJ2012" s="5"/>
      <c r="BK2012" s="5"/>
      <c r="BL2012" s="5"/>
      <c r="BM2012" s="5"/>
      <c r="BN2012" s="5"/>
      <c r="BO2012" s="1">
        <f t="shared" si="31"/>
        <v>0</v>
      </c>
      <c r="BP2012" s="2"/>
    </row>
    <row r="2013" spans="1:68" x14ac:dyDescent="0.25">
      <c r="A2013" s="3"/>
      <c r="B2013" s="4"/>
      <c r="C2013" s="2"/>
      <c r="D2013" s="5"/>
      <c r="E2013" s="5"/>
      <c r="F2013" s="5"/>
      <c r="G2013" s="5"/>
      <c r="H2013" s="5"/>
      <c r="I2013" s="5"/>
      <c r="J2013" s="5"/>
      <c r="K2013" s="5"/>
      <c r="L2013" s="5"/>
      <c r="M2013" s="5"/>
      <c r="N2013" s="5"/>
      <c r="O2013" s="5"/>
      <c r="P2013" s="5"/>
      <c r="Q2013" s="5"/>
      <c r="R2013" s="5"/>
      <c r="S2013" s="5"/>
      <c r="T2013" s="5"/>
      <c r="U2013" s="5"/>
      <c r="V2013" s="5"/>
      <c r="W2013" s="5"/>
      <c r="X2013" s="5"/>
      <c r="Y2013" s="5"/>
      <c r="Z2013" s="5"/>
      <c r="AA2013" s="5"/>
      <c r="AB2013" s="5"/>
      <c r="AC2013" s="5"/>
      <c r="AD2013" s="5"/>
      <c r="AE2013" s="5"/>
      <c r="AF2013" s="5"/>
      <c r="AG2013" s="5"/>
      <c r="AH2013" s="5"/>
      <c r="AI2013" s="5"/>
      <c r="AJ2013" s="5"/>
      <c r="AK2013" s="5"/>
      <c r="AL2013" s="5"/>
      <c r="AM2013" s="5"/>
      <c r="AN2013" s="5"/>
      <c r="AO2013" s="5"/>
      <c r="AP2013" s="5"/>
      <c r="AQ2013" s="5"/>
      <c r="AR2013" s="5"/>
      <c r="AS2013" s="5"/>
      <c r="AT2013" s="5"/>
      <c r="AU2013" s="5"/>
      <c r="AV2013" s="5"/>
      <c r="AW2013" s="5"/>
      <c r="AX2013" s="5"/>
      <c r="AY2013" s="5"/>
      <c r="AZ2013" s="5"/>
      <c r="BA2013" s="5"/>
      <c r="BB2013" s="5"/>
      <c r="BC2013" s="5"/>
      <c r="BD2013" s="5"/>
      <c r="BE2013" s="5"/>
      <c r="BF2013" s="5"/>
      <c r="BG2013" s="5"/>
      <c r="BH2013" s="5"/>
      <c r="BI2013" s="5"/>
      <c r="BJ2013" s="5"/>
      <c r="BK2013" s="5"/>
      <c r="BL2013" s="5"/>
      <c r="BM2013" s="5"/>
      <c r="BN2013" s="5"/>
      <c r="BO2013" s="1">
        <f t="shared" si="31"/>
        <v>0</v>
      </c>
      <c r="BP2013" s="2"/>
    </row>
    <row r="2014" spans="1:68" x14ac:dyDescent="0.25">
      <c r="A2014" s="3"/>
      <c r="B2014" s="4"/>
      <c r="C2014" s="2"/>
      <c r="D2014" s="5"/>
      <c r="E2014" s="5"/>
      <c r="F2014" s="5"/>
      <c r="G2014" s="5"/>
      <c r="H2014" s="5"/>
      <c r="I2014" s="5"/>
      <c r="J2014" s="5"/>
      <c r="K2014" s="5"/>
      <c r="L2014" s="5"/>
      <c r="M2014" s="5"/>
      <c r="N2014" s="5"/>
      <c r="O2014" s="5"/>
      <c r="P2014" s="5"/>
      <c r="Q2014" s="5"/>
      <c r="R2014" s="5"/>
      <c r="S2014" s="5"/>
      <c r="T2014" s="5"/>
      <c r="U2014" s="5"/>
      <c r="V2014" s="5"/>
      <c r="W2014" s="5"/>
      <c r="X2014" s="5"/>
      <c r="Y2014" s="5"/>
      <c r="Z2014" s="5"/>
      <c r="AA2014" s="5"/>
      <c r="AB2014" s="5"/>
      <c r="AC2014" s="5"/>
      <c r="AD2014" s="5"/>
      <c r="AE2014" s="5"/>
      <c r="AF2014" s="5"/>
      <c r="AG2014" s="5"/>
      <c r="AH2014" s="5"/>
      <c r="AI2014" s="5"/>
      <c r="AJ2014" s="5"/>
      <c r="AK2014" s="5"/>
      <c r="AL2014" s="5"/>
      <c r="AM2014" s="5"/>
      <c r="AN2014" s="5"/>
      <c r="AO2014" s="5"/>
      <c r="AP2014" s="5"/>
      <c r="AQ2014" s="5"/>
      <c r="AR2014" s="5"/>
      <c r="AS2014" s="5"/>
      <c r="AT2014" s="5"/>
      <c r="AU2014" s="5"/>
      <c r="AV2014" s="5"/>
      <c r="AW2014" s="5"/>
      <c r="AX2014" s="5"/>
      <c r="AY2014" s="5"/>
      <c r="AZ2014" s="5"/>
      <c r="BA2014" s="5"/>
      <c r="BB2014" s="5"/>
      <c r="BC2014" s="5"/>
      <c r="BD2014" s="5"/>
      <c r="BE2014" s="5"/>
      <c r="BF2014" s="5"/>
      <c r="BG2014" s="5"/>
      <c r="BH2014" s="5"/>
      <c r="BI2014" s="5"/>
      <c r="BJ2014" s="5"/>
      <c r="BK2014" s="5"/>
      <c r="BL2014" s="5"/>
      <c r="BM2014" s="5"/>
      <c r="BN2014" s="5"/>
      <c r="BO2014" s="1">
        <f t="shared" si="31"/>
        <v>0</v>
      </c>
      <c r="BP2014" s="2"/>
    </row>
    <row r="2015" spans="1:68" x14ac:dyDescent="0.25">
      <c r="A2015" s="3"/>
      <c r="B2015" s="4"/>
      <c r="C2015" s="2"/>
      <c r="D2015" s="5"/>
      <c r="E2015" s="5"/>
      <c r="F2015" s="5"/>
      <c r="G2015" s="5"/>
      <c r="H2015" s="5"/>
      <c r="I2015" s="5"/>
      <c r="J2015" s="5"/>
      <c r="K2015" s="5"/>
      <c r="L2015" s="5"/>
      <c r="M2015" s="5"/>
      <c r="N2015" s="5"/>
      <c r="O2015" s="5"/>
      <c r="P2015" s="5"/>
      <c r="Q2015" s="5"/>
      <c r="R2015" s="5"/>
      <c r="S2015" s="5"/>
      <c r="T2015" s="5"/>
      <c r="U2015" s="5"/>
      <c r="V2015" s="5"/>
      <c r="W2015" s="5"/>
      <c r="X2015" s="5"/>
      <c r="Y2015" s="5"/>
      <c r="Z2015" s="5"/>
      <c r="AA2015" s="5"/>
      <c r="AB2015" s="5"/>
      <c r="AC2015" s="5"/>
      <c r="AD2015" s="5"/>
      <c r="AE2015" s="5"/>
      <c r="AF2015" s="5"/>
      <c r="AG2015" s="5"/>
      <c r="AH2015" s="5"/>
      <c r="AI2015" s="5"/>
      <c r="AJ2015" s="5"/>
      <c r="AK2015" s="5"/>
      <c r="AL2015" s="5"/>
      <c r="AM2015" s="5"/>
      <c r="AN2015" s="5"/>
      <c r="AO2015" s="5"/>
      <c r="AP2015" s="5"/>
      <c r="AQ2015" s="5"/>
      <c r="AR2015" s="5"/>
      <c r="AS2015" s="5"/>
      <c r="AT2015" s="5"/>
      <c r="AU2015" s="5"/>
      <c r="AV2015" s="5"/>
      <c r="AW2015" s="5"/>
      <c r="AX2015" s="5"/>
      <c r="AY2015" s="5"/>
      <c r="AZ2015" s="5"/>
      <c r="BA2015" s="5"/>
      <c r="BB2015" s="5"/>
      <c r="BC2015" s="5"/>
      <c r="BD2015" s="5"/>
      <c r="BE2015" s="5"/>
      <c r="BF2015" s="5"/>
      <c r="BG2015" s="5"/>
      <c r="BH2015" s="5"/>
      <c r="BI2015" s="5"/>
      <c r="BJ2015" s="5"/>
      <c r="BK2015" s="5"/>
      <c r="BL2015" s="5"/>
      <c r="BM2015" s="5"/>
      <c r="BN2015" s="5"/>
      <c r="BO2015" s="1">
        <f t="shared" si="31"/>
        <v>0</v>
      </c>
      <c r="BP2015" s="2"/>
    </row>
    <row r="2016" spans="1:68" x14ac:dyDescent="0.25">
      <c r="A2016" s="3"/>
      <c r="B2016" s="4"/>
      <c r="C2016" s="2"/>
      <c r="D2016" s="5"/>
      <c r="E2016" s="5"/>
      <c r="F2016" s="5"/>
      <c r="G2016" s="5"/>
      <c r="H2016" s="5"/>
      <c r="I2016" s="5"/>
      <c r="J2016" s="5"/>
      <c r="K2016" s="5"/>
      <c r="L2016" s="5"/>
      <c r="M2016" s="5"/>
      <c r="N2016" s="5"/>
      <c r="O2016" s="5"/>
      <c r="P2016" s="5"/>
      <c r="Q2016" s="5"/>
      <c r="R2016" s="5"/>
      <c r="S2016" s="5"/>
      <c r="T2016" s="5"/>
      <c r="U2016" s="5"/>
      <c r="V2016" s="5"/>
      <c r="W2016" s="5"/>
      <c r="X2016" s="5"/>
      <c r="Y2016" s="5"/>
      <c r="Z2016" s="5"/>
      <c r="AA2016" s="5"/>
      <c r="AB2016" s="5"/>
      <c r="AC2016" s="5"/>
      <c r="AD2016" s="5"/>
      <c r="AE2016" s="5"/>
      <c r="AF2016" s="5"/>
      <c r="AG2016" s="5"/>
      <c r="AH2016" s="5"/>
      <c r="AI2016" s="5"/>
      <c r="AJ2016" s="5"/>
      <c r="AK2016" s="5"/>
      <c r="AL2016" s="5"/>
      <c r="AM2016" s="5"/>
      <c r="AN2016" s="5"/>
      <c r="AO2016" s="5"/>
      <c r="AP2016" s="5"/>
      <c r="AQ2016" s="5"/>
      <c r="AR2016" s="5"/>
      <c r="AS2016" s="5"/>
      <c r="AT2016" s="5"/>
      <c r="AU2016" s="5"/>
      <c r="AV2016" s="5"/>
      <c r="AW2016" s="5"/>
      <c r="AX2016" s="5"/>
      <c r="AY2016" s="5"/>
      <c r="AZ2016" s="5"/>
      <c r="BA2016" s="5"/>
      <c r="BB2016" s="5"/>
      <c r="BC2016" s="5"/>
      <c r="BD2016" s="5"/>
      <c r="BE2016" s="5"/>
      <c r="BF2016" s="5"/>
      <c r="BG2016" s="5"/>
      <c r="BH2016" s="5"/>
      <c r="BI2016" s="5"/>
      <c r="BJ2016" s="5"/>
      <c r="BK2016" s="5"/>
      <c r="BL2016" s="5"/>
      <c r="BM2016" s="5"/>
      <c r="BN2016" s="5"/>
      <c r="BO2016" s="1">
        <f t="shared" si="31"/>
        <v>0</v>
      </c>
      <c r="BP2016" s="2"/>
    </row>
    <row r="2017" spans="1:68" x14ac:dyDescent="0.25">
      <c r="A2017" s="3"/>
      <c r="B2017" s="4"/>
      <c r="C2017" s="2"/>
      <c r="D2017" s="5"/>
      <c r="E2017" s="5"/>
      <c r="F2017" s="5"/>
      <c r="G2017" s="5"/>
      <c r="H2017" s="5"/>
      <c r="I2017" s="5"/>
      <c r="J2017" s="5"/>
      <c r="K2017" s="5"/>
      <c r="L2017" s="5"/>
      <c r="M2017" s="5"/>
      <c r="N2017" s="5"/>
      <c r="O2017" s="5"/>
      <c r="P2017" s="5"/>
      <c r="Q2017" s="5"/>
      <c r="R2017" s="5"/>
      <c r="S2017" s="5"/>
      <c r="T2017" s="5"/>
      <c r="U2017" s="5"/>
      <c r="V2017" s="5"/>
      <c r="W2017" s="5"/>
      <c r="X2017" s="5"/>
      <c r="Y2017" s="5"/>
      <c r="Z2017" s="5"/>
      <c r="AA2017" s="5"/>
      <c r="AB2017" s="5"/>
      <c r="AC2017" s="5"/>
      <c r="AD2017" s="5"/>
      <c r="AE2017" s="5"/>
      <c r="AF2017" s="5"/>
      <c r="AG2017" s="5"/>
      <c r="AH2017" s="5"/>
      <c r="AI2017" s="5"/>
      <c r="AJ2017" s="5"/>
      <c r="AK2017" s="5"/>
      <c r="AL2017" s="5"/>
      <c r="AM2017" s="5"/>
      <c r="AN2017" s="5"/>
      <c r="AO2017" s="5"/>
      <c r="AP2017" s="5"/>
      <c r="AQ2017" s="5"/>
      <c r="AR2017" s="5"/>
      <c r="AS2017" s="5"/>
      <c r="AT2017" s="5"/>
      <c r="AU2017" s="5"/>
      <c r="AV2017" s="5"/>
      <c r="AW2017" s="5"/>
      <c r="AX2017" s="5"/>
      <c r="AY2017" s="5"/>
      <c r="AZ2017" s="5"/>
      <c r="BA2017" s="5"/>
      <c r="BB2017" s="5"/>
      <c r="BC2017" s="5"/>
      <c r="BD2017" s="5"/>
      <c r="BE2017" s="5"/>
      <c r="BF2017" s="5"/>
      <c r="BG2017" s="5"/>
      <c r="BH2017" s="5"/>
      <c r="BI2017" s="5"/>
      <c r="BJ2017" s="5"/>
      <c r="BK2017" s="5"/>
      <c r="BL2017" s="5"/>
      <c r="BM2017" s="5"/>
      <c r="BN2017" s="5"/>
      <c r="BO2017" s="1">
        <f t="shared" si="31"/>
        <v>0</v>
      </c>
      <c r="BP2017" s="2"/>
    </row>
    <row r="2018" spans="1:68" x14ac:dyDescent="0.25">
      <c r="A2018" s="3"/>
      <c r="B2018" s="4"/>
      <c r="C2018" s="2"/>
      <c r="D2018" s="5"/>
      <c r="E2018" s="5"/>
      <c r="F2018" s="5"/>
      <c r="G2018" s="5"/>
      <c r="H2018" s="5"/>
      <c r="I2018" s="5"/>
      <c r="J2018" s="5"/>
      <c r="K2018" s="5"/>
      <c r="L2018" s="5"/>
      <c r="M2018" s="5"/>
      <c r="N2018" s="5"/>
      <c r="O2018" s="5"/>
      <c r="P2018" s="5"/>
      <c r="Q2018" s="5"/>
      <c r="R2018" s="5"/>
      <c r="S2018" s="5"/>
      <c r="T2018" s="5"/>
      <c r="U2018" s="5"/>
      <c r="V2018" s="5"/>
      <c r="W2018" s="5"/>
      <c r="X2018" s="5"/>
      <c r="Y2018" s="5"/>
      <c r="Z2018" s="5"/>
      <c r="AA2018" s="5"/>
      <c r="AB2018" s="5"/>
      <c r="AC2018" s="5"/>
      <c r="AD2018" s="5"/>
      <c r="AE2018" s="5"/>
      <c r="AF2018" s="5"/>
      <c r="AG2018" s="5"/>
      <c r="AH2018" s="5"/>
      <c r="AI2018" s="5"/>
      <c r="AJ2018" s="5"/>
      <c r="AK2018" s="5"/>
      <c r="AL2018" s="5"/>
      <c r="AM2018" s="5"/>
      <c r="AN2018" s="5"/>
      <c r="AO2018" s="5"/>
      <c r="AP2018" s="5"/>
      <c r="AQ2018" s="5"/>
      <c r="AR2018" s="5"/>
      <c r="AS2018" s="5"/>
      <c r="AT2018" s="5"/>
      <c r="AU2018" s="5"/>
      <c r="AV2018" s="5"/>
      <c r="AW2018" s="5"/>
      <c r="AX2018" s="5"/>
      <c r="AY2018" s="5"/>
      <c r="AZ2018" s="5"/>
      <c r="BA2018" s="5"/>
      <c r="BB2018" s="5"/>
      <c r="BC2018" s="5"/>
      <c r="BD2018" s="5"/>
      <c r="BE2018" s="5"/>
      <c r="BF2018" s="5"/>
      <c r="BG2018" s="5"/>
      <c r="BH2018" s="5"/>
      <c r="BI2018" s="5"/>
      <c r="BJ2018" s="5"/>
      <c r="BK2018" s="5"/>
      <c r="BL2018" s="5"/>
      <c r="BM2018" s="5"/>
      <c r="BN2018" s="5"/>
      <c r="BO2018" s="1">
        <f t="shared" si="31"/>
        <v>0</v>
      </c>
      <c r="BP2018" s="2"/>
    </row>
    <row r="2019" spans="1:68" x14ac:dyDescent="0.25">
      <c r="A2019" s="3"/>
      <c r="B2019" s="4"/>
      <c r="C2019" s="2"/>
      <c r="D2019" s="5"/>
      <c r="E2019" s="5"/>
      <c r="F2019" s="5"/>
      <c r="G2019" s="5"/>
      <c r="H2019" s="5"/>
      <c r="I2019" s="5"/>
      <c r="J2019" s="5"/>
      <c r="K2019" s="5"/>
      <c r="L2019" s="5"/>
      <c r="M2019" s="5"/>
      <c r="N2019" s="5"/>
      <c r="O2019" s="5"/>
      <c r="P2019" s="5"/>
      <c r="Q2019" s="5"/>
      <c r="R2019" s="5"/>
      <c r="S2019" s="5"/>
      <c r="T2019" s="5"/>
      <c r="U2019" s="5"/>
      <c r="V2019" s="5"/>
      <c r="W2019" s="5"/>
      <c r="X2019" s="5"/>
      <c r="Y2019" s="5"/>
      <c r="Z2019" s="5"/>
      <c r="AA2019" s="5"/>
      <c r="AB2019" s="5"/>
      <c r="AC2019" s="5"/>
      <c r="AD2019" s="5"/>
      <c r="AE2019" s="5"/>
      <c r="AF2019" s="5"/>
      <c r="AG2019" s="5"/>
      <c r="AH2019" s="5"/>
      <c r="AI2019" s="5"/>
      <c r="AJ2019" s="5"/>
      <c r="AK2019" s="5"/>
      <c r="AL2019" s="5"/>
      <c r="AM2019" s="5"/>
      <c r="AN2019" s="5"/>
      <c r="AO2019" s="5"/>
      <c r="AP2019" s="5"/>
      <c r="AQ2019" s="5"/>
      <c r="AR2019" s="5"/>
      <c r="AS2019" s="5"/>
      <c r="AT2019" s="5"/>
      <c r="AU2019" s="5"/>
      <c r="AV2019" s="5"/>
      <c r="AW2019" s="5"/>
      <c r="AX2019" s="5"/>
      <c r="AY2019" s="5"/>
      <c r="AZ2019" s="5"/>
      <c r="BA2019" s="5"/>
      <c r="BB2019" s="5"/>
      <c r="BC2019" s="5"/>
      <c r="BD2019" s="5"/>
      <c r="BE2019" s="5"/>
      <c r="BF2019" s="5"/>
      <c r="BG2019" s="5"/>
      <c r="BH2019" s="5"/>
      <c r="BI2019" s="5"/>
      <c r="BJ2019" s="5"/>
      <c r="BK2019" s="5"/>
      <c r="BL2019" s="5"/>
      <c r="BM2019" s="5"/>
      <c r="BN2019" s="5"/>
      <c r="BO2019" s="1">
        <f t="shared" si="31"/>
        <v>0</v>
      </c>
      <c r="BP2019" s="2"/>
    </row>
    <row r="2020" spans="1:68" x14ac:dyDescent="0.25">
      <c r="A2020" s="3"/>
      <c r="B2020" s="4"/>
      <c r="C2020" s="2"/>
      <c r="D2020" s="5"/>
      <c r="E2020" s="5"/>
      <c r="F2020" s="5"/>
      <c r="G2020" s="5"/>
      <c r="H2020" s="5"/>
      <c r="I2020" s="5"/>
      <c r="J2020" s="5"/>
      <c r="K2020" s="5"/>
      <c r="L2020" s="5"/>
      <c r="M2020" s="5"/>
      <c r="N2020" s="5"/>
      <c r="O2020" s="5"/>
      <c r="P2020" s="5"/>
      <c r="Q2020" s="5"/>
      <c r="R2020" s="5"/>
      <c r="S2020" s="5"/>
      <c r="T2020" s="5"/>
      <c r="U2020" s="5"/>
      <c r="V2020" s="5"/>
      <c r="W2020" s="5"/>
      <c r="X2020" s="5"/>
      <c r="Y2020" s="5"/>
      <c r="Z2020" s="5"/>
      <c r="AA2020" s="5"/>
      <c r="AB2020" s="5"/>
      <c r="AC2020" s="5"/>
      <c r="AD2020" s="5"/>
      <c r="AE2020" s="5"/>
      <c r="AF2020" s="5"/>
      <c r="AG2020" s="5"/>
      <c r="AH2020" s="5"/>
      <c r="AI2020" s="5"/>
      <c r="AJ2020" s="5"/>
      <c r="AK2020" s="5"/>
      <c r="AL2020" s="5"/>
      <c r="AM2020" s="5"/>
      <c r="AN2020" s="5"/>
      <c r="AO2020" s="5"/>
      <c r="AP2020" s="5"/>
      <c r="AQ2020" s="5"/>
      <c r="AR2020" s="5"/>
      <c r="AS2020" s="5"/>
      <c r="AT2020" s="5"/>
      <c r="AU2020" s="5"/>
      <c r="AV2020" s="5"/>
      <c r="AW2020" s="5"/>
      <c r="AX2020" s="5"/>
      <c r="AY2020" s="5"/>
      <c r="AZ2020" s="5"/>
      <c r="BA2020" s="5"/>
      <c r="BB2020" s="5"/>
      <c r="BC2020" s="5"/>
      <c r="BD2020" s="5"/>
      <c r="BE2020" s="5"/>
      <c r="BF2020" s="5"/>
      <c r="BG2020" s="5"/>
      <c r="BH2020" s="5"/>
      <c r="BI2020" s="5"/>
      <c r="BJ2020" s="5"/>
      <c r="BK2020" s="5"/>
      <c r="BL2020" s="5"/>
      <c r="BM2020" s="5"/>
      <c r="BN2020" s="5"/>
      <c r="BO2020" s="1">
        <f t="shared" si="31"/>
        <v>0</v>
      </c>
      <c r="BP2020" s="2"/>
    </row>
    <row r="2021" spans="1:68" x14ac:dyDescent="0.25">
      <c r="A2021" s="3"/>
      <c r="B2021" s="4"/>
      <c r="C2021" s="2"/>
      <c r="D2021" s="5"/>
      <c r="E2021" s="5"/>
      <c r="F2021" s="5"/>
      <c r="G2021" s="5"/>
      <c r="H2021" s="5"/>
      <c r="I2021" s="5"/>
      <c r="J2021" s="5"/>
      <c r="K2021" s="5"/>
      <c r="L2021" s="5"/>
      <c r="M2021" s="5"/>
      <c r="N2021" s="5"/>
      <c r="O2021" s="5"/>
      <c r="P2021" s="5"/>
      <c r="Q2021" s="5"/>
      <c r="R2021" s="5"/>
      <c r="S2021" s="5"/>
      <c r="T2021" s="5"/>
      <c r="U2021" s="5"/>
      <c r="V2021" s="5"/>
      <c r="W2021" s="5"/>
      <c r="X2021" s="5"/>
      <c r="Y2021" s="5"/>
      <c r="Z2021" s="5"/>
      <c r="AA2021" s="5"/>
      <c r="AB2021" s="5"/>
      <c r="AC2021" s="5"/>
      <c r="AD2021" s="5"/>
      <c r="AE2021" s="5"/>
      <c r="AF2021" s="5"/>
      <c r="AG2021" s="5"/>
      <c r="AH2021" s="5"/>
      <c r="AI2021" s="5"/>
      <c r="AJ2021" s="5"/>
      <c r="AK2021" s="5"/>
      <c r="AL2021" s="5"/>
      <c r="AM2021" s="5"/>
      <c r="AN2021" s="5"/>
      <c r="AO2021" s="5"/>
      <c r="AP2021" s="5"/>
      <c r="AQ2021" s="5"/>
      <c r="AR2021" s="5"/>
      <c r="AS2021" s="5"/>
      <c r="AT2021" s="5"/>
      <c r="AU2021" s="5"/>
      <c r="AV2021" s="5"/>
      <c r="AW2021" s="5"/>
      <c r="AX2021" s="5"/>
      <c r="AY2021" s="5"/>
      <c r="AZ2021" s="5"/>
      <c r="BA2021" s="5"/>
      <c r="BB2021" s="5"/>
      <c r="BC2021" s="5"/>
      <c r="BD2021" s="5"/>
      <c r="BE2021" s="5"/>
      <c r="BF2021" s="5"/>
      <c r="BG2021" s="5"/>
      <c r="BH2021" s="5"/>
      <c r="BI2021" s="5"/>
      <c r="BJ2021" s="5"/>
      <c r="BK2021" s="5"/>
      <c r="BL2021" s="5"/>
      <c r="BM2021" s="5"/>
      <c r="BN2021" s="5"/>
      <c r="BO2021" s="1">
        <f t="shared" si="31"/>
        <v>0</v>
      </c>
      <c r="BP2021" s="2"/>
    </row>
    <row r="2022" spans="1:68" x14ac:dyDescent="0.25">
      <c r="A2022" s="3"/>
      <c r="B2022" s="4"/>
      <c r="C2022" s="2"/>
      <c r="D2022" s="5"/>
      <c r="E2022" s="5"/>
      <c r="F2022" s="5"/>
      <c r="G2022" s="5"/>
      <c r="H2022" s="5"/>
      <c r="I2022" s="5"/>
      <c r="J2022" s="5"/>
      <c r="K2022" s="5"/>
      <c r="L2022" s="5"/>
      <c r="M2022" s="5"/>
      <c r="N2022" s="5"/>
      <c r="O2022" s="5"/>
      <c r="P2022" s="5"/>
      <c r="Q2022" s="5"/>
      <c r="R2022" s="5"/>
      <c r="S2022" s="5"/>
      <c r="T2022" s="5"/>
      <c r="U2022" s="5"/>
      <c r="V2022" s="5"/>
      <c r="W2022" s="5"/>
      <c r="X2022" s="5"/>
      <c r="Y2022" s="5"/>
      <c r="Z2022" s="5"/>
      <c r="AA2022" s="5"/>
      <c r="AB2022" s="5"/>
      <c r="AC2022" s="5"/>
      <c r="AD2022" s="5"/>
      <c r="AE2022" s="5"/>
      <c r="AF2022" s="5"/>
      <c r="AG2022" s="5"/>
      <c r="AH2022" s="5"/>
      <c r="AI2022" s="5"/>
      <c r="AJ2022" s="5"/>
      <c r="AK2022" s="5"/>
      <c r="AL2022" s="5"/>
      <c r="AM2022" s="5"/>
      <c r="AN2022" s="5"/>
      <c r="AO2022" s="5"/>
      <c r="AP2022" s="5"/>
      <c r="AQ2022" s="5"/>
      <c r="AR2022" s="5"/>
      <c r="AS2022" s="5"/>
      <c r="AT2022" s="5"/>
      <c r="AU2022" s="5"/>
      <c r="AV2022" s="5"/>
      <c r="AW2022" s="5"/>
      <c r="AX2022" s="5"/>
      <c r="AY2022" s="5"/>
      <c r="AZ2022" s="5"/>
      <c r="BA2022" s="5"/>
      <c r="BB2022" s="5"/>
      <c r="BC2022" s="5"/>
      <c r="BD2022" s="5"/>
      <c r="BE2022" s="5"/>
      <c r="BF2022" s="5"/>
      <c r="BG2022" s="5"/>
      <c r="BH2022" s="5"/>
      <c r="BI2022" s="5"/>
      <c r="BJ2022" s="5"/>
      <c r="BK2022" s="5"/>
      <c r="BL2022" s="5"/>
      <c r="BM2022" s="5"/>
      <c r="BN2022" s="5"/>
      <c r="BO2022" s="1">
        <f t="shared" si="31"/>
        <v>0</v>
      </c>
      <c r="BP2022" s="2"/>
    </row>
    <row r="2023" spans="1:68" x14ac:dyDescent="0.25">
      <c r="A2023" s="3"/>
      <c r="B2023" s="4"/>
      <c r="C2023" s="2"/>
      <c r="D2023" s="5"/>
      <c r="E2023" s="5"/>
      <c r="F2023" s="5"/>
      <c r="G2023" s="5"/>
      <c r="H2023" s="5"/>
      <c r="I2023" s="5"/>
      <c r="J2023" s="5"/>
      <c r="K2023" s="5"/>
      <c r="L2023" s="5"/>
      <c r="M2023" s="5"/>
      <c r="N2023" s="5"/>
      <c r="O2023" s="5"/>
      <c r="P2023" s="5"/>
      <c r="Q2023" s="5"/>
      <c r="R2023" s="5"/>
      <c r="S2023" s="5"/>
      <c r="T2023" s="5"/>
      <c r="U2023" s="5"/>
      <c r="V2023" s="5"/>
      <c r="W2023" s="5"/>
      <c r="X2023" s="5"/>
      <c r="Y2023" s="5"/>
      <c r="Z2023" s="5"/>
      <c r="AA2023" s="5"/>
      <c r="AB2023" s="5"/>
      <c r="AC2023" s="5"/>
      <c r="AD2023" s="5"/>
      <c r="AE2023" s="5"/>
      <c r="AF2023" s="5"/>
      <c r="AG2023" s="5"/>
      <c r="AH2023" s="5"/>
      <c r="AI2023" s="5"/>
      <c r="AJ2023" s="5"/>
      <c r="AK2023" s="5"/>
      <c r="AL2023" s="5"/>
      <c r="AM2023" s="5"/>
      <c r="AN2023" s="5"/>
      <c r="AO2023" s="5"/>
      <c r="AP2023" s="5"/>
      <c r="AQ2023" s="5"/>
      <c r="AR2023" s="5"/>
      <c r="AS2023" s="5"/>
      <c r="AT2023" s="5"/>
      <c r="AU2023" s="5"/>
      <c r="AV2023" s="5"/>
      <c r="AW2023" s="5"/>
      <c r="AX2023" s="5"/>
      <c r="AY2023" s="5"/>
      <c r="AZ2023" s="5"/>
      <c r="BA2023" s="5"/>
      <c r="BB2023" s="5"/>
      <c r="BC2023" s="5"/>
      <c r="BD2023" s="5"/>
      <c r="BE2023" s="5"/>
      <c r="BF2023" s="5"/>
      <c r="BG2023" s="5"/>
      <c r="BH2023" s="5"/>
      <c r="BI2023" s="5"/>
      <c r="BJ2023" s="5"/>
      <c r="BK2023" s="5"/>
      <c r="BL2023" s="5"/>
      <c r="BM2023" s="5"/>
      <c r="BN2023" s="5"/>
      <c r="BO2023" s="1">
        <f t="shared" si="31"/>
        <v>0</v>
      </c>
      <c r="BP2023" s="2"/>
    </row>
    <row r="2024" spans="1:68" x14ac:dyDescent="0.25">
      <c r="A2024" s="3"/>
      <c r="B2024" s="4"/>
      <c r="C2024" s="2"/>
      <c r="D2024" s="5"/>
      <c r="E2024" s="5"/>
      <c r="F2024" s="5"/>
      <c r="G2024" s="5"/>
      <c r="H2024" s="5"/>
      <c r="I2024" s="5"/>
      <c r="J2024" s="5"/>
      <c r="K2024" s="5"/>
      <c r="L2024" s="5"/>
      <c r="M2024" s="5"/>
      <c r="N2024" s="5"/>
      <c r="O2024" s="5"/>
      <c r="P2024" s="5"/>
      <c r="Q2024" s="5"/>
      <c r="R2024" s="5"/>
      <c r="S2024" s="5"/>
      <c r="T2024" s="5"/>
      <c r="U2024" s="5"/>
      <c r="V2024" s="5"/>
      <c r="W2024" s="5"/>
      <c r="X2024" s="5"/>
      <c r="Y2024" s="5"/>
      <c r="Z2024" s="5"/>
      <c r="AA2024" s="5"/>
      <c r="AB2024" s="5"/>
      <c r="AC2024" s="5"/>
      <c r="AD2024" s="5"/>
      <c r="AE2024" s="5"/>
      <c r="AF2024" s="5"/>
      <c r="AG2024" s="5"/>
      <c r="AH2024" s="5"/>
      <c r="AI2024" s="5"/>
      <c r="AJ2024" s="5"/>
      <c r="AK2024" s="5"/>
      <c r="AL2024" s="5"/>
      <c r="AM2024" s="5"/>
      <c r="AN2024" s="5"/>
      <c r="AO2024" s="5"/>
      <c r="AP2024" s="5"/>
      <c r="AQ2024" s="5"/>
      <c r="AR2024" s="5"/>
      <c r="AS2024" s="5"/>
      <c r="AT2024" s="5"/>
      <c r="AU2024" s="5"/>
      <c r="AV2024" s="5"/>
      <c r="AW2024" s="5"/>
      <c r="AX2024" s="5"/>
      <c r="AY2024" s="5"/>
      <c r="AZ2024" s="5"/>
      <c r="BA2024" s="5"/>
      <c r="BB2024" s="5"/>
      <c r="BC2024" s="5"/>
      <c r="BD2024" s="5"/>
      <c r="BE2024" s="5"/>
      <c r="BF2024" s="5"/>
      <c r="BG2024" s="5"/>
      <c r="BH2024" s="5"/>
      <c r="BI2024" s="5"/>
      <c r="BJ2024" s="5"/>
      <c r="BK2024" s="5"/>
      <c r="BL2024" s="5"/>
      <c r="BM2024" s="5"/>
      <c r="BN2024" s="5"/>
      <c r="BO2024" s="1">
        <f t="shared" si="31"/>
        <v>0</v>
      </c>
      <c r="BP2024" s="2"/>
    </row>
    <row r="2025" spans="1:68" x14ac:dyDescent="0.25">
      <c r="A2025" s="3"/>
      <c r="B2025" s="4"/>
      <c r="C2025" s="2"/>
      <c r="D2025" s="5"/>
      <c r="E2025" s="5"/>
      <c r="F2025" s="5"/>
      <c r="G2025" s="5"/>
      <c r="H2025" s="5"/>
      <c r="I2025" s="5"/>
      <c r="J2025" s="5"/>
      <c r="K2025" s="5"/>
      <c r="L2025" s="5"/>
      <c r="M2025" s="5"/>
      <c r="N2025" s="5"/>
      <c r="O2025" s="5"/>
      <c r="P2025" s="5"/>
      <c r="Q2025" s="5"/>
      <c r="R2025" s="5"/>
      <c r="S2025" s="5"/>
      <c r="T2025" s="5"/>
      <c r="U2025" s="5"/>
      <c r="V2025" s="5"/>
      <c r="W2025" s="5"/>
      <c r="X2025" s="5"/>
      <c r="Y2025" s="5"/>
      <c r="Z2025" s="5"/>
      <c r="AA2025" s="5"/>
      <c r="AB2025" s="5"/>
      <c r="AC2025" s="5"/>
      <c r="AD2025" s="5"/>
      <c r="AE2025" s="5"/>
      <c r="AF2025" s="5"/>
      <c r="AG2025" s="5"/>
      <c r="AH2025" s="5"/>
      <c r="AI2025" s="5"/>
      <c r="AJ2025" s="5"/>
      <c r="AK2025" s="5"/>
      <c r="AL2025" s="5"/>
      <c r="AM2025" s="5"/>
      <c r="AN2025" s="5"/>
      <c r="AO2025" s="5"/>
      <c r="AP2025" s="5"/>
      <c r="AQ2025" s="5"/>
      <c r="AR2025" s="5"/>
      <c r="AS2025" s="5"/>
      <c r="AT2025" s="5"/>
      <c r="AU2025" s="5"/>
      <c r="AV2025" s="5"/>
      <c r="AW2025" s="5"/>
      <c r="AX2025" s="5"/>
      <c r="AY2025" s="5"/>
      <c r="AZ2025" s="5"/>
      <c r="BA2025" s="5"/>
      <c r="BB2025" s="5"/>
      <c r="BC2025" s="5"/>
      <c r="BD2025" s="5"/>
      <c r="BE2025" s="5"/>
      <c r="BF2025" s="5"/>
      <c r="BG2025" s="5"/>
      <c r="BH2025" s="5"/>
      <c r="BI2025" s="5"/>
      <c r="BJ2025" s="5"/>
      <c r="BK2025" s="5"/>
      <c r="BL2025" s="5"/>
      <c r="BM2025" s="5"/>
      <c r="BN2025" s="5"/>
      <c r="BO2025" s="1">
        <f t="shared" si="31"/>
        <v>0</v>
      </c>
      <c r="BP2025" s="2"/>
    </row>
    <row r="2026" spans="1:68" x14ac:dyDescent="0.25">
      <c r="A2026" s="3"/>
      <c r="B2026" s="4"/>
      <c r="C2026" s="2"/>
      <c r="D2026" s="5"/>
      <c r="E2026" s="5"/>
      <c r="F2026" s="5"/>
      <c r="G2026" s="5"/>
      <c r="H2026" s="5"/>
      <c r="I2026" s="5"/>
      <c r="J2026" s="5"/>
      <c r="K2026" s="5"/>
      <c r="L2026" s="5"/>
      <c r="M2026" s="5"/>
      <c r="N2026" s="5"/>
      <c r="O2026" s="5"/>
      <c r="P2026" s="5"/>
      <c r="Q2026" s="5"/>
      <c r="R2026" s="5"/>
      <c r="S2026" s="5"/>
      <c r="T2026" s="5"/>
      <c r="U2026" s="5"/>
      <c r="V2026" s="5"/>
      <c r="W2026" s="5"/>
      <c r="X2026" s="5"/>
      <c r="Y2026" s="5"/>
      <c r="Z2026" s="5"/>
      <c r="AA2026" s="5"/>
      <c r="AB2026" s="5"/>
      <c r="AC2026" s="5"/>
      <c r="AD2026" s="5"/>
      <c r="AE2026" s="5"/>
      <c r="AF2026" s="5"/>
      <c r="AG2026" s="5"/>
      <c r="AH2026" s="5"/>
      <c r="AI2026" s="5"/>
      <c r="AJ2026" s="5"/>
      <c r="AK2026" s="5"/>
      <c r="AL2026" s="5"/>
      <c r="AM2026" s="5"/>
      <c r="AN2026" s="5"/>
      <c r="AO2026" s="5"/>
      <c r="AP2026" s="5"/>
      <c r="AQ2026" s="5"/>
      <c r="AR2026" s="5"/>
      <c r="AS2026" s="5"/>
      <c r="AT2026" s="5"/>
      <c r="AU2026" s="5"/>
      <c r="AV2026" s="5"/>
      <c r="AW2026" s="5"/>
      <c r="AX2026" s="5"/>
      <c r="AY2026" s="5"/>
      <c r="AZ2026" s="5"/>
      <c r="BA2026" s="5"/>
      <c r="BB2026" s="5"/>
      <c r="BC2026" s="5"/>
      <c r="BD2026" s="5"/>
      <c r="BE2026" s="5"/>
      <c r="BF2026" s="5"/>
      <c r="BG2026" s="5"/>
      <c r="BH2026" s="5"/>
      <c r="BI2026" s="5"/>
      <c r="BJ2026" s="5"/>
      <c r="BK2026" s="5"/>
      <c r="BL2026" s="5"/>
      <c r="BM2026" s="5"/>
      <c r="BN2026" s="5"/>
      <c r="BO2026" s="1">
        <f t="shared" si="31"/>
        <v>0</v>
      </c>
      <c r="BP2026" s="2"/>
    </row>
    <row r="2027" spans="1:68" x14ac:dyDescent="0.25">
      <c r="A2027" s="3"/>
      <c r="B2027" s="4"/>
      <c r="C2027" s="2"/>
      <c r="D2027" s="5"/>
      <c r="E2027" s="5"/>
      <c r="F2027" s="5"/>
      <c r="G2027" s="5"/>
      <c r="H2027" s="5"/>
      <c r="I2027" s="5"/>
      <c r="J2027" s="5"/>
      <c r="K2027" s="5"/>
      <c r="L2027" s="5"/>
      <c r="M2027" s="5"/>
      <c r="N2027" s="5"/>
      <c r="O2027" s="5"/>
      <c r="P2027" s="5"/>
      <c r="Q2027" s="5"/>
      <c r="R2027" s="5"/>
      <c r="S2027" s="5"/>
      <c r="T2027" s="5"/>
      <c r="U2027" s="5"/>
      <c r="V2027" s="5"/>
      <c r="W2027" s="5"/>
      <c r="X2027" s="5"/>
      <c r="Y2027" s="5"/>
      <c r="Z2027" s="5"/>
      <c r="AA2027" s="5"/>
      <c r="AB2027" s="5"/>
      <c r="AC2027" s="5"/>
      <c r="AD2027" s="5"/>
      <c r="AE2027" s="5"/>
      <c r="AF2027" s="5"/>
      <c r="AG2027" s="5"/>
      <c r="AH2027" s="5"/>
      <c r="AI2027" s="5"/>
      <c r="AJ2027" s="5"/>
      <c r="AK2027" s="5"/>
      <c r="AL2027" s="5"/>
      <c r="AM2027" s="5"/>
      <c r="AN2027" s="5"/>
      <c r="AO2027" s="5"/>
      <c r="AP2027" s="5"/>
      <c r="AQ2027" s="5"/>
      <c r="AR2027" s="5"/>
      <c r="AS2027" s="5"/>
      <c r="AT2027" s="5"/>
      <c r="AU2027" s="5"/>
      <c r="AV2027" s="5"/>
      <c r="AW2027" s="5"/>
      <c r="AX2027" s="5"/>
      <c r="AY2027" s="5"/>
      <c r="AZ2027" s="5"/>
      <c r="BA2027" s="5"/>
      <c r="BB2027" s="5"/>
      <c r="BC2027" s="5"/>
      <c r="BD2027" s="5"/>
      <c r="BE2027" s="5"/>
      <c r="BF2027" s="5"/>
      <c r="BG2027" s="5"/>
      <c r="BH2027" s="5"/>
      <c r="BI2027" s="5"/>
      <c r="BJ2027" s="5"/>
      <c r="BK2027" s="5"/>
      <c r="BL2027" s="5"/>
      <c r="BM2027" s="5"/>
      <c r="BN2027" s="5"/>
      <c r="BO2027" s="1">
        <f t="shared" si="31"/>
        <v>0</v>
      </c>
      <c r="BP2027" s="2"/>
    </row>
    <row r="2028" spans="1:68" x14ac:dyDescent="0.25">
      <c r="A2028" s="3"/>
      <c r="B2028" s="4"/>
      <c r="C2028" s="2"/>
      <c r="D2028" s="5"/>
      <c r="E2028" s="5"/>
      <c r="F2028" s="5"/>
      <c r="G2028" s="5"/>
      <c r="H2028" s="5"/>
      <c r="I2028" s="5"/>
      <c r="J2028" s="5"/>
      <c r="K2028" s="5"/>
      <c r="L2028" s="5"/>
      <c r="M2028" s="5"/>
      <c r="N2028" s="5"/>
      <c r="O2028" s="5"/>
      <c r="P2028" s="5"/>
      <c r="Q2028" s="5"/>
      <c r="R2028" s="5"/>
      <c r="S2028" s="5"/>
      <c r="T2028" s="5"/>
      <c r="U2028" s="5"/>
      <c r="V2028" s="5"/>
      <c r="W2028" s="5"/>
      <c r="X2028" s="5"/>
      <c r="Y2028" s="5"/>
      <c r="Z2028" s="5"/>
      <c r="AA2028" s="5"/>
      <c r="AB2028" s="5"/>
      <c r="AC2028" s="5"/>
      <c r="AD2028" s="5"/>
      <c r="AE2028" s="5"/>
      <c r="AF2028" s="5"/>
      <c r="AG2028" s="5"/>
      <c r="AH2028" s="5"/>
      <c r="AI2028" s="5"/>
      <c r="AJ2028" s="5"/>
      <c r="AK2028" s="5"/>
      <c r="AL2028" s="5"/>
      <c r="AM2028" s="5"/>
      <c r="AN2028" s="5"/>
      <c r="AO2028" s="5"/>
      <c r="AP2028" s="5"/>
      <c r="AQ2028" s="5"/>
      <c r="AR2028" s="5"/>
      <c r="AS2028" s="5"/>
      <c r="AT2028" s="5"/>
      <c r="AU2028" s="5"/>
      <c r="AV2028" s="5"/>
      <c r="AW2028" s="5"/>
      <c r="AX2028" s="5"/>
      <c r="AY2028" s="5"/>
      <c r="AZ2028" s="5"/>
      <c r="BA2028" s="5"/>
      <c r="BB2028" s="5"/>
      <c r="BC2028" s="5"/>
      <c r="BD2028" s="5"/>
      <c r="BE2028" s="5"/>
      <c r="BF2028" s="5"/>
      <c r="BG2028" s="5"/>
      <c r="BH2028" s="5"/>
      <c r="BI2028" s="5"/>
      <c r="BJ2028" s="5"/>
      <c r="BK2028" s="5"/>
      <c r="BL2028" s="5"/>
      <c r="BM2028" s="5"/>
      <c r="BN2028" s="5"/>
      <c r="BO2028" s="1">
        <f t="shared" si="31"/>
        <v>0</v>
      </c>
      <c r="BP2028" s="2"/>
    </row>
    <row r="2029" spans="1:68" x14ac:dyDescent="0.25">
      <c r="A2029" s="3"/>
      <c r="B2029" s="4"/>
      <c r="C2029" s="2"/>
      <c r="D2029" s="5"/>
      <c r="E2029" s="5"/>
      <c r="F2029" s="5"/>
      <c r="G2029" s="5"/>
      <c r="H2029" s="5"/>
      <c r="I2029" s="5"/>
      <c r="J2029" s="5"/>
      <c r="K2029" s="5"/>
      <c r="L2029" s="5"/>
      <c r="M2029" s="5"/>
      <c r="N2029" s="5"/>
      <c r="O2029" s="5"/>
      <c r="P2029" s="5"/>
      <c r="Q2029" s="5"/>
      <c r="R2029" s="5"/>
      <c r="S2029" s="5"/>
      <c r="T2029" s="5"/>
      <c r="U2029" s="5"/>
      <c r="V2029" s="5"/>
      <c r="W2029" s="5"/>
      <c r="X2029" s="5"/>
      <c r="Y2029" s="5"/>
      <c r="Z2029" s="5"/>
      <c r="AA2029" s="5"/>
      <c r="AB2029" s="5"/>
      <c r="AC2029" s="5"/>
      <c r="AD2029" s="5"/>
      <c r="AE2029" s="5"/>
      <c r="AF2029" s="5"/>
      <c r="AG2029" s="5"/>
      <c r="AH2029" s="5"/>
      <c r="AI2029" s="5"/>
      <c r="AJ2029" s="5"/>
      <c r="AK2029" s="5"/>
      <c r="AL2029" s="5"/>
      <c r="AM2029" s="5"/>
      <c r="AN2029" s="5"/>
      <c r="AO2029" s="5"/>
      <c r="AP2029" s="5"/>
      <c r="AQ2029" s="5"/>
      <c r="AR2029" s="5"/>
      <c r="AS2029" s="5"/>
      <c r="AT2029" s="5"/>
      <c r="AU2029" s="5"/>
      <c r="AV2029" s="5"/>
      <c r="AW2029" s="5"/>
      <c r="AX2029" s="5"/>
      <c r="AY2029" s="5"/>
      <c r="AZ2029" s="5"/>
      <c r="BA2029" s="5"/>
      <c r="BB2029" s="5"/>
      <c r="BC2029" s="5"/>
      <c r="BD2029" s="5"/>
      <c r="BE2029" s="5"/>
      <c r="BF2029" s="5"/>
      <c r="BG2029" s="5"/>
      <c r="BH2029" s="5"/>
      <c r="BI2029" s="5"/>
      <c r="BJ2029" s="5"/>
      <c r="BK2029" s="5"/>
      <c r="BL2029" s="5"/>
      <c r="BM2029" s="5"/>
      <c r="BN2029" s="5"/>
      <c r="BO2029" s="1">
        <f t="shared" si="31"/>
        <v>0</v>
      </c>
      <c r="BP2029" s="2"/>
    </row>
    <row r="2030" spans="1:68" x14ac:dyDescent="0.25">
      <c r="A2030" s="3"/>
      <c r="B2030" s="4"/>
      <c r="C2030" s="2"/>
      <c r="D2030" s="5"/>
      <c r="E2030" s="5"/>
      <c r="F2030" s="5"/>
      <c r="G2030" s="5"/>
      <c r="H2030" s="5"/>
      <c r="I2030" s="5"/>
      <c r="J2030" s="5"/>
      <c r="K2030" s="5"/>
      <c r="L2030" s="5"/>
      <c r="M2030" s="5"/>
      <c r="N2030" s="5"/>
      <c r="O2030" s="5"/>
      <c r="P2030" s="5"/>
      <c r="Q2030" s="5"/>
      <c r="R2030" s="5"/>
      <c r="S2030" s="5"/>
      <c r="T2030" s="5"/>
      <c r="U2030" s="5"/>
      <c r="V2030" s="5"/>
      <c r="W2030" s="5"/>
      <c r="X2030" s="5"/>
      <c r="Y2030" s="5"/>
      <c r="Z2030" s="5"/>
      <c r="AA2030" s="5"/>
      <c r="AB2030" s="5"/>
      <c r="AC2030" s="5"/>
      <c r="AD2030" s="5"/>
      <c r="AE2030" s="5"/>
      <c r="AF2030" s="5"/>
      <c r="AG2030" s="5"/>
      <c r="AH2030" s="5"/>
      <c r="AI2030" s="5"/>
      <c r="AJ2030" s="5"/>
      <c r="AK2030" s="5"/>
      <c r="AL2030" s="5"/>
      <c r="AM2030" s="5"/>
      <c r="AN2030" s="5"/>
      <c r="AO2030" s="5"/>
      <c r="AP2030" s="5"/>
      <c r="AQ2030" s="5"/>
      <c r="AR2030" s="5"/>
      <c r="AS2030" s="5"/>
      <c r="AT2030" s="5"/>
      <c r="AU2030" s="5"/>
      <c r="AV2030" s="5"/>
      <c r="AW2030" s="5"/>
      <c r="AX2030" s="5"/>
      <c r="AY2030" s="5"/>
      <c r="AZ2030" s="5"/>
      <c r="BA2030" s="5"/>
      <c r="BB2030" s="5"/>
      <c r="BC2030" s="5"/>
      <c r="BD2030" s="5"/>
      <c r="BE2030" s="5"/>
      <c r="BF2030" s="5"/>
      <c r="BG2030" s="5"/>
      <c r="BH2030" s="5"/>
      <c r="BI2030" s="5"/>
      <c r="BJ2030" s="5"/>
      <c r="BK2030" s="5"/>
      <c r="BL2030" s="5"/>
      <c r="BM2030" s="5"/>
      <c r="BN2030" s="5"/>
      <c r="BO2030" s="1">
        <f t="shared" si="31"/>
        <v>0</v>
      </c>
      <c r="BP2030" s="2"/>
    </row>
    <row r="2031" spans="1:68" x14ac:dyDescent="0.25">
      <c r="A2031" s="3"/>
      <c r="B2031" s="4"/>
      <c r="C2031" s="2"/>
      <c r="D2031" s="5"/>
      <c r="E2031" s="5"/>
      <c r="F2031" s="5"/>
      <c r="G2031" s="5"/>
      <c r="H2031" s="5"/>
      <c r="I2031" s="5"/>
      <c r="J2031" s="5"/>
      <c r="K2031" s="5"/>
      <c r="L2031" s="5"/>
      <c r="M2031" s="5"/>
      <c r="N2031" s="5"/>
      <c r="O2031" s="5"/>
      <c r="P2031" s="5"/>
      <c r="Q2031" s="5"/>
      <c r="R2031" s="5"/>
      <c r="S2031" s="5"/>
      <c r="T2031" s="5"/>
      <c r="U2031" s="5"/>
      <c r="V2031" s="5"/>
      <c r="W2031" s="5"/>
      <c r="X2031" s="5"/>
      <c r="Y2031" s="5"/>
      <c r="Z2031" s="5"/>
      <c r="AA2031" s="5"/>
      <c r="AB2031" s="5"/>
      <c r="AC2031" s="5"/>
      <c r="AD2031" s="5"/>
      <c r="AE2031" s="5"/>
      <c r="AF2031" s="5"/>
      <c r="AG2031" s="5"/>
      <c r="AH2031" s="5"/>
      <c r="AI2031" s="5"/>
      <c r="AJ2031" s="5"/>
      <c r="AK2031" s="5"/>
      <c r="AL2031" s="5"/>
      <c r="AM2031" s="5"/>
      <c r="AN2031" s="5"/>
      <c r="AO2031" s="5"/>
      <c r="AP2031" s="5"/>
      <c r="AQ2031" s="5"/>
      <c r="AR2031" s="5"/>
      <c r="AS2031" s="5"/>
      <c r="AT2031" s="5"/>
      <c r="AU2031" s="5"/>
      <c r="AV2031" s="5"/>
      <c r="AW2031" s="5"/>
      <c r="AX2031" s="5"/>
      <c r="AY2031" s="5"/>
      <c r="AZ2031" s="5"/>
      <c r="BA2031" s="5"/>
      <c r="BB2031" s="5"/>
      <c r="BC2031" s="5"/>
      <c r="BD2031" s="5"/>
      <c r="BE2031" s="5"/>
      <c r="BF2031" s="5"/>
      <c r="BG2031" s="5"/>
      <c r="BH2031" s="5"/>
      <c r="BI2031" s="5"/>
      <c r="BJ2031" s="5"/>
      <c r="BK2031" s="5"/>
      <c r="BL2031" s="5"/>
      <c r="BM2031" s="5"/>
      <c r="BN2031" s="5"/>
      <c r="BO2031" s="1">
        <f t="shared" si="31"/>
        <v>0</v>
      </c>
      <c r="BP2031" s="2"/>
    </row>
    <row r="2032" spans="1:68" x14ac:dyDescent="0.25">
      <c r="A2032" s="3"/>
      <c r="B2032" s="4"/>
      <c r="C2032" s="2"/>
      <c r="D2032" s="5"/>
      <c r="E2032" s="5"/>
      <c r="F2032" s="5"/>
      <c r="G2032" s="5"/>
      <c r="H2032" s="5"/>
      <c r="I2032" s="5"/>
      <c r="J2032" s="5"/>
      <c r="K2032" s="5"/>
      <c r="L2032" s="5"/>
      <c r="M2032" s="5"/>
      <c r="N2032" s="5"/>
      <c r="O2032" s="5"/>
      <c r="P2032" s="5"/>
      <c r="Q2032" s="5"/>
      <c r="R2032" s="5"/>
      <c r="S2032" s="5"/>
      <c r="T2032" s="5"/>
      <c r="U2032" s="5"/>
      <c r="V2032" s="5"/>
      <c r="W2032" s="5"/>
      <c r="X2032" s="5"/>
      <c r="Y2032" s="5"/>
      <c r="Z2032" s="5"/>
      <c r="AA2032" s="5"/>
      <c r="AB2032" s="5"/>
      <c r="AC2032" s="5"/>
      <c r="AD2032" s="5"/>
      <c r="AE2032" s="5"/>
      <c r="AF2032" s="5"/>
      <c r="AG2032" s="5"/>
      <c r="AH2032" s="5"/>
      <c r="AI2032" s="5"/>
      <c r="AJ2032" s="5"/>
      <c r="AK2032" s="5"/>
      <c r="AL2032" s="5"/>
      <c r="AM2032" s="5"/>
      <c r="AN2032" s="5"/>
      <c r="AO2032" s="5"/>
      <c r="AP2032" s="5"/>
      <c r="AQ2032" s="5"/>
      <c r="AR2032" s="5"/>
      <c r="AS2032" s="5"/>
      <c r="AT2032" s="5"/>
      <c r="AU2032" s="5"/>
      <c r="AV2032" s="5"/>
      <c r="AW2032" s="5"/>
      <c r="AX2032" s="5"/>
      <c r="AY2032" s="5"/>
      <c r="AZ2032" s="5"/>
      <c r="BA2032" s="5"/>
      <c r="BB2032" s="5"/>
      <c r="BC2032" s="5"/>
      <c r="BD2032" s="5"/>
      <c r="BE2032" s="5"/>
      <c r="BF2032" s="5"/>
      <c r="BG2032" s="5"/>
      <c r="BH2032" s="5"/>
      <c r="BI2032" s="5"/>
      <c r="BJ2032" s="5"/>
      <c r="BK2032" s="5"/>
      <c r="BL2032" s="5"/>
      <c r="BM2032" s="5"/>
      <c r="BN2032" s="5"/>
      <c r="BO2032" s="1">
        <f t="shared" si="31"/>
        <v>0</v>
      </c>
      <c r="BP2032" s="2"/>
    </row>
    <row r="2033" spans="1:68" x14ac:dyDescent="0.25">
      <c r="A2033" s="3"/>
      <c r="B2033" s="4"/>
      <c r="C2033" s="2"/>
      <c r="D2033" s="5"/>
      <c r="E2033" s="5"/>
      <c r="F2033" s="5"/>
      <c r="G2033" s="5"/>
      <c r="H2033" s="5"/>
      <c r="I2033" s="5"/>
      <c r="J2033" s="5"/>
      <c r="K2033" s="5"/>
      <c r="L2033" s="5"/>
      <c r="M2033" s="5"/>
      <c r="N2033" s="5"/>
      <c r="O2033" s="5"/>
      <c r="P2033" s="5"/>
      <c r="Q2033" s="5"/>
      <c r="R2033" s="5"/>
      <c r="S2033" s="5"/>
      <c r="T2033" s="5"/>
      <c r="U2033" s="5"/>
      <c r="V2033" s="5"/>
      <c r="W2033" s="5"/>
      <c r="X2033" s="5"/>
      <c r="Y2033" s="5"/>
      <c r="Z2033" s="5"/>
      <c r="AA2033" s="5"/>
      <c r="AB2033" s="5"/>
      <c r="AC2033" s="5"/>
      <c r="AD2033" s="5"/>
      <c r="AE2033" s="5"/>
      <c r="AF2033" s="5"/>
      <c r="AG2033" s="5"/>
      <c r="AH2033" s="5"/>
      <c r="AI2033" s="5"/>
      <c r="AJ2033" s="5"/>
      <c r="AK2033" s="5"/>
      <c r="AL2033" s="5"/>
      <c r="AM2033" s="5"/>
      <c r="AN2033" s="5"/>
      <c r="AO2033" s="5"/>
      <c r="AP2033" s="5"/>
      <c r="AQ2033" s="5"/>
      <c r="AR2033" s="5"/>
      <c r="AS2033" s="5"/>
      <c r="AT2033" s="5"/>
      <c r="AU2033" s="5"/>
      <c r="AV2033" s="5"/>
      <c r="AW2033" s="5"/>
      <c r="AX2033" s="5"/>
      <c r="AY2033" s="5"/>
      <c r="AZ2033" s="5"/>
      <c r="BA2033" s="5"/>
      <c r="BB2033" s="5"/>
      <c r="BC2033" s="5"/>
      <c r="BD2033" s="5"/>
      <c r="BE2033" s="5"/>
      <c r="BF2033" s="5"/>
      <c r="BG2033" s="5"/>
      <c r="BH2033" s="5"/>
      <c r="BI2033" s="5"/>
      <c r="BJ2033" s="5"/>
      <c r="BK2033" s="5"/>
      <c r="BL2033" s="5"/>
      <c r="BM2033" s="5"/>
      <c r="BN2033" s="5"/>
      <c r="BO2033" s="1">
        <f t="shared" si="31"/>
        <v>0</v>
      </c>
      <c r="BP2033" s="2"/>
    </row>
    <row r="2034" spans="1:68" x14ac:dyDescent="0.25">
      <c r="A2034" s="3"/>
      <c r="B2034" s="4"/>
      <c r="C2034" s="2"/>
      <c r="D2034" s="5"/>
      <c r="E2034" s="5"/>
      <c r="F2034" s="5"/>
      <c r="G2034" s="5"/>
      <c r="H2034" s="5"/>
      <c r="I2034" s="5"/>
      <c r="J2034" s="5"/>
      <c r="K2034" s="5"/>
      <c r="L2034" s="5"/>
      <c r="M2034" s="5"/>
      <c r="N2034" s="5"/>
      <c r="O2034" s="5"/>
      <c r="P2034" s="5"/>
      <c r="Q2034" s="5"/>
      <c r="R2034" s="5"/>
      <c r="S2034" s="5"/>
      <c r="T2034" s="5"/>
      <c r="U2034" s="5"/>
      <c r="V2034" s="5"/>
      <c r="W2034" s="5"/>
      <c r="X2034" s="5"/>
      <c r="Y2034" s="5"/>
      <c r="Z2034" s="5"/>
      <c r="AA2034" s="5"/>
      <c r="AB2034" s="5"/>
      <c r="AC2034" s="5"/>
      <c r="AD2034" s="5"/>
      <c r="AE2034" s="5"/>
      <c r="AF2034" s="5"/>
      <c r="AG2034" s="5"/>
      <c r="AH2034" s="5"/>
      <c r="AI2034" s="5"/>
      <c r="AJ2034" s="5"/>
      <c r="AK2034" s="5"/>
      <c r="AL2034" s="5"/>
      <c r="AM2034" s="5"/>
      <c r="AN2034" s="5"/>
      <c r="AO2034" s="5"/>
      <c r="AP2034" s="5"/>
      <c r="AQ2034" s="5"/>
      <c r="AR2034" s="5"/>
      <c r="AS2034" s="5"/>
      <c r="AT2034" s="5"/>
      <c r="AU2034" s="5"/>
      <c r="AV2034" s="5"/>
      <c r="AW2034" s="5"/>
      <c r="AX2034" s="5"/>
      <c r="AY2034" s="5"/>
      <c r="AZ2034" s="5"/>
      <c r="BA2034" s="5"/>
      <c r="BB2034" s="5"/>
      <c r="BC2034" s="5"/>
      <c r="BD2034" s="5"/>
      <c r="BE2034" s="5"/>
      <c r="BF2034" s="5"/>
      <c r="BG2034" s="5"/>
      <c r="BH2034" s="5"/>
      <c r="BI2034" s="5"/>
      <c r="BJ2034" s="5"/>
      <c r="BK2034" s="5"/>
      <c r="BL2034" s="5"/>
      <c r="BM2034" s="5"/>
      <c r="BN2034" s="5"/>
      <c r="BO2034" s="1">
        <f t="shared" si="31"/>
        <v>0</v>
      </c>
      <c r="BP2034" s="2"/>
    </row>
    <row r="2035" spans="1:68" x14ac:dyDescent="0.25">
      <c r="A2035" s="3"/>
      <c r="B2035" s="4"/>
      <c r="C2035" s="2"/>
      <c r="D2035" s="5"/>
      <c r="E2035" s="5"/>
      <c r="F2035" s="5"/>
      <c r="G2035" s="5"/>
      <c r="H2035" s="5"/>
      <c r="I2035" s="5"/>
      <c r="J2035" s="5"/>
      <c r="K2035" s="5"/>
      <c r="L2035" s="5"/>
      <c r="M2035" s="5"/>
      <c r="N2035" s="5"/>
      <c r="O2035" s="5"/>
      <c r="P2035" s="5"/>
      <c r="Q2035" s="5"/>
      <c r="R2035" s="5"/>
      <c r="S2035" s="5"/>
      <c r="T2035" s="5"/>
      <c r="U2035" s="5"/>
      <c r="V2035" s="5"/>
      <c r="W2035" s="5"/>
      <c r="X2035" s="5"/>
      <c r="Y2035" s="5"/>
      <c r="Z2035" s="5"/>
      <c r="AA2035" s="5"/>
      <c r="AB2035" s="5"/>
      <c r="AC2035" s="5"/>
      <c r="AD2035" s="5"/>
      <c r="AE2035" s="5"/>
      <c r="AF2035" s="5"/>
      <c r="AG2035" s="5"/>
      <c r="AH2035" s="5"/>
      <c r="AI2035" s="5"/>
      <c r="AJ2035" s="5"/>
      <c r="AK2035" s="5"/>
      <c r="AL2035" s="5"/>
      <c r="AM2035" s="5"/>
      <c r="AN2035" s="5"/>
      <c r="AO2035" s="5"/>
      <c r="AP2035" s="5"/>
      <c r="AQ2035" s="5"/>
      <c r="AR2035" s="5"/>
      <c r="AS2035" s="5"/>
      <c r="AT2035" s="5"/>
      <c r="AU2035" s="5"/>
      <c r="AV2035" s="5"/>
      <c r="AW2035" s="5"/>
      <c r="AX2035" s="5"/>
      <c r="AY2035" s="5"/>
      <c r="AZ2035" s="5"/>
      <c r="BA2035" s="5"/>
      <c r="BB2035" s="5"/>
      <c r="BC2035" s="5"/>
      <c r="BD2035" s="5"/>
      <c r="BE2035" s="5"/>
      <c r="BF2035" s="5"/>
      <c r="BG2035" s="5"/>
      <c r="BH2035" s="5"/>
      <c r="BI2035" s="5"/>
      <c r="BJ2035" s="5"/>
      <c r="BK2035" s="5"/>
      <c r="BL2035" s="5"/>
      <c r="BM2035" s="5"/>
      <c r="BN2035" s="5"/>
      <c r="BO2035" s="1">
        <f t="shared" si="31"/>
        <v>0</v>
      </c>
      <c r="BP2035" s="2"/>
    </row>
    <row r="2036" spans="1:68" x14ac:dyDescent="0.25">
      <c r="A2036" s="3"/>
      <c r="B2036" s="4"/>
      <c r="C2036" s="2"/>
      <c r="D2036" s="5"/>
      <c r="E2036" s="5"/>
      <c r="F2036" s="5"/>
      <c r="G2036" s="5"/>
      <c r="H2036" s="5"/>
      <c r="I2036" s="5"/>
      <c r="J2036" s="5"/>
      <c r="K2036" s="5"/>
      <c r="L2036" s="5"/>
      <c r="M2036" s="5"/>
      <c r="N2036" s="5"/>
      <c r="O2036" s="5"/>
      <c r="P2036" s="5"/>
      <c r="Q2036" s="5"/>
      <c r="R2036" s="5"/>
      <c r="S2036" s="5"/>
      <c r="T2036" s="5"/>
      <c r="U2036" s="5"/>
      <c r="V2036" s="5"/>
      <c r="W2036" s="5"/>
      <c r="X2036" s="5"/>
      <c r="Y2036" s="5"/>
      <c r="Z2036" s="5"/>
      <c r="AA2036" s="5"/>
      <c r="AB2036" s="5"/>
      <c r="AC2036" s="5"/>
      <c r="AD2036" s="5"/>
      <c r="AE2036" s="5"/>
      <c r="AF2036" s="5"/>
      <c r="AG2036" s="5"/>
      <c r="AH2036" s="5"/>
      <c r="AI2036" s="5"/>
      <c r="AJ2036" s="5"/>
      <c r="AK2036" s="5"/>
      <c r="AL2036" s="5"/>
      <c r="AM2036" s="5"/>
      <c r="AN2036" s="5"/>
      <c r="AO2036" s="5"/>
      <c r="AP2036" s="5"/>
      <c r="AQ2036" s="5"/>
      <c r="AR2036" s="5"/>
      <c r="AS2036" s="5"/>
      <c r="AT2036" s="5"/>
      <c r="AU2036" s="5"/>
      <c r="AV2036" s="5"/>
      <c r="AW2036" s="5"/>
      <c r="AX2036" s="5"/>
      <c r="AY2036" s="5"/>
      <c r="AZ2036" s="5"/>
      <c r="BA2036" s="5"/>
      <c r="BB2036" s="5"/>
      <c r="BC2036" s="5"/>
      <c r="BD2036" s="5"/>
      <c r="BE2036" s="5"/>
      <c r="BF2036" s="5"/>
      <c r="BG2036" s="5"/>
      <c r="BH2036" s="5"/>
      <c r="BI2036" s="5"/>
      <c r="BJ2036" s="5"/>
      <c r="BK2036" s="5"/>
      <c r="BL2036" s="5"/>
      <c r="BM2036" s="5"/>
      <c r="BN2036" s="5"/>
      <c r="BO2036" s="1">
        <f t="shared" si="31"/>
        <v>0</v>
      </c>
      <c r="BP2036" s="2"/>
    </row>
    <row r="2037" spans="1:68" x14ac:dyDescent="0.25">
      <c r="A2037" s="3"/>
      <c r="B2037" s="4"/>
      <c r="C2037" s="2"/>
      <c r="D2037" s="5"/>
      <c r="E2037" s="5"/>
      <c r="F2037" s="5"/>
      <c r="G2037" s="5"/>
      <c r="H2037" s="5"/>
      <c r="I2037" s="5"/>
      <c r="J2037" s="5"/>
      <c r="K2037" s="5"/>
      <c r="L2037" s="5"/>
      <c r="M2037" s="5"/>
      <c r="N2037" s="5"/>
      <c r="O2037" s="5"/>
      <c r="P2037" s="5"/>
      <c r="Q2037" s="5"/>
      <c r="R2037" s="5"/>
      <c r="S2037" s="5"/>
      <c r="T2037" s="5"/>
      <c r="U2037" s="5"/>
      <c r="V2037" s="5"/>
      <c r="W2037" s="5"/>
      <c r="X2037" s="5"/>
      <c r="Y2037" s="5"/>
      <c r="Z2037" s="5"/>
      <c r="AA2037" s="5"/>
      <c r="AB2037" s="5"/>
      <c r="AC2037" s="5"/>
      <c r="AD2037" s="5"/>
      <c r="AE2037" s="5"/>
      <c r="AF2037" s="5"/>
      <c r="AG2037" s="5"/>
      <c r="AH2037" s="5"/>
      <c r="AI2037" s="5"/>
      <c r="AJ2037" s="5"/>
      <c r="AK2037" s="5"/>
      <c r="AL2037" s="5"/>
      <c r="AM2037" s="5"/>
      <c r="AN2037" s="5"/>
      <c r="AO2037" s="5"/>
      <c r="AP2037" s="5"/>
      <c r="AQ2037" s="5"/>
      <c r="AR2037" s="5"/>
      <c r="AS2037" s="5"/>
      <c r="AT2037" s="5"/>
      <c r="AU2037" s="5"/>
      <c r="AV2037" s="5"/>
      <c r="AW2037" s="5"/>
      <c r="AX2037" s="5"/>
      <c r="AY2037" s="5"/>
      <c r="AZ2037" s="5"/>
      <c r="BA2037" s="5"/>
      <c r="BB2037" s="5"/>
      <c r="BC2037" s="5"/>
      <c r="BD2037" s="5"/>
      <c r="BE2037" s="5"/>
      <c r="BF2037" s="5"/>
      <c r="BG2037" s="5"/>
      <c r="BH2037" s="5"/>
      <c r="BI2037" s="5"/>
      <c r="BJ2037" s="5"/>
      <c r="BK2037" s="5"/>
      <c r="BL2037" s="5"/>
      <c r="BM2037" s="5"/>
      <c r="BN2037" s="5"/>
      <c r="BO2037" s="1">
        <f t="shared" si="31"/>
        <v>0</v>
      </c>
      <c r="BP2037" s="2"/>
    </row>
    <row r="2038" spans="1:68" x14ac:dyDescent="0.25">
      <c r="A2038" s="3"/>
      <c r="B2038" s="4"/>
      <c r="C2038" s="2"/>
      <c r="D2038" s="5"/>
      <c r="E2038" s="5"/>
      <c r="F2038" s="5"/>
      <c r="G2038" s="5"/>
      <c r="H2038" s="5"/>
      <c r="I2038" s="5"/>
      <c r="J2038" s="5"/>
      <c r="K2038" s="5"/>
      <c r="L2038" s="5"/>
      <c r="M2038" s="5"/>
      <c r="N2038" s="5"/>
      <c r="O2038" s="5"/>
      <c r="P2038" s="5"/>
      <c r="Q2038" s="5"/>
      <c r="R2038" s="5"/>
      <c r="S2038" s="5"/>
      <c r="T2038" s="5"/>
      <c r="U2038" s="5"/>
      <c r="V2038" s="5"/>
      <c r="W2038" s="5"/>
      <c r="X2038" s="5"/>
      <c r="Y2038" s="5"/>
      <c r="Z2038" s="5"/>
      <c r="AA2038" s="5"/>
      <c r="AB2038" s="5"/>
      <c r="AC2038" s="5"/>
      <c r="AD2038" s="5"/>
      <c r="AE2038" s="5"/>
      <c r="AF2038" s="5"/>
      <c r="AG2038" s="5"/>
      <c r="AH2038" s="5"/>
      <c r="AI2038" s="5"/>
      <c r="AJ2038" s="5"/>
      <c r="AK2038" s="5"/>
      <c r="AL2038" s="5"/>
      <c r="AM2038" s="5"/>
      <c r="AN2038" s="5"/>
      <c r="AO2038" s="5"/>
      <c r="AP2038" s="5"/>
      <c r="AQ2038" s="5"/>
      <c r="AR2038" s="5"/>
      <c r="AS2038" s="5"/>
      <c r="AT2038" s="5"/>
      <c r="AU2038" s="5"/>
      <c r="AV2038" s="5"/>
      <c r="AW2038" s="5"/>
      <c r="AX2038" s="5"/>
      <c r="AY2038" s="5"/>
      <c r="AZ2038" s="5"/>
      <c r="BA2038" s="5"/>
      <c r="BB2038" s="5"/>
      <c r="BC2038" s="5"/>
      <c r="BD2038" s="5"/>
      <c r="BE2038" s="5"/>
      <c r="BF2038" s="5"/>
      <c r="BG2038" s="5"/>
      <c r="BH2038" s="5"/>
      <c r="BI2038" s="5"/>
      <c r="BJ2038" s="5"/>
      <c r="BK2038" s="5"/>
      <c r="BL2038" s="5"/>
      <c r="BM2038" s="5"/>
      <c r="BN2038" s="5"/>
      <c r="BO2038" s="1">
        <f t="shared" si="31"/>
        <v>0</v>
      </c>
      <c r="BP2038" s="2"/>
    </row>
    <row r="2039" spans="1:68" x14ac:dyDescent="0.25">
      <c r="A2039" s="3"/>
      <c r="B2039" s="4"/>
      <c r="C2039" s="2"/>
      <c r="D2039" s="5"/>
      <c r="E2039" s="5"/>
      <c r="F2039" s="5"/>
      <c r="G2039" s="5"/>
      <c r="H2039" s="5"/>
      <c r="I2039" s="5"/>
      <c r="J2039" s="5"/>
      <c r="K2039" s="5"/>
      <c r="L2039" s="5"/>
      <c r="M2039" s="5"/>
      <c r="N2039" s="5"/>
      <c r="O2039" s="5"/>
      <c r="P2039" s="5"/>
      <c r="Q2039" s="5"/>
      <c r="R2039" s="5"/>
      <c r="S2039" s="5"/>
      <c r="T2039" s="5"/>
      <c r="U2039" s="5"/>
      <c r="V2039" s="5"/>
      <c r="W2039" s="5"/>
      <c r="X2039" s="5"/>
      <c r="Y2039" s="5"/>
      <c r="Z2039" s="5"/>
      <c r="AA2039" s="5"/>
      <c r="AB2039" s="5"/>
      <c r="AC2039" s="5"/>
      <c r="AD2039" s="5"/>
      <c r="AE2039" s="5"/>
      <c r="AF2039" s="5"/>
      <c r="AG2039" s="5"/>
      <c r="AH2039" s="5"/>
      <c r="AI2039" s="5"/>
      <c r="AJ2039" s="5"/>
      <c r="AK2039" s="5"/>
      <c r="AL2039" s="5"/>
      <c r="AM2039" s="5"/>
      <c r="AN2039" s="5"/>
      <c r="AO2039" s="5"/>
      <c r="AP2039" s="5"/>
      <c r="AQ2039" s="5"/>
      <c r="AR2039" s="5"/>
      <c r="AS2039" s="5"/>
      <c r="AT2039" s="5"/>
      <c r="AU2039" s="5"/>
      <c r="AV2039" s="5"/>
      <c r="AW2039" s="5"/>
      <c r="AX2039" s="5"/>
      <c r="AY2039" s="5"/>
      <c r="AZ2039" s="5"/>
      <c r="BA2039" s="5"/>
      <c r="BB2039" s="5"/>
      <c r="BC2039" s="5"/>
      <c r="BD2039" s="5"/>
      <c r="BE2039" s="5"/>
      <c r="BF2039" s="5"/>
      <c r="BG2039" s="5"/>
      <c r="BH2039" s="5"/>
      <c r="BI2039" s="5"/>
      <c r="BJ2039" s="5"/>
      <c r="BK2039" s="5"/>
      <c r="BL2039" s="5"/>
      <c r="BM2039" s="5"/>
      <c r="BN2039" s="5"/>
      <c r="BO2039" s="1">
        <f t="shared" si="31"/>
        <v>0</v>
      </c>
      <c r="BP2039" s="2"/>
    </row>
    <row r="2040" spans="1:68" x14ac:dyDescent="0.25">
      <c r="A2040" s="3"/>
      <c r="B2040" s="4"/>
      <c r="C2040" s="2"/>
      <c r="D2040" s="5"/>
      <c r="E2040" s="5"/>
      <c r="F2040" s="5"/>
      <c r="G2040" s="5"/>
      <c r="H2040" s="5"/>
      <c r="I2040" s="5"/>
      <c r="J2040" s="5"/>
      <c r="K2040" s="5"/>
      <c r="L2040" s="5"/>
      <c r="M2040" s="5"/>
      <c r="N2040" s="5"/>
      <c r="O2040" s="5"/>
      <c r="P2040" s="5"/>
      <c r="Q2040" s="5"/>
      <c r="R2040" s="5"/>
      <c r="S2040" s="5"/>
      <c r="T2040" s="5"/>
      <c r="U2040" s="5"/>
      <c r="V2040" s="5"/>
      <c r="W2040" s="5"/>
      <c r="X2040" s="5"/>
      <c r="Y2040" s="5"/>
      <c r="Z2040" s="5"/>
      <c r="AA2040" s="5"/>
      <c r="AB2040" s="5"/>
      <c r="AC2040" s="5"/>
      <c r="AD2040" s="5"/>
      <c r="AE2040" s="5"/>
      <c r="AF2040" s="5"/>
      <c r="AG2040" s="5"/>
      <c r="AH2040" s="5"/>
      <c r="AI2040" s="5"/>
      <c r="AJ2040" s="5"/>
      <c r="AK2040" s="5"/>
      <c r="AL2040" s="5"/>
      <c r="AM2040" s="5"/>
      <c r="AN2040" s="5"/>
      <c r="AO2040" s="5"/>
      <c r="AP2040" s="5"/>
      <c r="AQ2040" s="5"/>
      <c r="AR2040" s="5"/>
      <c r="AS2040" s="5"/>
      <c r="AT2040" s="5"/>
      <c r="AU2040" s="5"/>
      <c r="AV2040" s="5"/>
      <c r="AW2040" s="5"/>
      <c r="AX2040" s="5"/>
      <c r="AY2040" s="5"/>
      <c r="AZ2040" s="5"/>
      <c r="BA2040" s="5"/>
      <c r="BB2040" s="5"/>
      <c r="BC2040" s="5"/>
      <c r="BD2040" s="5"/>
      <c r="BE2040" s="5"/>
      <c r="BF2040" s="5"/>
      <c r="BG2040" s="5"/>
      <c r="BH2040" s="5"/>
      <c r="BI2040" s="5"/>
      <c r="BJ2040" s="5"/>
      <c r="BK2040" s="5"/>
      <c r="BL2040" s="5"/>
      <c r="BM2040" s="5"/>
      <c r="BN2040" s="5"/>
      <c r="BO2040" s="1">
        <f t="shared" si="31"/>
        <v>0</v>
      </c>
      <c r="BP2040" s="2"/>
    </row>
    <row r="2041" spans="1:68" x14ac:dyDescent="0.25">
      <c r="A2041" s="3"/>
      <c r="B2041" s="4"/>
      <c r="C2041" s="2"/>
      <c r="D2041" s="5"/>
      <c r="E2041" s="5"/>
      <c r="F2041" s="5"/>
      <c r="G2041" s="5"/>
      <c r="H2041" s="5"/>
      <c r="I2041" s="5"/>
      <c r="J2041" s="5"/>
      <c r="K2041" s="5"/>
      <c r="L2041" s="5"/>
      <c r="M2041" s="5"/>
      <c r="N2041" s="5"/>
      <c r="O2041" s="5"/>
      <c r="P2041" s="5"/>
      <c r="Q2041" s="5"/>
      <c r="R2041" s="5"/>
      <c r="S2041" s="5"/>
      <c r="T2041" s="5"/>
      <c r="U2041" s="5"/>
      <c r="V2041" s="5"/>
      <c r="W2041" s="5"/>
      <c r="X2041" s="5"/>
      <c r="Y2041" s="5"/>
      <c r="Z2041" s="5"/>
      <c r="AA2041" s="5"/>
      <c r="AB2041" s="5"/>
      <c r="AC2041" s="5"/>
      <c r="AD2041" s="5"/>
      <c r="AE2041" s="5"/>
      <c r="AF2041" s="5"/>
      <c r="AG2041" s="5"/>
      <c r="AH2041" s="5"/>
      <c r="AI2041" s="5"/>
      <c r="AJ2041" s="5"/>
      <c r="AK2041" s="5"/>
      <c r="AL2041" s="5"/>
      <c r="AM2041" s="5"/>
      <c r="AN2041" s="5"/>
      <c r="AO2041" s="5"/>
      <c r="AP2041" s="5"/>
      <c r="AQ2041" s="5"/>
      <c r="AR2041" s="5"/>
      <c r="AS2041" s="5"/>
      <c r="AT2041" s="5"/>
      <c r="AU2041" s="5"/>
      <c r="AV2041" s="5"/>
      <c r="AW2041" s="5"/>
      <c r="AX2041" s="5"/>
      <c r="AY2041" s="5"/>
      <c r="AZ2041" s="5"/>
      <c r="BA2041" s="5"/>
      <c r="BB2041" s="5"/>
      <c r="BC2041" s="5"/>
      <c r="BD2041" s="5"/>
      <c r="BE2041" s="5"/>
      <c r="BF2041" s="5"/>
      <c r="BG2041" s="5"/>
      <c r="BH2041" s="5"/>
      <c r="BI2041" s="5"/>
      <c r="BJ2041" s="5"/>
      <c r="BK2041" s="5"/>
      <c r="BL2041" s="5"/>
      <c r="BM2041" s="5"/>
      <c r="BN2041" s="5"/>
      <c r="BO2041" s="1">
        <f t="shared" si="31"/>
        <v>0</v>
      </c>
      <c r="BP2041" s="2"/>
    </row>
    <row r="2042" spans="1:68" x14ac:dyDescent="0.25">
      <c r="A2042" s="3"/>
      <c r="B2042" s="4"/>
      <c r="C2042" s="2"/>
      <c r="D2042" s="5"/>
      <c r="E2042" s="5"/>
      <c r="F2042" s="5"/>
      <c r="G2042" s="5"/>
      <c r="H2042" s="5"/>
      <c r="I2042" s="5"/>
      <c r="J2042" s="5"/>
      <c r="K2042" s="5"/>
      <c r="L2042" s="5"/>
      <c r="M2042" s="5"/>
      <c r="N2042" s="5"/>
      <c r="O2042" s="5"/>
      <c r="P2042" s="5"/>
      <c r="Q2042" s="5"/>
      <c r="R2042" s="5"/>
      <c r="S2042" s="5"/>
      <c r="T2042" s="5"/>
      <c r="U2042" s="5"/>
      <c r="V2042" s="5"/>
      <c r="W2042" s="5"/>
      <c r="X2042" s="5"/>
      <c r="Y2042" s="5"/>
      <c r="Z2042" s="5"/>
      <c r="AA2042" s="5"/>
      <c r="AB2042" s="5"/>
      <c r="AC2042" s="5"/>
      <c r="AD2042" s="5"/>
      <c r="AE2042" s="5"/>
      <c r="AF2042" s="5"/>
      <c r="AG2042" s="5"/>
      <c r="AH2042" s="5"/>
      <c r="AI2042" s="5"/>
      <c r="AJ2042" s="5"/>
      <c r="AK2042" s="5"/>
      <c r="AL2042" s="5"/>
      <c r="AM2042" s="5"/>
      <c r="AN2042" s="5"/>
      <c r="AO2042" s="5"/>
      <c r="AP2042" s="5"/>
      <c r="AQ2042" s="5"/>
      <c r="AR2042" s="5"/>
      <c r="AS2042" s="5"/>
      <c r="AT2042" s="5"/>
      <c r="AU2042" s="5"/>
      <c r="AV2042" s="5"/>
      <c r="AW2042" s="5"/>
      <c r="AX2042" s="5"/>
      <c r="AY2042" s="5"/>
      <c r="AZ2042" s="5"/>
      <c r="BA2042" s="5"/>
      <c r="BB2042" s="5"/>
      <c r="BC2042" s="5"/>
      <c r="BD2042" s="5"/>
      <c r="BE2042" s="5"/>
      <c r="BF2042" s="5"/>
      <c r="BG2042" s="5"/>
      <c r="BH2042" s="5"/>
      <c r="BI2042" s="5"/>
      <c r="BJ2042" s="5"/>
      <c r="BK2042" s="5"/>
      <c r="BL2042" s="5"/>
      <c r="BM2042" s="5"/>
      <c r="BN2042" s="5"/>
      <c r="BO2042" s="1">
        <f t="shared" si="31"/>
        <v>0</v>
      </c>
      <c r="BP2042" s="2"/>
    </row>
    <row r="2043" spans="1:68" x14ac:dyDescent="0.25">
      <c r="A2043" s="3"/>
      <c r="B2043" s="4"/>
      <c r="C2043" s="2"/>
      <c r="D2043" s="5"/>
      <c r="E2043" s="5"/>
      <c r="F2043" s="5"/>
      <c r="G2043" s="5"/>
      <c r="H2043" s="5"/>
      <c r="I2043" s="5"/>
      <c r="J2043" s="5"/>
      <c r="K2043" s="5"/>
      <c r="L2043" s="5"/>
      <c r="M2043" s="5"/>
      <c r="N2043" s="5"/>
      <c r="O2043" s="5"/>
      <c r="P2043" s="5"/>
      <c r="Q2043" s="5"/>
      <c r="R2043" s="5"/>
      <c r="S2043" s="5"/>
      <c r="T2043" s="5"/>
      <c r="U2043" s="5"/>
      <c r="V2043" s="5"/>
      <c r="W2043" s="5"/>
      <c r="X2043" s="5"/>
      <c r="Y2043" s="5"/>
      <c r="Z2043" s="5"/>
      <c r="AA2043" s="5"/>
      <c r="AB2043" s="5"/>
      <c r="AC2043" s="5"/>
      <c r="AD2043" s="5"/>
      <c r="AE2043" s="5"/>
      <c r="AF2043" s="5"/>
      <c r="AG2043" s="5"/>
      <c r="AH2043" s="5"/>
      <c r="AI2043" s="5"/>
      <c r="AJ2043" s="5"/>
      <c r="AK2043" s="5"/>
      <c r="AL2043" s="5"/>
      <c r="AM2043" s="5"/>
      <c r="AN2043" s="5"/>
      <c r="AO2043" s="5"/>
      <c r="AP2043" s="5"/>
      <c r="AQ2043" s="5"/>
      <c r="AR2043" s="5"/>
      <c r="AS2043" s="5"/>
      <c r="AT2043" s="5"/>
      <c r="AU2043" s="5"/>
      <c r="AV2043" s="5"/>
      <c r="AW2043" s="5"/>
      <c r="AX2043" s="5"/>
      <c r="AY2043" s="5"/>
      <c r="AZ2043" s="5"/>
      <c r="BA2043" s="5"/>
      <c r="BB2043" s="5"/>
      <c r="BC2043" s="5"/>
      <c r="BD2043" s="5"/>
      <c r="BE2043" s="5"/>
      <c r="BF2043" s="5"/>
      <c r="BG2043" s="5"/>
      <c r="BH2043" s="5"/>
      <c r="BI2043" s="5"/>
      <c r="BJ2043" s="5"/>
      <c r="BK2043" s="5"/>
      <c r="BL2043" s="5"/>
      <c r="BM2043" s="5"/>
      <c r="BN2043" s="5"/>
      <c r="BO2043" s="1">
        <f t="shared" si="31"/>
        <v>0</v>
      </c>
      <c r="BP2043" s="2"/>
    </row>
    <row r="2044" spans="1:68" x14ac:dyDescent="0.25">
      <c r="A2044" s="3"/>
      <c r="B2044" s="4"/>
      <c r="C2044" s="2"/>
      <c r="D2044" s="5"/>
      <c r="E2044" s="5"/>
      <c r="F2044" s="5"/>
      <c r="G2044" s="5"/>
      <c r="H2044" s="5"/>
      <c r="I2044" s="5"/>
      <c r="J2044" s="5"/>
      <c r="K2044" s="5"/>
      <c r="L2044" s="5"/>
      <c r="M2044" s="5"/>
      <c r="N2044" s="5"/>
      <c r="O2044" s="5"/>
      <c r="P2044" s="5"/>
      <c r="Q2044" s="5"/>
      <c r="R2044" s="5"/>
      <c r="S2044" s="5"/>
      <c r="T2044" s="5"/>
      <c r="U2044" s="5"/>
      <c r="V2044" s="5"/>
      <c r="W2044" s="5"/>
      <c r="X2044" s="5"/>
      <c r="Y2044" s="5"/>
      <c r="Z2044" s="5"/>
      <c r="AA2044" s="5"/>
      <c r="AB2044" s="5"/>
      <c r="AC2044" s="5"/>
      <c r="AD2044" s="5"/>
      <c r="AE2044" s="5"/>
      <c r="AF2044" s="5"/>
      <c r="AG2044" s="5"/>
      <c r="AH2044" s="5"/>
      <c r="AI2044" s="5"/>
      <c r="AJ2044" s="5"/>
      <c r="AK2044" s="5"/>
      <c r="AL2044" s="5"/>
      <c r="AM2044" s="5"/>
      <c r="AN2044" s="5"/>
      <c r="AO2044" s="5"/>
      <c r="AP2044" s="5"/>
      <c r="AQ2044" s="5"/>
      <c r="AR2044" s="5"/>
      <c r="AS2044" s="5"/>
      <c r="AT2044" s="5"/>
      <c r="AU2044" s="5"/>
      <c r="AV2044" s="5"/>
      <c r="AW2044" s="5"/>
      <c r="AX2044" s="5"/>
      <c r="AY2044" s="5"/>
      <c r="AZ2044" s="5"/>
      <c r="BA2044" s="5"/>
      <c r="BB2044" s="5"/>
      <c r="BC2044" s="5"/>
      <c r="BD2044" s="5"/>
      <c r="BE2044" s="5"/>
      <c r="BF2044" s="5"/>
      <c r="BG2044" s="5"/>
      <c r="BH2044" s="5"/>
      <c r="BI2044" s="5"/>
      <c r="BJ2044" s="5"/>
      <c r="BK2044" s="5"/>
      <c r="BL2044" s="5"/>
      <c r="BM2044" s="5"/>
      <c r="BN2044" s="5"/>
      <c r="BO2044" s="1">
        <f t="shared" si="31"/>
        <v>0</v>
      </c>
      <c r="BP2044" s="2"/>
    </row>
    <row r="2045" spans="1:68" x14ac:dyDescent="0.25">
      <c r="A2045" s="3"/>
      <c r="B2045" s="4"/>
      <c r="C2045" s="2"/>
      <c r="D2045" s="5"/>
      <c r="E2045" s="5"/>
      <c r="F2045" s="5"/>
      <c r="G2045" s="5"/>
      <c r="H2045" s="5"/>
      <c r="I2045" s="5"/>
      <c r="J2045" s="5"/>
      <c r="K2045" s="5"/>
      <c r="L2045" s="5"/>
      <c r="M2045" s="5"/>
      <c r="N2045" s="5"/>
      <c r="O2045" s="5"/>
      <c r="P2045" s="5"/>
      <c r="Q2045" s="5"/>
      <c r="R2045" s="5"/>
      <c r="S2045" s="5"/>
      <c r="T2045" s="5"/>
      <c r="U2045" s="5"/>
      <c r="V2045" s="5"/>
      <c r="W2045" s="5"/>
      <c r="X2045" s="5"/>
      <c r="Y2045" s="5"/>
      <c r="Z2045" s="5"/>
      <c r="AA2045" s="5"/>
      <c r="AB2045" s="5"/>
      <c r="AC2045" s="5"/>
      <c r="AD2045" s="5"/>
      <c r="AE2045" s="5"/>
      <c r="AF2045" s="5"/>
      <c r="AG2045" s="5"/>
      <c r="AH2045" s="5"/>
      <c r="AI2045" s="5"/>
      <c r="AJ2045" s="5"/>
      <c r="AK2045" s="5"/>
      <c r="AL2045" s="5"/>
      <c r="AM2045" s="5"/>
      <c r="AN2045" s="5"/>
      <c r="AO2045" s="5"/>
      <c r="AP2045" s="5"/>
      <c r="AQ2045" s="5"/>
      <c r="AR2045" s="5"/>
      <c r="AS2045" s="5"/>
      <c r="AT2045" s="5"/>
      <c r="AU2045" s="5"/>
      <c r="AV2045" s="5"/>
      <c r="AW2045" s="5"/>
      <c r="AX2045" s="5"/>
      <c r="AY2045" s="5"/>
      <c r="AZ2045" s="5"/>
      <c r="BA2045" s="5"/>
      <c r="BB2045" s="5"/>
      <c r="BC2045" s="5"/>
      <c r="BD2045" s="5"/>
      <c r="BE2045" s="5"/>
      <c r="BF2045" s="5"/>
      <c r="BG2045" s="5"/>
      <c r="BH2045" s="5"/>
      <c r="BI2045" s="5"/>
      <c r="BJ2045" s="5"/>
      <c r="BK2045" s="5"/>
      <c r="BL2045" s="5"/>
      <c r="BM2045" s="5"/>
      <c r="BN2045" s="5"/>
      <c r="BO2045" s="1">
        <f t="shared" si="31"/>
        <v>0</v>
      </c>
      <c r="BP2045" s="2"/>
    </row>
    <row r="2046" spans="1:68" x14ac:dyDescent="0.25">
      <c r="A2046" s="3"/>
      <c r="B2046" s="4"/>
      <c r="C2046" s="2"/>
      <c r="D2046" s="5"/>
      <c r="E2046" s="5"/>
      <c r="F2046" s="5"/>
      <c r="G2046" s="5"/>
      <c r="H2046" s="5"/>
      <c r="I2046" s="5"/>
      <c r="J2046" s="5"/>
      <c r="K2046" s="5"/>
      <c r="L2046" s="5"/>
      <c r="M2046" s="5"/>
      <c r="N2046" s="5"/>
      <c r="O2046" s="5"/>
      <c r="P2046" s="5"/>
      <c r="Q2046" s="5"/>
      <c r="R2046" s="5"/>
      <c r="S2046" s="5"/>
      <c r="T2046" s="5"/>
      <c r="U2046" s="5"/>
      <c r="V2046" s="5"/>
      <c r="W2046" s="5"/>
      <c r="X2046" s="5"/>
      <c r="Y2046" s="5"/>
      <c r="Z2046" s="5"/>
      <c r="AA2046" s="5"/>
      <c r="AB2046" s="5"/>
      <c r="AC2046" s="5"/>
      <c r="AD2046" s="5"/>
      <c r="AE2046" s="5"/>
      <c r="AF2046" s="5"/>
      <c r="AG2046" s="5"/>
      <c r="AH2046" s="5"/>
      <c r="AI2046" s="5"/>
      <c r="AJ2046" s="5"/>
      <c r="AK2046" s="5"/>
      <c r="AL2046" s="5"/>
      <c r="AM2046" s="5"/>
      <c r="AN2046" s="5"/>
      <c r="AO2046" s="5"/>
      <c r="AP2046" s="5"/>
      <c r="AQ2046" s="5"/>
      <c r="AR2046" s="5"/>
      <c r="AS2046" s="5"/>
      <c r="AT2046" s="5"/>
      <c r="AU2046" s="5"/>
      <c r="AV2046" s="5"/>
      <c r="AW2046" s="5"/>
      <c r="AX2046" s="5"/>
      <c r="AY2046" s="5"/>
      <c r="AZ2046" s="5"/>
      <c r="BA2046" s="5"/>
      <c r="BB2046" s="5"/>
      <c r="BC2046" s="5"/>
      <c r="BD2046" s="5"/>
      <c r="BE2046" s="5"/>
      <c r="BF2046" s="5"/>
      <c r="BG2046" s="5"/>
      <c r="BH2046" s="5"/>
      <c r="BI2046" s="5"/>
      <c r="BJ2046" s="5"/>
      <c r="BK2046" s="5"/>
      <c r="BL2046" s="5"/>
      <c r="BM2046" s="5"/>
      <c r="BN2046" s="5"/>
      <c r="BO2046" s="1">
        <f t="shared" si="31"/>
        <v>0</v>
      </c>
      <c r="BP2046" s="2"/>
    </row>
    <row r="2047" spans="1:68" x14ac:dyDescent="0.25">
      <c r="A2047" s="3"/>
      <c r="B2047" s="4"/>
      <c r="C2047" s="2"/>
      <c r="D2047" s="5"/>
      <c r="E2047" s="5"/>
      <c r="F2047" s="5"/>
      <c r="G2047" s="5"/>
      <c r="H2047" s="5"/>
      <c r="I2047" s="5"/>
      <c r="J2047" s="5"/>
      <c r="K2047" s="5"/>
      <c r="L2047" s="5"/>
      <c r="M2047" s="5"/>
      <c r="N2047" s="5"/>
      <c r="O2047" s="5"/>
      <c r="P2047" s="5"/>
      <c r="Q2047" s="5"/>
      <c r="R2047" s="5"/>
      <c r="S2047" s="5"/>
      <c r="T2047" s="5"/>
      <c r="U2047" s="5"/>
      <c r="V2047" s="5"/>
      <c r="W2047" s="5"/>
      <c r="X2047" s="5"/>
      <c r="Y2047" s="5"/>
      <c r="Z2047" s="5"/>
      <c r="AA2047" s="5"/>
      <c r="AB2047" s="5"/>
      <c r="AC2047" s="5"/>
      <c r="AD2047" s="5"/>
      <c r="AE2047" s="5"/>
      <c r="AF2047" s="5"/>
      <c r="AG2047" s="5"/>
      <c r="AH2047" s="5"/>
      <c r="AI2047" s="5"/>
      <c r="AJ2047" s="5"/>
      <c r="AK2047" s="5"/>
      <c r="AL2047" s="5"/>
      <c r="AM2047" s="5"/>
      <c r="AN2047" s="5"/>
      <c r="AO2047" s="5"/>
      <c r="AP2047" s="5"/>
      <c r="AQ2047" s="5"/>
      <c r="AR2047" s="5"/>
      <c r="AS2047" s="5"/>
      <c r="AT2047" s="5"/>
      <c r="AU2047" s="5"/>
      <c r="AV2047" s="5"/>
      <c r="AW2047" s="5"/>
      <c r="AX2047" s="5"/>
      <c r="AY2047" s="5"/>
      <c r="AZ2047" s="5"/>
      <c r="BA2047" s="5"/>
      <c r="BB2047" s="5"/>
      <c r="BC2047" s="5"/>
      <c r="BD2047" s="5"/>
      <c r="BE2047" s="5"/>
      <c r="BF2047" s="5"/>
      <c r="BG2047" s="5"/>
      <c r="BH2047" s="5"/>
      <c r="BI2047" s="5"/>
      <c r="BJ2047" s="5"/>
      <c r="BK2047" s="5"/>
      <c r="BL2047" s="5"/>
      <c r="BM2047" s="5"/>
      <c r="BN2047" s="5"/>
      <c r="BO2047" s="1">
        <f t="shared" si="31"/>
        <v>0</v>
      </c>
      <c r="BP2047" s="2"/>
    </row>
    <row r="2048" spans="1:68" x14ac:dyDescent="0.25">
      <c r="A2048" s="3"/>
      <c r="B2048" s="4"/>
      <c r="C2048" s="2"/>
      <c r="D2048" s="5"/>
      <c r="E2048" s="5"/>
      <c r="F2048" s="5"/>
      <c r="G2048" s="5"/>
      <c r="H2048" s="5"/>
      <c r="I2048" s="5"/>
      <c r="J2048" s="5"/>
      <c r="K2048" s="5"/>
      <c r="L2048" s="5"/>
      <c r="M2048" s="5"/>
      <c r="N2048" s="5"/>
      <c r="O2048" s="5"/>
      <c r="P2048" s="5"/>
      <c r="Q2048" s="5"/>
      <c r="R2048" s="5"/>
      <c r="S2048" s="5"/>
      <c r="T2048" s="5"/>
      <c r="U2048" s="5"/>
      <c r="V2048" s="5"/>
      <c r="W2048" s="5"/>
      <c r="X2048" s="5"/>
      <c r="Y2048" s="5"/>
      <c r="Z2048" s="5"/>
      <c r="AA2048" s="5"/>
      <c r="AB2048" s="5"/>
      <c r="AC2048" s="5"/>
      <c r="AD2048" s="5"/>
      <c r="AE2048" s="5"/>
      <c r="AF2048" s="5"/>
      <c r="AG2048" s="5"/>
      <c r="AH2048" s="5"/>
      <c r="AI2048" s="5"/>
      <c r="AJ2048" s="5"/>
      <c r="AK2048" s="5"/>
      <c r="AL2048" s="5"/>
      <c r="AM2048" s="5"/>
      <c r="AN2048" s="5"/>
      <c r="AO2048" s="5"/>
      <c r="AP2048" s="5"/>
      <c r="AQ2048" s="5"/>
      <c r="AR2048" s="5"/>
      <c r="AS2048" s="5"/>
      <c r="AT2048" s="5"/>
      <c r="AU2048" s="5"/>
      <c r="AV2048" s="5"/>
      <c r="AW2048" s="5"/>
      <c r="AX2048" s="5"/>
      <c r="AY2048" s="5"/>
      <c r="AZ2048" s="5"/>
      <c r="BA2048" s="5"/>
      <c r="BB2048" s="5"/>
      <c r="BC2048" s="5"/>
      <c r="BD2048" s="5"/>
      <c r="BE2048" s="5"/>
      <c r="BF2048" s="5"/>
      <c r="BG2048" s="5"/>
      <c r="BH2048" s="5"/>
      <c r="BI2048" s="5"/>
      <c r="BJ2048" s="5"/>
      <c r="BK2048" s="5"/>
      <c r="BL2048" s="5"/>
      <c r="BM2048" s="5"/>
      <c r="BN2048" s="5"/>
      <c r="BO2048" s="1">
        <f t="shared" si="31"/>
        <v>0</v>
      </c>
      <c r="BP2048" s="2"/>
    </row>
    <row r="2049" spans="1:68" x14ac:dyDescent="0.25">
      <c r="A2049" s="3"/>
      <c r="B2049" s="4"/>
      <c r="C2049" s="2"/>
      <c r="D2049" s="5"/>
      <c r="E2049" s="5"/>
      <c r="F2049" s="5"/>
      <c r="G2049" s="5"/>
      <c r="H2049" s="5"/>
      <c r="I2049" s="5"/>
      <c r="J2049" s="5"/>
      <c r="K2049" s="5"/>
      <c r="L2049" s="5"/>
      <c r="M2049" s="5"/>
      <c r="N2049" s="5"/>
      <c r="O2049" s="5"/>
      <c r="P2049" s="5"/>
      <c r="Q2049" s="5"/>
      <c r="R2049" s="5"/>
      <c r="S2049" s="5"/>
      <c r="T2049" s="5"/>
      <c r="U2049" s="5"/>
      <c r="V2049" s="5"/>
      <c r="W2049" s="5"/>
      <c r="X2049" s="5"/>
      <c r="Y2049" s="5"/>
      <c r="Z2049" s="5"/>
      <c r="AA2049" s="5"/>
      <c r="AB2049" s="5"/>
      <c r="AC2049" s="5"/>
      <c r="AD2049" s="5"/>
      <c r="AE2049" s="5"/>
      <c r="AF2049" s="5"/>
      <c r="AG2049" s="5"/>
      <c r="AH2049" s="5"/>
      <c r="AI2049" s="5"/>
      <c r="AJ2049" s="5"/>
      <c r="AK2049" s="5"/>
      <c r="AL2049" s="5"/>
      <c r="AM2049" s="5"/>
      <c r="AN2049" s="5"/>
      <c r="AO2049" s="5"/>
      <c r="AP2049" s="5"/>
      <c r="AQ2049" s="5"/>
      <c r="AR2049" s="5"/>
      <c r="AS2049" s="5"/>
      <c r="AT2049" s="5"/>
      <c r="AU2049" s="5"/>
      <c r="AV2049" s="5"/>
      <c r="AW2049" s="5"/>
      <c r="AX2049" s="5"/>
      <c r="AY2049" s="5"/>
      <c r="AZ2049" s="5"/>
      <c r="BA2049" s="5"/>
      <c r="BB2049" s="5"/>
      <c r="BC2049" s="5"/>
      <c r="BD2049" s="5"/>
      <c r="BE2049" s="5"/>
      <c r="BF2049" s="5"/>
      <c r="BG2049" s="5"/>
      <c r="BH2049" s="5"/>
      <c r="BI2049" s="5"/>
      <c r="BJ2049" s="5"/>
      <c r="BK2049" s="5"/>
      <c r="BL2049" s="5"/>
      <c r="BM2049" s="5"/>
      <c r="BN2049" s="5"/>
      <c r="BO2049" s="1">
        <f t="shared" si="31"/>
        <v>0</v>
      </c>
      <c r="BP2049" s="2"/>
    </row>
    <row r="2050" spans="1:68" x14ac:dyDescent="0.25">
      <c r="A2050" s="3"/>
      <c r="B2050" s="4"/>
      <c r="C2050" s="2"/>
      <c r="D2050" s="5"/>
      <c r="E2050" s="5"/>
      <c r="F2050" s="5"/>
      <c r="G2050" s="5"/>
      <c r="H2050" s="5"/>
      <c r="I2050" s="5"/>
      <c r="J2050" s="5"/>
      <c r="K2050" s="5"/>
      <c r="L2050" s="5"/>
      <c r="M2050" s="5"/>
      <c r="N2050" s="5"/>
      <c r="O2050" s="5"/>
      <c r="P2050" s="5"/>
      <c r="Q2050" s="5"/>
      <c r="R2050" s="5"/>
      <c r="S2050" s="5"/>
      <c r="T2050" s="5"/>
      <c r="U2050" s="5"/>
      <c r="V2050" s="5"/>
      <c r="W2050" s="5"/>
      <c r="X2050" s="5"/>
      <c r="Y2050" s="5"/>
      <c r="Z2050" s="5"/>
      <c r="AA2050" s="5"/>
      <c r="AB2050" s="5"/>
      <c r="AC2050" s="5"/>
      <c r="AD2050" s="5"/>
      <c r="AE2050" s="5"/>
      <c r="AF2050" s="5"/>
      <c r="AG2050" s="5"/>
      <c r="AH2050" s="5"/>
      <c r="AI2050" s="5"/>
      <c r="AJ2050" s="5"/>
      <c r="AK2050" s="5"/>
      <c r="AL2050" s="5"/>
      <c r="AM2050" s="5"/>
      <c r="AN2050" s="5"/>
      <c r="AO2050" s="5"/>
      <c r="AP2050" s="5"/>
      <c r="AQ2050" s="5"/>
      <c r="AR2050" s="5"/>
      <c r="AS2050" s="5"/>
      <c r="AT2050" s="5"/>
      <c r="AU2050" s="5"/>
      <c r="AV2050" s="5"/>
      <c r="AW2050" s="5"/>
      <c r="AX2050" s="5"/>
      <c r="AY2050" s="5"/>
      <c r="AZ2050" s="5"/>
      <c r="BA2050" s="5"/>
      <c r="BB2050" s="5"/>
      <c r="BC2050" s="5"/>
      <c r="BD2050" s="5"/>
      <c r="BE2050" s="5"/>
      <c r="BF2050" s="5"/>
      <c r="BG2050" s="5"/>
      <c r="BH2050" s="5"/>
      <c r="BI2050" s="5"/>
      <c r="BJ2050" s="5"/>
      <c r="BK2050" s="5"/>
      <c r="BL2050" s="5"/>
      <c r="BM2050" s="5"/>
      <c r="BN2050" s="5"/>
      <c r="BO2050" s="1">
        <f t="shared" si="31"/>
        <v>0</v>
      </c>
      <c r="BP2050" s="2"/>
    </row>
    <row r="2051" spans="1:68" x14ac:dyDescent="0.25">
      <c r="A2051" s="3"/>
      <c r="B2051" s="4"/>
      <c r="C2051" s="2"/>
      <c r="D2051" s="5"/>
      <c r="E2051" s="5"/>
      <c r="F2051" s="5"/>
      <c r="G2051" s="5"/>
      <c r="H2051" s="5"/>
      <c r="I2051" s="5"/>
      <c r="J2051" s="5"/>
      <c r="K2051" s="5"/>
      <c r="L2051" s="5"/>
      <c r="M2051" s="5"/>
      <c r="N2051" s="5"/>
      <c r="O2051" s="5"/>
      <c r="P2051" s="5"/>
      <c r="Q2051" s="5"/>
      <c r="R2051" s="5"/>
      <c r="S2051" s="5"/>
      <c r="T2051" s="5"/>
      <c r="U2051" s="5"/>
      <c r="V2051" s="5"/>
      <c r="W2051" s="5"/>
      <c r="X2051" s="5"/>
      <c r="Y2051" s="5"/>
      <c r="Z2051" s="5"/>
      <c r="AA2051" s="5"/>
      <c r="AB2051" s="5"/>
      <c r="AC2051" s="5"/>
      <c r="AD2051" s="5"/>
      <c r="AE2051" s="5"/>
      <c r="AF2051" s="5"/>
      <c r="AG2051" s="5"/>
      <c r="AH2051" s="5"/>
      <c r="AI2051" s="5"/>
      <c r="AJ2051" s="5"/>
      <c r="AK2051" s="5"/>
      <c r="AL2051" s="5"/>
      <c r="AM2051" s="5"/>
      <c r="AN2051" s="5"/>
      <c r="AO2051" s="5"/>
      <c r="AP2051" s="5"/>
      <c r="AQ2051" s="5"/>
      <c r="AR2051" s="5"/>
      <c r="AS2051" s="5"/>
      <c r="AT2051" s="5"/>
      <c r="AU2051" s="5"/>
      <c r="AV2051" s="5"/>
      <c r="AW2051" s="5"/>
      <c r="AX2051" s="5"/>
      <c r="AY2051" s="5"/>
      <c r="AZ2051" s="5"/>
      <c r="BA2051" s="5"/>
      <c r="BB2051" s="5"/>
      <c r="BC2051" s="5"/>
      <c r="BD2051" s="5"/>
      <c r="BE2051" s="5"/>
      <c r="BF2051" s="5"/>
      <c r="BG2051" s="5"/>
      <c r="BH2051" s="5"/>
      <c r="BI2051" s="5"/>
      <c r="BJ2051" s="5"/>
      <c r="BK2051" s="5"/>
      <c r="BL2051" s="5"/>
      <c r="BM2051" s="5"/>
      <c r="BN2051" s="5"/>
      <c r="BO2051" s="1">
        <f t="shared" si="31"/>
        <v>0</v>
      </c>
      <c r="BP2051" s="2"/>
    </row>
    <row r="2052" spans="1:68" x14ac:dyDescent="0.25">
      <c r="A2052" s="3"/>
      <c r="B2052" s="4"/>
      <c r="C2052" s="2"/>
      <c r="D2052" s="5"/>
      <c r="E2052" s="5"/>
      <c r="F2052" s="5"/>
      <c r="G2052" s="5"/>
      <c r="H2052" s="5"/>
      <c r="I2052" s="5"/>
      <c r="J2052" s="5"/>
      <c r="K2052" s="5"/>
      <c r="L2052" s="5"/>
      <c r="M2052" s="5"/>
      <c r="N2052" s="5"/>
      <c r="O2052" s="5"/>
      <c r="P2052" s="5"/>
      <c r="Q2052" s="5"/>
      <c r="R2052" s="5"/>
      <c r="S2052" s="5"/>
      <c r="T2052" s="5"/>
      <c r="U2052" s="5"/>
      <c r="V2052" s="5"/>
      <c r="W2052" s="5"/>
      <c r="X2052" s="5"/>
      <c r="Y2052" s="5"/>
      <c r="Z2052" s="5"/>
      <c r="AA2052" s="5"/>
      <c r="AB2052" s="5"/>
      <c r="AC2052" s="5"/>
      <c r="AD2052" s="5"/>
      <c r="AE2052" s="5"/>
      <c r="AF2052" s="5"/>
      <c r="AG2052" s="5"/>
      <c r="AH2052" s="5"/>
      <c r="AI2052" s="5"/>
      <c r="AJ2052" s="5"/>
      <c r="AK2052" s="5"/>
      <c r="AL2052" s="5"/>
      <c r="AM2052" s="5"/>
      <c r="AN2052" s="5"/>
      <c r="AO2052" s="5"/>
      <c r="AP2052" s="5"/>
      <c r="AQ2052" s="5"/>
      <c r="AR2052" s="5"/>
      <c r="AS2052" s="5"/>
      <c r="AT2052" s="5"/>
      <c r="AU2052" s="5"/>
      <c r="AV2052" s="5"/>
      <c r="AW2052" s="5"/>
      <c r="AX2052" s="5"/>
      <c r="AY2052" s="5"/>
      <c r="AZ2052" s="5"/>
      <c r="BA2052" s="5"/>
      <c r="BB2052" s="5"/>
      <c r="BC2052" s="5"/>
      <c r="BD2052" s="5"/>
      <c r="BE2052" s="5"/>
      <c r="BF2052" s="5"/>
      <c r="BG2052" s="5"/>
      <c r="BH2052" s="5"/>
      <c r="BI2052" s="5"/>
      <c r="BJ2052" s="5"/>
      <c r="BK2052" s="5"/>
      <c r="BL2052" s="5"/>
      <c r="BM2052" s="5"/>
      <c r="BN2052" s="5"/>
      <c r="BO2052" s="1">
        <f t="shared" si="31"/>
        <v>0</v>
      </c>
      <c r="BP2052" s="2"/>
    </row>
    <row r="2053" spans="1:68" x14ac:dyDescent="0.25">
      <c r="A2053" s="3"/>
      <c r="B2053" s="4"/>
      <c r="C2053" s="2"/>
      <c r="D2053" s="5"/>
      <c r="E2053" s="5"/>
      <c r="F2053" s="5"/>
      <c r="G2053" s="5"/>
      <c r="H2053" s="5"/>
      <c r="I2053" s="5"/>
      <c r="J2053" s="5"/>
      <c r="K2053" s="5"/>
      <c r="L2053" s="5"/>
      <c r="M2053" s="5"/>
      <c r="N2053" s="5"/>
      <c r="O2053" s="5"/>
      <c r="P2053" s="5"/>
      <c r="Q2053" s="5"/>
      <c r="R2053" s="5"/>
      <c r="S2053" s="5"/>
      <c r="T2053" s="5"/>
      <c r="U2053" s="5"/>
      <c r="V2053" s="5"/>
      <c r="W2053" s="5"/>
      <c r="X2053" s="5"/>
      <c r="Y2053" s="5"/>
      <c r="Z2053" s="5"/>
      <c r="AA2053" s="5"/>
      <c r="AB2053" s="5"/>
      <c r="AC2053" s="5"/>
      <c r="AD2053" s="5"/>
      <c r="AE2053" s="5"/>
      <c r="AF2053" s="5"/>
      <c r="AG2053" s="5"/>
      <c r="AH2053" s="5"/>
      <c r="AI2053" s="5"/>
      <c r="AJ2053" s="5"/>
      <c r="AK2053" s="5"/>
      <c r="AL2053" s="5"/>
      <c r="AM2053" s="5"/>
      <c r="AN2053" s="5"/>
      <c r="AO2053" s="5"/>
      <c r="AP2053" s="5"/>
      <c r="AQ2053" s="5"/>
      <c r="AR2053" s="5"/>
      <c r="AS2053" s="5"/>
      <c r="AT2053" s="5"/>
      <c r="AU2053" s="5"/>
      <c r="AV2053" s="5"/>
      <c r="AW2053" s="5"/>
      <c r="AX2053" s="5"/>
      <c r="AY2053" s="5"/>
      <c r="AZ2053" s="5"/>
      <c r="BA2053" s="5"/>
      <c r="BB2053" s="5"/>
      <c r="BC2053" s="5"/>
      <c r="BD2053" s="5"/>
      <c r="BE2053" s="5"/>
      <c r="BF2053" s="5"/>
      <c r="BG2053" s="5"/>
      <c r="BH2053" s="5"/>
      <c r="BI2053" s="5"/>
      <c r="BJ2053" s="5"/>
      <c r="BK2053" s="5"/>
      <c r="BL2053" s="5"/>
      <c r="BM2053" s="5"/>
      <c r="BN2053" s="5"/>
      <c r="BO2053" s="1">
        <f t="shared" si="31"/>
        <v>0</v>
      </c>
      <c r="BP2053" s="2"/>
    </row>
    <row r="2054" spans="1:68" x14ac:dyDescent="0.25">
      <c r="A2054" s="3"/>
      <c r="B2054" s="4"/>
      <c r="C2054" s="2"/>
      <c r="D2054" s="5"/>
      <c r="E2054" s="5"/>
      <c r="F2054" s="5"/>
      <c r="G2054" s="5"/>
      <c r="H2054" s="5"/>
      <c r="I2054" s="5"/>
      <c r="J2054" s="5"/>
      <c r="K2054" s="5"/>
      <c r="L2054" s="5"/>
      <c r="M2054" s="5"/>
      <c r="N2054" s="5"/>
      <c r="O2054" s="5"/>
      <c r="P2054" s="5"/>
      <c r="Q2054" s="5"/>
      <c r="R2054" s="5"/>
      <c r="S2054" s="5"/>
      <c r="T2054" s="5"/>
      <c r="U2054" s="5"/>
      <c r="V2054" s="5"/>
      <c r="W2054" s="5"/>
      <c r="X2054" s="5"/>
      <c r="Y2054" s="5"/>
      <c r="Z2054" s="5"/>
      <c r="AA2054" s="5"/>
      <c r="AB2054" s="5"/>
      <c r="AC2054" s="5"/>
      <c r="AD2054" s="5"/>
      <c r="AE2054" s="5"/>
      <c r="AF2054" s="5"/>
      <c r="AG2054" s="5"/>
      <c r="AH2054" s="5"/>
      <c r="AI2054" s="5"/>
      <c r="AJ2054" s="5"/>
      <c r="AK2054" s="5"/>
      <c r="AL2054" s="5"/>
      <c r="AM2054" s="5"/>
      <c r="AN2054" s="5"/>
      <c r="AO2054" s="5"/>
      <c r="AP2054" s="5"/>
      <c r="AQ2054" s="5"/>
      <c r="AR2054" s="5"/>
      <c r="AS2054" s="5"/>
      <c r="AT2054" s="5"/>
      <c r="AU2054" s="5"/>
      <c r="AV2054" s="5"/>
      <c r="AW2054" s="5"/>
      <c r="AX2054" s="5"/>
      <c r="AY2054" s="5"/>
      <c r="AZ2054" s="5"/>
      <c r="BA2054" s="5"/>
      <c r="BB2054" s="5"/>
      <c r="BC2054" s="5"/>
      <c r="BD2054" s="5"/>
      <c r="BE2054" s="5"/>
      <c r="BF2054" s="5"/>
      <c r="BG2054" s="5"/>
      <c r="BH2054" s="5"/>
      <c r="BI2054" s="5"/>
      <c r="BJ2054" s="5"/>
      <c r="BK2054" s="5"/>
      <c r="BL2054" s="5"/>
      <c r="BM2054" s="5"/>
      <c r="BN2054" s="5"/>
      <c r="BO2054" s="1">
        <f t="shared" si="31"/>
        <v>0</v>
      </c>
      <c r="BP2054" s="2"/>
    </row>
    <row r="2055" spans="1:68" x14ac:dyDescent="0.25">
      <c r="A2055" s="3"/>
      <c r="B2055" s="4"/>
      <c r="C2055" s="2"/>
      <c r="D2055" s="5"/>
      <c r="E2055" s="5"/>
      <c r="F2055" s="5"/>
      <c r="G2055" s="5"/>
      <c r="H2055" s="5"/>
      <c r="I2055" s="5"/>
      <c r="J2055" s="5"/>
      <c r="K2055" s="5"/>
      <c r="L2055" s="5"/>
      <c r="M2055" s="5"/>
      <c r="N2055" s="5"/>
      <c r="O2055" s="5"/>
      <c r="P2055" s="5"/>
      <c r="Q2055" s="5"/>
      <c r="R2055" s="5"/>
      <c r="S2055" s="5"/>
      <c r="T2055" s="5"/>
      <c r="U2055" s="5"/>
      <c r="V2055" s="5"/>
      <c r="W2055" s="5"/>
      <c r="X2055" s="5"/>
      <c r="Y2055" s="5"/>
      <c r="Z2055" s="5"/>
      <c r="AA2055" s="5"/>
      <c r="AB2055" s="5"/>
      <c r="AC2055" s="5"/>
      <c r="AD2055" s="5"/>
      <c r="AE2055" s="5"/>
      <c r="AF2055" s="5"/>
      <c r="AG2055" s="5"/>
      <c r="AH2055" s="5"/>
      <c r="AI2055" s="5"/>
      <c r="AJ2055" s="5"/>
      <c r="AK2055" s="5"/>
      <c r="AL2055" s="5"/>
      <c r="AM2055" s="5"/>
      <c r="AN2055" s="5"/>
      <c r="AO2055" s="5"/>
      <c r="AP2055" s="5"/>
      <c r="AQ2055" s="5"/>
      <c r="AR2055" s="5"/>
      <c r="AS2055" s="5"/>
      <c r="AT2055" s="5"/>
      <c r="AU2055" s="5"/>
      <c r="AV2055" s="5"/>
      <c r="AW2055" s="5"/>
      <c r="AX2055" s="5"/>
      <c r="AY2055" s="5"/>
      <c r="AZ2055" s="5"/>
      <c r="BA2055" s="5"/>
      <c r="BB2055" s="5"/>
      <c r="BC2055" s="5"/>
      <c r="BD2055" s="5"/>
      <c r="BE2055" s="5"/>
      <c r="BF2055" s="5"/>
      <c r="BG2055" s="5"/>
      <c r="BH2055" s="5"/>
      <c r="BI2055" s="5"/>
      <c r="BJ2055" s="5"/>
      <c r="BK2055" s="5"/>
      <c r="BL2055" s="5"/>
      <c r="BM2055" s="5"/>
      <c r="BN2055" s="5"/>
      <c r="BO2055" s="1">
        <f t="shared" si="31"/>
        <v>0</v>
      </c>
      <c r="BP2055" s="2"/>
    </row>
    <row r="2056" spans="1:68" x14ac:dyDescent="0.25">
      <c r="A2056" s="3"/>
      <c r="B2056" s="4"/>
      <c r="C2056" s="2"/>
      <c r="D2056" s="5"/>
      <c r="E2056" s="5"/>
      <c r="F2056" s="5"/>
      <c r="G2056" s="5"/>
      <c r="H2056" s="5"/>
      <c r="I2056" s="5"/>
      <c r="J2056" s="5"/>
      <c r="K2056" s="5"/>
      <c r="L2056" s="5"/>
      <c r="M2056" s="5"/>
      <c r="N2056" s="5"/>
      <c r="O2056" s="5"/>
      <c r="P2056" s="5"/>
      <c r="Q2056" s="5"/>
      <c r="R2056" s="5"/>
      <c r="S2056" s="5"/>
      <c r="T2056" s="5"/>
      <c r="U2056" s="5"/>
      <c r="V2056" s="5"/>
      <c r="W2056" s="5"/>
      <c r="X2056" s="5"/>
      <c r="Y2056" s="5"/>
      <c r="Z2056" s="5"/>
      <c r="AA2056" s="5"/>
      <c r="AB2056" s="5"/>
      <c r="AC2056" s="5"/>
      <c r="AD2056" s="5"/>
      <c r="AE2056" s="5"/>
      <c r="AF2056" s="5"/>
      <c r="AG2056" s="5"/>
      <c r="AH2056" s="5"/>
      <c r="AI2056" s="5"/>
      <c r="AJ2056" s="5"/>
      <c r="AK2056" s="5"/>
      <c r="AL2056" s="5"/>
      <c r="AM2056" s="5"/>
      <c r="AN2056" s="5"/>
      <c r="AO2056" s="5"/>
      <c r="AP2056" s="5"/>
      <c r="AQ2056" s="5"/>
      <c r="AR2056" s="5"/>
      <c r="AS2056" s="5"/>
      <c r="AT2056" s="5"/>
      <c r="AU2056" s="5"/>
      <c r="AV2056" s="5"/>
      <c r="AW2056" s="5"/>
      <c r="AX2056" s="5"/>
      <c r="AY2056" s="5"/>
      <c r="AZ2056" s="5"/>
      <c r="BA2056" s="5"/>
      <c r="BB2056" s="5"/>
      <c r="BC2056" s="5"/>
      <c r="BD2056" s="5"/>
      <c r="BE2056" s="5"/>
      <c r="BF2056" s="5"/>
      <c r="BG2056" s="5"/>
      <c r="BH2056" s="5"/>
      <c r="BI2056" s="5"/>
      <c r="BJ2056" s="5"/>
      <c r="BK2056" s="5"/>
      <c r="BL2056" s="5"/>
      <c r="BM2056" s="5"/>
      <c r="BN2056" s="5"/>
      <c r="BO2056" s="1">
        <f t="shared" ref="BO2056:BO2119" si="32">COUNTA(D2056:BN2056)</f>
        <v>0</v>
      </c>
      <c r="BP2056" s="2"/>
    </row>
    <row r="2057" spans="1:68" x14ac:dyDescent="0.25">
      <c r="A2057" s="3"/>
      <c r="B2057" s="4"/>
      <c r="C2057" s="2"/>
      <c r="D2057" s="5"/>
      <c r="E2057" s="5"/>
      <c r="F2057" s="5"/>
      <c r="G2057" s="5"/>
      <c r="H2057" s="5"/>
      <c r="I2057" s="5"/>
      <c r="J2057" s="5"/>
      <c r="K2057" s="5"/>
      <c r="L2057" s="5"/>
      <c r="M2057" s="5"/>
      <c r="N2057" s="5"/>
      <c r="O2057" s="5"/>
      <c r="P2057" s="5"/>
      <c r="Q2057" s="5"/>
      <c r="R2057" s="5"/>
      <c r="S2057" s="5"/>
      <c r="T2057" s="5"/>
      <c r="U2057" s="5"/>
      <c r="V2057" s="5"/>
      <c r="W2057" s="5"/>
      <c r="X2057" s="5"/>
      <c r="Y2057" s="5"/>
      <c r="Z2057" s="5"/>
      <c r="AA2057" s="5"/>
      <c r="AB2057" s="5"/>
      <c r="AC2057" s="5"/>
      <c r="AD2057" s="5"/>
      <c r="AE2057" s="5"/>
      <c r="AF2057" s="5"/>
      <c r="AG2057" s="5"/>
      <c r="AH2057" s="5"/>
      <c r="AI2057" s="5"/>
      <c r="AJ2057" s="5"/>
      <c r="AK2057" s="5"/>
      <c r="AL2057" s="5"/>
      <c r="AM2057" s="5"/>
      <c r="AN2057" s="5"/>
      <c r="AO2057" s="5"/>
      <c r="AP2057" s="5"/>
      <c r="AQ2057" s="5"/>
      <c r="AR2057" s="5"/>
      <c r="AS2057" s="5"/>
      <c r="AT2057" s="5"/>
      <c r="AU2057" s="5"/>
      <c r="AV2057" s="5"/>
      <c r="AW2057" s="5"/>
      <c r="AX2057" s="5"/>
      <c r="AY2057" s="5"/>
      <c r="AZ2057" s="5"/>
      <c r="BA2057" s="5"/>
      <c r="BB2057" s="5"/>
      <c r="BC2057" s="5"/>
      <c r="BD2057" s="5"/>
      <c r="BE2057" s="5"/>
      <c r="BF2057" s="5"/>
      <c r="BG2057" s="5"/>
      <c r="BH2057" s="5"/>
      <c r="BI2057" s="5"/>
      <c r="BJ2057" s="5"/>
      <c r="BK2057" s="5"/>
      <c r="BL2057" s="5"/>
      <c r="BM2057" s="5"/>
      <c r="BN2057" s="5"/>
      <c r="BO2057" s="1">
        <f t="shared" si="32"/>
        <v>0</v>
      </c>
      <c r="BP2057" s="2"/>
    </row>
    <row r="2058" spans="1:68" x14ac:dyDescent="0.25">
      <c r="A2058" s="3"/>
      <c r="B2058" s="4"/>
      <c r="C2058" s="2"/>
      <c r="D2058" s="5"/>
      <c r="E2058" s="5"/>
      <c r="F2058" s="5"/>
      <c r="G2058" s="5"/>
      <c r="H2058" s="5"/>
      <c r="I2058" s="5"/>
      <c r="J2058" s="5"/>
      <c r="K2058" s="5"/>
      <c r="L2058" s="5"/>
      <c r="M2058" s="5"/>
      <c r="N2058" s="5"/>
      <c r="O2058" s="5"/>
      <c r="P2058" s="5"/>
      <c r="Q2058" s="5"/>
      <c r="R2058" s="5"/>
      <c r="S2058" s="5"/>
      <c r="T2058" s="5"/>
      <c r="U2058" s="5"/>
      <c r="V2058" s="5"/>
      <c r="W2058" s="5"/>
      <c r="X2058" s="5"/>
      <c r="Y2058" s="5"/>
      <c r="Z2058" s="5"/>
      <c r="AA2058" s="5"/>
      <c r="AB2058" s="5"/>
      <c r="AC2058" s="5"/>
      <c r="AD2058" s="5"/>
      <c r="AE2058" s="5"/>
      <c r="AF2058" s="5"/>
      <c r="AG2058" s="5"/>
      <c r="AH2058" s="5"/>
      <c r="AI2058" s="5"/>
      <c r="AJ2058" s="5"/>
      <c r="AK2058" s="5"/>
      <c r="AL2058" s="5"/>
      <c r="AM2058" s="5"/>
      <c r="AN2058" s="5"/>
      <c r="AO2058" s="5"/>
      <c r="AP2058" s="5"/>
      <c r="AQ2058" s="5"/>
      <c r="AR2058" s="5"/>
      <c r="AS2058" s="5"/>
      <c r="AT2058" s="5"/>
      <c r="AU2058" s="5"/>
      <c r="AV2058" s="5"/>
      <c r="AW2058" s="5"/>
      <c r="AX2058" s="5"/>
      <c r="AY2058" s="5"/>
      <c r="AZ2058" s="5"/>
      <c r="BA2058" s="5"/>
      <c r="BB2058" s="5"/>
      <c r="BC2058" s="5"/>
      <c r="BD2058" s="5"/>
      <c r="BE2058" s="5"/>
      <c r="BF2058" s="5"/>
      <c r="BG2058" s="5"/>
      <c r="BH2058" s="5"/>
      <c r="BI2058" s="5"/>
      <c r="BJ2058" s="5"/>
      <c r="BK2058" s="5"/>
      <c r="BL2058" s="5"/>
      <c r="BM2058" s="5"/>
      <c r="BN2058" s="5"/>
      <c r="BO2058" s="1">
        <f t="shared" si="32"/>
        <v>0</v>
      </c>
      <c r="BP2058" s="2"/>
    </row>
    <row r="2059" spans="1:68" x14ac:dyDescent="0.25">
      <c r="A2059" s="3"/>
      <c r="B2059" s="4"/>
      <c r="C2059" s="2"/>
      <c r="D2059" s="5"/>
      <c r="E2059" s="5"/>
      <c r="F2059" s="5"/>
      <c r="G2059" s="5"/>
      <c r="H2059" s="5"/>
      <c r="I2059" s="5"/>
      <c r="J2059" s="5"/>
      <c r="K2059" s="5"/>
      <c r="L2059" s="5"/>
      <c r="M2059" s="5"/>
      <c r="N2059" s="5"/>
      <c r="O2059" s="5"/>
      <c r="P2059" s="5"/>
      <c r="Q2059" s="5"/>
      <c r="R2059" s="5"/>
      <c r="S2059" s="5"/>
      <c r="T2059" s="5"/>
      <c r="U2059" s="5"/>
      <c r="V2059" s="5"/>
      <c r="W2059" s="5"/>
      <c r="X2059" s="5"/>
      <c r="Y2059" s="5"/>
      <c r="Z2059" s="5"/>
      <c r="AA2059" s="5"/>
      <c r="AB2059" s="5"/>
      <c r="AC2059" s="5"/>
      <c r="AD2059" s="5"/>
      <c r="AE2059" s="5"/>
      <c r="AF2059" s="5"/>
      <c r="AG2059" s="5"/>
      <c r="AH2059" s="5"/>
      <c r="AI2059" s="5"/>
      <c r="AJ2059" s="5"/>
      <c r="AK2059" s="5"/>
      <c r="AL2059" s="5"/>
      <c r="AM2059" s="5"/>
      <c r="AN2059" s="5"/>
      <c r="AO2059" s="5"/>
      <c r="AP2059" s="5"/>
      <c r="AQ2059" s="5"/>
      <c r="AR2059" s="5"/>
      <c r="AS2059" s="5"/>
      <c r="AT2059" s="5"/>
      <c r="AU2059" s="5"/>
      <c r="AV2059" s="5"/>
      <c r="AW2059" s="5"/>
      <c r="AX2059" s="5"/>
      <c r="AY2059" s="5"/>
      <c r="AZ2059" s="5"/>
      <c r="BA2059" s="5"/>
      <c r="BB2059" s="5"/>
      <c r="BC2059" s="5"/>
      <c r="BD2059" s="5"/>
      <c r="BE2059" s="5"/>
      <c r="BF2059" s="5"/>
      <c r="BG2059" s="5"/>
      <c r="BH2059" s="5"/>
      <c r="BI2059" s="5"/>
      <c r="BJ2059" s="5"/>
      <c r="BK2059" s="5"/>
      <c r="BL2059" s="5"/>
      <c r="BM2059" s="5"/>
      <c r="BN2059" s="5"/>
      <c r="BO2059" s="1">
        <f t="shared" si="32"/>
        <v>0</v>
      </c>
      <c r="BP2059" s="2"/>
    </row>
    <row r="2060" spans="1:68" x14ac:dyDescent="0.25">
      <c r="A2060" s="3"/>
      <c r="B2060" s="4"/>
      <c r="C2060" s="2"/>
      <c r="D2060" s="5"/>
      <c r="E2060" s="5"/>
      <c r="F2060" s="5"/>
      <c r="G2060" s="5"/>
      <c r="H2060" s="5"/>
      <c r="I2060" s="5"/>
      <c r="J2060" s="5"/>
      <c r="K2060" s="5"/>
      <c r="L2060" s="5"/>
      <c r="M2060" s="5"/>
      <c r="N2060" s="5"/>
      <c r="O2060" s="5"/>
      <c r="P2060" s="5"/>
      <c r="Q2060" s="5"/>
      <c r="R2060" s="5"/>
      <c r="S2060" s="5"/>
      <c r="T2060" s="5"/>
      <c r="U2060" s="5"/>
      <c r="V2060" s="5"/>
      <c r="W2060" s="5"/>
      <c r="X2060" s="5"/>
      <c r="Y2060" s="5"/>
      <c r="Z2060" s="5"/>
      <c r="AA2060" s="5"/>
      <c r="AB2060" s="5"/>
      <c r="AC2060" s="5"/>
      <c r="AD2060" s="5"/>
      <c r="AE2060" s="5"/>
      <c r="AF2060" s="5"/>
      <c r="AG2060" s="5"/>
      <c r="AH2060" s="5"/>
      <c r="AI2060" s="5"/>
      <c r="AJ2060" s="5"/>
      <c r="AK2060" s="5"/>
      <c r="AL2060" s="5"/>
      <c r="AM2060" s="5"/>
      <c r="AN2060" s="5"/>
      <c r="AO2060" s="5"/>
      <c r="AP2060" s="5"/>
      <c r="AQ2060" s="5"/>
      <c r="AR2060" s="5"/>
      <c r="AS2060" s="5"/>
      <c r="AT2060" s="5"/>
      <c r="AU2060" s="5"/>
      <c r="AV2060" s="5"/>
      <c r="AW2060" s="5"/>
      <c r="AX2060" s="5"/>
      <c r="AY2060" s="5"/>
      <c r="AZ2060" s="5"/>
      <c r="BA2060" s="5"/>
      <c r="BB2060" s="5"/>
      <c r="BC2060" s="5"/>
      <c r="BD2060" s="5"/>
      <c r="BE2060" s="5"/>
      <c r="BF2060" s="5"/>
      <c r="BG2060" s="5"/>
      <c r="BH2060" s="5"/>
      <c r="BI2060" s="5"/>
      <c r="BJ2060" s="5"/>
      <c r="BK2060" s="5"/>
      <c r="BL2060" s="5"/>
      <c r="BM2060" s="5"/>
      <c r="BN2060" s="5"/>
      <c r="BO2060" s="1">
        <f t="shared" si="32"/>
        <v>0</v>
      </c>
      <c r="BP2060" s="2"/>
    </row>
    <row r="2061" spans="1:68" x14ac:dyDescent="0.25">
      <c r="A2061" s="3"/>
      <c r="B2061" s="4"/>
      <c r="C2061" s="2"/>
      <c r="D2061" s="5"/>
      <c r="E2061" s="5"/>
      <c r="F2061" s="5"/>
      <c r="G2061" s="5"/>
      <c r="H2061" s="5"/>
      <c r="I2061" s="5"/>
      <c r="J2061" s="5"/>
      <c r="K2061" s="5"/>
      <c r="L2061" s="5"/>
      <c r="M2061" s="5"/>
      <c r="N2061" s="5"/>
      <c r="O2061" s="5"/>
      <c r="P2061" s="5"/>
      <c r="Q2061" s="5"/>
      <c r="R2061" s="5"/>
      <c r="S2061" s="5"/>
      <c r="T2061" s="5"/>
      <c r="U2061" s="5"/>
      <c r="V2061" s="5"/>
      <c r="W2061" s="5"/>
      <c r="X2061" s="5"/>
      <c r="Y2061" s="5"/>
      <c r="Z2061" s="5"/>
      <c r="AA2061" s="5"/>
      <c r="AB2061" s="5"/>
      <c r="AC2061" s="5"/>
      <c r="AD2061" s="5"/>
      <c r="AE2061" s="5"/>
      <c r="AF2061" s="5"/>
      <c r="AG2061" s="5"/>
      <c r="AH2061" s="5"/>
      <c r="AI2061" s="5"/>
      <c r="AJ2061" s="5"/>
      <c r="AK2061" s="5"/>
      <c r="AL2061" s="5"/>
      <c r="AM2061" s="5"/>
      <c r="AN2061" s="5"/>
      <c r="AO2061" s="5"/>
      <c r="AP2061" s="5"/>
      <c r="AQ2061" s="5"/>
      <c r="AR2061" s="5"/>
      <c r="AS2061" s="5"/>
      <c r="AT2061" s="5"/>
      <c r="AU2061" s="5"/>
      <c r="AV2061" s="5"/>
      <c r="AW2061" s="5"/>
      <c r="AX2061" s="5"/>
      <c r="AY2061" s="5"/>
      <c r="AZ2061" s="5"/>
      <c r="BA2061" s="5"/>
      <c r="BB2061" s="5"/>
      <c r="BC2061" s="5"/>
      <c r="BD2061" s="5"/>
      <c r="BE2061" s="5"/>
      <c r="BF2061" s="5"/>
      <c r="BG2061" s="5"/>
      <c r="BH2061" s="5"/>
      <c r="BI2061" s="5"/>
      <c r="BJ2061" s="5"/>
      <c r="BK2061" s="5"/>
      <c r="BL2061" s="5"/>
      <c r="BM2061" s="5"/>
      <c r="BN2061" s="5"/>
      <c r="BO2061" s="1">
        <f t="shared" si="32"/>
        <v>0</v>
      </c>
      <c r="BP2061" s="2"/>
    </row>
    <row r="2062" spans="1:68" x14ac:dyDescent="0.25">
      <c r="A2062" s="3"/>
      <c r="B2062" s="4"/>
      <c r="C2062" s="2"/>
      <c r="D2062" s="5"/>
      <c r="E2062" s="5"/>
      <c r="F2062" s="5"/>
      <c r="G2062" s="5"/>
      <c r="H2062" s="5"/>
      <c r="I2062" s="5"/>
      <c r="J2062" s="5"/>
      <c r="K2062" s="5"/>
      <c r="L2062" s="5"/>
      <c r="M2062" s="5"/>
      <c r="N2062" s="5"/>
      <c r="O2062" s="5"/>
      <c r="P2062" s="5"/>
      <c r="Q2062" s="5"/>
      <c r="R2062" s="5"/>
      <c r="S2062" s="5"/>
      <c r="T2062" s="5"/>
      <c r="U2062" s="5"/>
      <c r="V2062" s="5"/>
      <c r="W2062" s="5"/>
      <c r="X2062" s="5"/>
      <c r="Y2062" s="5"/>
      <c r="Z2062" s="5"/>
      <c r="AA2062" s="5"/>
      <c r="AB2062" s="5"/>
      <c r="AC2062" s="5"/>
      <c r="AD2062" s="5"/>
      <c r="AE2062" s="5"/>
      <c r="AF2062" s="5"/>
      <c r="AG2062" s="5"/>
      <c r="AH2062" s="5"/>
      <c r="AI2062" s="5"/>
      <c r="AJ2062" s="5"/>
      <c r="AK2062" s="5"/>
      <c r="AL2062" s="5"/>
      <c r="AM2062" s="5"/>
      <c r="AN2062" s="5"/>
      <c r="AO2062" s="5"/>
      <c r="AP2062" s="5"/>
      <c r="AQ2062" s="5"/>
      <c r="AR2062" s="5"/>
      <c r="AS2062" s="5"/>
      <c r="AT2062" s="5"/>
      <c r="AU2062" s="5"/>
      <c r="AV2062" s="5"/>
      <c r="AW2062" s="5"/>
      <c r="AX2062" s="5"/>
      <c r="AY2062" s="5"/>
      <c r="AZ2062" s="5"/>
      <c r="BA2062" s="5"/>
      <c r="BB2062" s="5"/>
      <c r="BC2062" s="5"/>
      <c r="BD2062" s="5"/>
      <c r="BE2062" s="5"/>
      <c r="BF2062" s="5"/>
      <c r="BG2062" s="5"/>
      <c r="BH2062" s="5"/>
      <c r="BI2062" s="5"/>
      <c r="BJ2062" s="5"/>
      <c r="BK2062" s="5"/>
      <c r="BL2062" s="5"/>
      <c r="BM2062" s="5"/>
      <c r="BN2062" s="5"/>
      <c r="BO2062" s="1">
        <f t="shared" si="32"/>
        <v>0</v>
      </c>
      <c r="BP2062" s="2"/>
    </row>
    <row r="2063" spans="1:68" x14ac:dyDescent="0.25">
      <c r="A2063" s="3"/>
      <c r="B2063" s="4"/>
      <c r="C2063" s="2"/>
      <c r="D2063" s="5"/>
      <c r="E2063" s="5"/>
      <c r="F2063" s="5"/>
      <c r="G2063" s="5"/>
      <c r="H2063" s="5"/>
      <c r="I2063" s="5"/>
      <c r="J2063" s="5"/>
      <c r="K2063" s="5"/>
      <c r="L2063" s="5"/>
      <c r="M2063" s="5"/>
      <c r="N2063" s="5"/>
      <c r="O2063" s="5"/>
      <c r="P2063" s="5"/>
      <c r="Q2063" s="5"/>
      <c r="R2063" s="5"/>
      <c r="S2063" s="5"/>
      <c r="T2063" s="5"/>
      <c r="U2063" s="5"/>
      <c r="V2063" s="5"/>
      <c r="W2063" s="5"/>
      <c r="X2063" s="5"/>
      <c r="Y2063" s="5"/>
      <c r="Z2063" s="5"/>
      <c r="AA2063" s="5"/>
      <c r="AB2063" s="5"/>
      <c r="AC2063" s="5"/>
      <c r="AD2063" s="5"/>
      <c r="AE2063" s="5"/>
      <c r="AF2063" s="5"/>
      <c r="AG2063" s="5"/>
      <c r="AH2063" s="5"/>
      <c r="AI2063" s="5"/>
      <c r="AJ2063" s="5"/>
      <c r="AK2063" s="5"/>
      <c r="AL2063" s="5"/>
      <c r="AM2063" s="5"/>
      <c r="AN2063" s="5"/>
      <c r="AO2063" s="5"/>
      <c r="AP2063" s="5"/>
      <c r="AQ2063" s="5"/>
      <c r="AR2063" s="5"/>
      <c r="AS2063" s="5"/>
      <c r="AT2063" s="5"/>
      <c r="AU2063" s="5"/>
      <c r="AV2063" s="5"/>
      <c r="AW2063" s="5"/>
      <c r="AX2063" s="5"/>
      <c r="AY2063" s="5"/>
      <c r="AZ2063" s="5"/>
      <c r="BA2063" s="5"/>
      <c r="BB2063" s="5"/>
      <c r="BC2063" s="5"/>
      <c r="BD2063" s="5"/>
      <c r="BE2063" s="5"/>
      <c r="BF2063" s="5"/>
      <c r="BG2063" s="5"/>
      <c r="BH2063" s="5"/>
      <c r="BI2063" s="5"/>
      <c r="BJ2063" s="5"/>
      <c r="BK2063" s="5"/>
      <c r="BL2063" s="5"/>
      <c r="BM2063" s="5"/>
      <c r="BN2063" s="5"/>
      <c r="BO2063" s="1">
        <f t="shared" si="32"/>
        <v>0</v>
      </c>
      <c r="BP2063" s="2"/>
    </row>
    <row r="2064" spans="1:68" x14ac:dyDescent="0.25">
      <c r="A2064" s="3"/>
      <c r="B2064" s="4"/>
      <c r="C2064" s="2"/>
      <c r="D2064" s="5"/>
      <c r="E2064" s="5"/>
      <c r="F2064" s="5"/>
      <c r="G2064" s="5"/>
      <c r="H2064" s="5"/>
      <c r="I2064" s="5"/>
      <c r="J2064" s="5"/>
      <c r="K2064" s="5"/>
      <c r="L2064" s="5"/>
      <c r="M2064" s="5"/>
      <c r="N2064" s="5"/>
      <c r="O2064" s="5"/>
      <c r="P2064" s="5"/>
      <c r="Q2064" s="5"/>
      <c r="R2064" s="5"/>
      <c r="S2064" s="5"/>
      <c r="T2064" s="5"/>
      <c r="U2064" s="5"/>
      <c r="V2064" s="5"/>
      <c r="W2064" s="5"/>
      <c r="X2064" s="5"/>
      <c r="Y2064" s="5"/>
      <c r="Z2064" s="5"/>
      <c r="AA2064" s="5"/>
      <c r="AB2064" s="5"/>
      <c r="AC2064" s="5"/>
      <c r="AD2064" s="5"/>
      <c r="AE2064" s="5"/>
      <c r="AF2064" s="5"/>
      <c r="AG2064" s="5"/>
      <c r="AH2064" s="5"/>
      <c r="AI2064" s="5"/>
      <c r="AJ2064" s="5"/>
      <c r="AK2064" s="5"/>
      <c r="AL2064" s="5"/>
      <c r="AM2064" s="5"/>
      <c r="AN2064" s="5"/>
      <c r="AO2064" s="5"/>
      <c r="AP2064" s="5"/>
      <c r="AQ2064" s="5"/>
      <c r="AR2064" s="5"/>
      <c r="AS2064" s="5"/>
      <c r="AT2064" s="5"/>
      <c r="AU2064" s="5"/>
      <c r="AV2064" s="5"/>
      <c r="AW2064" s="5"/>
      <c r="AX2064" s="5"/>
      <c r="AY2064" s="5"/>
      <c r="AZ2064" s="5"/>
      <c r="BA2064" s="5"/>
      <c r="BB2064" s="5"/>
      <c r="BC2064" s="5"/>
      <c r="BD2064" s="5"/>
      <c r="BE2064" s="5"/>
      <c r="BF2064" s="5"/>
      <c r="BG2064" s="5"/>
      <c r="BH2064" s="5"/>
      <c r="BI2064" s="5"/>
      <c r="BJ2064" s="5"/>
      <c r="BK2064" s="5"/>
      <c r="BL2064" s="5"/>
      <c r="BM2064" s="5"/>
      <c r="BN2064" s="5"/>
      <c r="BO2064" s="1">
        <f t="shared" si="32"/>
        <v>0</v>
      </c>
      <c r="BP2064" s="2"/>
    </row>
    <row r="2065" spans="1:68" x14ac:dyDescent="0.25">
      <c r="A2065" s="3"/>
      <c r="B2065" s="4"/>
      <c r="C2065" s="2"/>
      <c r="D2065" s="5"/>
      <c r="E2065" s="5"/>
      <c r="F2065" s="5"/>
      <c r="G2065" s="5"/>
      <c r="H2065" s="5"/>
      <c r="I2065" s="5"/>
      <c r="J2065" s="5"/>
      <c r="K2065" s="5"/>
      <c r="L2065" s="5"/>
      <c r="M2065" s="5"/>
      <c r="N2065" s="5"/>
      <c r="O2065" s="5"/>
      <c r="P2065" s="5"/>
      <c r="Q2065" s="5"/>
      <c r="R2065" s="5"/>
      <c r="S2065" s="5"/>
      <c r="T2065" s="5"/>
      <c r="U2065" s="5"/>
      <c r="V2065" s="5"/>
      <c r="W2065" s="5"/>
      <c r="X2065" s="5"/>
      <c r="Y2065" s="5"/>
      <c r="Z2065" s="5"/>
      <c r="AA2065" s="5"/>
      <c r="AB2065" s="5"/>
      <c r="AC2065" s="5"/>
      <c r="AD2065" s="5"/>
      <c r="AE2065" s="5"/>
      <c r="AF2065" s="5"/>
      <c r="AG2065" s="5"/>
      <c r="AH2065" s="5"/>
      <c r="AI2065" s="5"/>
      <c r="AJ2065" s="5"/>
      <c r="AK2065" s="5"/>
      <c r="AL2065" s="5"/>
      <c r="AM2065" s="5"/>
      <c r="AN2065" s="5"/>
      <c r="AO2065" s="5"/>
      <c r="AP2065" s="5"/>
      <c r="AQ2065" s="5"/>
      <c r="AR2065" s="5"/>
      <c r="AS2065" s="5"/>
      <c r="AT2065" s="5"/>
      <c r="AU2065" s="5"/>
      <c r="AV2065" s="5"/>
      <c r="AW2065" s="5"/>
      <c r="AX2065" s="5"/>
      <c r="AY2065" s="5"/>
      <c r="AZ2065" s="5"/>
      <c r="BA2065" s="5"/>
      <c r="BB2065" s="5"/>
      <c r="BC2065" s="5"/>
      <c r="BD2065" s="5"/>
      <c r="BE2065" s="5"/>
      <c r="BF2065" s="5"/>
      <c r="BG2065" s="5"/>
      <c r="BH2065" s="5"/>
      <c r="BI2065" s="5"/>
      <c r="BJ2065" s="5"/>
      <c r="BK2065" s="5"/>
      <c r="BL2065" s="5"/>
      <c r="BM2065" s="5"/>
      <c r="BN2065" s="5"/>
      <c r="BO2065" s="1">
        <f t="shared" si="32"/>
        <v>0</v>
      </c>
      <c r="BP2065" s="2"/>
    </row>
    <row r="2066" spans="1:68" x14ac:dyDescent="0.25">
      <c r="A2066" s="3"/>
      <c r="B2066" s="4"/>
      <c r="C2066" s="2"/>
      <c r="D2066" s="5"/>
      <c r="E2066" s="5"/>
      <c r="F2066" s="5"/>
      <c r="G2066" s="5"/>
      <c r="H2066" s="5"/>
      <c r="I2066" s="5"/>
      <c r="J2066" s="5"/>
      <c r="K2066" s="5"/>
      <c r="L2066" s="5"/>
      <c r="M2066" s="5"/>
      <c r="N2066" s="5"/>
      <c r="O2066" s="5"/>
      <c r="P2066" s="5"/>
      <c r="Q2066" s="5"/>
      <c r="R2066" s="5"/>
      <c r="S2066" s="5"/>
      <c r="T2066" s="5"/>
      <c r="U2066" s="5"/>
      <c r="V2066" s="5"/>
      <c r="W2066" s="5"/>
      <c r="X2066" s="5"/>
      <c r="Y2066" s="5"/>
      <c r="Z2066" s="5"/>
      <c r="AA2066" s="5"/>
      <c r="AB2066" s="5"/>
      <c r="AC2066" s="5"/>
      <c r="AD2066" s="5"/>
      <c r="AE2066" s="5"/>
      <c r="AF2066" s="5"/>
      <c r="AG2066" s="5"/>
      <c r="AH2066" s="5"/>
      <c r="AI2066" s="5"/>
      <c r="AJ2066" s="5"/>
      <c r="AK2066" s="5"/>
      <c r="AL2066" s="5"/>
      <c r="AM2066" s="5"/>
      <c r="AN2066" s="5"/>
      <c r="AO2066" s="5"/>
      <c r="AP2066" s="5"/>
      <c r="AQ2066" s="5"/>
      <c r="AR2066" s="5"/>
      <c r="AS2066" s="5"/>
      <c r="AT2066" s="5"/>
      <c r="AU2066" s="5"/>
      <c r="AV2066" s="5"/>
      <c r="AW2066" s="5"/>
      <c r="AX2066" s="5"/>
      <c r="AY2066" s="5"/>
      <c r="AZ2066" s="5"/>
      <c r="BA2066" s="5"/>
      <c r="BB2066" s="5"/>
      <c r="BC2066" s="5"/>
      <c r="BD2066" s="5"/>
      <c r="BE2066" s="5"/>
      <c r="BF2066" s="5"/>
      <c r="BG2066" s="5"/>
      <c r="BH2066" s="5"/>
      <c r="BI2066" s="5"/>
      <c r="BJ2066" s="5"/>
      <c r="BK2066" s="5"/>
      <c r="BL2066" s="5"/>
      <c r="BM2066" s="5"/>
      <c r="BN2066" s="5"/>
      <c r="BO2066" s="1">
        <f t="shared" si="32"/>
        <v>0</v>
      </c>
      <c r="BP2066" s="2"/>
    </row>
    <row r="2067" spans="1:68" x14ac:dyDescent="0.25">
      <c r="A2067" s="3"/>
      <c r="B2067" s="4"/>
      <c r="C2067" s="2"/>
      <c r="D2067" s="5"/>
      <c r="E2067" s="5"/>
      <c r="F2067" s="5"/>
      <c r="G2067" s="5"/>
      <c r="H2067" s="5"/>
      <c r="I2067" s="5"/>
      <c r="J2067" s="5"/>
      <c r="K2067" s="5"/>
      <c r="L2067" s="5"/>
      <c r="M2067" s="5"/>
      <c r="N2067" s="5"/>
      <c r="O2067" s="5"/>
      <c r="P2067" s="5"/>
      <c r="Q2067" s="5"/>
      <c r="R2067" s="5"/>
      <c r="S2067" s="5"/>
      <c r="T2067" s="5"/>
      <c r="U2067" s="5"/>
      <c r="V2067" s="5"/>
      <c r="W2067" s="5"/>
      <c r="X2067" s="5"/>
      <c r="Y2067" s="5"/>
      <c r="Z2067" s="5"/>
      <c r="AA2067" s="5"/>
      <c r="AB2067" s="5"/>
      <c r="AC2067" s="5"/>
      <c r="AD2067" s="5"/>
      <c r="AE2067" s="5"/>
      <c r="AF2067" s="5"/>
      <c r="AG2067" s="5"/>
      <c r="AH2067" s="5"/>
      <c r="AI2067" s="5"/>
      <c r="AJ2067" s="5"/>
      <c r="AK2067" s="5"/>
      <c r="AL2067" s="5"/>
      <c r="AM2067" s="5"/>
      <c r="AN2067" s="5"/>
      <c r="AO2067" s="5"/>
      <c r="AP2067" s="5"/>
      <c r="AQ2067" s="5"/>
      <c r="AR2067" s="5"/>
      <c r="AS2067" s="5"/>
      <c r="AT2067" s="5"/>
      <c r="AU2067" s="5"/>
      <c r="AV2067" s="5"/>
      <c r="AW2067" s="5"/>
      <c r="AX2067" s="5"/>
      <c r="AY2067" s="5"/>
      <c r="AZ2067" s="5"/>
      <c r="BA2067" s="5"/>
      <c r="BB2067" s="5"/>
      <c r="BC2067" s="5"/>
      <c r="BD2067" s="5"/>
      <c r="BE2067" s="5"/>
      <c r="BF2067" s="5"/>
      <c r="BG2067" s="5"/>
      <c r="BH2067" s="5"/>
      <c r="BI2067" s="5"/>
      <c r="BJ2067" s="5"/>
      <c r="BK2067" s="5"/>
      <c r="BL2067" s="5"/>
      <c r="BM2067" s="5"/>
      <c r="BN2067" s="5"/>
      <c r="BO2067" s="1">
        <f t="shared" si="32"/>
        <v>0</v>
      </c>
      <c r="BP2067" s="2"/>
    </row>
    <row r="2068" spans="1:68" x14ac:dyDescent="0.25">
      <c r="A2068" s="3"/>
      <c r="B2068" s="4"/>
      <c r="C2068" s="2"/>
      <c r="D2068" s="5"/>
      <c r="E2068" s="5"/>
      <c r="F2068" s="5"/>
      <c r="G2068" s="5"/>
      <c r="H2068" s="5"/>
      <c r="I2068" s="5"/>
      <c r="J2068" s="5"/>
      <c r="K2068" s="5"/>
      <c r="L2068" s="5"/>
      <c r="M2068" s="5"/>
      <c r="N2068" s="5"/>
      <c r="O2068" s="5"/>
      <c r="P2068" s="5"/>
      <c r="Q2068" s="5"/>
      <c r="R2068" s="5"/>
      <c r="S2068" s="5"/>
      <c r="T2068" s="5"/>
      <c r="U2068" s="5"/>
      <c r="V2068" s="5"/>
      <c r="W2068" s="5"/>
      <c r="X2068" s="5"/>
      <c r="Y2068" s="5"/>
      <c r="Z2068" s="5"/>
      <c r="AA2068" s="5"/>
      <c r="AB2068" s="5"/>
      <c r="AC2068" s="5"/>
      <c r="AD2068" s="5"/>
      <c r="AE2068" s="5"/>
      <c r="AF2068" s="5"/>
      <c r="AG2068" s="5"/>
      <c r="AH2068" s="5"/>
      <c r="AI2068" s="5"/>
      <c r="AJ2068" s="5"/>
      <c r="AK2068" s="5"/>
      <c r="AL2068" s="5"/>
      <c r="AM2068" s="5"/>
      <c r="AN2068" s="5"/>
      <c r="AO2068" s="5"/>
      <c r="AP2068" s="5"/>
      <c r="AQ2068" s="5"/>
      <c r="AR2068" s="5"/>
      <c r="AS2068" s="5"/>
      <c r="AT2068" s="5"/>
      <c r="AU2068" s="5"/>
      <c r="AV2068" s="5"/>
      <c r="AW2068" s="5"/>
      <c r="AX2068" s="5"/>
      <c r="AY2068" s="5"/>
      <c r="AZ2068" s="5"/>
      <c r="BA2068" s="5"/>
      <c r="BB2068" s="5"/>
      <c r="BC2068" s="5"/>
      <c r="BD2068" s="5"/>
      <c r="BE2068" s="5"/>
      <c r="BF2068" s="5"/>
      <c r="BG2068" s="5"/>
      <c r="BH2068" s="5"/>
      <c r="BI2068" s="5"/>
      <c r="BJ2068" s="5"/>
      <c r="BK2068" s="5"/>
      <c r="BL2068" s="5"/>
      <c r="BM2068" s="5"/>
      <c r="BN2068" s="5"/>
      <c r="BO2068" s="1">
        <f t="shared" si="32"/>
        <v>0</v>
      </c>
      <c r="BP2068" s="2"/>
    </row>
    <row r="2069" spans="1:68" x14ac:dyDescent="0.25">
      <c r="A2069" s="3"/>
      <c r="B2069" s="4"/>
      <c r="C2069" s="2"/>
      <c r="D2069" s="5"/>
      <c r="E2069" s="5"/>
      <c r="F2069" s="5"/>
      <c r="G2069" s="5"/>
      <c r="H2069" s="5"/>
      <c r="I2069" s="5"/>
      <c r="J2069" s="5"/>
      <c r="K2069" s="5"/>
      <c r="L2069" s="5"/>
      <c r="M2069" s="5"/>
      <c r="N2069" s="5"/>
      <c r="O2069" s="5"/>
      <c r="P2069" s="5"/>
      <c r="Q2069" s="5"/>
      <c r="R2069" s="5"/>
      <c r="S2069" s="5"/>
      <c r="T2069" s="5"/>
      <c r="U2069" s="5"/>
      <c r="V2069" s="5"/>
      <c r="W2069" s="5"/>
      <c r="X2069" s="5"/>
      <c r="Y2069" s="5"/>
      <c r="Z2069" s="5"/>
      <c r="AA2069" s="5"/>
      <c r="AB2069" s="5"/>
      <c r="AC2069" s="5"/>
      <c r="AD2069" s="5"/>
      <c r="AE2069" s="5"/>
      <c r="AF2069" s="5"/>
      <c r="AG2069" s="5"/>
      <c r="AH2069" s="5"/>
      <c r="AI2069" s="5"/>
      <c r="AJ2069" s="5"/>
      <c r="AK2069" s="5"/>
      <c r="AL2069" s="5"/>
      <c r="AM2069" s="5"/>
      <c r="AN2069" s="5"/>
      <c r="AO2069" s="5"/>
      <c r="AP2069" s="5"/>
      <c r="AQ2069" s="5"/>
      <c r="AR2069" s="5"/>
      <c r="AS2069" s="5"/>
      <c r="AT2069" s="5"/>
      <c r="AU2069" s="5"/>
      <c r="AV2069" s="5"/>
      <c r="AW2069" s="5"/>
      <c r="AX2069" s="5"/>
      <c r="AY2069" s="5"/>
      <c r="AZ2069" s="5"/>
      <c r="BA2069" s="5"/>
      <c r="BB2069" s="5"/>
      <c r="BC2069" s="5"/>
      <c r="BD2069" s="5"/>
      <c r="BE2069" s="5"/>
      <c r="BF2069" s="5"/>
      <c r="BG2069" s="5"/>
      <c r="BH2069" s="5"/>
      <c r="BI2069" s="5"/>
      <c r="BJ2069" s="5"/>
      <c r="BK2069" s="5"/>
      <c r="BL2069" s="5"/>
      <c r="BM2069" s="5"/>
      <c r="BN2069" s="5"/>
      <c r="BO2069" s="1">
        <f t="shared" si="32"/>
        <v>0</v>
      </c>
      <c r="BP2069" s="2"/>
    </row>
    <row r="2070" spans="1:68" x14ac:dyDescent="0.25">
      <c r="A2070" s="3"/>
      <c r="B2070" s="4"/>
      <c r="C2070" s="2"/>
      <c r="D2070" s="5"/>
      <c r="E2070" s="5"/>
      <c r="F2070" s="5"/>
      <c r="G2070" s="5"/>
      <c r="H2070" s="5"/>
      <c r="I2070" s="5"/>
      <c r="J2070" s="5"/>
      <c r="K2070" s="5"/>
      <c r="L2070" s="5"/>
      <c r="M2070" s="5"/>
      <c r="N2070" s="5"/>
      <c r="O2070" s="5"/>
      <c r="P2070" s="5"/>
      <c r="Q2070" s="5"/>
      <c r="R2070" s="5"/>
      <c r="S2070" s="5"/>
      <c r="T2070" s="5"/>
      <c r="U2070" s="5"/>
      <c r="V2070" s="5"/>
      <c r="W2070" s="5"/>
      <c r="X2070" s="5"/>
      <c r="Y2070" s="5"/>
      <c r="Z2070" s="5"/>
      <c r="AA2070" s="5"/>
      <c r="AB2070" s="5"/>
      <c r="AC2070" s="5"/>
      <c r="AD2070" s="5"/>
      <c r="AE2070" s="5"/>
      <c r="AF2070" s="5"/>
      <c r="AG2070" s="5"/>
      <c r="AH2070" s="5"/>
      <c r="AI2070" s="5"/>
      <c r="AJ2070" s="5"/>
      <c r="AK2070" s="5"/>
      <c r="AL2070" s="5"/>
      <c r="AM2070" s="5"/>
      <c r="AN2070" s="5"/>
      <c r="AO2070" s="5"/>
      <c r="AP2070" s="5"/>
      <c r="AQ2070" s="5"/>
      <c r="AR2070" s="5"/>
      <c r="AS2070" s="5"/>
      <c r="AT2070" s="5"/>
      <c r="AU2070" s="5"/>
      <c r="AV2070" s="5"/>
      <c r="AW2070" s="5"/>
      <c r="AX2070" s="5"/>
      <c r="AY2070" s="5"/>
      <c r="AZ2070" s="5"/>
      <c r="BA2070" s="5"/>
      <c r="BB2070" s="5"/>
      <c r="BC2070" s="5"/>
      <c r="BD2070" s="5"/>
      <c r="BE2070" s="5"/>
      <c r="BF2070" s="5"/>
      <c r="BG2070" s="5"/>
      <c r="BH2070" s="5"/>
      <c r="BI2070" s="5"/>
      <c r="BJ2070" s="5"/>
      <c r="BK2070" s="5"/>
      <c r="BL2070" s="5"/>
      <c r="BM2070" s="5"/>
      <c r="BN2070" s="5"/>
      <c r="BO2070" s="1">
        <f t="shared" si="32"/>
        <v>0</v>
      </c>
      <c r="BP2070" s="2"/>
    </row>
    <row r="2071" spans="1:68" x14ac:dyDescent="0.25">
      <c r="A2071" s="3"/>
      <c r="B2071" s="4"/>
      <c r="C2071" s="2"/>
      <c r="D2071" s="5"/>
      <c r="E2071" s="5"/>
      <c r="F2071" s="5"/>
      <c r="G2071" s="5"/>
      <c r="H2071" s="5"/>
      <c r="I2071" s="5"/>
      <c r="J2071" s="5"/>
      <c r="K2071" s="5"/>
      <c r="L2071" s="5"/>
      <c r="M2071" s="5"/>
      <c r="N2071" s="5"/>
      <c r="O2071" s="5"/>
      <c r="P2071" s="5"/>
      <c r="Q2071" s="5"/>
      <c r="R2071" s="5"/>
      <c r="S2071" s="5"/>
      <c r="T2071" s="5"/>
      <c r="U2071" s="5"/>
      <c r="V2071" s="5"/>
      <c r="W2071" s="5"/>
      <c r="X2071" s="5"/>
      <c r="Y2071" s="5"/>
      <c r="Z2071" s="5"/>
      <c r="AA2071" s="5"/>
      <c r="AB2071" s="5"/>
      <c r="AC2071" s="5"/>
      <c r="AD2071" s="5"/>
      <c r="AE2071" s="5"/>
      <c r="AF2071" s="5"/>
      <c r="AG2071" s="5"/>
      <c r="AH2071" s="5"/>
      <c r="AI2071" s="5"/>
      <c r="AJ2071" s="5"/>
      <c r="AK2071" s="5"/>
      <c r="AL2071" s="5"/>
      <c r="AM2071" s="5"/>
      <c r="AN2071" s="5"/>
      <c r="AO2071" s="5"/>
      <c r="AP2071" s="5"/>
      <c r="AQ2071" s="5"/>
      <c r="AR2071" s="5"/>
      <c r="AS2071" s="5"/>
      <c r="AT2071" s="5"/>
      <c r="AU2071" s="5"/>
      <c r="AV2071" s="5"/>
      <c r="AW2071" s="5"/>
      <c r="AX2071" s="5"/>
      <c r="AY2071" s="5"/>
      <c r="AZ2071" s="5"/>
      <c r="BA2071" s="5"/>
      <c r="BB2071" s="5"/>
      <c r="BC2071" s="5"/>
      <c r="BD2071" s="5"/>
      <c r="BE2071" s="5"/>
      <c r="BF2071" s="5"/>
      <c r="BG2071" s="5"/>
      <c r="BH2071" s="5"/>
      <c r="BI2071" s="5"/>
      <c r="BJ2071" s="5"/>
      <c r="BK2071" s="5"/>
      <c r="BL2071" s="5"/>
      <c r="BM2071" s="5"/>
      <c r="BN2071" s="5"/>
      <c r="BO2071" s="1">
        <f t="shared" si="32"/>
        <v>0</v>
      </c>
      <c r="BP2071" s="2"/>
    </row>
    <row r="2072" spans="1:68" x14ac:dyDescent="0.25">
      <c r="A2072" s="3"/>
      <c r="B2072" s="4"/>
      <c r="C2072" s="2"/>
      <c r="D2072" s="5"/>
      <c r="E2072" s="5"/>
      <c r="F2072" s="5"/>
      <c r="G2072" s="5"/>
      <c r="H2072" s="5"/>
      <c r="I2072" s="5"/>
      <c r="J2072" s="5"/>
      <c r="K2072" s="5"/>
      <c r="L2072" s="5"/>
      <c r="M2072" s="5"/>
      <c r="N2072" s="5"/>
      <c r="O2072" s="5"/>
      <c r="P2072" s="5"/>
      <c r="Q2072" s="5"/>
      <c r="R2072" s="5"/>
      <c r="S2072" s="5"/>
      <c r="T2072" s="5"/>
      <c r="U2072" s="5"/>
      <c r="V2072" s="5"/>
      <c r="W2072" s="5"/>
      <c r="X2072" s="5"/>
      <c r="Y2072" s="5"/>
      <c r="Z2072" s="5"/>
      <c r="AA2072" s="5"/>
      <c r="AB2072" s="5"/>
      <c r="AC2072" s="5"/>
      <c r="AD2072" s="5"/>
      <c r="AE2072" s="5"/>
      <c r="AF2072" s="5"/>
      <c r="AG2072" s="5"/>
      <c r="AH2072" s="5"/>
      <c r="AI2072" s="5"/>
      <c r="AJ2072" s="5"/>
      <c r="AK2072" s="5"/>
      <c r="AL2072" s="5"/>
      <c r="AM2072" s="5"/>
      <c r="AN2072" s="5"/>
      <c r="AO2072" s="5"/>
      <c r="AP2072" s="5"/>
      <c r="AQ2072" s="5"/>
      <c r="AR2072" s="5"/>
      <c r="AS2072" s="5"/>
      <c r="AT2072" s="5"/>
      <c r="AU2072" s="5"/>
      <c r="AV2072" s="5"/>
      <c r="AW2072" s="5"/>
      <c r="AX2072" s="5"/>
      <c r="AY2072" s="5"/>
      <c r="AZ2072" s="5"/>
      <c r="BA2072" s="5"/>
      <c r="BB2072" s="5"/>
      <c r="BC2072" s="5"/>
      <c r="BD2072" s="5"/>
      <c r="BE2072" s="5"/>
      <c r="BF2072" s="5"/>
      <c r="BG2072" s="5"/>
      <c r="BH2072" s="5"/>
      <c r="BI2072" s="5"/>
      <c r="BJ2072" s="5"/>
      <c r="BK2072" s="5"/>
      <c r="BL2072" s="5"/>
      <c r="BM2072" s="5"/>
      <c r="BN2072" s="5"/>
      <c r="BO2072" s="1">
        <f t="shared" si="32"/>
        <v>0</v>
      </c>
      <c r="BP2072" s="2"/>
    </row>
    <row r="2073" spans="1:68" x14ac:dyDescent="0.25">
      <c r="A2073" s="3"/>
      <c r="B2073" s="4"/>
      <c r="C2073" s="2"/>
      <c r="D2073" s="5"/>
      <c r="E2073" s="5"/>
      <c r="F2073" s="5"/>
      <c r="G2073" s="5"/>
      <c r="H2073" s="5"/>
      <c r="I2073" s="5"/>
      <c r="J2073" s="5"/>
      <c r="K2073" s="5"/>
      <c r="L2073" s="5"/>
      <c r="M2073" s="5"/>
      <c r="N2073" s="5"/>
      <c r="O2073" s="5"/>
      <c r="P2073" s="5"/>
      <c r="Q2073" s="5"/>
      <c r="R2073" s="5"/>
      <c r="S2073" s="5"/>
      <c r="T2073" s="5"/>
      <c r="U2073" s="5"/>
      <c r="V2073" s="5"/>
      <c r="W2073" s="5"/>
      <c r="X2073" s="5"/>
      <c r="Y2073" s="5"/>
      <c r="Z2073" s="5"/>
      <c r="AA2073" s="5"/>
      <c r="AB2073" s="5"/>
      <c r="AC2073" s="5"/>
      <c r="AD2073" s="5"/>
      <c r="AE2073" s="5"/>
      <c r="AF2073" s="5"/>
      <c r="AG2073" s="5"/>
      <c r="AH2073" s="5"/>
      <c r="AI2073" s="5"/>
      <c r="AJ2073" s="5"/>
      <c r="AK2073" s="5"/>
      <c r="AL2073" s="5"/>
      <c r="AM2073" s="5"/>
      <c r="AN2073" s="5"/>
      <c r="AO2073" s="5"/>
      <c r="AP2073" s="5"/>
      <c r="AQ2073" s="5"/>
      <c r="AR2073" s="5"/>
      <c r="AS2073" s="5"/>
      <c r="AT2073" s="5"/>
      <c r="AU2073" s="5"/>
      <c r="AV2073" s="5"/>
      <c r="AW2073" s="5"/>
      <c r="AX2073" s="5"/>
      <c r="AY2073" s="5"/>
      <c r="AZ2073" s="5"/>
      <c r="BA2073" s="5"/>
      <c r="BB2073" s="5"/>
      <c r="BC2073" s="5"/>
      <c r="BD2073" s="5"/>
      <c r="BE2073" s="5"/>
      <c r="BF2073" s="5"/>
      <c r="BG2073" s="5"/>
      <c r="BH2073" s="5"/>
      <c r="BI2073" s="5"/>
      <c r="BJ2073" s="5"/>
      <c r="BK2073" s="5"/>
      <c r="BL2073" s="5"/>
      <c r="BM2073" s="5"/>
      <c r="BN2073" s="5"/>
      <c r="BO2073" s="1">
        <f t="shared" si="32"/>
        <v>0</v>
      </c>
      <c r="BP2073" s="2"/>
    </row>
    <row r="2074" spans="1:68" x14ac:dyDescent="0.25">
      <c r="A2074" s="3"/>
      <c r="B2074" s="4"/>
      <c r="C2074" s="2"/>
      <c r="D2074" s="5"/>
      <c r="E2074" s="5"/>
      <c r="F2074" s="5"/>
      <c r="G2074" s="5"/>
      <c r="H2074" s="5"/>
      <c r="I2074" s="5"/>
      <c r="J2074" s="5"/>
      <c r="K2074" s="5"/>
      <c r="L2074" s="5"/>
      <c r="M2074" s="5"/>
      <c r="N2074" s="5"/>
      <c r="O2074" s="5"/>
      <c r="P2074" s="5"/>
      <c r="Q2074" s="5"/>
      <c r="R2074" s="5"/>
      <c r="S2074" s="5"/>
      <c r="T2074" s="5"/>
      <c r="U2074" s="5"/>
      <c r="V2074" s="5"/>
      <c r="W2074" s="5"/>
      <c r="X2074" s="5"/>
      <c r="Y2074" s="5"/>
      <c r="Z2074" s="5"/>
      <c r="AA2074" s="5"/>
      <c r="AB2074" s="5"/>
      <c r="AC2074" s="5"/>
      <c r="AD2074" s="5"/>
      <c r="AE2074" s="5"/>
      <c r="AF2074" s="5"/>
      <c r="AG2074" s="5"/>
      <c r="AH2074" s="5"/>
      <c r="AI2074" s="5"/>
      <c r="AJ2074" s="5"/>
      <c r="AK2074" s="5"/>
      <c r="AL2074" s="5"/>
      <c r="AM2074" s="5"/>
      <c r="AN2074" s="5"/>
      <c r="AO2074" s="5"/>
      <c r="AP2074" s="5"/>
      <c r="AQ2074" s="5"/>
      <c r="AR2074" s="5"/>
      <c r="AS2074" s="5"/>
      <c r="AT2074" s="5"/>
      <c r="AU2074" s="5"/>
      <c r="AV2074" s="5"/>
      <c r="AW2074" s="5"/>
      <c r="AX2074" s="5"/>
      <c r="AY2074" s="5"/>
      <c r="AZ2074" s="5"/>
      <c r="BA2074" s="5"/>
      <c r="BB2074" s="5"/>
      <c r="BC2074" s="5"/>
      <c r="BD2074" s="5"/>
      <c r="BE2074" s="5"/>
      <c r="BF2074" s="5"/>
      <c r="BG2074" s="5"/>
      <c r="BH2074" s="5"/>
      <c r="BI2074" s="5"/>
      <c r="BJ2074" s="5"/>
      <c r="BK2074" s="5"/>
      <c r="BL2074" s="5"/>
      <c r="BM2074" s="5"/>
      <c r="BN2074" s="5"/>
      <c r="BO2074" s="1">
        <f t="shared" si="32"/>
        <v>0</v>
      </c>
      <c r="BP2074" s="2"/>
    </row>
    <row r="2075" spans="1:68" x14ac:dyDescent="0.25">
      <c r="A2075" s="3"/>
      <c r="B2075" s="4"/>
      <c r="C2075" s="2"/>
      <c r="D2075" s="5"/>
      <c r="E2075" s="5"/>
      <c r="F2075" s="5"/>
      <c r="G2075" s="5"/>
      <c r="H2075" s="5"/>
      <c r="I2075" s="5"/>
      <c r="J2075" s="5"/>
      <c r="K2075" s="5"/>
      <c r="L2075" s="5"/>
      <c r="M2075" s="5"/>
      <c r="N2075" s="5"/>
      <c r="O2075" s="5"/>
      <c r="P2075" s="5"/>
      <c r="Q2075" s="5"/>
      <c r="R2075" s="5"/>
      <c r="S2075" s="5"/>
      <c r="T2075" s="5"/>
      <c r="U2075" s="5"/>
      <c r="V2075" s="5"/>
      <c r="W2075" s="5"/>
      <c r="X2075" s="5"/>
      <c r="Y2075" s="5"/>
      <c r="Z2075" s="5"/>
      <c r="AA2075" s="5"/>
      <c r="AB2075" s="5"/>
      <c r="AC2075" s="5"/>
      <c r="AD2075" s="5"/>
      <c r="AE2075" s="5"/>
      <c r="AF2075" s="5"/>
      <c r="AG2075" s="5"/>
      <c r="AH2075" s="5"/>
      <c r="AI2075" s="5"/>
      <c r="AJ2075" s="5"/>
      <c r="AK2075" s="5"/>
      <c r="AL2075" s="5"/>
      <c r="AM2075" s="5"/>
      <c r="AN2075" s="5"/>
      <c r="AO2075" s="5"/>
      <c r="AP2075" s="5"/>
      <c r="AQ2075" s="5"/>
      <c r="AR2075" s="5"/>
      <c r="AS2075" s="5"/>
      <c r="AT2075" s="5"/>
      <c r="AU2075" s="5"/>
      <c r="AV2075" s="5"/>
      <c r="AW2075" s="5"/>
      <c r="AX2075" s="5"/>
      <c r="AY2075" s="5"/>
      <c r="AZ2075" s="5"/>
      <c r="BA2075" s="5"/>
      <c r="BB2075" s="5"/>
      <c r="BC2075" s="5"/>
      <c r="BD2075" s="5"/>
      <c r="BE2075" s="5"/>
      <c r="BF2075" s="5"/>
      <c r="BG2075" s="5"/>
      <c r="BH2075" s="5"/>
      <c r="BI2075" s="5"/>
      <c r="BJ2075" s="5"/>
      <c r="BK2075" s="5"/>
      <c r="BL2075" s="5"/>
      <c r="BM2075" s="5"/>
      <c r="BN2075" s="5"/>
      <c r="BO2075" s="1">
        <f t="shared" si="32"/>
        <v>0</v>
      </c>
      <c r="BP2075" s="2"/>
    </row>
    <row r="2076" spans="1:68" x14ac:dyDescent="0.25">
      <c r="A2076" s="3"/>
      <c r="B2076" s="4"/>
      <c r="C2076" s="2"/>
      <c r="D2076" s="5"/>
      <c r="E2076" s="5"/>
      <c r="F2076" s="5"/>
      <c r="G2076" s="5"/>
      <c r="H2076" s="5"/>
      <c r="I2076" s="5"/>
      <c r="J2076" s="5"/>
      <c r="K2076" s="5"/>
      <c r="L2076" s="5"/>
      <c r="M2076" s="5"/>
      <c r="N2076" s="5"/>
      <c r="O2076" s="5"/>
      <c r="P2076" s="5"/>
      <c r="Q2076" s="5"/>
      <c r="R2076" s="5"/>
      <c r="S2076" s="5"/>
      <c r="T2076" s="5"/>
      <c r="U2076" s="5"/>
      <c r="V2076" s="5"/>
      <c r="W2076" s="5"/>
      <c r="X2076" s="5"/>
      <c r="Y2076" s="5"/>
      <c r="Z2076" s="5"/>
      <c r="AA2076" s="5"/>
      <c r="AB2076" s="5"/>
      <c r="AC2076" s="5"/>
      <c r="AD2076" s="5"/>
      <c r="AE2076" s="5"/>
      <c r="AF2076" s="5"/>
      <c r="AG2076" s="5"/>
      <c r="AH2076" s="5"/>
      <c r="AI2076" s="5"/>
      <c r="AJ2076" s="5"/>
      <c r="AK2076" s="5"/>
      <c r="AL2076" s="5"/>
      <c r="AM2076" s="5"/>
      <c r="AN2076" s="5"/>
      <c r="AO2076" s="5"/>
      <c r="AP2076" s="5"/>
      <c r="AQ2076" s="5"/>
      <c r="AR2076" s="5"/>
      <c r="AS2076" s="5"/>
      <c r="AT2076" s="5"/>
      <c r="AU2076" s="5"/>
      <c r="AV2076" s="5"/>
      <c r="AW2076" s="5"/>
      <c r="AX2076" s="5"/>
      <c r="AY2076" s="5"/>
      <c r="AZ2076" s="5"/>
      <c r="BA2076" s="5"/>
      <c r="BB2076" s="5"/>
      <c r="BC2076" s="5"/>
      <c r="BD2076" s="5"/>
      <c r="BE2076" s="5"/>
      <c r="BF2076" s="5"/>
      <c r="BG2076" s="5"/>
      <c r="BH2076" s="5"/>
      <c r="BI2076" s="5"/>
      <c r="BJ2076" s="5"/>
      <c r="BK2076" s="5"/>
      <c r="BL2076" s="5"/>
      <c r="BM2076" s="5"/>
      <c r="BN2076" s="5"/>
      <c r="BO2076" s="1">
        <f t="shared" si="32"/>
        <v>0</v>
      </c>
      <c r="BP2076" s="2"/>
    </row>
    <row r="2077" spans="1:68" x14ac:dyDescent="0.25">
      <c r="A2077" s="3"/>
      <c r="B2077" s="4"/>
      <c r="C2077" s="2"/>
      <c r="D2077" s="5"/>
      <c r="E2077" s="5"/>
      <c r="F2077" s="5"/>
      <c r="G2077" s="5"/>
      <c r="H2077" s="5"/>
      <c r="I2077" s="5"/>
      <c r="J2077" s="5"/>
      <c r="K2077" s="5"/>
      <c r="L2077" s="5"/>
      <c r="M2077" s="5"/>
      <c r="N2077" s="5"/>
      <c r="O2077" s="5"/>
      <c r="P2077" s="5"/>
      <c r="Q2077" s="5"/>
      <c r="R2077" s="5"/>
      <c r="S2077" s="5"/>
      <c r="T2077" s="5"/>
      <c r="U2077" s="5"/>
      <c r="V2077" s="5"/>
      <c r="W2077" s="5"/>
      <c r="X2077" s="5"/>
      <c r="Y2077" s="5"/>
      <c r="Z2077" s="5"/>
      <c r="AA2077" s="5"/>
      <c r="AB2077" s="5"/>
      <c r="AC2077" s="5"/>
      <c r="AD2077" s="5"/>
      <c r="AE2077" s="5"/>
      <c r="AF2077" s="5"/>
      <c r="AG2077" s="5"/>
      <c r="AH2077" s="5"/>
      <c r="AI2077" s="5"/>
      <c r="AJ2077" s="5"/>
      <c r="AK2077" s="5"/>
      <c r="AL2077" s="5"/>
      <c r="AM2077" s="5"/>
      <c r="AN2077" s="5"/>
      <c r="AO2077" s="5"/>
      <c r="AP2077" s="5"/>
      <c r="AQ2077" s="5"/>
      <c r="AR2077" s="5"/>
      <c r="AS2077" s="5"/>
      <c r="AT2077" s="5"/>
      <c r="AU2077" s="5"/>
      <c r="AV2077" s="5"/>
      <c r="AW2077" s="5"/>
      <c r="AX2077" s="5"/>
      <c r="AY2077" s="5"/>
      <c r="AZ2077" s="5"/>
      <c r="BA2077" s="5"/>
      <c r="BB2077" s="5"/>
      <c r="BC2077" s="5"/>
      <c r="BD2077" s="5"/>
      <c r="BE2077" s="5"/>
      <c r="BF2077" s="5"/>
      <c r="BG2077" s="5"/>
      <c r="BH2077" s="5"/>
      <c r="BI2077" s="5"/>
      <c r="BJ2077" s="5"/>
      <c r="BK2077" s="5"/>
      <c r="BL2077" s="5"/>
      <c r="BM2077" s="5"/>
      <c r="BN2077" s="5"/>
      <c r="BO2077" s="1">
        <f t="shared" si="32"/>
        <v>0</v>
      </c>
      <c r="BP2077" s="2"/>
    </row>
    <row r="2078" spans="1:68" x14ac:dyDescent="0.25">
      <c r="A2078" s="3"/>
      <c r="B2078" s="4"/>
      <c r="C2078" s="2"/>
      <c r="D2078" s="5"/>
      <c r="E2078" s="5"/>
      <c r="F2078" s="5"/>
      <c r="G2078" s="5"/>
      <c r="H2078" s="5"/>
      <c r="I2078" s="5"/>
      <c r="J2078" s="5"/>
      <c r="K2078" s="5"/>
      <c r="L2078" s="5"/>
      <c r="M2078" s="5"/>
      <c r="N2078" s="5"/>
      <c r="O2078" s="5"/>
      <c r="P2078" s="5"/>
      <c r="Q2078" s="5"/>
      <c r="R2078" s="5"/>
      <c r="S2078" s="5"/>
      <c r="T2078" s="5"/>
      <c r="U2078" s="5"/>
      <c r="V2078" s="5"/>
      <c r="W2078" s="5"/>
      <c r="X2078" s="5"/>
      <c r="Y2078" s="5"/>
      <c r="Z2078" s="5"/>
      <c r="AA2078" s="5"/>
      <c r="AB2078" s="5"/>
      <c r="AC2078" s="5"/>
      <c r="AD2078" s="5"/>
      <c r="AE2078" s="5"/>
      <c r="AF2078" s="5"/>
      <c r="AG2078" s="5"/>
      <c r="AH2078" s="5"/>
      <c r="AI2078" s="5"/>
      <c r="AJ2078" s="5"/>
      <c r="AK2078" s="5"/>
      <c r="AL2078" s="5"/>
      <c r="AM2078" s="5"/>
      <c r="AN2078" s="5"/>
      <c r="AO2078" s="5"/>
      <c r="AP2078" s="5"/>
      <c r="AQ2078" s="5"/>
      <c r="AR2078" s="5"/>
      <c r="AS2078" s="5"/>
      <c r="AT2078" s="5"/>
      <c r="AU2078" s="5"/>
      <c r="AV2078" s="5"/>
      <c r="AW2078" s="5"/>
      <c r="AX2078" s="5"/>
      <c r="AY2078" s="5"/>
      <c r="AZ2078" s="5"/>
      <c r="BA2078" s="5"/>
      <c r="BB2078" s="5"/>
      <c r="BC2078" s="5"/>
      <c r="BD2078" s="5"/>
      <c r="BE2078" s="5"/>
      <c r="BF2078" s="5"/>
      <c r="BG2078" s="5"/>
      <c r="BH2078" s="5"/>
      <c r="BI2078" s="5"/>
      <c r="BJ2078" s="5"/>
      <c r="BK2078" s="5"/>
      <c r="BL2078" s="5"/>
      <c r="BM2078" s="5"/>
      <c r="BN2078" s="5"/>
      <c r="BO2078" s="1">
        <f t="shared" si="32"/>
        <v>0</v>
      </c>
      <c r="BP2078" s="2"/>
    </row>
    <row r="2079" spans="1:68" x14ac:dyDescent="0.25">
      <c r="A2079" s="3"/>
      <c r="B2079" s="4"/>
      <c r="C2079" s="2"/>
      <c r="D2079" s="5"/>
      <c r="E2079" s="5"/>
      <c r="F2079" s="5"/>
      <c r="G2079" s="5"/>
      <c r="H2079" s="5"/>
      <c r="I2079" s="5"/>
      <c r="J2079" s="5"/>
      <c r="K2079" s="5"/>
      <c r="L2079" s="5"/>
      <c r="M2079" s="5"/>
      <c r="N2079" s="5"/>
      <c r="O2079" s="5"/>
      <c r="P2079" s="5"/>
      <c r="Q2079" s="5"/>
      <c r="R2079" s="5"/>
      <c r="S2079" s="5"/>
      <c r="T2079" s="5"/>
      <c r="U2079" s="5"/>
      <c r="V2079" s="5"/>
      <c r="W2079" s="5"/>
      <c r="X2079" s="5"/>
      <c r="Y2079" s="5"/>
      <c r="Z2079" s="5"/>
      <c r="AA2079" s="5"/>
      <c r="AB2079" s="5"/>
      <c r="AC2079" s="5"/>
      <c r="AD2079" s="5"/>
      <c r="AE2079" s="5"/>
      <c r="AF2079" s="5"/>
      <c r="AG2079" s="5"/>
      <c r="AH2079" s="5"/>
      <c r="AI2079" s="5"/>
      <c r="AJ2079" s="5"/>
      <c r="AK2079" s="5"/>
      <c r="AL2079" s="5"/>
      <c r="AM2079" s="5"/>
      <c r="AN2079" s="5"/>
      <c r="AO2079" s="5"/>
      <c r="AP2079" s="5"/>
      <c r="AQ2079" s="5"/>
      <c r="AR2079" s="5"/>
      <c r="AS2079" s="5"/>
      <c r="AT2079" s="5"/>
      <c r="AU2079" s="5"/>
      <c r="AV2079" s="5"/>
      <c r="AW2079" s="5"/>
      <c r="AX2079" s="5"/>
      <c r="AY2079" s="5"/>
      <c r="AZ2079" s="5"/>
      <c r="BA2079" s="5"/>
      <c r="BB2079" s="5"/>
      <c r="BC2079" s="5"/>
      <c r="BD2079" s="5"/>
      <c r="BE2079" s="5"/>
      <c r="BF2079" s="5"/>
      <c r="BG2079" s="5"/>
      <c r="BH2079" s="5"/>
      <c r="BI2079" s="5"/>
      <c r="BJ2079" s="5"/>
      <c r="BK2079" s="5"/>
      <c r="BL2079" s="5"/>
      <c r="BM2079" s="5"/>
      <c r="BN2079" s="5"/>
      <c r="BO2079" s="1">
        <f t="shared" si="32"/>
        <v>0</v>
      </c>
      <c r="BP2079" s="2"/>
    </row>
    <row r="2080" spans="1:68" x14ac:dyDescent="0.25">
      <c r="A2080" s="3"/>
      <c r="B2080" s="4"/>
      <c r="C2080" s="2"/>
      <c r="D2080" s="5"/>
      <c r="E2080" s="5"/>
      <c r="F2080" s="5"/>
      <c r="G2080" s="5"/>
      <c r="H2080" s="5"/>
      <c r="I2080" s="5"/>
      <c r="J2080" s="5"/>
      <c r="K2080" s="5"/>
      <c r="L2080" s="5"/>
      <c r="M2080" s="5"/>
      <c r="N2080" s="5"/>
      <c r="O2080" s="5"/>
      <c r="P2080" s="5"/>
      <c r="Q2080" s="5"/>
      <c r="R2080" s="5"/>
      <c r="S2080" s="5"/>
      <c r="T2080" s="5"/>
      <c r="U2080" s="5"/>
      <c r="V2080" s="5"/>
      <c r="W2080" s="5"/>
      <c r="X2080" s="5"/>
      <c r="Y2080" s="5"/>
      <c r="Z2080" s="5"/>
      <c r="AA2080" s="5"/>
      <c r="AB2080" s="5"/>
      <c r="AC2080" s="5"/>
      <c r="AD2080" s="5"/>
      <c r="AE2080" s="5"/>
      <c r="AF2080" s="5"/>
      <c r="AG2080" s="5"/>
      <c r="AH2080" s="5"/>
      <c r="AI2080" s="5"/>
      <c r="AJ2080" s="5"/>
      <c r="AK2080" s="5"/>
      <c r="AL2080" s="5"/>
      <c r="AM2080" s="5"/>
      <c r="AN2080" s="5"/>
      <c r="AO2080" s="5"/>
      <c r="AP2080" s="5"/>
      <c r="AQ2080" s="5"/>
      <c r="AR2080" s="5"/>
      <c r="AS2080" s="5"/>
      <c r="AT2080" s="5"/>
      <c r="AU2080" s="5"/>
      <c r="AV2080" s="5"/>
      <c r="AW2080" s="5"/>
      <c r="AX2080" s="5"/>
      <c r="AY2080" s="5"/>
      <c r="AZ2080" s="5"/>
      <c r="BA2080" s="5"/>
      <c r="BB2080" s="5"/>
      <c r="BC2080" s="5"/>
      <c r="BD2080" s="5"/>
      <c r="BE2080" s="5"/>
      <c r="BF2080" s="5"/>
      <c r="BG2080" s="5"/>
      <c r="BH2080" s="5"/>
      <c r="BI2080" s="5"/>
      <c r="BJ2080" s="5"/>
      <c r="BK2080" s="5"/>
      <c r="BL2080" s="5"/>
      <c r="BM2080" s="5"/>
      <c r="BN2080" s="5"/>
      <c r="BO2080" s="1">
        <f t="shared" si="32"/>
        <v>0</v>
      </c>
      <c r="BP2080" s="2"/>
    </row>
    <row r="2081" spans="1:68" x14ac:dyDescent="0.25">
      <c r="A2081" s="3"/>
      <c r="B2081" s="4"/>
      <c r="C2081" s="2"/>
      <c r="D2081" s="5"/>
      <c r="E2081" s="5"/>
      <c r="F2081" s="5"/>
      <c r="G2081" s="5"/>
      <c r="H2081" s="5"/>
      <c r="I2081" s="5"/>
      <c r="J2081" s="5"/>
      <c r="K2081" s="5"/>
      <c r="L2081" s="5"/>
      <c r="M2081" s="5"/>
      <c r="N2081" s="5"/>
      <c r="O2081" s="5"/>
      <c r="P2081" s="5"/>
      <c r="Q2081" s="5"/>
      <c r="R2081" s="5"/>
      <c r="S2081" s="5"/>
      <c r="T2081" s="5"/>
      <c r="U2081" s="5"/>
      <c r="V2081" s="5"/>
      <c r="W2081" s="5"/>
      <c r="X2081" s="5"/>
      <c r="Y2081" s="5"/>
      <c r="Z2081" s="5"/>
      <c r="AA2081" s="5"/>
      <c r="AB2081" s="5"/>
      <c r="AC2081" s="5"/>
      <c r="AD2081" s="5"/>
      <c r="AE2081" s="5"/>
      <c r="AF2081" s="5"/>
      <c r="AG2081" s="5"/>
      <c r="AH2081" s="5"/>
      <c r="AI2081" s="5"/>
      <c r="AJ2081" s="5"/>
      <c r="AK2081" s="5"/>
      <c r="AL2081" s="5"/>
      <c r="AM2081" s="5"/>
      <c r="AN2081" s="5"/>
      <c r="AO2081" s="5"/>
      <c r="AP2081" s="5"/>
      <c r="AQ2081" s="5"/>
      <c r="AR2081" s="5"/>
      <c r="AS2081" s="5"/>
      <c r="AT2081" s="5"/>
      <c r="AU2081" s="5"/>
      <c r="AV2081" s="5"/>
      <c r="AW2081" s="5"/>
      <c r="AX2081" s="5"/>
      <c r="AY2081" s="5"/>
      <c r="AZ2081" s="5"/>
      <c r="BA2081" s="5"/>
      <c r="BB2081" s="5"/>
      <c r="BC2081" s="5"/>
      <c r="BD2081" s="5"/>
      <c r="BE2081" s="5"/>
      <c r="BF2081" s="5"/>
      <c r="BG2081" s="5"/>
      <c r="BH2081" s="5"/>
      <c r="BI2081" s="5"/>
      <c r="BJ2081" s="5"/>
      <c r="BK2081" s="5"/>
      <c r="BL2081" s="5"/>
      <c r="BM2081" s="5"/>
      <c r="BN2081" s="5"/>
      <c r="BO2081" s="1">
        <f t="shared" si="32"/>
        <v>0</v>
      </c>
      <c r="BP2081" s="2"/>
    </row>
    <row r="2082" spans="1:68" x14ac:dyDescent="0.25">
      <c r="A2082" s="3"/>
      <c r="B2082" s="4"/>
      <c r="C2082" s="2"/>
      <c r="D2082" s="5"/>
      <c r="E2082" s="5"/>
      <c r="F2082" s="5"/>
      <c r="G2082" s="5"/>
      <c r="H2082" s="5"/>
      <c r="I2082" s="5"/>
      <c r="J2082" s="5"/>
      <c r="K2082" s="5"/>
      <c r="L2082" s="5"/>
      <c r="M2082" s="5"/>
      <c r="N2082" s="5"/>
      <c r="O2082" s="5"/>
      <c r="P2082" s="5"/>
      <c r="Q2082" s="5"/>
      <c r="R2082" s="5"/>
      <c r="S2082" s="5"/>
      <c r="T2082" s="5"/>
      <c r="U2082" s="5"/>
      <c r="V2082" s="5"/>
      <c r="W2082" s="5"/>
      <c r="X2082" s="5"/>
      <c r="Y2082" s="5"/>
      <c r="Z2082" s="5"/>
      <c r="AA2082" s="5"/>
      <c r="AB2082" s="5"/>
      <c r="AC2082" s="5"/>
      <c r="AD2082" s="5"/>
      <c r="AE2082" s="5"/>
      <c r="AF2082" s="5"/>
      <c r="AG2082" s="5"/>
      <c r="AH2082" s="5"/>
      <c r="AI2082" s="5"/>
      <c r="AJ2082" s="5"/>
      <c r="AK2082" s="5"/>
      <c r="AL2082" s="5"/>
      <c r="AM2082" s="5"/>
      <c r="AN2082" s="5"/>
      <c r="AO2082" s="5"/>
      <c r="AP2082" s="5"/>
      <c r="AQ2082" s="5"/>
      <c r="AR2082" s="5"/>
      <c r="AS2082" s="5"/>
      <c r="AT2082" s="5"/>
      <c r="AU2082" s="5"/>
      <c r="AV2082" s="5"/>
      <c r="AW2082" s="5"/>
      <c r="AX2082" s="5"/>
      <c r="AY2082" s="5"/>
      <c r="AZ2082" s="5"/>
      <c r="BA2082" s="5"/>
      <c r="BB2082" s="5"/>
      <c r="BC2082" s="5"/>
      <c r="BD2082" s="5"/>
      <c r="BE2082" s="5"/>
      <c r="BF2082" s="5"/>
      <c r="BG2082" s="5"/>
      <c r="BH2082" s="5"/>
      <c r="BI2082" s="5"/>
      <c r="BJ2082" s="5"/>
      <c r="BK2082" s="5"/>
      <c r="BL2082" s="5"/>
      <c r="BM2082" s="5"/>
      <c r="BN2082" s="5"/>
      <c r="BO2082" s="1">
        <f t="shared" si="32"/>
        <v>0</v>
      </c>
      <c r="BP2082" s="2"/>
    </row>
    <row r="2083" spans="1:68" x14ac:dyDescent="0.25">
      <c r="A2083" s="3"/>
      <c r="B2083" s="4"/>
      <c r="C2083" s="2"/>
      <c r="D2083" s="5"/>
      <c r="E2083" s="5"/>
      <c r="F2083" s="5"/>
      <c r="G2083" s="5"/>
      <c r="H2083" s="5"/>
      <c r="I2083" s="5"/>
      <c r="J2083" s="5"/>
      <c r="K2083" s="5"/>
      <c r="L2083" s="5"/>
      <c r="M2083" s="5"/>
      <c r="N2083" s="5"/>
      <c r="O2083" s="5"/>
      <c r="P2083" s="5"/>
      <c r="Q2083" s="5"/>
      <c r="R2083" s="5"/>
      <c r="S2083" s="5"/>
      <c r="T2083" s="5"/>
      <c r="U2083" s="5"/>
      <c r="V2083" s="5"/>
      <c r="W2083" s="5"/>
      <c r="X2083" s="5"/>
      <c r="Y2083" s="5"/>
      <c r="Z2083" s="5"/>
      <c r="AA2083" s="5"/>
      <c r="AB2083" s="5"/>
      <c r="AC2083" s="5"/>
      <c r="AD2083" s="5"/>
      <c r="AE2083" s="5"/>
      <c r="AF2083" s="5"/>
      <c r="AG2083" s="5"/>
      <c r="AH2083" s="5"/>
      <c r="AI2083" s="5"/>
      <c r="AJ2083" s="5"/>
      <c r="AK2083" s="5"/>
      <c r="AL2083" s="5"/>
      <c r="AM2083" s="5"/>
      <c r="AN2083" s="5"/>
      <c r="AO2083" s="5"/>
      <c r="AP2083" s="5"/>
      <c r="AQ2083" s="5"/>
      <c r="AR2083" s="5"/>
      <c r="AS2083" s="5"/>
      <c r="AT2083" s="5"/>
      <c r="AU2083" s="5"/>
      <c r="AV2083" s="5"/>
      <c r="AW2083" s="5"/>
      <c r="AX2083" s="5"/>
      <c r="AY2083" s="5"/>
      <c r="AZ2083" s="5"/>
      <c r="BA2083" s="5"/>
      <c r="BB2083" s="5"/>
      <c r="BC2083" s="5"/>
      <c r="BD2083" s="5"/>
      <c r="BE2083" s="5"/>
      <c r="BF2083" s="5"/>
      <c r="BG2083" s="5"/>
      <c r="BH2083" s="5"/>
      <c r="BI2083" s="5"/>
      <c r="BJ2083" s="5"/>
      <c r="BK2083" s="5"/>
      <c r="BL2083" s="5"/>
      <c r="BM2083" s="5"/>
      <c r="BN2083" s="5"/>
      <c r="BO2083" s="1">
        <f t="shared" si="32"/>
        <v>0</v>
      </c>
      <c r="BP2083" s="2"/>
    </row>
    <row r="2084" spans="1:68" x14ac:dyDescent="0.25">
      <c r="A2084" s="3"/>
      <c r="B2084" s="4"/>
      <c r="C2084" s="2"/>
      <c r="D2084" s="5"/>
      <c r="E2084" s="5"/>
      <c r="F2084" s="5"/>
      <c r="G2084" s="5"/>
      <c r="H2084" s="5"/>
      <c r="I2084" s="5"/>
      <c r="J2084" s="5"/>
      <c r="K2084" s="5"/>
      <c r="L2084" s="5"/>
      <c r="M2084" s="5"/>
      <c r="N2084" s="5"/>
      <c r="O2084" s="5"/>
      <c r="P2084" s="5"/>
      <c r="Q2084" s="5"/>
      <c r="R2084" s="5"/>
      <c r="S2084" s="5"/>
      <c r="T2084" s="5"/>
      <c r="U2084" s="5"/>
      <c r="V2084" s="5"/>
      <c r="W2084" s="5"/>
      <c r="X2084" s="5"/>
      <c r="Y2084" s="5"/>
      <c r="Z2084" s="5"/>
      <c r="AA2084" s="5"/>
      <c r="AB2084" s="5"/>
      <c r="AC2084" s="5"/>
      <c r="AD2084" s="5"/>
      <c r="AE2084" s="5"/>
      <c r="AF2084" s="5"/>
      <c r="AG2084" s="5"/>
      <c r="AH2084" s="5"/>
      <c r="AI2084" s="5"/>
      <c r="AJ2084" s="5"/>
      <c r="AK2084" s="5"/>
      <c r="AL2084" s="5"/>
      <c r="AM2084" s="5"/>
      <c r="AN2084" s="5"/>
      <c r="AO2084" s="5"/>
      <c r="AP2084" s="5"/>
      <c r="AQ2084" s="5"/>
      <c r="AR2084" s="5"/>
      <c r="AS2084" s="5"/>
      <c r="AT2084" s="5"/>
      <c r="AU2084" s="5"/>
      <c r="AV2084" s="5"/>
      <c r="AW2084" s="5"/>
      <c r="AX2084" s="5"/>
      <c r="AY2084" s="5"/>
      <c r="AZ2084" s="5"/>
      <c r="BA2084" s="5"/>
      <c r="BB2084" s="5"/>
      <c r="BC2084" s="5"/>
      <c r="BD2084" s="5"/>
      <c r="BE2084" s="5"/>
      <c r="BF2084" s="5"/>
      <c r="BG2084" s="5"/>
      <c r="BH2084" s="5"/>
      <c r="BI2084" s="5"/>
      <c r="BJ2084" s="5"/>
      <c r="BK2084" s="5"/>
      <c r="BL2084" s="5"/>
      <c r="BM2084" s="5"/>
      <c r="BN2084" s="5"/>
      <c r="BO2084" s="1">
        <f t="shared" si="32"/>
        <v>0</v>
      </c>
      <c r="BP2084" s="2"/>
    </row>
    <row r="2085" spans="1:68" x14ac:dyDescent="0.25">
      <c r="A2085" s="3"/>
      <c r="B2085" s="4"/>
      <c r="C2085" s="2"/>
      <c r="D2085" s="5"/>
      <c r="E2085" s="5"/>
      <c r="F2085" s="5"/>
      <c r="G2085" s="5"/>
      <c r="H2085" s="5"/>
      <c r="I2085" s="5"/>
      <c r="J2085" s="5"/>
      <c r="K2085" s="5"/>
      <c r="L2085" s="5"/>
      <c r="M2085" s="5"/>
      <c r="N2085" s="5"/>
      <c r="O2085" s="5"/>
      <c r="P2085" s="5"/>
      <c r="Q2085" s="5"/>
      <c r="R2085" s="5"/>
      <c r="S2085" s="5"/>
      <c r="T2085" s="5"/>
      <c r="U2085" s="5"/>
      <c r="V2085" s="5"/>
      <c r="W2085" s="5"/>
      <c r="X2085" s="5"/>
      <c r="Y2085" s="5"/>
      <c r="Z2085" s="5"/>
      <c r="AA2085" s="5"/>
      <c r="AB2085" s="5"/>
      <c r="AC2085" s="5"/>
      <c r="AD2085" s="5"/>
      <c r="AE2085" s="5"/>
      <c r="AF2085" s="5"/>
      <c r="AG2085" s="5"/>
      <c r="AH2085" s="5"/>
      <c r="AI2085" s="5"/>
      <c r="AJ2085" s="5"/>
      <c r="AK2085" s="5"/>
      <c r="AL2085" s="5"/>
      <c r="AM2085" s="5"/>
      <c r="AN2085" s="5"/>
      <c r="AO2085" s="5"/>
      <c r="AP2085" s="5"/>
      <c r="AQ2085" s="5"/>
      <c r="AR2085" s="5"/>
      <c r="AS2085" s="5"/>
      <c r="AT2085" s="5"/>
      <c r="AU2085" s="5"/>
      <c r="AV2085" s="5"/>
      <c r="AW2085" s="5"/>
      <c r="AX2085" s="5"/>
      <c r="AY2085" s="5"/>
      <c r="AZ2085" s="5"/>
      <c r="BA2085" s="5"/>
      <c r="BB2085" s="5"/>
      <c r="BC2085" s="5"/>
      <c r="BD2085" s="5"/>
      <c r="BE2085" s="5"/>
      <c r="BF2085" s="5"/>
      <c r="BG2085" s="5"/>
      <c r="BH2085" s="5"/>
      <c r="BI2085" s="5"/>
      <c r="BJ2085" s="5"/>
      <c r="BK2085" s="5"/>
      <c r="BL2085" s="5"/>
      <c r="BM2085" s="5"/>
      <c r="BN2085" s="5"/>
      <c r="BO2085" s="1">
        <f t="shared" si="32"/>
        <v>0</v>
      </c>
      <c r="BP2085" s="2"/>
    </row>
    <row r="2086" spans="1:68" x14ac:dyDescent="0.25">
      <c r="A2086" s="3"/>
      <c r="B2086" s="4"/>
      <c r="C2086" s="2"/>
      <c r="D2086" s="5"/>
      <c r="E2086" s="5"/>
      <c r="F2086" s="5"/>
      <c r="G2086" s="5"/>
      <c r="H2086" s="5"/>
      <c r="I2086" s="5"/>
      <c r="J2086" s="5"/>
      <c r="K2086" s="5"/>
      <c r="L2086" s="5"/>
      <c r="M2086" s="5"/>
      <c r="N2086" s="5"/>
      <c r="O2086" s="5"/>
      <c r="P2086" s="5"/>
      <c r="Q2086" s="5"/>
      <c r="R2086" s="5"/>
      <c r="S2086" s="5"/>
      <c r="T2086" s="5"/>
      <c r="U2086" s="5"/>
      <c r="V2086" s="5"/>
      <c r="W2086" s="5"/>
      <c r="X2086" s="5"/>
      <c r="Y2086" s="5"/>
      <c r="Z2086" s="5"/>
      <c r="AA2086" s="5"/>
      <c r="AB2086" s="5"/>
      <c r="AC2086" s="5"/>
      <c r="AD2086" s="5"/>
      <c r="AE2086" s="5"/>
      <c r="AF2086" s="5"/>
      <c r="AG2086" s="5"/>
      <c r="AH2086" s="5"/>
      <c r="AI2086" s="5"/>
      <c r="AJ2086" s="5"/>
      <c r="AK2086" s="5"/>
      <c r="AL2086" s="5"/>
      <c r="AM2086" s="5"/>
      <c r="AN2086" s="5"/>
      <c r="AO2086" s="5"/>
      <c r="AP2086" s="5"/>
      <c r="AQ2086" s="5"/>
      <c r="AR2086" s="5"/>
      <c r="AS2086" s="5"/>
      <c r="AT2086" s="5"/>
      <c r="AU2086" s="5"/>
      <c r="AV2086" s="5"/>
      <c r="AW2086" s="5"/>
      <c r="AX2086" s="5"/>
      <c r="AY2086" s="5"/>
      <c r="AZ2086" s="5"/>
      <c r="BA2086" s="5"/>
      <c r="BB2086" s="5"/>
      <c r="BC2086" s="5"/>
      <c r="BD2086" s="5"/>
      <c r="BE2086" s="5"/>
      <c r="BF2086" s="5"/>
      <c r="BG2086" s="5"/>
      <c r="BH2086" s="5"/>
      <c r="BI2086" s="5"/>
      <c r="BJ2086" s="5"/>
      <c r="BK2086" s="5"/>
      <c r="BL2086" s="5"/>
      <c r="BM2086" s="5"/>
      <c r="BN2086" s="5"/>
      <c r="BO2086" s="1">
        <f t="shared" si="32"/>
        <v>0</v>
      </c>
      <c r="BP2086" s="2"/>
    </row>
    <row r="2087" spans="1:68" x14ac:dyDescent="0.25">
      <c r="A2087" s="3"/>
      <c r="B2087" s="4"/>
      <c r="C2087" s="2"/>
      <c r="D2087" s="5"/>
      <c r="E2087" s="5"/>
      <c r="F2087" s="5"/>
      <c r="G2087" s="5"/>
      <c r="H2087" s="5"/>
      <c r="I2087" s="5"/>
      <c r="J2087" s="5"/>
      <c r="K2087" s="5"/>
      <c r="L2087" s="5"/>
      <c r="M2087" s="5"/>
      <c r="N2087" s="5"/>
      <c r="O2087" s="5"/>
      <c r="P2087" s="5"/>
      <c r="Q2087" s="5"/>
      <c r="R2087" s="5"/>
      <c r="S2087" s="5"/>
      <c r="T2087" s="5"/>
      <c r="U2087" s="5"/>
      <c r="V2087" s="5"/>
      <c r="W2087" s="5"/>
      <c r="X2087" s="5"/>
      <c r="Y2087" s="5"/>
      <c r="Z2087" s="5"/>
      <c r="AA2087" s="5"/>
      <c r="AB2087" s="5"/>
      <c r="AC2087" s="5"/>
      <c r="AD2087" s="5"/>
      <c r="AE2087" s="5"/>
      <c r="AF2087" s="5"/>
      <c r="AG2087" s="5"/>
      <c r="AH2087" s="5"/>
      <c r="AI2087" s="5"/>
      <c r="AJ2087" s="5"/>
      <c r="AK2087" s="5"/>
      <c r="AL2087" s="5"/>
      <c r="AM2087" s="5"/>
      <c r="AN2087" s="5"/>
      <c r="AO2087" s="5"/>
      <c r="AP2087" s="5"/>
      <c r="AQ2087" s="5"/>
      <c r="AR2087" s="5"/>
      <c r="AS2087" s="5"/>
      <c r="AT2087" s="5"/>
      <c r="AU2087" s="5"/>
      <c r="AV2087" s="5"/>
      <c r="AW2087" s="5"/>
      <c r="AX2087" s="5"/>
      <c r="AY2087" s="5"/>
      <c r="AZ2087" s="5"/>
      <c r="BA2087" s="5"/>
      <c r="BB2087" s="5"/>
      <c r="BC2087" s="5"/>
      <c r="BD2087" s="5"/>
      <c r="BE2087" s="5"/>
      <c r="BF2087" s="5"/>
      <c r="BG2087" s="5"/>
      <c r="BH2087" s="5"/>
      <c r="BI2087" s="5"/>
      <c r="BJ2087" s="5"/>
      <c r="BK2087" s="5"/>
      <c r="BL2087" s="5"/>
      <c r="BM2087" s="5"/>
      <c r="BN2087" s="5"/>
      <c r="BO2087" s="1">
        <f t="shared" si="32"/>
        <v>0</v>
      </c>
      <c r="BP2087" s="2"/>
    </row>
    <row r="2088" spans="1:68" x14ac:dyDescent="0.25">
      <c r="A2088" s="3"/>
      <c r="B2088" s="4"/>
      <c r="C2088" s="2"/>
      <c r="D2088" s="5"/>
      <c r="E2088" s="5"/>
      <c r="F2088" s="5"/>
      <c r="G2088" s="5"/>
      <c r="H2088" s="5"/>
      <c r="I2088" s="5"/>
      <c r="J2088" s="5"/>
      <c r="K2088" s="5"/>
      <c r="L2088" s="5"/>
      <c r="M2088" s="5"/>
      <c r="N2088" s="5"/>
      <c r="O2088" s="5"/>
      <c r="P2088" s="5"/>
      <c r="Q2088" s="5"/>
      <c r="R2088" s="5"/>
      <c r="S2088" s="5"/>
      <c r="T2088" s="5"/>
      <c r="U2088" s="5"/>
      <c r="V2088" s="5"/>
      <c r="W2088" s="5"/>
      <c r="X2088" s="5"/>
      <c r="Y2088" s="5"/>
      <c r="Z2088" s="5"/>
      <c r="AA2088" s="5"/>
      <c r="AB2088" s="5"/>
      <c r="AC2088" s="5"/>
      <c r="AD2088" s="5"/>
      <c r="AE2088" s="5"/>
      <c r="AF2088" s="5"/>
      <c r="AG2088" s="5"/>
      <c r="AH2088" s="5"/>
      <c r="AI2088" s="5"/>
      <c r="AJ2088" s="5"/>
      <c r="AK2088" s="5"/>
      <c r="AL2088" s="5"/>
      <c r="AM2088" s="5"/>
      <c r="AN2088" s="5"/>
      <c r="AO2088" s="5"/>
      <c r="AP2088" s="5"/>
      <c r="AQ2088" s="5"/>
      <c r="AR2088" s="5"/>
      <c r="AS2088" s="5"/>
      <c r="AT2088" s="5"/>
      <c r="AU2088" s="5"/>
      <c r="AV2088" s="5"/>
      <c r="AW2088" s="5"/>
      <c r="AX2088" s="5"/>
      <c r="AY2088" s="5"/>
      <c r="AZ2088" s="5"/>
      <c r="BA2088" s="5"/>
      <c r="BB2088" s="5"/>
      <c r="BC2088" s="5"/>
      <c r="BD2088" s="5"/>
      <c r="BE2088" s="5"/>
      <c r="BF2088" s="5"/>
      <c r="BG2088" s="5"/>
      <c r="BH2088" s="5"/>
      <c r="BI2088" s="5"/>
      <c r="BJ2088" s="5"/>
      <c r="BK2088" s="5"/>
      <c r="BL2088" s="5"/>
      <c r="BM2088" s="5"/>
      <c r="BN2088" s="5"/>
      <c r="BO2088" s="1">
        <f t="shared" si="32"/>
        <v>0</v>
      </c>
      <c r="BP2088" s="2"/>
    </row>
    <row r="2089" spans="1:68" x14ac:dyDescent="0.25">
      <c r="A2089" s="3"/>
      <c r="B2089" s="4"/>
      <c r="C2089" s="2"/>
      <c r="D2089" s="5"/>
      <c r="E2089" s="5"/>
      <c r="F2089" s="5"/>
      <c r="G2089" s="5"/>
      <c r="H2089" s="5"/>
      <c r="I2089" s="5"/>
      <c r="J2089" s="5"/>
      <c r="K2089" s="5"/>
      <c r="L2089" s="5"/>
      <c r="M2089" s="5"/>
      <c r="N2089" s="5"/>
      <c r="O2089" s="5"/>
      <c r="P2089" s="5"/>
      <c r="Q2089" s="5"/>
      <c r="R2089" s="5"/>
      <c r="S2089" s="5"/>
      <c r="T2089" s="5"/>
      <c r="U2089" s="5"/>
      <c r="V2089" s="5"/>
      <c r="W2089" s="5"/>
      <c r="X2089" s="5"/>
      <c r="Y2089" s="5"/>
      <c r="Z2089" s="5"/>
      <c r="AA2089" s="5"/>
      <c r="AB2089" s="5"/>
      <c r="AC2089" s="5"/>
      <c r="AD2089" s="5"/>
      <c r="AE2089" s="5"/>
      <c r="AF2089" s="5"/>
      <c r="AG2089" s="5"/>
      <c r="AH2089" s="5"/>
      <c r="AI2089" s="5"/>
      <c r="AJ2089" s="5"/>
      <c r="AK2089" s="5"/>
      <c r="AL2089" s="5"/>
      <c r="AM2089" s="5"/>
      <c r="AN2089" s="5"/>
      <c r="AO2089" s="5"/>
      <c r="AP2089" s="5"/>
      <c r="AQ2089" s="5"/>
      <c r="AR2089" s="5"/>
      <c r="AS2089" s="5"/>
      <c r="AT2089" s="5"/>
      <c r="AU2089" s="5"/>
      <c r="AV2089" s="5"/>
      <c r="AW2089" s="5"/>
      <c r="AX2089" s="5"/>
      <c r="AY2089" s="5"/>
      <c r="AZ2089" s="5"/>
      <c r="BA2089" s="5"/>
      <c r="BB2089" s="5"/>
      <c r="BC2089" s="5"/>
      <c r="BD2089" s="5"/>
      <c r="BE2089" s="5"/>
      <c r="BF2089" s="5"/>
      <c r="BG2089" s="5"/>
      <c r="BH2089" s="5"/>
      <c r="BI2089" s="5"/>
      <c r="BJ2089" s="5"/>
      <c r="BK2089" s="5"/>
      <c r="BL2089" s="5"/>
      <c r="BM2089" s="5"/>
      <c r="BN2089" s="5"/>
      <c r="BO2089" s="1">
        <f t="shared" si="32"/>
        <v>0</v>
      </c>
      <c r="BP2089" s="2"/>
    </row>
    <row r="2090" spans="1:68" x14ac:dyDescent="0.25">
      <c r="A2090" s="3"/>
      <c r="B2090" s="4"/>
      <c r="C2090" s="2"/>
      <c r="D2090" s="5"/>
      <c r="E2090" s="5"/>
      <c r="F2090" s="5"/>
      <c r="G2090" s="5"/>
      <c r="H2090" s="5"/>
      <c r="I2090" s="5"/>
      <c r="J2090" s="5"/>
      <c r="K2090" s="5"/>
      <c r="L2090" s="5"/>
      <c r="M2090" s="5"/>
      <c r="N2090" s="5"/>
      <c r="O2090" s="5"/>
      <c r="P2090" s="5"/>
      <c r="Q2090" s="5"/>
      <c r="R2090" s="5"/>
      <c r="S2090" s="5"/>
      <c r="T2090" s="5"/>
      <c r="U2090" s="5"/>
      <c r="V2090" s="5"/>
      <c r="W2090" s="5"/>
      <c r="X2090" s="5"/>
      <c r="Y2090" s="5"/>
      <c r="Z2090" s="5"/>
      <c r="AA2090" s="5"/>
      <c r="AB2090" s="5"/>
      <c r="AC2090" s="5"/>
      <c r="AD2090" s="5"/>
      <c r="AE2090" s="5"/>
      <c r="AF2090" s="5"/>
      <c r="AG2090" s="5"/>
      <c r="AH2090" s="5"/>
      <c r="AI2090" s="5"/>
      <c r="AJ2090" s="5"/>
      <c r="AK2090" s="5"/>
      <c r="AL2090" s="5"/>
      <c r="AM2090" s="5"/>
      <c r="AN2090" s="5"/>
      <c r="AO2090" s="5"/>
      <c r="AP2090" s="5"/>
      <c r="AQ2090" s="5"/>
      <c r="AR2090" s="5"/>
      <c r="AS2090" s="5"/>
      <c r="AT2090" s="5"/>
      <c r="AU2090" s="5"/>
      <c r="AV2090" s="5"/>
      <c r="AW2090" s="5"/>
      <c r="AX2090" s="5"/>
      <c r="AY2090" s="5"/>
      <c r="AZ2090" s="5"/>
      <c r="BA2090" s="5"/>
      <c r="BB2090" s="5"/>
      <c r="BC2090" s="5"/>
      <c r="BD2090" s="5"/>
      <c r="BE2090" s="5"/>
      <c r="BF2090" s="5"/>
      <c r="BG2090" s="5"/>
      <c r="BH2090" s="5"/>
      <c r="BI2090" s="5"/>
      <c r="BJ2090" s="5"/>
      <c r="BK2090" s="5"/>
      <c r="BL2090" s="5"/>
      <c r="BM2090" s="5"/>
      <c r="BN2090" s="5"/>
      <c r="BO2090" s="1">
        <f t="shared" si="32"/>
        <v>0</v>
      </c>
      <c r="BP2090" s="2"/>
    </row>
    <row r="2091" spans="1:68" x14ac:dyDescent="0.25">
      <c r="A2091" s="3"/>
      <c r="B2091" s="4"/>
      <c r="C2091" s="2"/>
      <c r="D2091" s="5"/>
      <c r="E2091" s="5"/>
      <c r="F2091" s="5"/>
      <c r="G2091" s="5"/>
      <c r="H2091" s="5"/>
      <c r="I2091" s="5"/>
      <c r="J2091" s="5"/>
      <c r="K2091" s="5"/>
      <c r="L2091" s="5"/>
      <c r="M2091" s="5"/>
      <c r="N2091" s="5"/>
      <c r="O2091" s="5"/>
      <c r="P2091" s="5"/>
      <c r="Q2091" s="5"/>
      <c r="R2091" s="5"/>
      <c r="S2091" s="5"/>
      <c r="T2091" s="5"/>
      <c r="U2091" s="5"/>
      <c r="V2091" s="5"/>
      <c r="W2091" s="5"/>
      <c r="X2091" s="5"/>
      <c r="Y2091" s="5"/>
      <c r="Z2091" s="5"/>
      <c r="AA2091" s="5"/>
      <c r="AB2091" s="5"/>
      <c r="AC2091" s="5"/>
      <c r="AD2091" s="5"/>
      <c r="AE2091" s="5"/>
      <c r="AF2091" s="5"/>
      <c r="AG2091" s="5"/>
      <c r="AH2091" s="5"/>
      <c r="AI2091" s="5"/>
      <c r="AJ2091" s="5"/>
      <c r="AK2091" s="5"/>
      <c r="AL2091" s="5"/>
      <c r="AM2091" s="5"/>
      <c r="AN2091" s="5"/>
      <c r="AO2091" s="5"/>
      <c r="AP2091" s="5"/>
      <c r="AQ2091" s="5"/>
      <c r="AR2091" s="5"/>
      <c r="AS2091" s="5"/>
      <c r="AT2091" s="5"/>
      <c r="AU2091" s="5"/>
      <c r="AV2091" s="5"/>
      <c r="AW2091" s="5"/>
      <c r="AX2091" s="5"/>
      <c r="AY2091" s="5"/>
      <c r="AZ2091" s="5"/>
      <c r="BA2091" s="5"/>
      <c r="BB2091" s="5"/>
      <c r="BC2091" s="5"/>
      <c r="BD2091" s="5"/>
      <c r="BE2091" s="5"/>
      <c r="BF2091" s="5"/>
      <c r="BG2091" s="5"/>
      <c r="BH2091" s="5"/>
      <c r="BI2091" s="5"/>
      <c r="BJ2091" s="5"/>
      <c r="BK2091" s="5"/>
      <c r="BL2091" s="5"/>
      <c r="BM2091" s="5"/>
      <c r="BN2091" s="5"/>
      <c r="BO2091" s="1">
        <f t="shared" si="32"/>
        <v>0</v>
      </c>
      <c r="BP2091" s="2"/>
    </row>
    <row r="2092" spans="1:68" x14ac:dyDescent="0.25">
      <c r="A2092" s="3"/>
      <c r="B2092" s="4"/>
      <c r="C2092" s="2"/>
      <c r="D2092" s="5"/>
      <c r="E2092" s="5"/>
      <c r="F2092" s="5"/>
      <c r="G2092" s="5"/>
      <c r="H2092" s="5"/>
      <c r="I2092" s="5"/>
      <c r="J2092" s="5"/>
      <c r="K2092" s="5"/>
      <c r="L2092" s="5"/>
      <c r="M2092" s="5"/>
      <c r="N2092" s="5"/>
      <c r="O2092" s="5"/>
      <c r="P2092" s="5"/>
      <c r="Q2092" s="5"/>
      <c r="R2092" s="5"/>
      <c r="S2092" s="5"/>
      <c r="T2092" s="5"/>
      <c r="U2092" s="5"/>
      <c r="V2092" s="5"/>
      <c r="W2092" s="5"/>
      <c r="X2092" s="5"/>
      <c r="Y2092" s="5"/>
      <c r="Z2092" s="5"/>
      <c r="AA2092" s="5"/>
      <c r="AB2092" s="5"/>
      <c r="AC2092" s="5"/>
      <c r="AD2092" s="5"/>
      <c r="AE2092" s="5"/>
      <c r="AF2092" s="5"/>
      <c r="AG2092" s="5"/>
      <c r="AH2092" s="5"/>
      <c r="AI2092" s="5"/>
      <c r="AJ2092" s="5"/>
      <c r="AK2092" s="5"/>
      <c r="AL2092" s="5"/>
      <c r="AM2092" s="5"/>
      <c r="AN2092" s="5"/>
      <c r="AO2092" s="5"/>
      <c r="AP2092" s="5"/>
      <c r="AQ2092" s="5"/>
      <c r="AR2092" s="5"/>
      <c r="AS2092" s="5"/>
      <c r="AT2092" s="5"/>
      <c r="AU2092" s="5"/>
      <c r="AV2092" s="5"/>
      <c r="AW2092" s="5"/>
      <c r="AX2092" s="5"/>
      <c r="AY2092" s="5"/>
      <c r="AZ2092" s="5"/>
      <c r="BA2092" s="5"/>
      <c r="BB2092" s="5"/>
      <c r="BC2092" s="5"/>
      <c r="BD2092" s="5"/>
      <c r="BE2092" s="5"/>
      <c r="BF2092" s="5"/>
      <c r="BG2092" s="5"/>
      <c r="BH2092" s="5"/>
      <c r="BI2092" s="5"/>
      <c r="BJ2092" s="5"/>
      <c r="BK2092" s="5"/>
      <c r="BL2092" s="5"/>
      <c r="BM2092" s="5"/>
      <c r="BN2092" s="5"/>
      <c r="BO2092" s="1">
        <f t="shared" si="32"/>
        <v>0</v>
      </c>
      <c r="BP2092" s="2"/>
    </row>
    <row r="2093" spans="1:68" x14ac:dyDescent="0.25">
      <c r="A2093" s="3"/>
      <c r="B2093" s="4"/>
      <c r="C2093" s="2"/>
      <c r="D2093" s="5"/>
      <c r="E2093" s="5"/>
      <c r="F2093" s="5"/>
      <c r="G2093" s="5"/>
      <c r="H2093" s="5"/>
      <c r="I2093" s="5"/>
      <c r="J2093" s="5"/>
      <c r="K2093" s="5"/>
      <c r="L2093" s="5"/>
      <c r="M2093" s="5"/>
      <c r="N2093" s="5"/>
      <c r="O2093" s="5"/>
      <c r="P2093" s="5"/>
      <c r="Q2093" s="5"/>
      <c r="R2093" s="5"/>
      <c r="S2093" s="5"/>
      <c r="T2093" s="5"/>
      <c r="U2093" s="5"/>
      <c r="V2093" s="5"/>
      <c r="W2093" s="5"/>
      <c r="X2093" s="5"/>
      <c r="Y2093" s="5"/>
      <c r="Z2093" s="5"/>
      <c r="AA2093" s="5"/>
      <c r="AB2093" s="5"/>
      <c r="AC2093" s="5"/>
      <c r="AD2093" s="5"/>
      <c r="AE2093" s="5"/>
      <c r="AF2093" s="5"/>
      <c r="AG2093" s="5"/>
      <c r="AH2093" s="5"/>
      <c r="AI2093" s="5"/>
      <c r="AJ2093" s="5"/>
      <c r="AK2093" s="5"/>
      <c r="AL2093" s="5"/>
      <c r="AM2093" s="5"/>
      <c r="AN2093" s="5"/>
      <c r="AO2093" s="5"/>
      <c r="AP2093" s="5"/>
      <c r="AQ2093" s="5"/>
      <c r="AR2093" s="5"/>
      <c r="AS2093" s="5"/>
      <c r="AT2093" s="5"/>
      <c r="AU2093" s="5"/>
      <c r="AV2093" s="5"/>
      <c r="AW2093" s="5"/>
      <c r="AX2093" s="5"/>
      <c r="AY2093" s="5"/>
      <c r="AZ2093" s="5"/>
      <c r="BA2093" s="5"/>
      <c r="BB2093" s="5"/>
      <c r="BC2093" s="5"/>
      <c r="BD2093" s="5"/>
      <c r="BE2093" s="5"/>
      <c r="BF2093" s="5"/>
      <c r="BG2093" s="5"/>
      <c r="BH2093" s="5"/>
      <c r="BI2093" s="5"/>
      <c r="BJ2093" s="5"/>
      <c r="BK2093" s="5"/>
      <c r="BL2093" s="5"/>
      <c r="BM2093" s="5"/>
      <c r="BN2093" s="5"/>
      <c r="BO2093" s="1">
        <f t="shared" si="32"/>
        <v>0</v>
      </c>
      <c r="BP2093" s="2"/>
    </row>
    <row r="2094" spans="1:68" x14ac:dyDescent="0.25">
      <c r="A2094" s="3"/>
      <c r="B2094" s="4"/>
      <c r="C2094" s="2"/>
      <c r="D2094" s="5"/>
      <c r="E2094" s="5"/>
      <c r="F2094" s="5"/>
      <c r="G2094" s="5"/>
      <c r="H2094" s="5"/>
      <c r="I2094" s="5"/>
      <c r="J2094" s="5"/>
      <c r="K2094" s="5"/>
      <c r="L2094" s="5"/>
      <c r="M2094" s="5"/>
      <c r="N2094" s="5"/>
      <c r="O2094" s="5"/>
      <c r="P2094" s="5"/>
      <c r="Q2094" s="5"/>
      <c r="R2094" s="5"/>
      <c r="S2094" s="5"/>
      <c r="T2094" s="5"/>
      <c r="U2094" s="5"/>
      <c r="V2094" s="5"/>
      <c r="W2094" s="5"/>
      <c r="X2094" s="5"/>
      <c r="Y2094" s="5"/>
      <c r="Z2094" s="5"/>
      <c r="AA2094" s="5"/>
      <c r="AB2094" s="5"/>
      <c r="AC2094" s="5"/>
      <c r="AD2094" s="5"/>
      <c r="AE2094" s="5"/>
      <c r="AF2094" s="5"/>
      <c r="AG2094" s="5"/>
      <c r="AH2094" s="5"/>
      <c r="AI2094" s="5"/>
      <c r="AJ2094" s="5"/>
      <c r="AK2094" s="5"/>
      <c r="AL2094" s="5"/>
      <c r="AM2094" s="5"/>
      <c r="AN2094" s="5"/>
      <c r="AO2094" s="5"/>
      <c r="AP2094" s="5"/>
      <c r="AQ2094" s="5"/>
      <c r="AR2094" s="5"/>
      <c r="AS2094" s="5"/>
      <c r="AT2094" s="5"/>
      <c r="AU2094" s="5"/>
      <c r="AV2094" s="5"/>
      <c r="AW2094" s="5"/>
      <c r="AX2094" s="5"/>
      <c r="AY2094" s="5"/>
      <c r="AZ2094" s="5"/>
      <c r="BA2094" s="5"/>
      <c r="BB2094" s="5"/>
      <c r="BC2094" s="5"/>
      <c r="BD2094" s="5"/>
      <c r="BE2094" s="5"/>
      <c r="BF2094" s="5"/>
      <c r="BG2094" s="5"/>
      <c r="BH2094" s="5"/>
      <c r="BI2094" s="5"/>
      <c r="BJ2094" s="5"/>
      <c r="BK2094" s="5"/>
      <c r="BL2094" s="5"/>
      <c r="BM2094" s="5"/>
      <c r="BN2094" s="5"/>
      <c r="BO2094" s="1">
        <f t="shared" si="32"/>
        <v>0</v>
      </c>
      <c r="BP2094" s="2"/>
    </row>
    <row r="2095" spans="1:68" x14ac:dyDescent="0.25">
      <c r="A2095" s="3"/>
      <c r="B2095" s="4"/>
      <c r="C2095" s="2"/>
      <c r="D2095" s="5"/>
      <c r="E2095" s="5"/>
      <c r="F2095" s="5"/>
      <c r="G2095" s="5"/>
      <c r="H2095" s="5"/>
      <c r="I2095" s="5"/>
      <c r="J2095" s="5"/>
      <c r="K2095" s="5"/>
      <c r="L2095" s="5"/>
      <c r="M2095" s="5"/>
      <c r="N2095" s="5"/>
      <c r="O2095" s="5"/>
      <c r="P2095" s="5"/>
      <c r="Q2095" s="5"/>
      <c r="R2095" s="5"/>
      <c r="S2095" s="5"/>
      <c r="T2095" s="5"/>
      <c r="U2095" s="5"/>
      <c r="V2095" s="5"/>
      <c r="W2095" s="5"/>
      <c r="X2095" s="5"/>
      <c r="Y2095" s="5"/>
      <c r="Z2095" s="5"/>
      <c r="AA2095" s="5"/>
      <c r="AB2095" s="5"/>
      <c r="AC2095" s="5"/>
      <c r="AD2095" s="5"/>
      <c r="AE2095" s="5"/>
      <c r="AF2095" s="5"/>
      <c r="AG2095" s="5"/>
      <c r="AH2095" s="5"/>
      <c r="AI2095" s="5"/>
      <c r="AJ2095" s="5"/>
      <c r="AK2095" s="5"/>
      <c r="AL2095" s="5"/>
      <c r="AM2095" s="5"/>
      <c r="AN2095" s="5"/>
      <c r="AO2095" s="5"/>
      <c r="AP2095" s="5"/>
      <c r="AQ2095" s="5"/>
      <c r="AR2095" s="5"/>
      <c r="AS2095" s="5"/>
      <c r="AT2095" s="5"/>
      <c r="AU2095" s="5"/>
      <c r="AV2095" s="5"/>
      <c r="AW2095" s="5"/>
      <c r="AX2095" s="5"/>
      <c r="AY2095" s="5"/>
      <c r="AZ2095" s="5"/>
      <c r="BA2095" s="5"/>
      <c r="BB2095" s="5"/>
      <c r="BC2095" s="5"/>
      <c r="BD2095" s="5"/>
      <c r="BE2095" s="5"/>
      <c r="BF2095" s="5"/>
      <c r="BG2095" s="5"/>
      <c r="BH2095" s="5"/>
      <c r="BI2095" s="5"/>
      <c r="BJ2095" s="5"/>
      <c r="BK2095" s="5"/>
      <c r="BL2095" s="5"/>
      <c r="BM2095" s="5"/>
      <c r="BN2095" s="5"/>
      <c r="BO2095" s="1">
        <f t="shared" si="32"/>
        <v>0</v>
      </c>
      <c r="BP2095" s="2"/>
    </row>
    <row r="2096" spans="1:68" x14ac:dyDescent="0.25">
      <c r="A2096" s="3"/>
      <c r="B2096" s="4"/>
      <c r="C2096" s="2"/>
      <c r="D2096" s="5"/>
      <c r="E2096" s="5"/>
      <c r="F2096" s="5"/>
      <c r="G2096" s="5"/>
      <c r="H2096" s="5"/>
      <c r="I2096" s="5"/>
      <c r="J2096" s="5"/>
      <c r="K2096" s="5"/>
      <c r="L2096" s="5"/>
      <c r="M2096" s="5"/>
      <c r="N2096" s="5"/>
      <c r="O2096" s="5"/>
      <c r="P2096" s="5"/>
      <c r="Q2096" s="5"/>
      <c r="R2096" s="5"/>
      <c r="S2096" s="5"/>
      <c r="T2096" s="5"/>
      <c r="U2096" s="5"/>
      <c r="V2096" s="5"/>
      <c r="W2096" s="5"/>
      <c r="X2096" s="5"/>
      <c r="Y2096" s="5"/>
      <c r="Z2096" s="5"/>
      <c r="AA2096" s="5"/>
      <c r="AB2096" s="5"/>
      <c r="AC2096" s="5"/>
      <c r="AD2096" s="5"/>
      <c r="AE2096" s="5"/>
      <c r="AF2096" s="5"/>
      <c r="AG2096" s="5"/>
      <c r="AH2096" s="5"/>
      <c r="AI2096" s="5"/>
      <c r="AJ2096" s="5"/>
      <c r="AK2096" s="5"/>
      <c r="AL2096" s="5"/>
      <c r="AM2096" s="5"/>
      <c r="AN2096" s="5"/>
      <c r="AO2096" s="5"/>
      <c r="AP2096" s="5"/>
      <c r="AQ2096" s="5"/>
      <c r="AR2096" s="5"/>
      <c r="AS2096" s="5"/>
      <c r="AT2096" s="5"/>
      <c r="AU2096" s="5"/>
      <c r="AV2096" s="5"/>
      <c r="AW2096" s="5"/>
      <c r="AX2096" s="5"/>
      <c r="AY2096" s="5"/>
      <c r="AZ2096" s="5"/>
      <c r="BA2096" s="5"/>
      <c r="BB2096" s="5"/>
      <c r="BC2096" s="5"/>
      <c r="BD2096" s="5"/>
      <c r="BE2096" s="5"/>
      <c r="BF2096" s="5"/>
      <c r="BG2096" s="5"/>
      <c r="BH2096" s="5"/>
      <c r="BI2096" s="5"/>
      <c r="BJ2096" s="5"/>
      <c r="BK2096" s="5"/>
      <c r="BL2096" s="5"/>
      <c r="BM2096" s="5"/>
      <c r="BN2096" s="5"/>
      <c r="BO2096" s="1">
        <f t="shared" si="32"/>
        <v>0</v>
      </c>
      <c r="BP2096" s="2"/>
    </row>
    <row r="2097" spans="1:68" x14ac:dyDescent="0.25">
      <c r="A2097" s="3"/>
      <c r="B2097" s="4"/>
      <c r="C2097" s="2"/>
      <c r="D2097" s="5"/>
      <c r="E2097" s="5"/>
      <c r="F2097" s="5"/>
      <c r="G2097" s="5"/>
      <c r="H2097" s="5"/>
      <c r="I2097" s="5"/>
      <c r="J2097" s="5"/>
      <c r="K2097" s="5"/>
      <c r="L2097" s="5"/>
      <c r="M2097" s="5"/>
      <c r="N2097" s="5"/>
      <c r="O2097" s="5"/>
      <c r="P2097" s="5"/>
      <c r="Q2097" s="5"/>
      <c r="R2097" s="5"/>
      <c r="S2097" s="5"/>
      <c r="T2097" s="5"/>
      <c r="U2097" s="5"/>
      <c r="V2097" s="5"/>
      <c r="W2097" s="5"/>
      <c r="X2097" s="5"/>
      <c r="Y2097" s="5"/>
      <c r="Z2097" s="5"/>
      <c r="AA2097" s="5"/>
      <c r="AB2097" s="5"/>
      <c r="AC2097" s="5"/>
      <c r="AD2097" s="5"/>
      <c r="AE2097" s="5"/>
      <c r="AF2097" s="5"/>
      <c r="AG2097" s="5"/>
      <c r="AH2097" s="5"/>
      <c r="AI2097" s="5"/>
      <c r="AJ2097" s="5"/>
      <c r="AK2097" s="5"/>
      <c r="AL2097" s="5"/>
      <c r="AM2097" s="5"/>
      <c r="AN2097" s="5"/>
      <c r="AO2097" s="5"/>
      <c r="AP2097" s="5"/>
      <c r="AQ2097" s="5"/>
      <c r="AR2097" s="5"/>
      <c r="AS2097" s="5"/>
      <c r="AT2097" s="5"/>
      <c r="AU2097" s="5"/>
      <c r="AV2097" s="5"/>
      <c r="AW2097" s="5"/>
      <c r="AX2097" s="5"/>
      <c r="AY2097" s="5"/>
      <c r="AZ2097" s="5"/>
      <c r="BA2097" s="5"/>
      <c r="BB2097" s="5"/>
      <c r="BC2097" s="5"/>
      <c r="BD2097" s="5"/>
      <c r="BE2097" s="5"/>
      <c r="BF2097" s="5"/>
      <c r="BG2097" s="5"/>
      <c r="BH2097" s="5"/>
      <c r="BI2097" s="5"/>
      <c r="BJ2097" s="5"/>
      <c r="BK2097" s="5"/>
      <c r="BL2097" s="5"/>
      <c r="BM2097" s="5"/>
      <c r="BN2097" s="5"/>
      <c r="BO2097" s="1">
        <f t="shared" si="32"/>
        <v>0</v>
      </c>
      <c r="BP2097" s="2"/>
    </row>
    <row r="2098" spans="1:68" x14ac:dyDescent="0.25">
      <c r="A2098" s="3"/>
      <c r="B2098" s="4"/>
      <c r="C2098" s="2"/>
      <c r="D2098" s="5"/>
      <c r="E2098" s="5"/>
      <c r="F2098" s="5"/>
      <c r="G2098" s="5"/>
      <c r="H2098" s="5"/>
      <c r="I2098" s="5"/>
      <c r="J2098" s="5"/>
      <c r="K2098" s="5"/>
      <c r="L2098" s="5"/>
      <c r="M2098" s="5"/>
      <c r="N2098" s="5"/>
      <c r="O2098" s="5"/>
      <c r="P2098" s="5"/>
      <c r="Q2098" s="5"/>
      <c r="R2098" s="5"/>
      <c r="S2098" s="5"/>
      <c r="T2098" s="5"/>
      <c r="U2098" s="5"/>
      <c r="V2098" s="5"/>
      <c r="W2098" s="5"/>
      <c r="X2098" s="5"/>
      <c r="Y2098" s="5"/>
      <c r="Z2098" s="5"/>
      <c r="AA2098" s="5"/>
      <c r="AB2098" s="5"/>
      <c r="AC2098" s="5"/>
      <c r="AD2098" s="5"/>
      <c r="AE2098" s="5"/>
      <c r="AF2098" s="5"/>
      <c r="AG2098" s="5"/>
      <c r="AH2098" s="5"/>
      <c r="AI2098" s="5"/>
      <c r="AJ2098" s="5"/>
      <c r="AK2098" s="5"/>
      <c r="AL2098" s="5"/>
      <c r="AM2098" s="5"/>
      <c r="AN2098" s="5"/>
      <c r="AO2098" s="5"/>
      <c r="AP2098" s="5"/>
      <c r="AQ2098" s="5"/>
      <c r="AR2098" s="5"/>
      <c r="AS2098" s="5"/>
      <c r="AT2098" s="5"/>
      <c r="AU2098" s="5"/>
      <c r="AV2098" s="5"/>
      <c r="AW2098" s="5"/>
      <c r="AX2098" s="5"/>
      <c r="AY2098" s="5"/>
      <c r="AZ2098" s="5"/>
      <c r="BA2098" s="5"/>
      <c r="BB2098" s="5"/>
      <c r="BC2098" s="5"/>
      <c r="BD2098" s="5"/>
      <c r="BE2098" s="5"/>
      <c r="BF2098" s="5"/>
      <c r="BG2098" s="5"/>
      <c r="BH2098" s="5"/>
      <c r="BI2098" s="5"/>
      <c r="BJ2098" s="5"/>
      <c r="BK2098" s="5"/>
      <c r="BL2098" s="5"/>
      <c r="BM2098" s="5"/>
      <c r="BN2098" s="5"/>
      <c r="BO2098" s="1">
        <f t="shared" si="32"/>
        <v>0</v>
      </c>
      <c r="BP2098" s="2"/>
    </row>
    <row r="2099" spans="1:68" x14ac:dyDescent="0.25">
      <c r="A2099" s="3"/>
      <c r="B2099" s="4"/>
      <c r="C2099" s="2"/>
      <c r="D2099" s="5"/>
      <c r="E2099" s="5"/>
      <c r="F2099" s="5"/>
      <c r="G2099" s="5"/>
      <c r="H2099" s="5"/>
      <c r="I2099" s="5"/>
      <c r="J2099" s="5"/>
      <c r="K2099" s="5"/>
      <c r="L2099" s="5"/>
      <c r="M2099" s="5"/>
      <c r="N2099" s="5"/>
      <c r="O2099" s="5"/>
      <c r="P2099" s="5"/>
      <c r="Q2099" s="5"/>
      <c r="R2099" s="5"/>
      <c r="S2099" s="5"/>
      <c r="T2099" s="5"/>
      <c r="U2099" s="5"/>
      <c r="V2099" s="5"/>
      <c r="W2099" s="5"/>
      <c r="X2099" s="5"/>
      <c r="Y2099" s="5"/>
      <c r="Z2099" s="5"/>
      <c r="AA2099" s="5"/>
      <c r="AB2099" s="5"/>
      <c r="AC2099" s="5"/>
      <c r="AD2099" s="5"/>
      <c r="AE2099" s="5"/>
      <c r="AF2099" s="5"/>
      <c r="AG2099" s="5"/>
      <c r="AH2099" s="5"/>
      <c r="AI2099" s="5"/>
      <c r="AJ2099" s="5"/>
      <c r="AK2099" s="5"/>
      <c r="AL2099" s="5"/>
      <c r="AM2099" s="5"/>
      <c r="AN2099" s="5"/>
      <c r="AO2099" s="5"/>
      <c r="AP2099" s="5"/>
      <c r="AQ2099" s="5"/>
      <c r="AR2099" s="5"/>
      <c r="AS2099" s="5"/>
      <c r="AT2099" s="5"/>
      <c r="AU2099" s="5"/>
      <c r="AV2099" s="5"/>
      <c r="AW2099" s="5"/>
      <c r="AX2099" s="5"/>
      <c r="AY2099" s="5"/>
      <c r="AZ2099" s="5"/>
      <c r="BA2099" s="5"/>
      <c r="BB2099" s="5"/>
      <c r="BC2099" s="5"/>
      <c r="BD2099" s="5"/>
      <c r="BE2099" s="5"/>
      <c r="BF2099" s="5"/>
      <c r="BG2099" s="5"/>
      <c r="BH2099" s="5"/>
      <c r="BI2099" s="5"/>
      <c r="BJ2099" s="5"/>
      <c r="BK2099" s="5"/>
      <c r="BL2099" s="5"/>
      <c r="BM2099" s="5"/>
      <c r="BN2099" s="5"/>
      <c r="BO2099" s="1">
        <f t="shared" si="32"/>
        <v>0</v>
      </c>
      <c r="BP2099" s="2"/>
    </row>
    <row r="2100" spans="1:68" x14ac:dyDescent="0.25">
      <c r="A2100" s="3"/>
      <c r="B2100" s="4"/>
      <c r="C2100" s="2"/>
      <c r="D2100" s="5"/>
      <c r="E2100" s="5"/>
      <c r="F2100" s="5"/>
      <c r="G2100" s="5"/>
      <c r="H2100" s="5"/>
      <c r="I2100" s="5"/>
      <c r="J2100" s="5"/>
      <c r="K2100" s="5"/>
      <c r="L2100" s="5"/>
      <c r="M2100" s="5"/>
      <c r="N2100" s="5"/>
      <c r="O2100" s="5"/>
      <c r="P2100" s="5"/>
      <c r="Q2100" s="5"/>
      <c r="R2100" s="5"/>
      <c r="S2100" s="5"/>
      <c r="T2100" s="5"/>
      <c r="U2100" s="5"/>
      <c r="V2100" s="5"/>
      <c r="W2100" s="5"/>
      <c r="X2100" s="5"/>
      <c r="Y2100" s="5"/>
      <c r="Z2100" s="5"/>
      <c r="AA2100" s="5"/>
      <c r="AB2100" s="5"/>
      <c r="AC2100" s="5"/>
      <c r="AD2100" s="5"/>
      <c r="AE2100" s="5"/>
      <c r="AF2100" s="5"/>
      <c r="AG2100" s="5"/>
      <c r="AH2100" s="5"/>
      <c r="AI2100" s="5"/>
      <c r="AJ2100" s="5"/>
      <c r="AK2100" s="5"/>
      <c r="AL2100" s="5"/>
      <c r="AM2100" s="5"/>
      <c r="AN2100" s="5"/>
      <c r="AO2100" s="5"/>
      <c r="AP2100" s="5"/>
      <c r="AQ2100" s="5"/>
      <c r="AR2100" s="5"/>
      <c r="AS2100" s="5"/>
      <c r="AT2100" s="5"/>
      <c r="AU2100" s="5"/>
      <c r="AV2100" s="5"/>
      <c r="AW2100" s="5"/>
      <c r="AX2100" s="5"/>
      <c r="AY2100" s="5"/>
      <c r="AZ2100" s="5"/>
      <c r="BA2100" s="5"/>
      <c r="BB2100" s="5"/>
      <c r="BC2100" s="5"/>
      <c r="BD2100" s="5"/>
      <c r="BE2100" s="5"/>
      <c r="BF2100" s="5"/>
      <c r="BG2100" s="5"/>
      <c r="BH2100" s="5"/>
      <c r="BI2100" s="5"/>
      <c r="BJ2100" s="5"/>
      <c r="BK2100" s="5"/>
      <c r="BL2100" s="5"/>
      <c r="BM2100" s="5"/>
      <c r="BN2100" s="5"/>
      <c r="BO2100" s="1">
        <f t="shared" si="32"/>
        <v>0</v>
      </c>
      <c r="BP2100" s="2"/>
    </row>
    <row r="2101" spans="1:68" x14ac:dyDescent="0.25">
      <c r="A2101" s="3"/>
      <c r="B2101" s="4"/>
      <c r="C2101" s="2"/>
      <c r="D2101" s="5"/>
      <c r="E2101" s="5"/>
      <c r="F2101" s="5"/>
      <c r="G2101" s="5"/>
      <c r="H2101" s="5"/>
      <c r="I2101" s="5"/>
      <c r="J2101" s="5"/>
      <c r="K2101" s="5"/>
      <c r="L2101" s="5"/>
      <c r="M2101" s="5"/>
      <c r="N2101" s="5"/>
      <c r="O2101" s="5"/>
      <c r="P2101" s="5"/>
      <c r="Q2101" s="5"/>
      <c r="R2101" s="5"/>
      <c r="S2101" s="5"/>
      <c r="T2101" s="5"/>
      <c r="U2101" s="5"/>
      <c r="V2101" s="5"/>
      <c r="W2101" s="5"/>
      <c r="X2101" s="5"/>
      <c r="Y2101" s="5"/>
      <c r="Z2101" s="5"/>
      <c r="AA2101" s="5"/>
      <c r="AB2101" s="5"/>
      <c r="AC2101" s="5"/>
      <c r="AD2101" s="5"/>
      <c r="AE2101" s="5"/>
      <c r="AF2101" s="5"/>
      <c r="AG2101" s="5"/>
      <c r="AH2101" s="5"/>
      <c r="AI2101" s="5"/>
      <c r="AJ2101" s="5"/>
      <c r="AK2101" s="5"/>
      <c r="AL2101" s="5"/>
      <c r="AM2101" s="5"/>
      <c r="AN2101" s="5"/>
      <c r="AO2101" s="5"/>
      <c r="AP2101" s="5"/>
      <c r="AQ2101" s="5"/>
      <c r="AR2101" s="5"/>
      <c r="AS2101" s="5"/>
      <c r="AT2101" s="5"/>
      <c r="AU2101" s="5"/>
      <c r="AV2101" s="5"/>
      <c r="AW2101" s="5"/>
      <c r="AX2101" s="5"/>
      <c r="AY2101" s="5"/>
      <c r="AZ2101" s="5"/>
      <c r="BA2101" s="5"/>
      <c r="BB2101" s="5"/>
      <c r="BC2101" s="5"/>
      <c r="BD2101" s="5"/>
      <c r="BE2101" s="5"/>
      <c r="BF2101" s="5"/>
      <c r="BG2101" s="5"/>
      <c r="BH2101" s="5"/>
      <c r="BI2101" s="5"/>
      <c r="BJ2101" s="5"/>
      <c r="BK2101" s="5"/>
      <c r="BL2101" s="5"/>
      <c r="BM2101" s="5"/>
      <c r="BN2101" s="5"/>
      <c r="BO2101" s="1">
        <f t="shared" si="32"/>
        <v>0</v>
      </c>
      <c r="BP2101" s="2"/>
    </row>
    <row r="2102" spans="1:68" x14ac:dyDescent="0.25">
      <c r="A2102" s="3"/>
      <c r="B2102" s="4"/>
      <c r="C2102" s="2"/>
      <c r="D2102" s="5"/>
      <c r="E2102" s="5"/>
      <c r="F2102" s="5"/>
      <c r="G2102" s="5"/>
      <c r="H2102" s="5"/>
      <c r="I2102" s="5"/>
      <c r="J2102" s="5"/>
      <c r="K2102" s="5"/>
      <c r="L2102" s="5"/>
      <c r="M2102" s="5"/>
      <c r="N2102" s="5"/>
      <c r="O2102" s="5"/>
      <c r="P2102" s="5"/>
      <c r="Q2102" s="5"/>
      <c r="R2102" s="5"/>
      <c r="S2102" s="5"/>
      <c r="T2102" s="5"/>
      <c r="U2102" s="5"/>
      <c r="V2102" s="5"/>
      <c r="W2102" s="5"/>
      <c r="X2102" s="5"/>
      <c r="Y2102" s="5"/>
      <c r="Z2102" s="5"/>
      <c r="AA2102" s="5"/>
      <c r="AB2102" s="5"/>
      <c r="AC2102" s="5"/>
      <c r="AD2102" s="5"/>
      <c r="AE2102" s="5"/>
      <c r="AF2102" s="5"/>
      <c r="AG2102" s="5"/>
      <c r="AH2102" s="5"/>
      <c r="AI2102" s="5"/>
      <c r="AJ2102" s="5"/>
      <c r="AK2102" s="5"/>
      <c r="AL2102" s="5"/>
      <c r="AM2102" s="5"/>
      <c r="AN2102" s="5"/>
      <c r="AO2102" s="5"/>
      <c r="AP2102" s="5"/>
      <c r="AQ2102" s="5"/>
      <c r="AR2102" s="5"/>
      <c r="AS2102" s="5"/>
      <c r="AT2102" s="5"/>
      <c r="AU2102" s="5"/>
      <c r="AV2102" s="5"/>
      <c r="AW2102" s="5"/>
      <c r="AX2102" s="5"/>
      <c r="AY2102" s="5"/>
      <c r="AZ2102" s="5"/>
      <c r="BA2102" s="5"/>
      <c r="BB2102" s="5"/>
      <c r="BC2102" s="5"/>
      <c r="BD2102" s="5"/>
      <c r="BE2102" s="5"/>
      <c r="BF2102" s="5"/>
      <c r="BG2102" s="5"/>
      <c r="BH2102" s="5"/>
      <c r="BI2102" s="5"/>
      <c r="BJ2102" s="5"/>
      <c r="BK2102" s="5"/>
      <c r="BL2102" s="5"/>
      <c r="BM2102" s="5"/>
      <c r="BN2102" s="5"/>
      <c r="BO2102" s="1">
        <f t="shared" si="32"/>
        <v>0</v>
      </c>
      <c r="BP2102" s="2"/>
    </row>
    <row r="2103" spans="1:68" x14ac:dyDescent="0.25">
      <c r="A2103" s="3"/>
      <c r="B2103" s="4"/>
      <c r="C2103" s="2"/>
      <c r="D2103" s="5"/>
      <c r="E2103" s="5"/>
      <c r="F2103" s="5"/>
      <c r="G2103" s="5"/>
      <c r="H2103" s="5"/>
      <c r="I2103" s="5"/>
      <c r="J2103" s="5"/>
      <c r="K2103" s="5"/>
      <c r="L2103" s="5"/>
      <c r="M2103" s="5"/>
      <c r="N2103" s="5"/>
      <c r="O2103" s="5"/>
      <c r="P2103" s="5"/>
      <c r="Q2103" s="5"/>
      <c r="R2103" s="5"/>
      <c r="S2103" s="5"/>
      <c r="T2103" s="5"/>
      <c r="U2103" s="5"/>
      <c r="V2103" s="5"/>
      <c r="W2103" s="5"/>
      <c r="X2103" s="5"/>
      <c r="Y2103" s="5"/>
      <c r="Z2103" s="5"/>
      <c r="AA2103" s="5"/>
      <c r="AB2103" s="5"/>
      <c r="AC2103" s="5"/>
      <c r="AD2103" s="5"/>
      <c r="AE2103" s="5"/>
      <c r="AF2103" s="5"/>
      <c r="AG2103" s="5"/>
      <c r="AH2103" s="5"/>
      <c r="AI2103" s="5"/>
      <c r="AJ2103" s="5"/>
      <c r="AK2103" s="5"/>
      <c r="AL2103" s="5"/>
      <c r="AM2103" s="5"/>
      <c r="AN2103" s="5"/>
      <c r="AO2103" s="5"/>
      <c r="AP2103" s="5"/>
      <c r="AQ2103" s="5"/>
      <c r="AR2103" s="5"/>
      <c r="AS2103" s="5"/>
      <c r="AT2103" s="5"/>
      <c r="AU2103" s="5"/>
      <c r="AV2103" s="5"/>
      <c r="AW2103" s="5"/>
      <c r="AX2103" s="5"/>
      <c r="AY2103" s="5"/>
      <c r="AZ2103" s="5"/>
      <c r="BA2103" s="5"/>
      <c r="BB2103" s="5"/>
      <c r="BC2103" s="5"/>
      <c r="BD2103" s="5"/>
      <c r="BE2103" s="5"/>
      <c r="BF2103" s="5"/>
      <c r="BG2103" s="5"/>
      <c r="BH2103" s="5"/>
      <c r="BI2103" s="5"/>
      <c r="BJ2103" s="5"/>
      <c r="BK2103" s="5"/>
      <c r="BL2103" s="5"/>
      <c r="BM2103" s="5"/>
      <c r="BN2103" s="5"/>
      <c r="BO2103" s="1">
        <f t="shared" si="32"/>
        <v>0</v>
      </c>
      <c r="BP2103" s="2"/>
    </row>
    <row r="2104" spans="1:68" x14ac:dyDescent="0.25">
      <c r="A2104" s="3"/>
      <c r="B2104" s="4"/>
      <c r="C2104" s="2"/>
      <c r="D2104" s="5"/>
      <c r="E2104" s="5"/>
      <c r="F2104" s="5"/>
      <c r="G2104" s="5"/>
      <c r="H2104" s="5"/>
      <c r="I2104" s="5"/>
      <c r="J2104" s="5"/>
      <c r="K2104" s="5"/>
      <c r="L2104" s="5"/>
      <c r="M2104" s="5"/>
      <c r="N2104" s="5"/>
      <c r="O2104" s="5"/>
      <c r="P2104" s="5"/>
      <c r="Q2104" s="5"/>
      <c r="R2104" s="5"/>
      <c r="S2104" s="5"/>
      <c r="T2104" s="5"/>
      <c r="U2104" s="5"/>
      <c r="V2104" s="5"/>
      <c r="W2104" s="5"/>
      <c r="X2104" s="5"/>
      <c r="Y2104" s="5"/>
      <c r="Z2104" s="5"/>
      <c r="AA2104" s="5"/>
      <c r="AB2104" s="5"/>
      <c r="AC2104" s="5"/>
      <c r="AD2104" s="5"/>
      <c r="AE2104" s="5"/>
      <c r="AF2104" s="5"/>
      <c r="AG2104" s="5"/>
      <c r="AH2104" s="5"/>
      <c r="AI2104" s="5"/>
      <c r="AJ2104" s="5"/>
      <c r="AK2104" s="5"/>
      <c r="AL2104" s="5"/>
      <c r="AM2104" s="5"/>
      <c r="AN2104" s="5"/>
      <c r="AO2104" s="5"/>
      <c r="AP2104" s="5"/>
      <c r="AQ2104" s="5"/>
      <c r="AR2104" s="5"/>
      <c r="AS2104" s="5"/>
      <c r="AT2104" s="5"/>
      <c r="AU2104" s="5"/>
      <c r="AV2104" s="5"/>
      <c r="AW2104" s="5"/>
      <c r="AX2104" s="5"/>
      <c r="AY2104" s="5"/>
      <c r="AZ2104" s="5"/>
      <c r="BA2104" s="5"/>
      <c r="BB2104" s="5"/>
      <c r="BC2104" s="5"/>
      <c r="BD2104" s="5"/>
      <c r="BE2104" s="5"/>
      <c r="BF2104" s="5"/>
      <c r="BG2104" s="5"/>
      <c r="BH2104" s="5"/>
      <c r="BI2104" s="5"/>
      <c r="BJ2104" s="5"/>
      <c r="BK2104" s="5"/>
      <c r="BL2104" s="5"/>
      <c r="BM2104" s="5"/>
      <c r="BN2104" s="5"/>
      <c r="BO2104" s="1">
        <f t="shared" si="32"/>
        <v>0</v>
      </c>
      <c r="BP2104" s="2"/>
    </row>
    <row r="2105" spans="1:68" x14ac:dyDescent="0.25">
      <c r="A2105" s="3"/>
      <c r="B2105" s="4"/>
      <c r="C2105" s="2"/>
      <c r="D2105" s="5"/>
      <c r="E2105" s="5"/>
      <c r="F2105" s="5"/>
      <c r="G2105" s="5"/>
      <c r="H2105" s="5"/>
      <c r="I2105" s="5"/>
      <c r="J2105" s="5"/>
      <c r="K2105" s="5"/>
      <c r="L2105" s="5"/>
      <c r="M2105" s="5"/>
      <c r="N2105" s="5"/>
      <c r="O2105" s="5"/>
      <c r="P2105" s="5"/>
      <c r="Q2105" s="5"/>
      <c r="R2105" s="5"/>
      <c r="S2105" s="5"/>
      <c r="T2105" s="5"/>
      <c r="U2105" s="5"/>
      <c r="V2105" s="5"/>
      <c r="W2105" s="5"/>
      <c r="X2105" s="5"/>
      <c r="Y2105" s="5"/>
      <c r="Z2105" s="5"/>
      <c r="AA2105" s="5"/>
      <c r="AB2105" s="5"/>
      <c r="AC2105" s="5"/>
      <c r="AD2105" s="5"/>
      <c r="AE2105" s="5"/>
      <c r="AF2105" s="5"/>
      <c r="AG2105" s="5"/>
      <c r="AH2105" s="5"/>
      <c r="AI2105" s="5"/>
      <c r="AJ2105" s="5"/>
      <c r="AK2105" s="5"/>
      <c r="AL2105" s="5"/>
      <c r="AM2105" s="5"/>
      <c r="AN2105" s="5"/>
      <c r="AO2105" s="5"/>
      <c r="AP2105" s="5"/>
      <c r="AQ2105" s="5"/>
      <c r="AR2105" s="5"/>
      <c r="AS2105" s="5"/>
      <c r="AT2105" s="5"/>
      <c r="AU2105" s="5"/>
      <c r="AV2105" s="5"/>
      <c r="AW2105" s="5"/>
      <c r="AX2105" s="5"/>
      <c r="AY2105" s="5"/>
      <c r="AZ2105" s="5"/>
      <c r="BA2105" s="5"/>
      <c r="BB2105" s="5"/>
      <c r="BC2105" s="5"/>
      <c r="BD2105" s="5"/>
      <c r="BE2105" s="5"/>
      <c r="BF2105" s="5"/>
      <c r="BG2105" s="5"/>
      <c r="BH2105" s="5"/>
      <c r="BI2105" s="5"/>
      <c r="BJ2105" s="5"/>
      <c r="BK2105" s="5"/>
      <c r="BL2105" s="5"/>
      <c r="BM2105" s="5"/>
      <c r="BN2105" s="5"/>
      <c r="BO2105" s="1">
        <f t="shared" si="32"/>
        <v>0</v>
      </c>
      <c r="BP2105" s="2"/>
    </row>
    <row r="2106" spans="1:68" x14ac:dyDescent="0.25">
      <c r="A2106" s="3"/>
      <c r="B2106" s="4"/>
      <c r="C2106" s="2"/>
      <c r="D2106" s="5"/>
      <c r="E2106" s="5"/>
      <c r="F2106" s="5"/>
      <c r="G2106" s="5"/>
      <c r="H2106" s="5"/>
      <c r="I2106" s="5"/>
      <c r="J2106" s="5"/>
      <c r="K2106" s="5"/>
      <c r="L2106" s="5"/>
      <c r="M2106" s="5"/>
      <c r="N2106" s="5"/>
      <c r="O2106" s="5"/>
      <c r="P2106" s="5"/>
      <c r="Q2106" s="5"/>
      <c r="R2106" s="5"/>
      <c r="S2106" s="5"/>
      <c r="T2106" s="5"/>
      <c r="U2106" s="5"/>
      <c r="V2106" s="5"/>
      <c r="W2106" s="5"/>
      <c r="X2106" s="5"/>
      <c r="Y2106" s="5"/>
      <c r="Z2106" s="5"/>
      <c r="AA2106" s="5"/>
      <c r="AB2106" s="5"/>
      <c r="AC2106" s="5"/>
      <c r="AD2106" s="5"/>
      <c r="AE2106" s="5"/>
      <c r="AF2106" s="5"/>
      <c r="AG2106" s="5"/>
      <c r="AH2106" s="5"/>
      <c r="AI2106" s="5"/>
      <c r="AJ2106" s="5"/>
      <c r="AK2106" s="5"/>
      <c r="AL2106" s="5"/>
      <c r="AM2106" s="5"/>
      <c r="AN2106" s="5"/>
      <c r="AO2106" s="5"/>
      <c r="AP2106" s="5"/>
      <c r="AQ2106" s="5"/>
      <c r="AR2106" s="5"/>
      <c r="AS2106" s="5"/>
      <c r="AT2106" s="5"/>
      <c r="AU2106" s="5"/>
      <c r="AV2106" s="5"/>
      <c r="AW2106" s="5"/>
      <c r="AX2106" s="5"/>
      <c r="AY2106" s="5"/>
      <c r="AZ2106" s="5"/>
      <c r="BA2106" s="5"/>
      <c r="BB2106" s="5"/>
      <c r="BC2106" s="5"/>
      <c r="BD2106" s="5"/>
      <c r="BE2106" s="5"/>
      <c r="BF2106" s="5"/>
      <c r="BG2106" s="5"/>
      <c r="BH2106" s="5"/>
      <c r="BI2106" s="5"/>
      <c r="BJ2106" s="5"/>
      <c r="BK2106" s="5"/>
      <c r="BL2106" s="5"/>
      <c r="BM2106" s="5"/>
      <c r="BN2106" s="5"/>
      <c r="BO2106" s="1">
        <f t="shared" si="32"/>
        <v>0</v>
      </c>
      <c r="BP2106" s="2"/>
    </row>
    <row r="2107" spans="1:68" x14ac:dyDescent="0.25">
      <c r="A2107" s="3"/>
      <c r="B2107" s="4"/>
      <c r="C2107" s="2"/>
      <c r="D2107" s="5"/>
      <c r="E2107" s="5"/>
      <c r="F2107" s="5"/>
      <c r="G2107" s="5"/>
      <c r="H2107" s="5"/>
      <c r="I2107" s="5"/>
      <c r="J2107" s="5"/>
      <c r="K2107" s="5"/>
      <c r="L2107" s="5"/>
      <c r="M2107" s="5"/>
      <c r="N2107" s="5"/>
      <c r="O2107" s="5"/>
      <c r="P2107" s="5"/>
      <c r="Q2107" s="5"/>
      <c r="R2107" s="5"/>
      <c r="S2107" s="5"/>
      <c r="T2107" s="5"/>
      <c r="U2107" s="5"/>
      <c r="V2107" s="5"/>
      <c r="W2107" s="5"/>
      <c r="X2107" s="5"/>
      <c r="Y2107" s="5"/>
      <c r="Z2107" s="5"/>
      <c r="AA2107" s="5"/>
      <c r="AB2107" s="5"/>
      <c r="AC2107" s="5"/>
      <c r="AD2107" s="5"/>
      <c r="AE2107" s="5"/>
      <c r="AF2107" s="5"/>
      <c r="AG2107" s="5"/>
      <c r="AH2107" s="5"/>
      <c r="AI2107" s="5"/>
      <c r="AJ2107" s="5"/>
      <c r="AK2107" s="5"/>
      <c r="AL2107" s="5"/>
      <c r="AM2107" s="5"/>
      <c r="AN2107" s="5"/>
      <c r="AO2107" s="5"/>
      <c r="AP2107" s="5"/>
      <c r="AQ2107" s="5"/>
      <c r="AR2107" s="5"/>
      <c r="AS2107" s="5"/>
      <c r="AT2107" s="5"/>
      <c r="AU2107" s="5"/>
      <c r="AV2107" s="5"/>
      <c r="AW2107" s="5"/>
      <c r="AX2107" s="5"/>
      <c r="AY2107" s="5"/>
      <c r="AZ2107" s="5"/>
      <c r="BA2107" s="5"/>
      <c r="BB2107" s="5"/>
      <c r="BC2107" s="5"/>
      <c r="BD2107" s="5"/>
      <c r="BE2107" s="5"/>
      <c r="BF2107" s="5"/>
      <c r="BG2107" s="5"/>
      <c r="BH2107" s="5"/>
      <c r="BI2107" s="5"/>
      <c r="BJ2107" s="5"/>
      <c r="BK2107" s="5"/>
      <c r="BL2107" s="5"/>
      <c r="BM2107" s="5"/>
      <c r="BN2107" s="5"/>
      <c r="BO2107" s="1">
        <f t="shared" si="32"/>
        <v>0</v>
      </c>
      <c r="BP2107" s="2"/>
    </row>
    <row r="2108" spans="1:68" x14ac:dyDescent="0.25">
      <c r="A2108" s="3"/>
      <c r="B2108" s="4"/>
      <c r="C2108" s="2"/>
      <c r="D2108" s="5"/>
      <c r="E2108" s="5"/>
      <c r="F2108" s="5"/>
      <c r="G2108" s="5"/>
      <c r="H2108" s="5"/>
      <c r="I2108" s="5"/>
      <c r="J2108" s="5"/>
      <c r="K2108" s="5"/>
      <c r="L2108" s="5"/>
      <c r="M2108" s="5"/>
      <c r="N2108" s="5"/>
      <c r="O2108" s="5"/>
      <c r="P2108" s="5"/>
      <c r="Q2108" s="5"/>
      <c r="R2108" s="5"/>
      <c r="S2108" s="5"/>
      <c r="T2108" s="5"/>
      <c r="U2108" s="5"/>
      <c r="V2108" s="5"/>
      <c r="W2108" s="5"/>
      <c r="X2108" s="5"/>
      <c r="Y2108" s="5"/>
      <c r="Z2108" s="5"/>
      <c r="AA2108" s="5"/>
      <c r="AB2108" s="5"/>
      <c r="AC2108" s="5"/>
      <c r="AD2108" s="5"/>
      <c r="AE2108" s="5"/>
      <c r="AF2108" s="5"/>
      <c r="AG2108" s="5"/>
      <c r="AH2108" s="5"/>
      <c r="AI2108" s="5"/>
      <c r="AJ2108" s="5"/>
      <c r="AK2108" s="5"/>
      <c r="AL2108" s="5"/>
      <c r="AM2108" s="5"/>
      <c r="AN2108" s="5"/>
      <c r="AO2108" s="5"/>
      <c r="AP2108" s="5"/>
      <c r="AQ2108" s="5"/>
      <c r="AR2108" s="5"/>
      <c r="AS2108" s="5"/>
      <c r="AT2108" s="5"/>
      <c r="AU2108" s="5"/>
      <c r="AV2108" s="5"/>
      <c r="AW2108" s="5"/>
      <c r="AX2108" s="5"/>
      <c r="AY2108" s="5"/>
      <c r="AZ2108" s="5"/>
      <c r="BA2108" s="5"/>
      <c r="BB2108" s="5"/>
      <c r="BC2108" s="5"/>
      <c r="BD2108" s="5"/>
      <c r="BE2108" s="5"/>
      <c r="BF2108" s="5"/>
      <c r="BG2108" s="5"/>
      <c r="BH2108" s="5"/>
      <c r="BI2108" s="5"/>
      <c r="BJ2108" s="5"/>
      <c r="BK2108" s="5"/>
      <c r="BL2108" s="5"/>
      <c r="BM2108" s="5"/>
      <c r="BN2108" s="5"/>
      <c r="BO2108" s="1">
        <f t="shared" si="32"/>
        <v>0</v>
      </c>
      <c r="BP2108" s="2"/>
    </row>
    <row r="2109" spans="1:68" x14ac:dyDescent="0.25">
      <c r="A2109" s="3"/>
      <c r="B2109" s="4"/>
      <c r="C2109" s="2"/>
      <c r="D2109" s="5"/>
      <c r="E2109" s="5"/>
      <c r="F2109" s="5"/>
      <c r="G2109" s="5"/>
      <c r="H2109" s="5"/>
      <c r="I2109" s="5"/>
      <c r="J2109" s="5"/>
      <c r="K2109" s="5"/>
      <c r="L2109" s="5"/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5"/>
      <c r="X2109" s="5"/>
      <c r="Y2109" s="5"/>
      <c r="Z2109" s="5"/>
      <c r="AA2109" s="5"/>
      <c r="AB2109" s="5"/>
      <c r="AC2109" s="5"/>
      <c r="AD2109" s="5"/>
      <c r="AE2109" s="5"/>
      <c r="AF2109" s="5"/>
      <c r="AG2109" s="5"/>
      <c r="AH2109" s="5"/>
      <c r="AI2109" s="5"/>
      <c r="AJ2109" s="5"/>
      <c r="AK2109" s="5"/>
      <c r="AL2109" s="5"/>
      <c r="AM2109" s="5"/>
      <c r="AN2109" s="5"/>
      <c r="AO2109" s="5"/>
      <c r="AP2109" s="5"/>
      <c r="AQ2109" s="5"/>
      <c r="AR2109" s="5"/>
      <c r="AS2109" s="5"/>
      <c r="AT2109" s="5"/>
      <c r="AU2109" s="5"/>
      <c r="AV2109" s="5"/>
      <c r="AW2109" s="5"/>
      <c r="AX2109" s="5"/>
      <c r="AY2109" s="5"/>
      <c r="AZ2109" s="5"/>
      <c r="BA2109" s="5"/>
      <c r="BB2109" s="5"/>
      <c r="BC2109" s="5"/>
      <c r="BD2109" s="5"/>
      <c r="BE2109" s="5"/>
      <c r="BF2109" s="5"/>
      <c r="BG2109" s="5"/>
      <c r="BH2109" s="5"/>
      <c r="BI2109" s="5"/>
      <c r="BJ2109" s="5"/>
      <c r="BK2109" s="5"/>
      <c r="BL2109" s="5"/>
      <c r="BM2109" s="5"/>
      <c r="BN2109" s="5"/>
      <c r="BO2109" s="1">
        <f t="shared" si="32"/>
        <v>0</v>
      </c>
      <c r="BP2109" s="2"/>
    </row>
    <row r="2110" spans="1:68" x14ac:dyDescent="0.25">
      <c r="A2110" s="3"/>
      <c r="B2110" s="4"/>
      <c r="C2110" s="2"/>
      <c r="D2110" s="5"/>
      <c r="E2110" s="5"/>
      <c r="F2110" s="5"/>
      <c r="G2110" s="5"/>
      <c r="H2110" s="5"/>
      <c r="I2110" s="5"/>
      <c r="J2110" s="5"/>
      <c r="K2110" s="5"/>
      <c r="L2110" s="5"/>
      <c r="M2110" s="5"/>
      <c r="N2110" s="5"/>
      <c r="O2110" s="5"/>
      <c r="P2110" s="5"/>
      <c r="Q2110" s="5"/>
      <c r="R2110" s="5"/>
      <c r="S2110" s="5"/>
      <c r="T2110" s="5"/>
      <c r="U2110" s="5"/>
      <c r="V2110" s="5"/>
      <c r="W2110" s="5"/>
      <c r="X2110" s="5"/>
      <c r="Y2110" s="5"/>
      <c r="Z2110" s="5"/>
      <c r="AA2110" s="5"/>
      <c r="AB2110" s="5"/>
      <c r="AC2110" s="5"/>
      <c r="AD2110" s="5"/>
      <c r="AE2110" s="5"/>
      <c r="AF2110" s="5"/>
      <c r="AG2110" s="5"/>
      <c r="AH2110" s="5"/>
      <c r="AI2110" s="5"/>
      <c r="AJ2110" s="5"/>
      <c r="AK2110" s="5"/>
      <c r="AL2110" s="5"/>
      <c r="AM2110" s="5"/>
      <c r="AN2110" s="5"/>
      <c r="AO2110" s="5"/>
      <c r="AP2110" s="5"/>
      <c r="AQ2110" s="5"/>
      <c r="AR2110" s="5"/>
      <c r="AS2110" s="5"/>
      <c r="AT2110" s="5"/>
      <c r="AU2110" s="5"/>
      <c r="AV2110" s="5"/>
      <c r="AW2110" s="5"/>
      <c r="AX2110" s="5"/>
      <c r="AY2110" s="5"/>
      <c r="AZ2110" s="5"/>
      <c r="BA2110" s="5"/>
      <c r="BB2110" s="5"/>
      <c r="BC2110" s="5"/>
      <c r="BD2110" s="5"/>
      <c r="BE2110" s="5"/>
      <c r="BF2110" s="5"/>
      <c r="BG2110" s="5"/>
      <c r="BH2110" s="5"/>
      <c r="BI2110" s="5"/>
      <c r="BJ2110" s="5"/>
      <c r="BK2110" s="5"/>
      <c r="BL2110" s="5"/>
      <c r="BM2110" s="5"/>
      <c r="BN2110" s="5"/>
      <c r="BO2110" s="1">
        <f t="shared" si="32"/>
        <v>0</v>
      </c>
      <c r="BP2110" s="2"/>
    </row>
    <row r="2111" spans="1:68" x14ac:dyDescent="0.25">
      <c r="A2111" s="3"/>
      <c r="B2111" s="4"/>
      <c r="C2111" s="2"/>
      <c r="D2111" s="5"/>
      <c r="E2111" s="5"/>
      <c r="F2111" s="5"/>
      <c r="G2111" s="5"/>
      <c r="H2111" s="5"/>
      <c r="I2111" s="5"/>
      <c r="J2111" s="5"/>
      <c r="K2111" s="5"/>
      <c r="L2111" s="5"/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5"/>
      <c r="X2111" s="5"/>
      <c r="Y2111" s="5"/>
      <c r="Z2111" s="5"/>
      <c r="AA2111" s="5"/>
      <c r="AB2111" s="5"/>
      <c r="AC2111" s="5"/>
      <c r="AD2111" s="5"/>
      <c r="AE2111" s="5"/>
      <c r="AF2111" s="5"/>
      <c r="AG2111" s="5"/>
      <c r="AH2111" s="5"/>
      <c r="AI2111" s="5"/>
      <c r="AJ2111" s="5"/>
      <c r="AK2111" s="5"/>
      <c r="AL2111" s="5"/>
      <c r="AM2111" s="5"/>
      <c r="AN2111" s="5"/>
      <c r="AO2111" s="5"/>
      <c r="AP2111" s="5"/>
      <c r="AQ2111" s="5"/>
      <c r="AR2111" s="5"/>
      <c r="AS2111" s="5"/>
      <c r="AT2111" s="5"/>
      <c r="AU2111" s="5"/>
      <c r="AV2111" s="5"/>
      <c r="AW2111" s="5"/>
      <c r="AX2111" s="5"/>
      <c r="AY2111" s="5"/>
      <c r="AZ2111" s="5"/>
      <c r="BA2111" s="5"/>
      <c r="BB2111" s="5"/>
      <c r="BC2111" s="5"/>
      <c r="BD2111" s="5"/>
      <c r="BE2111" s="5"/>
      <c r="BF2111" s="5"/>
      <c r="BG2111" s="5"/>
      <c r="BH2111" s="5"/>
      <c r="BI2111" s="5"/>
      <c r="BJ2111" s="5"/>
      <c r="BK2111" s="5"/>
      <c r="BL2111" s="5"/>
      <c r="BM2111" s="5"/>
      <c r="BN2111" s="5"/>
      <c r="BO2111" s="1">
        <f t="shared" si="32"/>
        <v>0</v>
      </c>
      <c r="BP2111" s="2"/>
    </row>
    <row r="2112" spans="1:68" x14ac:dyDescent="0.25">
      <c r="A2112" s="3"/>
      <c r="B2112" s="4"/>
      <c r="C2112" s="2"/>
      <c r="D2112" s="5"/>
      <c r="E2112" s="5"/>
      <c r="F2112" s="5"/>
      <c r="G2112" s="5"/>
      <c r="H2112" s="5"/>
      <c r="I2112" s="5"/>
      <c r="J2112" s="5"/>
      <c r="K2112" s="5"/>
      <c r="L2112" s="5"/>
      <c r="M2112" s="5"/>
      <c r="N2112" s="5"/>
      <c r="O2112" s="5"/>
      <c r="P2112" s="5"/>
      <c r="Q2112" s="5"/>
      <c r="R2112" s="5"/>
      <c r="S2112" s="5"/>
      <c r="T2112" s="5"/>
      <c r="U2112" s="5"/>
      <c r="V2112" s="5"/>
      <c r="W2112" s="5"/>
      <c r="X2112" s="5"/>
      <c r="Y2112" s="5"/>
      <c r="Z2112" s="5"/>
      <c r="AA2112" s="5"/>
      <c r="AB2112" s="5"/>
      <c r="AC2112" s="5"/>
      <c r="AD2112" s="5"/>
      <c r="AE2112" s="5"/>
      <c r="AF2112" s="5"/>
      <c r="AG2112" s="5"/>
      <c r="AH2112" s="5"/>
      <c r="AI2112" s="5"/>
      <c r="AJ2112" s="5"/>
      <c r="AK2112" s="5"/>
      <c r="AL2112" s="5"/>
      <c r="AM2112" s="5"/>
      <c r="AN2112" s="5"/>
      <c r="AO2112" s="5"/>
      <c r="AP2112" s="5"/>
      <c r="AQ2112" s="5"/>
      <c r="AR2112" s="5"/>
      <c r="AS2112" s="5"/>
      <c r="AT2112" s="5"/>
      <c r="AU2112" s="5"/>
      <c r="AV2112" s="5"/>
      <c r="AW2112" s="5"/>
      <c r="AX2112" s="5"/>
      <c r="AY2112" s="5"/>
      <c r="AZ2112" s="5"/>
      <c r="BA2112" s="5"/>
      <c r="BB2112" s="5"/>
      <c r="BC2112" s="5"/>
      <c r="BD2112" s="5"/>
      <c r="BE2112" s="5"/>
      <c r="BF2112" s="5"/>
      <c r="BG2112" s="5"/>
      <c r="BH2112" s="5"/>
      <c r="BI2112" s="5"/>
      <c r="BJ2112" s="5"/>
      <c r="BK2112" s="5"/>
      <c r="BL2112" s="5"/>
      <c r="BM2112" s="5"/>
      <c r="BN2112" s="5"/>
      <c r="BO2112" s="1">
        <f t="shared" si="32"/>
        <v>0</v>
      </c>
      <c r="BP2112" s="2"/>
    </row>
    <row r="2113" spans="1:68" x14ac:dyDescent="0.25">
      <c r="A2113" s="3"/>
      <c r="B2113" s="4"/>
      <c r="C2113" s="2"/>
      <c r="D2113" s="5"/>
      <c r="E2113" s="5"/>
      <c r="F2113" s="5"/>
      <c r="G2113" s="5"/>
      <c r="H2113" s="5"/>
      <c r="I2113" s="5"/>
      <c r="J2113" s="5"/>
      <c r="K2113" s="5"/>
      <c r="L2113" s="5"/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5"/>
      <c r="X2113" s="5"/>
      <c r="Y2113" s="5"/>
      <c r="Z2113" s="5"/>
      <c r="AA2113" s="5"/>
      <c r="AB2113" s="5"/>
      <c r="AC2113" s="5"/>
      <c r="AD2113" s="5"/>
      <c r="AE2113" s="5"/>
      <c r="AF2113" s="5"/>
      <c r="AG2113" s="5"/>
      <c r="AH2113" s="5"/>
      <c r="AI2113" s="5"/>
      <c r="AJ2113" s="5"/>
      <c r="AK2113" s="5"/>
      <c r="AL2113" s="5"/>
      <c r="AM2113" s="5"/>
      <c r="AN2113" s="5"/>
      <c r="AO2113" s="5"/>
      <c r="AP2113" s="5"/>
      <c r="AQ2113" s="5"/>
      <c r="AR2113" s="5"/>
      <c r="AS2113" s="5"/>
      <c r="AT2113" s="5"/>
      <c r="AU2113" s="5"/>
      <c r="AV2113" s="5"/>
      <c r="AW2113" s="5"/>
      <c r="AX2113" s="5"/>
      <c r="AY2113" s="5"/>
      <c r="AZ2113" s="5"/>
      <c r="BA2113" s="5"/>
      <c r="BB2113" s="5"/>
      <c r="BC2113" s="5"/>
      <c r="BD2113" s="5"/>
      <c r="BE2113" s="5"/>
      <c r="BF2113" s="5"/>
      <c r="BG2113" s="5"/>
      <c r="BH2113" s="5"/>
      <c r="BI2113" s="5"/>
      <c r="BJ2113" s="5"/>
      <c r="BK2113" s="5"/>
      <c r="BL2113" s="5"/>
      <c r="BM2113" s="5"/>
      <c r="BN2113" s="5"/>
      <c r="BO2113" s="1">
        <f t="shared" si="32"/>
        <v>0</v>
      </c>
      <c r="BP2113" s="2"/>
    </row>
    <row r="2114" spans="1:68" x14ac:dyDescent="0.25">
      <c r="A2114" s="3"/>
      <c r="B2114" s="4"/>
      <c r="C2114" s="2"/>
      <c r="D2114" s="5"/>
      <c r="E2114" s="5"/>
      <c r="F2114" s="5"/>
      <c r="G2114" s="5"/>
      <c r="H2114" s="5"/>
      <c r="I2114" s="5"/>
      <c r="J2114" s="5"/>
      <c r="K2114" s="5"/>
      <c r="L2114" s="5"/>
      <c r="M2114" s="5"/>
      <c r="N2114" s="5"/>
      <c r="O2114" s="5"/>
      <c r="P2114" s="5"/>
      <c r="Q2114" s="5"/>
      <c r="R2114" s="5"/>
      <c r="S2114" s="5"/>
      <c r="T2114" s="5"/>
      <c r="U2114" s="5"/>
      <c r="V2114" s="5"/>
      <c r="W2114" s="5"/>
      <c r="X2114" s="5"/>
      <c r="Y2114" s="5"/>
      <c r="Z2114" s="5"/>
      <c r="AA2114" s="5"/>
      <c r="AB2114" s="5"/>
      <c r="AC2114" s="5"/>
      <c r="AD2114" s="5"/>
      <c r="AE2114" s="5"/>
      <c r="AF2114" s="5"/>
      <c r="AG2114" s="5"/>
      <c r="AH2114" s="5"/>
      <c r="AI2114" s="5"/>
      <c r="AJ2114" s="5"/>
      <c r="AK2114" s="5"/>
      <c r="AL2114" s="5"/>
      <c r="AM2114" s="5"/>
      <c r="AN2114" s="5"/>
      <c r="AO2114" s="5"/>
      <c r="AP2114" s="5"/>
      <c r="AQ2114" s="5"/>
      <c r="AR2114" s="5"/>
      <c r="AS2114" s="5"/>
      <c r="AT2114" s="5"/>
      <c r="AU2114" s="5"/>
      <c r="AV2114" s="5"/>
      <c r="AW2114" s="5"/>
      <c r="AX2114" s="5"/>
      <c r="AY2114" s="5"/>
      <c r="AZ2114" s="5"/>
      <c r="BA2114" s="5"/>
      <c r="BB2114" s="5"/>
      <c r="BC2114" s="5"/>
      <c r="BD2114" s="5"/>
      <c r="BE2114" s="5"/>
      <c r="BF2114" s="5"/>
      <c r="BG2114" s="5"/>
      <c r="BH2114" s="5"/>
      <c r="BI2114" s="5"/>
      <c r="BJ2114" s="5"/>
      <c r="BK2114" s="5"/>
      <c r="BL2114" s="5"/>
      <c r="BM2114" s="5"/>
      <c r="BN2114" s="5"/>
      <c r="BO2114" s="1">
        <f t="shared" si="32"/>
        <v>0</v>
      </c>
      <c r="BP2114" s="2"/>
    </row>
    <row r="2115" spans="1:68" x14ac:dyDescent="0.25">
      <c r="A2115" s="3"/>
      <c r="B2115" s="4"/>
      <c r="C2115" s="2"/>
      <c r="D2115" s="5"/>
      <c r="E2115" s="5"/>
      <c r="F2115" s="5"/>
      <c r="G2115" s="5"/>
      <c r="H2115" s="5"/>
      <c r="I2115" s="5"/>
      <c r="J2115" s="5"/>
      <c r="K2115" s="5"/>
      <c r="L2115" s="5"/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5"/>
      <c r="X2115" s="5"/>
      <c r="Y2115" s="5"/>
      <c r="Z2115" s="5"/>
      <c r="AA2115" s="5"/>
      <c r="AB2115" s="5"/>
      <c r="AC2115" s="5"/>
      <c r="AD2115" s="5"/>
      <c r="AE2115" s="5"/>
      <c r="AF2115" s="5"/>
      <c r="AG2115" s="5"/>
      <c r="AH2115" s="5"/>
      <c r="AI2115" s="5"/>
      <c r="AJ2115" s="5"/>
      <c r="AK2115" s="5"/>
      <c r="AL2115" s="5"/>
      <c r="AM2115" s="5"/>
      <c r="AN2115" s="5"/>
      <c r="AO2115" s="5"/>
      <c r="AP2115" s="5"/>
      <c r="AQ2115" s="5"/>
      <c r="AR2115" s="5"/>
      <c r="AS2115" s="5"/>
      <c r="AT2115" s="5"/>
      <c r="AU2115" s="5"/>
      <c r="AV2115" s="5"/>
      <c r="AW2115" s="5"/>
      <c r="AX2115" s="5"/>
      <c r="AY2115" s="5"/>
      <c r="AZ2115" s="5"/>
      <c r="BA2115" s="5"/>
      <c r="BB2115" s="5"/>
      <c r="BC2115" s="5"/>
      <c r="BD2115" s="5"/>
      <c r="BE2115" s="5"/>
      <c r="BF2115" s="5"/>
      <c r="BG2115" s="5"/>
      <c r="BH2115" s="5"/>
      <c r="BI2115" s="5"/>
      <c r="BJ2115" s="5"/>
      <c r="BK2115" s="5"/>
      <c r="BL2115" s="5"/>
      <c r="BM2115" s="5"/>
      <c r="BN2115" s="5"/>
      <c r="BO2115" s="1">
        <f t="shared" si="32"/>
        <v>0</v>
      </c>
      <c r="BP2115" s="2"/>
    </row>
    <row r="2116" spans="1:68" x14ac:dyDescent="0.25">
      <c r="A2116" s="3"/>
      <c r="B2116" s="4"/>
      <c r="C2116" s="2"/>
      <c r="D2116" s="5"/>
      <c r="E2116" s="5"/>
      <c r="F2116" s="5"/>
      <c r="G2116" s="5"/>
      <c r="H2116" s="5"/>
      <c r="I2116" s="5"/>
      <c r="J2116" s="5"/>
      <c r="K2116" s="5"/>
      <c r="L2116" s="5"/>
      <c r="M2116" s="5"/>
      <c r="N2116" s="5"/>
      <c r="O2116" s="5"/>
      <c r="P2116" s="5"/>
      <c r="Q2116" s="5"/>
      <c r="R2116" s="5"/>
      <c r="S2116" s="5"/>
      <c r="T2116" s="5"/>
      <c r="U2116" s="5"/>
      <c r="V2116" s="5"/>
      <c r="W2116" s="5"/>
      <c r="X2116" s="5"/>
      <c r="Y2116" s="5"/>
      <c r="Z2116" s="5"/>
      <c r="AA2116" s="5"/>
      <c r="AB2116" s="5"/>
      <c r="AC2116" s="5"/>
      <c r="AD2116" s="5"/>
      <c r="AE2116" s="5"/>
      <c r="AF2116" s="5"/>
      <c r="AG2116" s="5"/>
      <c r="AH2116" s="5"/>
      <c r="AI2116" s="5"/>
      <c r="AJ2116" s="5"/>
      <c r="AK2116" s="5"/>
      <c r="AL2116" s="5"/>
      <c r="AM2116" s="5"/>
      <c r="AN2116" s="5"/>
      <c r="AO2116" s="5"/>
      <c r="AP2116" s="5"/>
      <c r="AQ2116" s="5"/>
      <c r="AR2116" s="5"/>
      <c r="AS2116" s="5"/>
      <c r="AT2116" s="5"/>
      <c r="AU2116" s="5"/>
      <c r="AV2116" s="5"/>
      <c r="AW2116" s="5"/>
      <c r="AX2116" s="5"/>
      <c r="AY2116" s="5"/>
      <c r="AZ2116" s="5"/>
      <c r="BA2116" s="5"/>
      <c r="BB2116" s="5"/>
      <c r="BC2116" s="5"/>
      <c r="BD2116" s="5"/>
      <c r="BE2116" s="5"/>
      <c r="BF2116" s="5"/>
      <c r="BG2116" s="5"/>
      <c r="BH2116" s="5"/>
      <c r="BI2116" s="5"/>
      <c r="BJ2116" s="5"/>
      <c r="BK2116" s="5"/>
      <c r="BL2116" s="5"/>
      <c r="BM2116" s="5"/>
      <c r="BN2116" s="5"/>
      <c r="BO2116" s="1">
        <f t="shared" si="32"/>
        <v>0</v>
      </c>
      <c r="BP2116" s="2"/>
    </row>
    <row r="2117" spans="1:68" x14ac:dyDescent="0.25">
      <c r="A2117" s="3"/>
      <c r="B2117" s="4"/>
      <c r="C2117" s="2"/>
      <c r="D2117" s="5"/>
      <c r="E2117" s="5"/>
      <c r="F2117" s="5"/>
      <c r="G2117" s="5"/>
      <c r="H2117" s="5"/>
      <c r="I2117" s="5"/>
      <c r="J2117" s="5"/>
      <c r="K2117" s="5"/>
      <c r="L2117" s="5"/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5"/>
      <c r="X2117" s="5"/>
      <c r="Y2117" s="5"/>
      <c r="Z2117" s="5"/>
      <c r="AA2117" s="5"/>
      <c r="AB2117" s="5"/>
      <c r="AC2117" s="5"/>
      <c r="AD2117" s="5"/>
      <c r="AE2117" s="5"/>
      <c r="AF2117" s="5"/>
      <c r="AG2117" s="5"/>
      <c r="AH2117" s="5"/>
      <c r="AI2117" s="5"/>
      <c r="AJ2117" s="5"/>
      <c r="AK2117" s="5"/>
      <c r="AL2117" s="5"/>
      <c r="AM2117" s="5"/>
      <c r="AN2117" s="5"/>
      <c r="AO2117" s="5"/>
      <c r="AP2117" s="5"/>
      <c r="AQ2117" s="5"/>
      <c r="AR2117" s="5"/>
      <c r="AS2117" s="5"/>
      <c r="AT2117" s="5"/>
      <c r="AU2117" s="5"/>
      <c r="AV2117" s="5"/>
      <c r="AW2117" s="5"/>
      <c r="AX2117" s="5"/>
      <c r="AY2117" s="5"/>
      <c r="AZ2117" s="5"/>
      <c r="BA2117" s="5"/>
      <c r="BB2117" s="5"/>
      <c r="BC2117" s="5"/>
      <c r="BD2117" s="5"/>
      <c r="BE2117" s="5"/>
      <c r="BF2117" s="5"/>
      <c r="BG2117" s="5"/>
      <c r="BH2117" s="5"/>
      <c r="BI2117" s="5"/>
      <c r="BJ2117" s="5"/>
      <c r="BK2117" s="5"/>
      <c r="BL2117" s="5"/>
      <c r="BM2117" s="5"/>
      <c r="BN2117" s="5"/>
      <c r="BO2117" s="1">
        <f t="shared" si="32"/>
        <v>0</v>
      </c>
      <c r="BP2117" s="2"/>
    </row>
    <row r="2118" spans="1:68" x14ac:dyDescent="0.25">
      <c r="A2118" s="3"/>
      <c r="B2118" s="4"/>
      <c r="C2118" s="2"/>
      <c r="D2118" s="5"/>
      <c r="E2118" s="5"/>
      <c r="F2118" s="5"/>
      <c r="G2118" s="5"/>
      <c r="H2118" s="5"/>
      <c r="I2118" s="5"/>
      <c r="J2118" s="5"/>
      <c r="K2118" s="5"/>
      <c r="L2118" s="5"/>
      <c r="M2118" s="5"/>
      <c r="N2118" s="5"/>
      <c r="O2118" s="5"/>
      <c r="P2118" s="5"/>
      <c r="Q2118" s="5"/>
      <c r="R2118" s="5"/>
      <c r="S2118" s="5"/>
      <c r="T2118" s="5"/>
      <c r="U2118" s="5"/>
      <c r="V2118" s="5"/>
      <c r="W2118" s="5"/>
      <c r="X2118" s="5"/>
      <c r="Y2118" s="5"/>
      <c r="Z2118" s="5"/>
      <c r="AA2118" s="5"/>
      <c r="AB2118" s="5"/>
      <c r="AC2118" s="5"/>
      <c r="AD2118" s="5"/>
      <c r="AE2118" s="5"/>
      <c r="AF2118" s="5"/>
      <c r="AG2118" s="5"/>
      <c r="AH2118" s="5"/>
      <c r="AI2118" s="5"/>
      <c r="AJ2118" s="5"/>
      <c r="AK2118" s="5"/>
      <c r="AL2118" s="5"/>
      <c r="AM2118" s="5"/>
      <c r="AN2118" s="5"/>
      <c r="AO2118" s="5"/>
      <c r="AP2118" s="5"/>
      <c r="AQ2118" s="5"/>
      <c r="AR2118" s="5"/>
      <c r="AS2118" s="5"/>
      <c r="AT2118" s="5"/>
      <c r="AU2118" s="5"/>
      <c r="AV2118" s="5"/>
      <c r="AW2118" s="5"/>
      <c r="AX2118" s="5"/>
      <c r="AY2118" s="5"/>
      <c r="AZ2118" s="5"/>
      <c r="BA2118" s="5"/>
      <c r="BB2118" s="5"/>
      <c r="BC2118" s="5"/>
      <c r="BD2118" s="5"/>
      <c r="BE2118" s="5"/>
      <c r="BF2118" s="5"/>
      <c r="BG2118" s="5"/>
      <c r="BH2118" s="5"/>
      <c r="BI2118" s="5"/>
      <c r="BJ2118" s="5"/>
      <c r="BK2118" s="5"/>
      <c r="BL2118" s="5"/>
      <c r="BM2118" s="5"/>
      <c r="BN2118" s="5"/>
      <c r="BO2118" s="1">
        <f t="shared" si="32"/>
        <v>0</v>
      </c>
      <c r="BP2118" s="2"/>
    </row>
    <row r="2119" spans="1:68" x14ac:dyDescent="0.25">
      <c r="A2119" s="3"/>
      <c r="B2119" s="4"/>
      <c r="C2119" s="2"/>
      <c r="D2119" s="5"/>
      <c r="E2119" s="5"/>
      <c r="F2119" s="5"/>
      <c r="G2119" s="5"/>
      <c r="H2119" s="5"/>
      <c r="I2119" s="5"/>
      <c r="J2119" s="5"/>
      <c r="K2119" s="5"/>
      <c r="L2119" s="5"/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5"/>
      <c r="X2119" s="5"/>
      <c r="Y2119" s="5"/>
      <c r="Z2119" s="5"/>
      <c r="AA2119" s="5"/>
      <c r="AB2119" s="5"/>
      <c r="AC2119" s="5"/>
      <c r="AD2119" s="5"/>
      <c r="AE2119" s="5"/>
      <c r="AF2119" s="5"/>
      <c r="AG2119" s="5"/>
      <c r="AH2119" s="5"/>
      <c r="AI2119" s="5"/>
      <c r="AJ2119" s="5"/>
      <c r="AK2119" s="5"/>
      <c r="AL2119" s="5"/>
      <c r="AM2119" s="5"/>
      <c r="AN2119" s="5"/>
      <c r="AO2119" s="5"/>
      <c r="AP2119" s="5"/>
      <c r="AQ2119" s="5"/>
      <c r="AR2119" s="5"/>
      <c r="AS2119" s="5"/>
      <c r="AT2119" s="5"/>
      <c r="AU2119" s="5"/>
      <c r="AV2119" s="5"/>
      <c r="AW2119" s="5"/>
      <c r="AX2119" s="5"/>
      <c r="AY2119" s="5"/>
      <c r="AZ2119" s="5"/>
      <c r="BA2119" s="5"/>
      <c r="BB2119" s="5"/>
      <c r="BC2119" s="5"/>
      <c r="BD2119" s="5"/>
      <c r="BE2119" s="5"/>
      <c r="BF2119" s="5"/>
      <c r="BG2119" s="5"/>
      <c r="BH2119" s="5"/>
      <c r="BI2119" s="5"/>
      <c r="BJ2119" s="5"/>
      <c r="BK2119" s="5"/>
      <c r="BL2119" s="5"/>
      <c r="BM2119" s="5"/>
      <c r="BN2119" s="5"/>
      <c r="BO2119" s="1">
        <f t="shared" si="32"/>
        <v>0</v>
      </c>
      <c r="BP2119" s="2"/>
    </row>
    <row r="2120" spans="1:68" x14ac:dyDescent="0.25">
      <c r="A2120" s="3"/>
      <c r="B2120" s="4"/>
      <c r="C2120" s="2"/>
      <c r="D2120" s="5"/>
      <c r="E2120" s="5"/>
      <c r="F2120" s="5"/>
      <c r="G2120" s="5"/>
      <c r="H2120" s="5"/>
      <c r="I2120" s="5"/>
      <c r="J2120" s="5"/>
      <c r="K2120" s="5"/>
      <c r="L2120" s="5"/>
      <c r="M2120" s="5"/>
      <c r="N2120" s="5"/>
      <c r="O2120" s="5"/>
      <c r="P2120" s="5"/>
      <c r="Q2120" s="5"/>
      <c r="R2120" s="5"/>
      <c r="S2120" s="5"/>
      <c r="T2120" s="5"/>
      <c r="U2120" s="5"/>
      <c r="V2120" s="5"/>
      <c r="W2120" s="5"/>
      <c r="X2120" s="5"/>
      <c r="Y2120" s="5"/>
      <c r="Z2120" s="5"/>
      <c r="AA2120" s="5"/>
      <c r="AB2120" s="5"/>
      <c r="AC2120" s="5"/>
      <c r="AD2120" s="5"/>
      <c r="AE2120" s="5"/>
      <c r="AF2120" s="5"/>
      <c r="AG2120" s="5"/>
      <c r="AH2120" s="5"/>
      <c r="AI2120" s="5"/>
      <c r="AJ2120" s="5"/>
      <c r="AK2120" s="5"/>
      <c r="AL2120" s="5"/>
      <c r="AM2120" s="5"/>
      <c r="AN2120" s="5"/>
      <c r="AO2120" s="5"/>
      <c r="AP2120" s="5"/>
      <c r="AQ2120" s="5"/>
      <c r="AR2120" s="5"/>
      <c r="AS2120" s="5"/>
      <c r="AT2120" s="5"/>
      <c r="AU2120" s="5"/>
      <c r="AV2120" s="5"/>
      <c r="AW2120" s="5"/>
      <c r="AX2120" s="5"/>
      <c r="AY2120" s="5"/>
      <c r="AZ2120" s="5"/>
      <c r="BA2120" s="5"/>
      <c r="BB2120" s="5"/>
      <c r="BC2120" s="5"/>
      <c r="BD2120" s="5"/>
      <c r="BE2120" s="5"/>
      <c r="BF2120" s="5"/>
      <c r="BG2120" s="5"/>
      <c r="BH2120" s="5"/>
      <c r="BI2120" s="5"/>
      <c r="BJ2120" s="5"/>
      <c r="BK2120" s="5"/>
      <c r="BL2120" s="5"/>
      <c r="BM2120" s="5"/>
      <c r="BN2120" s="5"/>
      <c r="BO2120" s="1">
        <f t="shared" ref="BO2120:BO2183" si="33">COUNTA(D2120:BN2120)</f>
        <v>0</v>
      </c>
      <c r="BP2120" s="2"/>
    </row>
    <row r="2121" spans="1:68" x14ac:dyDescent="0.25">
      <c r="A2121" s="3"/>
      <c r="B2121" s="4"/>
      <c r="C2121" s="2"/>
      <c r="D2121" s="5"/>
      <c r="E2121" s="5"/>
      <c r="F2121" s="5"/>
      <c r="G2121" s="5"/>
      <c r="H2121" s="5"/>
      <c r="I2121" s="5"/>
      <c r="J2121" s="5"/>
      <c r="K2121" s="5"/>
      <c r="L2121" s="5"/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5"/>
      <c r="X2121" s="5"/>
      <c r="Y2121" s="5"/>
      <c r="Z2121" s="5"/>
      <c r="AA2121" s="5"/>
      <c r="AB2121" s="5"/>
      <c r="AC2121" s="5"/>
      <c r="AD2121" s="5"/>
      <c r="AE2121" s="5"/>
      <c r="AF2121" s="5"/>
      <c r="AG2121" s="5"/>
      <c r="AH2121" s="5"/>
      <c r="AI2121" s="5"/>
      <c r="AJ2121" s="5"/>
      <c r="AK2121" s="5"/>
      <c r="AL2121" s="5"/>
      <c r="AM2121" s="5"/>
      <c r="AN2121" s="5"/>
      <c r="AO2121" s="5"/>
      <c r="AP2121" s="5"/>
      <c r="AQ2121" s="5"/>
      <c r="AR2121" s="5"/>
      <c r="AS2121" s="5"/>
      <c r="AT2121" s="5"/>
      <c r="AU2121" s="5"/>
      <c r="AV2121" s="5"/>
      <c r="AW2121" s="5"/>
      <c r="AX2121" s="5"/>
      <c r="AY2121" s="5"/>
      <c r="AZ2121" s="5"/>
      <c r="BA2121" s="5"/>
      <c r="BB2121" s="5"/>
      <c r="BC2121" s="5"/>
      <c r="BD2121" s="5"/>
      <c r="BE2121" s="5"/>
      <c r="BF2121" s="5"/>
      <c r="BG2121" s="5"/>
      <c r="BH2121" s="5"/>
      <c r="BI2121" s="5"/>
      <c r="BJ2121" s="5"/>
      <c r="BK2121" s="5"/>
      <c r="BL2121" s="5"/>
      <c r="BM2121" s="5"/>
      <c r="BN2121" s="5"/>
      <c r="BO2121" s="1">
        <f t="shared" si="33"/>
        <v>0</v>
      </c>
      <c r="BP2121" s="2"/>
    </row>
    <row r="2122" spans="1:68" x14ac:dyDescent="0.25">
      <c r="A2122" s="3"/>
      <c r="B2122" s="4"/>
      <c r="C2122" s="2"/>
      <c r="D2122" s="5"/>
      <c r="E2122" s="5"/>
      <c r="F2122" s="5"/>
      <c r="G2122" s="5"/>
      <c r="H2122" s="5"/>
      <c r="I2122" s="5"/>
      <c r="J2122" s="5"/>
      <c r="K2122" s="5"/>
      <c r="L2122" s="5"/>
      <c r="M2122" s="5"/>
      <c r="N2122" s="5"/>
      <c r="O2122" s="5"/>
      <c r="P2122" s="5"/>
      <c r="Q2122" s="5"/>
      <c r="R2122" s="5"/>
      <c r="S2122" s="5"/>
      <c r="T2122" s="5"/>
      <c r="U2122" s="5"/>
      <c r="V2122" s="5"/>
      <c r="W2122" s="5"/>
      <c r="X2122" s="5"/>
      <c r="Y2122" s="5"/>
      <c r="Z2122" s="5"/>
      <c r="AA2122" s="5"/>
      <c r="AB2122" s="5"/>
      <c r="AC2122" s="5"/>
      <c r="AD2122" s="5"/>
      <c r="AE2122" s="5"/>
      <c r="AF2122" s="5"/>
      <c r="AG2122" s="5"/>
      <c r="AH2122" s="5"/>
      <c r="AI2122" s="5"/>
      <c r="AJ2122" s="5"/>
      <c r="AK2122" s="5"/>
      <c r="AL2122" s="5"/>
      <c r="AM2122" s="5"/>
      <c r="AN2122" s="5"/>
      <c r="AO2122" s="5"/>
      <c r="AP2122" s="5"/>
      <c r="AQ2122" s="5"/>
      <c r="AR2122" s="5"/>
      <c r="AS2122" s="5"/>
      <c r="AT2122" s="5"/>
      <c r="AU2122" s="5"/>
      <c r="AV2122" s="5"/>
      <c r="AW2122" s="5"/>
      <c r="AX2122" s="5"/>
      <c r="AY2122" s="5"/>
      <c r="AZ2122" s="5"/>
      <c r="BA2122" s="5"/>
      <c r="BB2122" s="5"/>
      <c r="BC2122" s="5"/>
      <c r="BD2122" s="5"/>
      <c r="BE2122" s="5"/>
      <c r="BF2122" s="5"/>
      <c r="BG2122" s="5"/>
      <c r="BH2122" s="5"/>
      <c r="BI2122" s="5"/>
      <c r="BJ2122" s="5"/>
      <c r="BK2122" s="5"/>
      <c r="BL2122" s="5"/>
      <c r="BM2122" s="5"/>
      <c r="BN2122" s="5"/>
      <c r="BO2122" s="1">
        <f t="shared" si="33"/>
        <v>0</v>
      </c>
      <c r="BP2122" s="2"/>
    </row>
    <row r="2123" spans="1:68" x14ac:dyDescent="0.25">
      <c r="A2123" s="3"/>
      <c r="B2123" s="4"/>
      <c r="C2123" s="2"/>
      <c r="D2123" s="5"/>
      <c r="E2123" s="5"/>
      <c r="F2123" s="5"/>
      <c r="G2123" s="5"/>
      <c r="H2123" s="5"/>
      <c r="I2123" s="5"/>
      <c r="J2123" s="5"/>
      <c r="K2123" s="5"/>
      <c r="L2123" s="5"/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5"/>
      <c r="X2123" s="5"/>
      <c r="Y2123" s="5"/>
      <c r="Z2123" s="5"/>
      <c r="AA2123" s="5"/>
      <c r="AB2123" s="5"/>
      <c r="AC2123" s="5"/>
      <c r="AD2123" s="5"/>
      <c r="AE2123" s="5"/>
      <c r="AF2123" s="5"/>
      <c r="AG2123" s="5"/>
      <c r="AH2123" s="5"/>
      <c r="AI2123" s="5"/>
      <c r="AJ2123" s="5"/>
      <c r="AK2123" s="5"/>
      <c r="AL2123" s="5"/>
      <c r="AM2123" s="5"/>
      <c r="AN2123" s="5"/>
      <c r="AO2123" s="5"/>
      <c r="AP2123" s="5"/>
      <c r="AQ2123" s="5"/>
      <c r="AR2123" s="5"/>
      <c r="AS2123" s="5"/>
      <c r="AT2123" s="5"/>
      <c r="AU2123" s="5"/>
      <c r="AV2123" s="5"/>
      <c r="AW2123" s="5"/>
      <c r="AX2123" s="5"/>
      <c r="AY2123" s="5"/>
      <c r="AZ2123" s="5"/>
      <c r="BA2123" s="5"/>
      <c r="BB2123" s="5"/>
      <c r="BC2123" s="5"/>
      <c r="BD2123" s="5"/>
      <c r="BE2123" s="5"/>
      <c r="BF2123" s="5"/>
      <c r="BG2123" s="5"/>
      <c r="BH2123" s="5"/>
      <c r="BI2123" s="5"/>
      <c r="BJ2123" s="5"/>
      <c r="BK2123" s="5"/>
      <c r="BL2123" s="5"/>
      <c r="BM2123" s="5"/>
      <c r="BN2123" s="5"/>
      <c r="BO2123" s="1">
        <f t="shared" si="33"/>
        <v>0</v>
      </c>
      <c r="BP2123" s="2"/>
    </row>
    <row r="2124" spans="1:68" x14ac:dyDescent="0.25">
      <c r="A2124" s="3"/>
      <c r="B2124" s="4"/>
      <c r="C2124" s="2"/>
      <c r="D2124" s="5"/>
      <c r="E2124" s="5"/>
      <c r="F2124" s="5"/>
      <c r="G2124" s="5"/>
      <c r="H2124" s="5"/>
      <c r="I2124" s="5"/>
      <c r="J2124" s="5"/>
      <c r="K2124" s="5"/>
      <c r="L2124" s="5"/>
      <c r="M2124" s="5"/>
      <c r="N2124" s="5"/>
      <c r="O2124" s="5"/>
      <c r="P2124" s="5"/>
      <c r="Q2124" s="5"/>
      <c r="R2124" s="5"/>
      <c r="S2124" s="5"/>
      <c r="T2124" s="5"/>
      <c r="U2124" s="5"/>
      <c r="V2124" s="5"/>
      <c r="W2124" s="5"/>
      <c r="X2124" s="5"/>
      <c r="Y2124" s="5"/>
      <c r="Z2124" s="5"/>
      <c r="AA2124" s="5"/>
      <c r="AB2124" s="5"/>
      <c r="AC2124" s="5"/>
      <c r="AD2124" s="5"/>
      <c r="AE2124" s="5"/>
      <c r="AF2124" s="5"/>
      <c r="AG2124" s="5"/>
      <c r="AH2124" s="5"/>
      <c r="AI2124" s="5"/>
      <c r="AJ2124" s="5"/>
      <c r="AK2124" s="5"/>
      <c r="AL2124" s="5"/>
      <c r="AM2124" s="5"/>
      <c r="AN2124" s="5"/>
      <c r="AO2124" s="5"/>
      <c r="AP2124" s="5"/>
      <c r="AQ2124" s="5"/>
      <c r="AR2124" s="5"/>
      <c r="AS2124" s="5"/>
      <c r="AT2124" s="5"/>
      <c r="AU2124" s="5"/>
      <c r="AV2124" s="5"/>
      <c r="AW2124" s="5"/>
      <c r="AX2124" s="5"/>
      <c r="AY2124" s="5"/>
      <c r="AZ2124" s="5"/>
      <c r="BA2124" s="5"/>
      <c r="BB2124" s="5"/>
      <c r="BC2124" s="5"/>
      <c r="BD2124" s="5"/>
      <c r="BE2124" s="5"/>
      <c r="BF2124" s="5"/>
      <c r="BG2124" s="5"/>
      <c r="BH2124" s="5"/>
      <c r="BI2124" s="5"/>
      <c r="BJ2124" s="5"/>
      <c r="BK2124" s="5"/>
      <c r="BL2124" s="5"/>
      <c r="BM2124" s="5"/>
      <c r="BN2124" s="5"/>
      <c r="BO2124" s="1">
        <f t="shared" si="33"/>
        <v>0</v>
      </c>
      <c r="BP2124" s="2"/>
    </row>
    <row r="2125" spans="1:68" x14ac:dyDescent="0.25">
      <c r="A2125" s="3"/>
      <c r="B2125" s="4"/>
      <c r="C2125" s="2"/>
      <c r="D2125" s="5"/>
      <c r="E2125" s="5"/>
      <c r="F2125" s="5"/>
      <c r="G2125" s="5"/>
      <c r="H2125" s="5"/>
      <c r="I2125" s="5"/>
      <c r="J2125" s="5"/>
      <c r="K2125" s="5"/>
      <c r="L2125" s="5"/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5"/>
      <c r="X2125" s="5"/>
      <c r="Y2125" s="5"/>
      <c r="Z2125" s="5"/>
      <c r="AA2125" s="5"/>
      <c r="AB2125" s="5"/>
      <c r="AC2125" s="5"/>
      <c r="AD2125" s="5"/>
      <c r="AE2125" s="5"/>
      <c r="AF2125" s="5"/>
      <c r="AG2125" s="5"/>
      <c r="AH2125" s="5"/>
      <c r="AI2125" s="5"/>
      <c r="AJ2125" s="5"/>
      <c r="AK2125" s="5"/>
      <c r="AL2125" s="5"/>
      <c r="AM2125" s="5"/>
      <c r="AN2125" s="5"/>
      <c r="AO2125" s="5"/>
      <c r="AP2125" s="5"/>
      <c r="AQ2125" s="5"/>
      <c r="AR2125" s="5"/>
      <c r="AS2125" s="5"/>
      <c r="AT2125" s="5"/>
      <c r="AU2125" s="5"/>
      <c r="AV2125" s="5"/>
      <c r="AW2125" s="5"/>
      <c r="AX2125" s="5"/>
      <c r="AY2125" s="5"/>
      <c r="AZ2125" s="5"/>
      <c r="BA2125" s="5"/>
      <c r="BB2125" s="5"/>
      <c r="BC2125" s="5"/>
      <c r="BD2125" s="5"/>
      <c r="BE2125" s="5"/>
      <c r="BF2125" s="5"/>
      <c r="BG2125" s="5"/>
      <c r="BH2125" s="5"/>
      <c r="BI2125" s="5"/>
      <c r="BJ2125" s="5"/>
      <c r="BK2125" s="5"/>
      <c r="BL2125" s="5"/>
      <c r="BM2125" s="5"/>
      <c r="BN2125" s="5"/>
      <c r="BO2125" s="1">
        <f t="shared" si="33"/>
        <v>0</v>
      </c>
      <c r="BP2125" s="2"/>
    </row>
    <row r="2126" spans="1:68" x14ac:dyDescent="0.25">
      <c r="A2126" s="3"/>
      <c r="B2126" s="4"/>
      <c r="C2126" s="2"/>
      <c r="D2126" s="5"/>
      <c r="E2126" s="5"/>
      <c r="F2126" s="5"/>
      <c r="G2126" s="5"/>
      <c r="H2126" s="5"/>
      <c r="I2126" s="5"/>
      <c r="J2126" s="5"/>
      <c r="K2126" s="5"/>
      <c r="L2126" s="5"/>
      <c r="M2126" s="5"/>
      <c r="N2126" s="5"/>
      <c r="O2126" s="5"/>
      <c r="P2126" s="5"/>
      <c r="Q2126" s="5"/>
      <c r="R2126" s="5"/>
      <c r="S2126" s="5"/>
      <c r="T2126" s="5"/>
      <c r="U2126" s="5"/>
      <c r="V2126" s="5"/>
      <c r="W2126" s="5"/>
      <c r="X2126" s="5"/>
      <c r="Y2126" s="5"/>
      <c r="Z2126" s="5"/>
      <c r="AA2126" s="5"/>
      <c r="AB2126" s="5"/>
      <c r="AC2126" s="5"/>
      <c r="AD2126" s="5"/>
      <c r="AE2126" s="5"/>
      <c r="AF2126" s="5"/>
      <c r="AG2126" s="5"/>
      <c r="AH2126" s="5"/>
      <c r="AI2126" s="5"/>
      <c r="AJ2126" s="5"/>
      <c r="AK2126" s="5"/>
      <c r="AL2126" s="5"/>
      <c r="AM2126" s="5"/>
      <c r="AN2126" s="5"/>
      <c r="AO2126" s="5"/>
      <c r="AP2126" s="5"/>
      <c r="AQ2126" s="5"/>
      <c r="AR2126" s="5"/>
      <c r="AS2126" s="5"/>
      <c r="AT2126" s="5"/>
      <c r="AU2126" s="5"/>
      <c r="AV2126" s="5"/>
      <c r="AW2126" s="5"/>
      <c r="AX2126" s="5"/>
      <c r="AY2126" s="5"/>
      <c r="AZ2126" s="5"/>
      <c r="BA2126" s="5"/>
      <c r="BB2126" s="5"/>
      <c r="BC2126" s="5"/>
      <c r="BD2126" s="5"/>
      <c r="BE2126" s="5"/>
      <c r="BF2126" s="5"/>
      <c r="BG2126" s="5"/>
      <c r="BH2126" s="5"/>
      <c r="BI2126" s="5"/>
      <c r="BJ2126" s="5"/>
      <c r="BK2126" s="5"/>
      <c r="BL2126" s="5"/>
      <c r="BM2126" s="5"/>
      <c r="BN2126" s="5"/>
      <c r="BO2126" s="1">
        <f t="shared" si="33"/>
        <v>0</v>
      </c>
      <c r="BP2126" s="2"/>
    </row>
    <row r="2127" spans="1:68" x14ac:dyDescent="0.25">
      <c r="A2127" s="3"/>
      <c r="B2127" s="4"/>
      <c r="C2127" s="2"/>
      <c r="D2127" s="5"/>
      <c r="E2127" s="5"/>
      <c r="F2127" s="5"/>
      <c r="G2127" s="5"/>
      <c r="H2127" s="5"/>
      <c r="I2127" s="5"/>
      <c r="J2127" s="5"/>
      <c r="K2127" s="5"/>
      <c r="L2127" s="5"/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5"/>
      <c r="X2127" s="5"/>
      <c r="Y2127" s="5"/>
      <c r="Z2127" s="5"/>
      <c r="AA2127" s="5"/>
      <c r="AB2127" s="5"/>
      <c r="AC2127" s="5"/>
      <c r="AD2127" s="5"/>
      <c r="AE2127" s="5"/>
      <c r="AF2127" s="5"/>
      <c r="AG2127" s="5"/>
      <c r="AH2127" s="5"/>
      <c r="AI2127" s="5"/>
      <c r="AJ2127" s="5"/>
      <c r="AK2127" s="5"/>
      <c r="AL2127" s="5"/>
      <c r="AM2127" s="5"/>
      <c r="AN2127" s="5"/>
      <c r="AO2127" s="5"/>
      <c r="AP2127" s="5"/>
      <c r="AQ2127" s="5"/>
      <c r="AR2127" s="5"/>
      <c r="AS2127" s="5"/>
      <c r="AT2127" s="5"/>
      <c r="AU2127" s="5"/>
      <c r="AV2127" s="5"/>
      <c r="AW2127" s="5"/>
      <c r="AX2127" s="5"/>
      <c r="AY2127" s="5"/>
      <c r="AZ2127" s="5"/>
      <c r="BA2127" s="5"/>
      <c r="BB2127" s="5"/>
      <c r="BC2127" s="5"/>
      <c r="BD2127" s="5"/>
      <c r="BE2127" s="5"/>
      <c r="BF2127" s="5"/>
      <c r="BG2127" s="5"/>
      <c r="BH2127" s="5"/>
      <c r="BI2127" s="5"/>
      <c r="BJ2127" s="5"/>
      <c r="BK2127" s="5"/>
      <c r="BL2127" s="5"/>
      <c r="BM2127" s="5"/>
      <c r="BN2127" s="5"/>
      <c r="BO2127" s="1">
        <f t="shared" si="33"/>
        <v>0</v>
      </c>
      <c r="BP2127" s="2"/>
    </row>
    <row r="2128" spans="1:68" x14ac:dyDescent="0.25">
      <c r="A2128" s="3"/>
      <c r="B2128" s="4"/>
      <c r="C2128" s="2"/>
      <c r="D2128" s="5"/>
      <c r="E2128" s="5"/>
      <c r="F2128" s="5"/>
      <c r="G2128" s="5"/>
      <c r="H2128" s="5"/>
      <c r="I2128" s="5"/>
      <c r="J2128" s="5"/>
      <c r="K2128" s="5"/>
      <c r="L2128" s="5"/>
      <c r="M2128" s="5"/>
      <c r="N2128" s="5"/>
      <c r="O2128" s="5"/>
      <c r="P2128" s="5"/>
      <c r="Q2128" s="5"/>
      <c r="R2128" s="5"/>
      <c r="S2128" s="5"/>
      <c r="T2128" s="5"/>
      <c r="U2128" s="5"/>
      <c r="V2128" s="5"/>
      <c r="W2128" s="5"/>
      <c r="X2128" s="5"/>
      <c r="Y2128" s="5"/>
      <c r="Z2128" s="5"/>
      <c r="AA2128" s="5"/>
      <c r="AB2128" s="5"/>
      <c r="AC2128" s="5"/>
      <c r="AD2128" s="5"/>
      <c r="AE2128" s="5"/>
      <c r="AF2128" s="5"/>
      <c r="AG2128" s="5"/>
      <c r="AH2128" s="5"/>
      <c r="AI2128" s="5"/>
      <c r="AJ2128" s="5"/>
      <c r="AK2128" s="5"/>
      <c r="AL2128" s="5"/>
      <c r="AM2128" s="5"/>
      <c r="AN2128" s="5"/>
      <c r="AO2128" s="5"/>
      <c r="AP2128" s="5"/>
      <c r="AQ2128" s="5"/>
      <c r="AR2128" s="5"/>
      <c r="AS2128" s="5"/>
      <c r="AT2128" s="5"/>
      <c r="AU2128" s="5"/>
      <c r="AV2128" s="5"/>
      <c r="AW2128" s="5"/>
      <c r="AX2128" s="5"/>
      <c r="AY2128" s="5"/>
      <c r="AZ2128" s="5"/>
      <c r="BA2128" s="5"/>
      <c r="BB2128" s="5"/>
      <c r="BC2128" s="5"/>
      <c r="BD2128" s="5"/>
      <c r="BE2128" s="5"/>
      <c r="BF2128" s="5"/>
      <c r="BG2128" s="5"/>
      <c r="BH2128" s="5"/>
      <c r="BI2128" s="5"/>
      <c r="BJ2128" s="5"/>
      <c r="BK2128" s="5"/>
      <c r="BL2128" s="5"/>
      <c r="BM2128" s="5"/>
      <c r="BN2128" s="5"/>
      <c r="BO2128" s="1">
        <f t="shared" si="33"/>
        <v>0</v>
      </c>
      <c r="BP2128" s="2"/>
    </row>
    <row r="2129" spans="1:68" x14ac:dyDescent="0.25">
      <c r="A2129" s="3"/>
      <c r="B2129" s="4"/>
      <c r="C2129" s="2"/>
      <c r="D2129" s="5"/>
      <c r="E2129" s="5"/>
      <c r="F2129" s="5"/>
      <c r="G2129" s="5"/>
      <c r="H2129" s="5"/>
      <c r="I2129" s="5"/>
      <c r="J2129" s="5"/>
      <c r="K2129" s="5"/>
      <c r="L2129" s="5"/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5"/>
      <c r="X2129" s="5"/>
      <c r="Y2129" s="5"/>
      <c r="Z2129" s="5"/>
      <c r="AA2129" s="5"/>
      <c r="AB2129" s="5"/>
      <c r="AC2129" s="5"/>
      <c r="AD2129" s="5"/>
      <c r="AE2129" s="5"/>
      <c r="AF2129" s="5"/>
      <c r="AG2129" s="5"/>
      <c r="AH2129" s="5"/>
      <c r="AI2129" s="5"/>
      <c r="AJ2129" s="5"/>
      <c r="AK2129" s="5"/>
      <c r="AL2129" s="5"/>
      <c r="AM2129" s="5"/>
      <c r="AN2129" s="5"/>
      <c r="AO2129" s="5"/>
      <c r="AP2129" s="5"/>
      <c r="AQ2129" s="5"/>
      <c r="AR2129" s="5"/>
      <c r="AS2129" s="5"/>
      <c r="AT2129" s="5"/>
      <c r="AU2129" s="5"/>
      <c r="AV2129" s="5"/>
      <c r="AW2129" s="5"/>
      <c r="AX2129" s="5"/>
      <c r="AY2129" s="5"/>
      <c r="AZ2129" s="5"/>
      <c r="BA2129" s="5"/>
      <c r="BB2129" s="5"/>
      <c r="BC2129" s="5"/>
      <c r="BD2129" s="5"/>
      <c r="BE2129" s="5"/>
      <c r="BF2129" s="5"/>
      <c r="BG2129" s="5"/>
      <c r="BH2129" s="5"/>
      <c r="BI2129" s="5"/>
      <c r="BJ2129" s="5"/>
      <c r="BK2129" s="5"/>
      <c r="BL2129" s="5"/>
      <c r="BM2129" s="5"/>
      <c r="BN2129" s="5"/>
      <c r="BO2129" s="1">
        <f t="shared" si="33"/>
        <v>0</v>
      </c>
      <c r="BP2129" s="2"/>
    </row>
    <row r="2130" spans="1:68" x14ac:dyDescent="0.25">
      <c r="A2130" s="3"/>
      <c r="B2130" s="4"/>
      <c r="C2130" s="2"/>
      <c r="D2130" s="5"/>
      <c r="E2130" s="5"/>
      <c r="F2130" s="5"/>
      <c r="G2130" s="5"/>
      <c r="H2130" s="5"/>
      <c r="I2130" s="5"/>
      <c r="J2130" s="5"/>
      <c r="K2130" s="5"/>
      <c r="L2130" s="5"/>
      <c r="M2130" s="5"/>
      <c r="N2130" s="5"/>
      <c r="O2130" s="5"/>
      <c r="P2130" s="5"/>
      <c r="Q2130" s="5"/>
      <c r="R2130" s="5"/>
      <c r="S2130" s="5"/>
      <c r="T2130" s="5"/>
      <c r="U2130" s="5"/>
      <c r="V2130" s="5"/>
      <c r="W2130" s="5"/>
      <c r="X2130" s="5"/>
      <c r="Y2130" s="5"/>
      <c r="Z2130" s="5"/>
      <c r="AA2130" s="5"/>
      <c r="AB2130" s="5"/>
      <c r="AC2130" s="5"/>
      <c r="AD2130" s="5"/>
      <c r="AE2130" s="5"/>
      <c r="AF2130" s="5"/>
      <c r="AG2130" s="5"/>
      <c r="AH2130" s="5"/>
      <c r="AI2130" s="5"/>
      <c r="AJ2130" s="5"/>
      <c r="AK2130" s="5"/>
      <c r="AL2130" s="5"/>
      <c r="AM2130" s="5"/>
      <c r="AN2130" s="5"/>
      <c r="AO2130" s="5"/>
      <c r="AP2130" s="5"/>
      <c r="AQ2130" s="5"/>
      <c r="AR2130" s="5"/>
      <c r="AS2130" s="5"/>
      <c r="AT2130" s="5"/>
      <c r="AU2130" s="5"/>
      <c r="AV2130" s="5"/>
      <c r="AW2130" s="5"/>
      <c r="AX2130" s="5"/>
      <c r="AY2130" s="5"/>
      <c r="AZ2130" s="5"/>
      <c r="BA2130" s="5"/>
      <c r="BB2130" s="5"/>
      <c r="BC2130" s="5"/>
      <c r="BD2130" s="5"/>
      <c r="BE2130" s="5"/>
      <c r="BF2130" s="5"/>
      <c r="BG2130" s="5"/>
      <c r="BH2130" s="5"/>
      <c r="BI2130" s="5"/>
      <c r="BJ2130" s="5"/>
      <c r="BK2130" s="5"/>
      <c r="BL2130" s="5"/>
      <c r="BM2130" s="5"/>
      <c r="BN2130" s="5"/>
      <c r="BO2130" s="1">
        <f t="shared" si="33"/>
        <v>0</v>
      </c>
      <c r="BP2130" s="2"/>
    </row>
    <row r="2131" spans="1:68" x14ac:dyDescent="0.25">
      <c r="A2131" s="3"/>
      <c r="B2131" s="4"/>
      <c r="C2131" s="2"/>
      <c r="D2131" s="5"/>
      <c r="E2131" s="5"/>
      <c r="F2131" s="5"/>
      <c r="G2131" s="5"/>
      <c r="H2131" s="5"/>
      <c r="I2131" s="5"/>
      <c r="J2131" s="5"/>
      <c r="K2131" s="5"/>
      <c r="L2131" s="5"/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5"/>
      <c r="X2131" s="5"/>
      <c r="Y2131" s="5"/>
      <c r="Z2131" s="5"/>
      <c r="AA2131" s="5"/>
      <c r="AB2131" s="5"/>
      <c r="AC2131" s="5"/>
      <c r="AD2131" s="5"/>
      <c r="AE2131" s="5"/>
      <c r="AF2131" s="5"/>
      <c r="AG2131" s="5"/>
      <c r="AH2131" s="5"/>
      <c r="AI2131" s="5"/>
      <c r="AJ2131" s="5"/>
      <c r="AK2131" s="5"/>
      <c r="AL2131" s="5"/>
      <c r="AM2131" s="5"/>
      <c r="AN2131" s="5"/>
      <c r="AO2131" s="5"/>
      <c r="AP2131" s="5"/>
      <c r="AQ2131" s="5"/>
      <c r="AR2131" s="5"/>
      <c r="AS2131" s="5"/>
      <c r="AT2131" s="5"/>
      <c r="AU2131" s="5"/>
      <c r="AV2131" s="5"/>
      <c r="AW2131" s="5"/>
      <c r="AX2131" s="5"/>
      <c r="AY2131" s="5"/>
      <c r="AZ2131" s="5"/>
      <c r="BA2131" s="5"/>
      <c r="BB2131" s="5"/>
      <c r="BC2131" s="5"/>
      <c r="BD2131" s="5"/>
      <c r="BE2131" s="5"/>
      <c r="BF2131" s="5"/>
      <c r="BG2131" s="5"/>
      <c r="BH2131" s="5"/>
      <c r="BI2131" s="5"/>
      <c r="BJ2131" s="5"/>
      <c r="BK2131" s="5"/>
      <c r="BL2131" s="5"/>
      <c r="BM2131" s="5"/>
      <c r="BN2131" s="5"/>
      <c r="BO2131" s="1">
        <f t="shared" si="33"/>
        <v>0</v>
      </c>
      <c r="BP2131" s="2"/>
    </row>
    <row r="2132" spans="1:68" x14ac:dyDescent="0.25">
      <c r="A2132" s="3"/>
      <c r="B2132" s="4"/>
      <c r="C2132" s="2"/>
      <c r="D2132" s="5"/>
      <c r="E2132" s="5"/>
      <c r="F2132" s="5"/>
      <c r="G2132" s="5"/>
      <c r="H2132" s="5"/>
      <c r="I2132" s="5"/>
      <c r="J2132" s="5"/>
      <c r="K2132" s="5"/>
      <c r="L2132" s="5"/>
      <c r="M2132" s="5"/>
      <c r="N2132" s="5"/>
      <c r="O2132" s="5"/>
      <c r="P2132" s="5"/>
      <c r="Q2132" s="5"/>
      <c r="R2132" s="5"/>
      <c r="S2132" s="5"/>
      <c r="T2132" s="5"/>
      <c r="U2132" s="5"/>
      <c r="V2132" s="5"/>
      <c r="W2132" s="5"/>
      <c r="X2132" s="5"/>
      <c r="Y2132" s="5"/>
      <c r="Z2132" s="5"/>
      <c r="AA2132" s="5"/>
      <c r="AB2132" s="5"/>
      <c r="AC2132" s="5"/>
      <c r="AD2132" s="5"/>
      <c r="AE2132" s="5"/>
      <c r="AF2132" s="5"/>
      <c r="AG2132" s="5"/>
      <c r="AH2132" s="5"/>
      <c r="AI2132" s="5"/>
      <c r="AJ2132" s="5"/>
      <c r="AK2132" s="5"/>
      <c r="AL2132" s="5"/>
      <c r="AM2132" s="5"/>
      <c r="AN2132" s="5"/>
      <c r="AO2132" s="5"/>
      <c r="AP2132" s="5"/>
      <c r="AQ2132" s="5"/>
      <c r="AR2132" s="5"/>
      <c r="AS2132" s="5"/>
      <c r="AT2132" s="5"/>
      <c r="AU2132" s="5"/>
      <c r="AV2132" s="5"/>
      <c r="AW2132" s="5"/>
      <c r="AX2132" s="5"/>
      <c r="AY2132" s="5"/>
      <c r="AZ2132" s="5"/>
      <c r="BA2132" s="5"/>
      <c r="BB2132" s="5"/>
      <c r="BC2132" s="5"/>
      <c r="BD2132" s="5"/>
      <c r="BE2132" s="5"/>
      <c r="BF2132" s="5"/>
      <c r="BG2132" s="5"/>
      <c r="BH2132" s="5"/>
      <c r="BI2132" s="5"/>
      <c r="BJ2132" s="5"/>
      <c r="BK2132" s="5"/>
      <c r="BL2132" s="5"/>
      <c r="BM2132" s="5"/>
      <c r="BN2132" s="5"/>
      <c r="BO2132" s="1">
        <f t="shared" si="33"/>
        <v>0</v>
      </c>
      <c r="BP2132" s="2"/>
    </row>
    <row r="2133" spans="1:68" x14ac:dyDescent="0.25">
      <c r="A2133" s="3"/>
      <c r="B2133" s="4"/>
      <c r="C2133" s="2"/>
      <c r="D2133" s="5"/>
      <c r="E2133" s="5"/>
      <c r="F2133" s="5"/>
      <c r="G2133" s="5"/>
      <c r="H2133" s="5"/>
      <c r="I2133" s="5"/>
      <c r="J2133" s="5"/>
      <c r="K2133" s="5"/>
      <c r="L2133" s="5"/>
      <c r="M2133" s="5"/>
      <c r="N2133" s="5"/>
      <c r="O2133" s="5"/>
      <c r="P2133" s="5"/>
      <c r="Q2133" s="5"/>
      <c r="R2133" s="5"/>
      <c r="S2133" s="5"/>
      <c r="T2133" s="5"/>
      <c r="U2133" s="5"/>
      <c r="V2133" s="5"/>
      <c r="W2133" s="5"/>
      <c r="X2133" s="5"/>
      <c r="Y2133" s="5"/>
      <c r="Z2133" s="5"/>
      <c r="AA2133" s="5"/>
      <c r="AB2133" s="5"/>
      <c r="AC2133" s="5"/>
      <c r="AD2133" s="5"/>
      <c r="AE2133" s="5"/>
      <c r="AF2133" s="5"/>
      <c r="AG2133" s="5"/>
      <c r="AH2133" s="5"/>
      <c r="AI2133" s="5"/>
      <c r="AJ2133" s="5"/>
      <c r="AK2133" s="5"/>
      <c r="AL2133" s="5"/>
      <c r="AM2133" s="5"/>
      <c r="AN2133" s="5"/>
      <c r="AO2133" s="5"/>
      <c r="AP2133" s="5"/>
      <c r="AQ2133" s="5"/>
      <c r="AR2133" s="5"/>
      <c r="AS2133" s="5"/>
      <c r="AT2133" s="5"/>
      <c r="AU2133" s="5"/>
      <c r="AV2133" s="5"/>
      <c r="AW2133" s="5"/>
      <c r="AX2133" s="5"/>
      <c r="AY2133" s="5"/>
      <c r="AZ2133" s="5"/>
      <c r="BA2133" s="5"/>
      <c r="BB2133" s="5"/>
      <c r="BC2133" s="5"/>
      <c r="BD2133" s="5"/>
      <c r="BE2133" s="5"/>
      <c r="BF2133" s="5"/>
      <c r="BG2133" s="5"/>
      <c r="BH2133" s="5"/>
      <c r="BI2133" s="5"/>
      <c r="BJ2133" s="5"/>
      <c r="BK2133" s="5"/>
      <c r="BL2133" s="5"/>
      <c r="BM2133" s="5"/>
      <c r="BN2133" s="5"/>
      <c r="BO2133" s="1">
        <f t="shared" si="33"/>
        <v>0</v>
      </c>
      <c r="BP2133" s="2"/>
    </row>
    <row r="2134" spans="1:68" x14ac:dyDescent="0.25">
      <c r="A2134" s="3"/>
      <c r="B2134" s="4"/>
      <c r="C2134" s="2"/>
      <c r="D2134" s="5"/>
      <c r="E2134" s="5"/>
      <c r="F2134" s="5"/>
      <c r="G2134" s="5"/>
      <c r="H2134" s="5"/>
      <c r="I2134" s="5"/>
      <c r="J2134" s="5"/>
      <c r="K2134" s="5"/>
      <c r="L2134" s="5"/>
      <c r="M2134" s="5"/>
      <c r="N2134" s="5"/>
      <c r="O2134" s="5"/>
      <c r="P2134" s="5"/>
      <c r="Q2134" s="5"/>
      <c r="R2134" s="5"/>
      <c r="S2134" s="5"/>
      <c r="T2134" s="5"/>
      <c r="U2134" s="5"/>
      <c r="V2134" s="5"/>
      <c r="W2134" s="5"/>
      <c r="X2134" s="5"/>
      <c r="Y2134" s="5"/>
      <c r="Z2134" s="5"/>
      <c r="AA2134" s="5"/>
      <c r="AB2134" s="5"/>
      <c r="AC2134" s="5"/>
      <c r="AD2134" s="5"/>
      <c r="AE2134" s="5"/>
      <c r="AF2134" s="5"/>
      <c r="AG2134" s="5"/>
      <c r="AH2134" s="5"/>
      <c r="AI2134" s="5"/>
      <c r="AJ2134" s="5"/>
      <c r="AK2134" s="5"/>
      <c r="AL2134" s="5"/>
      <c r="AM2134" s="5"/>
      <c r="AN2134" s="5"/>
      <c r="AO2134" s="5"/>
      <c r="AP2134" s="5"/>
      <c r="AQ2134" s="5"/>
      <c r="AR2134" s="5"/>
      <c r="AS2134" s="5"/>
      <c r="AT2134" s="5"/>
      <c r="AU2134" s="5"/>
      <c r="AV2134" s="5"/>
      <c r="AW2134" s="5"/>
      <c r="AX2134" s="5"/>
      <c r="AY2134" s="5"/>
      <c r="AZ2134" s="5"/>
      <c r="BA2134" s="5"/>
      <c r="BB2134" s="5"/>
      <c r="BC2134" s="5"/>
      <c r="BD2134" s="5"/>
      <c r="BE2134" s="5"/>
      <c r="BF2134" s="5"/>
      <c r="BG2134" s="5"/>
      <c r="BH2134" s="5"/>
      <c r="BI2134" s="5"/>
      <c r="BJ2134" s="5"/>
      <c r="BK2134" s="5"/>
      <c r="BL2134" s="5"/>
      <c r="BM2134" s="5"/>
      <c r="BN2134" s="5"/>
      <c r="BO2134" s="1">
        <f t="shared" si="33"/>
        <v>0</v>
      </c>
      <c r="BP2134" s="2"/>
    </row>
    <row r="2135" spans="1:68" x14ac:dyDescent="0.25">
      <c r="A2135" s="3"/>
      <c r="B2135" s="4"/>
      <c r="C2135" s="2"/>
      <c r="D2135" s="5"/>
      <c r="E2135" s="5"/>
      <c r="F2135" s="5"/>
      <c r="G2135" s="5"/>
      <c r="H2135" s="5"/>
      <c r="I2135" s="5"/>
      <c r="J2135" s="5"/>
      <c r="K2135" s="5"/>
      <c r="L2135" s="5"/>
      <c r="M2135" s="5"/>
      <c r="N2135" s="5"/>
      <c r="O2135" s="5"/>
      <c r="P2135" s="5"/>
      <c r="Q2135" s="5"/>
      <c r="R2135" s="5"/>
      <c r="S2135" s="5"/>
      <c r="T2135" s="5"/>
      <c r="U2135" s="5"/>
      <c r="V2135" s="5"/>
      <c r="W2135" s="5"/>
      <c r="X2135" s="5"/>
      <c r="Y2135" s="5"/>
      <c r="Z2135" s="5"/>
      <c r="AA2135" s="5"/>
      <c r="AB2135" s="5"/>
      <c r="AC2135" s="5"/>
      <c r="AD2135" s="5"/>
      <c r="AE2135" s="5"/>
      <c r="AF2135" s="5"/>
      <c r="AG2135" s="5"/>
      <c r="AH2135" s="5"/>
      <c r="AI2135" s="5"/>
      <c r="AJ2135" s="5"/>
      <c r="AK2135" s="5"/>
      <c r="AL2135" s="5"/>
      <c r="AM2135" s="5"/>
      <c r="AN2135" s="5"/>
      <c r="AO2135" s="5"/>
      <c r="AP2135" s="5"/>
      <c r="AQ2135" s="5"/>
      <c r="AR2135" s="5"/>
      <c r="AS2135" s="5"/>
      <c r="AT2135" s="5"/>
      <c r="AU2135" s="5"/>
      <c r="AV2135" s="5"/>
      <c r="AW2135" s="5"/>
      <c r="AX2135" s="5"/>
      <c r="AY2135" s="5"/>
      <c r="AZ2135" s="5"/>
      <c r="BA2135" s="5"/>
      <c r="BB2135" s="5"/>
      <c r="BC2135" s="5"/>
      <c r="BD2135" s="5"/>
      <c r="BE2135" s="5"/>
      <c r="BF2135" s="5"/>
      <c r="BG2135" s="5"/>
      <c r="BH2135" s="5"/>
      <c r="BI2135" s="5"/>
      <c r="BJ2135" s="5"/>
      <c r="BK2135" s="5"/>
      <c r="BL2135" s="5"/>
      <c r="BM2135" s="5"/>
      <c r="BN2135" s="5"/>
      <c r="BO2135" s="1">
        <f t="shared" si="33"/>
        <v>0</v>
      </c>
      <c r="BP2135" s="2"/>
    </row>
    <row r="2136" spans="1:68" x14ac:dyDescent="0.25">
      <c r="A2136" s="3"/>
      <c r="B2136" s="4"/>
      <c r="C2136" s="2"/>
      <c r="D2136" s="5"/>
      <c r="E2136" s="5"/>
      <c r="F2136" s="5"/>
      <c r="G2136" s="5"/>
      <c r="H2136" s="5"/>
      <c r="I2136" s="5"/>
      <c r="J2136" s="5"/>
      <c r="K2136" s="5"/>
      <c r="L2136" s="5"/>
      <c r="M2136" s="5"/>
      <c r="N2136" s="5"/>
      <c r="O2136" s="5"/>
      <c r="P2136" s="5"/>
      <c r="Q2136" s="5"/>
      <c r="R2136" s="5"/>
      <c r="S2136" s="5"/>
      <c r="T2136" s="5"/>
      <c r="U2136" s="5"/>
      <c r="V2136" s="5"/>
      <c r="W2136" s="5"/>
      <c r="X2136" s="5"/>
      <c r="Y2136" s="5"/>
      <c r="Z2136" s="5"/>
      <c r="AA2136" s="5"/>
      <c r="AB2136" s="5"/>
      <c r="AC2136" s="5"/>
      <c r="AD2136" s="5"/>
      <c r="AE2136" s="5"/>
      <c r="AF2136" s="5"/>
      <c r="AG2136" s="5"/>
      <c r="AH2136" s="5"/>
      <c r="AI2136" s="5"/>
      <c r="AJ2136" s="5"/>
      <c r="AK2136" s="5"/>
      <c r="AL2136" s="5"/>
      <c r="AM2136" s="5"/>
      <c r="AN2136" s="5"/>
      <c r="AO2136" s="5"/>
      <c r="AP2136" s="5"/>
      <c r="AQ2136" s="5"/>
      <c r="AR2136" s="5"/>
      <c r="AS2136" s="5"/>
      <c r="AT2136" s="5"/>
      <c r="AU2136" s="5"/>
      <c r="AV2136" s="5"/>
      <c r="AW2136" s="5"/>
      <c r="AX2136" s="5"/>
      <c r="AY2136" s="5"/>
      <c r="AZ2136" s="5"/>
      <c r="BA2136" s="5"/>
      <c r="BB2136" s="5"/>
      <c r="BC2136" s="5"/>
      <c r="BD2136" s="5"/>
      <c r="BE2136" s="5"/>
      <c r="BF2136" s="5"/>
      <c r="BG2136" s="5"/>
      <c r="BH2136" s="5"/>
      <c r="BI2136" s="5"/>
      <c r="BJ2136" s="5"/>
      <c r="BK2136" s="5"/>
      <c r="BL2136" s="5"/>
      <c r="BM2136" s="5"/>
      <c r="BN2136" s="5"/>
      <c r="BO2136" s="1">
        <f t="shared" si="33"/>
        <v>0</v>
      </c>
      <c r="BP2136" s="2"/>
    </row>
    <row r="2137" spans="1:68" x14ac:dyDescent="0.25">
      <c r="A2137" s="3"/>
      <c r="B2137" s="4"/>
      <c r="C2137" s="2"/>
      <c r="D2137" s="5"/>
      <c r="E2137" s="5"/>
      <c r="F2137" s="5"/>
      <c r="G2137" s="5"/>
      <c r="H2137" s="5"/>
      <c r="I2137" s="5"/>
      <c r="J2137" s="5"/>
      <c r="K2137" s="5"/>
      <c r="L2137" s="5"/>
      <c r="M2137" s="5"/>
      <c r="N2137" s="5"/>
      <c r="O2137" s="5"/>
      <c r="P2137" s="5"/>
      <c r="Q2137" s="5"/>
      <c r="R2137" s="5"/>
      <c r="S2137" s="5"/>
      <c r="T2137" s="5"/>
      <c r="U2137" s="5"/>
      <c r="V2137" s="5"/>
      <c r="W2137" s="5"/>
      <c r="X2137" s="5"/>
      <c r="Y2137" s="5"/>
      <c r="Z2137" s="5"/>
      <c r="AA2137" s="5"/>
      <c r="AB2137" s="5"/>
      <c r="AC2137" s="5"/>
      <c r="AD2137" s="5"/>
      <c r="AE2137" s="5"/>
      <c r="AF2137" s="5"/>
      <c r="AG2137" s="5"/>
      <c r="AH2137" s="5"/>
      <c r="AI2137" s="5"/>
      <c r="AJ2137" s="5"/>
      <c r="AK2137" s="5"/>
      <c r="AL2137" s="5"/>
      <c r="AM2137" s="5"/>
      <c r="AN2137" s="5"/>
      <c r="AO2137" s="5"/>
      <c r="AP2137" s="5"/>
      <c r="AQ2137" s="5"/>
      <c r="AR2137" s="5"/>
      <c r="AS2137" s="5"/>
      <c r="AT2137" s="5"/>
      <c r="AU2137" s="5"/>
      <c r="AV2137" s="5"/>
      <c r="AW2137" s="5"/>
      <c r="AX2137" s="5"/>
      <c r="AY2137" s="5"/>
      <c r="AZ2137" s="5"/>
      <c r="BA2137" s="5"/>
      <c r="BB2137" s="5"/>
      <c r="BC2137" s="5"/>
      <c r="BD2137" s="5"/>
      <c r="BE2137" s="5"/>
      <c r="BF2137" s="5"/>
      <c r="BG2137" s="5"/>
      <c r="BH2137" s="5"/>
      <c r="BI2137" s="5"/>
      <c r="BJ2137" s="5"/>
      <c r="BK2137" s="5"/>
      <c r="BL2137" s="5"/>
      <c r="BM2137" s="5"/>
      <c r="BN2137" s="5"/>
      <c r="BO2137" s="1">
        <f t="shared" si="33"/>
        <v>0</v>
      </c>
      <c r="BP2137" s="2"/>
    </row>
    <row r="2138" spans="1:68" x14ac:dyDescent="0.25">
      <c r="A2138" s="3"/>
      <c r="B2138" s="4"/>
      <c r="C2138" s="2"/>
      <c r="D2138" s="5"/>
      <c r="E2138" s="5"/>
      <c r="F2138" s="5"/>
      <c r="G2138" s="5"/>
      <c r="H2138" s="5"/>
      <c r="I2138" s="5"/>
      <c r="J2138" s="5"/>
      <c r="K2138" s="5"/>
      <c r="L2138" s="5"/>
      <c r="M2138" s="5"/>
      <c r="N2138" s="5"/>
      <c r="O2138" s="5"/>
      <c r="P2138" s="5"/>
      <c r="Q2138" s="5"/>
      <c r="R2138" s="5"/>
      <c r="S2138" s="5"/>
      <c r="T2138" s="5"/>
      <c r="U2138" s="5"/>
      <c r="V2138" s="5"/>
      <c r="W2138" s="5"/>
      <c r="X2138" s="5"/>
      <c r="Y2138" s="5"/>
      <c r="Z2138" s="5"/>
      <c r="AA2138" s="5"/>
      <c r="AB2138" s="5"/>
      <c r="AC2138" s="5"/>
      <c r="AD2138" s="5"/>
      <c r="AE2138" s="5"/>
      <c r="AF2138" s="5"/>
      <c r="AG2138" s="5"/>
      <c r="AH2138" s="5"/>
      <c r="AI2138" s="5"/>
      <c r="AJ2138" s="5"/>
      <c r="AK2138" s="5"/>
      <c r="AL2138" s="5"/>
      <c r="AM2138" s="5"/>
      <c r="AN2138" s="5"/>
      <c r="AO2138" s="5"/>
      <c r="AP2138" s="5"/>
      <c r="AQ2138" s="5"/>
      <c r="AR2138" s="5"/>
      <c r="AS2138" s="5"/>
      <c r="AT2138" s="5"/>
      <c r="AU2138" s="5"/>
      <c r="AV2138" s="5"/>
      <c r="AW2138" s="5"/>
      <c r="AX2138" s="5"/>
      <c r="AY2138" s="5"/>
      <c r="AZ2138" s="5"/>
      <c r="BA2138" s="5"/>
      <c r="BB2138" s="5"/>
      <c r="BC2138" s="5"/>
      <c r="BD2138" s="5"/>
      <c r="BE2138" s="5"/>
      <c r="BF2138" s="5"/>
      <c r="BG2138" s="5"/>
      <c r="BH2138" s="5"/>
      <c r="BI2138" s="5"/>
      <c r="BJ2138" s="5"/>
      <c r="BK2138" s="5"/>
      <c r="BL2138" s="5"/>
      <c r="BM2138" s="5"/>
      <c r="BN2138" s="5"/>
      <c r="BO2138" s="1">
        <f t="shared" si="33"/>
        <v>0</v>
      </c>
      <c r="BP2138" s="2"/>
    </row>
    <row r="2139" spans="1:68" x14ac:dyDescent="0.25">
      <c r="A2139" s="3"/>
      <c r="B2139" s="4"/>
      <c r="C2139" s="2"/>
      <c r="D2139" s="5"/>
      <c r="E2139" s="5"/>
      <c r="F2139" s="5"/>
      <c r="G2139" s="5"/>
      <c r="H2139" s="5"/>
      <c r="I2139" s="5"/>
      <c r="J2139" s="5"/>
      <c r="K2139" s="5"/>
      <c r="L2139" s="5"/>
      <c r="M2139" s="5"/>
      <c r="N2139" s="5"/>
      <c r="O2139" s="5"/>
      <c r="P2139" s="5"/>
      <c r="Q2139" s="5"/>
      <c r="R2139" s="5"/>
      <c r="S2139" s="5"/>
      <c r="T2139" s="5"/>
      <c r="U2139" s="5"/>
      <c r="V2139" s="5"/>
      <c r="W2139" s="5"/>
      <c r="X2139" s="5"/>
      <c r="Y2139" s="5"/>
      <c r="Z2139" s="5"/>
      <c r="AA2139" s="5"/>
      <c r="AB2139" s="5"/>
      <c r="AC2139" s="5"/>
      <c r="AD2139" s="5"/>
      <c r="AE2139" s="5"/>
      <c r="AF2139" s="5"/>
      <c r="AG2139" s="5"/>
      <c r="AH2139" s="5"/>
      <c r="AI2139" s="5"/>
      <c r="AJ2139" s="5"/>
      <c r="AK2139" s="5"/>
      <c r="AL2139" s="5"/>
      <c r="AM2139" s="5"/>
      <c r="AN2139" s="5"/>
      <c r="AO2139" s="5"/>
      <c r="AP2139" s="5"/>
      <c r="AQ2139" s="5"/>
      <c r="AR2139" s="5"/>
      <c r="AS2139" s="5"/>
      <c r="AT2139" s="5"/>
      <c r="AU2139" s="5"/>
      <c r="AV2139" s="5"/>
      <c r="AW2139" s="5"/>
      <c r="AX2139" s="5"/>
      <c r="AY2139" s="5"/>
      <c r="AZ2139" s="5"/>
      <c r="BA2139" s="5"/>
      <c r="BB2139" s="5"/>
      <c r="BC2139" s="5"/>
      <c r="BD2139" s="5"/>
      <c r="BE2139" s="5"/>
      <c r="BF2139" s="5"/>
      <c r="BG2139" s="5"/>
      <c r="BH2139" s="5"/>
      <c r="BI2139" s="5"/>
      <c r="BJ2139" s="5"/>
      <c r="BK2139" s="5"/>
      <c r="BL2139" s="5"/>
      <c r="BM2139" s="5"/>
      <c r="BN2139" s="5"/>
      <c r="BO2139" s="1">
        <f t="shared" si="33"/>
        <v>0</v>
      </c>
      <c r="BP2139" s="2"/>
    </row>
    <row r="2140" spans="1:68" x14ac:dyDescent="0.25">
      <c r="A2140" s="3"/>
      <c r="B2140" s="4"/>
      <c r="C2140" s="2"/>
      <c r="D2140" s="5"/>
      <c r="E2140" s="5"/>
      <c r="F2140" s="5"/>
      <c r="G2140" s="5"/>
      <c r="H2140" s="5"/>
      <c r="I2140" s="5"/>
      <c r="J2140" s="5"/>
      <c r="K2140" s="5"/>
      <c r="L2140" s="5"/>
      <c r="M2140" s="5"/>
      <c r="N2140" s="5"/>
      <c r="O2140" s="5"/>
      <c r="P2140" s="5"/>
      <c r="Q2140" s="5"/>
      <c r="R2140" s="5"/>
      <c r="S2140" s="5"/>
      <c r="T2140" s="5"/>
      <c r="U2140" s="5"/>
      <c r="V2140" s="5"/>
      <c r="W2140" s="5"/>
      <c r="X2140" s="5"/>
      <c r="Y2140" s="5"/>
      <c r="Z2140" s="5"/>
      <c r="AA2140" s="5"/>
      <c r="AB2140" s="5"/>
      <c r="AC2140" s="5"/>
      <c r="AD2140" s="5"/>
      <c r="AE2140" s="5"/>
      <c r="AF2140" s="5"/>
      <c r="AG2140" s="5"/>
      <c r="AH2140" s="5"/>
      <c r="AI2140" s="5"/>
      <c r="AJ2140" s="5"/>
      <c r="AK2140" s="5"/>
      <c r="AL2140" s="5"/>
      <c r="AM2140" s="5"/>
      <c r="AN2140" s="5"/>
      <c r="AO2140" s="5"/>
      <c r="AP2140" s="5"/>
      <c r="AQ2140" s="5"/>
      <c r="AR2140" s="5"/>
      <c r="AS2140" s="5"/>
      <c r="AT2140" s="5"/>
      <c r="AU2140" s="5"/>
      <c r="AV2140" s="5"/>
      <c r="AW2140" s="5"/>
      <c r="AX2140" s="5"/>
      <c r="AY2140" s="5"/>
      <c r="AZ2140" s="5"/>
      <c r="BA2140" s="5"/>
      <c r="BB2140" s="5"/>
      <c r="BC2140" s="5"/>
      <c r="BD2140" s="5"/>
      <c r="BE2140" s="5"/>
      <c r="BF2140" s="5"/>
      <c r="BG2140" s="5"/>
      <c r="BH2140" s="5"/>
      <c r="BI2140" s="5"/>
      <c r="BJ2140" s="5"/>
      <c r="BK2140" s="5"/>
      <c r="BL2140" s="5"/>
      <c r="BM2140" s="5"/>
      <c r="BN2140" s="5"/>
      <c r="BO2140" s="1">
        <f t="shared" si="33"/>
        <v>0</v>
      </c>
      <c r="BP2140" s="2"/>
    </row>
    <row r="2141" spans="1:68" x14ac:dyDescent="0.25">
      <c r="A2141" s="3"/>
      <c r="B2141" s="4"/>
      <c r="C2141" s="2"/>
      <c r="D2141" s="5"/>
      <c r="E2141" s="5"/>
      <c r="F2141" s="5"/>
      <c r="G2141" s="5"/>
      <c r="H2141" s="5"/>
      <c r="I2141" s="5"/>
      <c r="J2141" s="5"/>
      <c r="K2141" s="5"/>
      <c r="L2141" s="5"/>
      <c r="M2141" s="5"/>
      <c r="N2141" s="5"/>
      <c r="O2141" s="5"/>
      <c r="P2141" s="5"/>
      <c r="Q2141" s="5"/>
      <c r="R2141" s="5"/>
      <c r="S2141" s="5"/>
      <c r="T2141" s="5"/>
      <c r="U2141" s="5"/>
      <c r="V2141" s="5"/>
      <c r="W2141" s="5"/>
      <c r="X2141" s="5"/>
      <c r="Y2141" s="5"/>
      <c r="Z2141" s="5"/>
      <c r="AA2141" s="5"/>
      <c r="AB2141" s="5"/>
      <c r="AC2141" s="5"/>
      <c r="AD2141" s="5"/>
      <c r="AE2141" s="5"/>
      <c r="AF2141" s="5"/>
      <c r="AG2141" s="5"/>
      <c r="AH2141" s="5"/>
      <c r="AI2141" s="5"/>
      <c r="AJ2141" s="5"/>
      <c r="AK2141" s="5"/>
      <c r="AL2141" s="5"/>
      <c r="AM2141" s="5"/>
      <c r="AN2141" s="5"/>
      <c r="AO2141" s="5"/>
      <c r="AP2141" s="5"/>
      <c r="AQ2141" s="5"/>
      <c r="AR2141" s="5"/>
      <c r="AS2141" s="5"/>
      <c r="AT2141" s="5"/>
      <c r="AU2141" s="5"/>
      <c r="AV2141" s="5"/>
      <c r="AW2141" s="5"/>
      <c r="AX2141" s="5"/>
      <c r="AY2141" s="5"/>
      <c r="AZ2141" s="5"/>
      <c r="BA2141" s="5"/>
      <c r="BB2141" s="5"/>
      <c r="BC2141" s="5"/>
      <c r="BD2141" s="5"/>
      <c r="BE2141" s="5"/>
      <c r="BF2141" s="5"/>
      <c r="BG2141" s="5"/>
      <c r="BH2141" s="5"/>
      <c r="BI2141" s="5"/>
      <c r="BJ2141" s="5"/>
      <c r="BK2141" s="5"/>
      <c r="BL2141" s="5"/>
      <c r="BM2141" s="5"/>
      <c r="BN2141" s="5"/>
      <c r="BO2141" s="1">
        <f t="shared" si="33"/>
        <v>0</v>
      </c>
      <c r="BP2141" s="2"/>
    </row>
    <row r="2142" spans="1:68" x14ac:dyDescent="0.25">
      <c r="A2142" s="3"/>
      <c r="B2142" s="4"/>
      <c r="C2142" s="2"/>
      <c r="D2142" s="5"/>
      <c r="E2142" s="5"/>
      <c r="F2142" s="5"/>
      <c r="G2142" s="5"/>
      <c r="H2142" s="5"/>
      <c r="I2142" s="5"/>
      <c r="J2142" s="5"/>
      <c r="K2142" s="5"/>
      <c r="L2142" s="5"/>
      <c r="M2142" s="5"/>
      <c r="N2142" s="5"/>
      <c r="O2142" s="5"/>
      <c r="P2142" s="5"/>
      <c r="Q2142" s="5"/>
      <c r="R2142" s="5"/>
      <c r="S2142" s="5"/>
      <c r="T2142" s="5"/>
      <c r="U2142" s="5"/>
      <c r="V2142" s="5"/>
      <c r="W2142" s="5"/>
      <c r="X2142" s="5"/>
      <c r="Y2142" s="5"/>
      <c r="Z2142" s="5"/>
      <c r="AA2142" s="5"/>
      <c r="AB2142" s="5"/>
      <c r="AC2142" s="5"/>
      <c r="AD2142" s="5"/>
      <c r="AE2142" s="5"/>
      <c r="AF2142" s="5"/>
      <c r="AG2142" s="5"/>
      <c r="AH2142" s="5"/>
      <c r="AI2142" s="5"/>
      <c r="AJ2142" s="5"/>
      <c r="AK2142" s="5"/>
      <c r="AL2142" s="5"/>
      <c r="AM2142" s="5"/>
      <c r="AN2142" s="5"/>
      <c r="AO2142" s="5"/>
      <c r="AP2142" s="5"/>
      <c r="AQ2142" s="5"/>
      <c r="AR2142" s="5"/>
      <c r="AS2142" s="5"/>
      <c r="AT2142" s="5"/>
      <c r="AU2142" s="5"/>
      <c r="AV2142" s="5"/>
      <c r="AW2142" s="5"/>
      <c r="AX2142" s="5"/>
      <c r="AY2142" s="5"/>
      <c r="AZ2142" s="5"/>
      <c r="BA2142" s="5"/>
      <c r="BB2142" s="5"/>
      <c r="BC2142" s="5"/>
      <c r="BD2142" s="5"/>
      <c r="BE2142" s="5"/>
      <c r="BF2142" s="5"/>
      <c r="BG2142" s="5"/>
      <c r="BH2142" s="5"/>
      <c r="BI2142" s="5"/>
      <c r="BJ2142" s="5"/>
      <c r="BK2142" s="5"/>
      <c r="BL2142" s="5"/>
      <c r="BM2142" s="5"/>
      <c r="BN2142" s="5"/>
      <c r="BO2142" s="1">
        <f t="shared" si="33"/>
        <v>0</v>
      </c>
      <c r="BP2142" s="2"/>
    </row>
    <row r="2143" spans="1:68" x14ac:dyDescent="0.25">
      <c r="A2143" s="3"/>
      <c r="B2143" s="4"/>
      <c r="C2143" s="2"/>
      <c r="D2143" s="5"/>
      <c r="E2143" s="5"/>
      <c r="F2143" s="5"/>
      <c r="G2143" s="5"/>
      <c r="H2143" s="5"/>
      <c r="I2143" s="5"/>
      <c r="J2143" s="5"/>
      <c r="K2143" s="5"/>
      <c r="L2143" s="5"/>
      <c r="M2143" s="5"/>
      <c r="N2143" s="5"/>
      <c r="O2143" s="5"/>
      <c r="P2143" s="5"/>
      <c r="Q2143" s="5"/>
      <c r="R2143" s="5"/>
      <c r="S2143" s="5"/>
      <c r="T2143" s="5"/>
      <c r="U2143" s="5"/>
      <c r="V2143" s="5"/>
      <c r="W2143" s="5"/>
      <c r="X2143" s="5"/>
      <c r="Y2143" s="5"/>
      <c r="Z2143" s="5"/>
      <c r="AA2143" s="5"/>
      <c r="AB2143" s="5"/>
      <c r="AC2143" s="5"/>
      <c r="AD2143" s="5"/>
      <c r="AE2143" s="5"/>
      <c r="AF2143" s="5"/>
      <c r="AG2143" s="5"/>
      <c r="AH2143" s="5"/>
      <c r="AI2143" s="5"/>
      <c r="AJ2143" s="5"/>
      <c r="AK2143" s="5"/>
      <c r="AL2143" s="5"/>
      <c r="AM2143" s="5"/>
      <c r="AN2143" s="5"/>
      <c r="AO2143" s="5"/>
      <c r="AP2143" s="5"/>
      <c r="AQ2143" s="5"/>
      <c r="AR2143" s="5"/>
      <c r="AS2143" s="5"/>
      <c r="AT2143" s="5"/>
      <c r="AU2143" s="5"/>
      <c r="AV2143" s="5"/>
      <c r="AW2143" s="5"/>
      <c r="AX2143" s="5"/>
      <c r="AY2143" s="5"/>
      <c r="AZ2143" s="5"/>
      <c r="BA2143" s="5"/>
      <c r="BB2143" s="5"/>
      <c r="BC2143" s="5"/>
      <c r="BD2143" s="5"/>
      <c r="BE2143" s="5"/>
      <c r="BF2143" s="5"/>
      <c r="BG2143" s="5"/>
      <c r="BH2143" s="5"/>
      <c r="BI2143" s="5"/>
      <c r="BJ2143" s="5"/>
      <c r="BK2143" s="5"/>
      <c r="BL2143" s="5"/>
      <c r="BM2143" s="5"/>
      <c r="BN2143" s="5"/>
      <c r="BO2143" s="1">
        <f t="shared" si="33"/>
        <v>0</v>
      </c>
      <c r="BP2143" s="2"/>
    </row>
    <row r="2144" spans="1:68" x14ac:dyDescent="0.25">
      <c r="A2144" s="3"/>
      <c r="B2144" s="4"/>
      <c r="C2144" s="2"/>
      <c r="D2144" s="5"/>
      <c r="E2144" s="5"/>
      <c r="F2144" s="5"/>
      <c r="G2144" s="5"/>
      <c r="H2144" s="5"/>
      <c r="I2144" s="5"/>
      <c r="J2144" s="5"/>
      <c r="K2144" s="5"/>
      <c r="L2144" s="5"/>
      <c r="M2144" s="5"/>
      <c r="N2144" s="5"/>
      <c r="O2144" s="5"/>
      <c r="P2144" s="5"/>
      <c r="Q2144" s="5"/>
      <c r="R2144" s="5"/>
      <c r="S2144" s="5"/>
      <c r="T2144" s="5"/>
      <c r="U2144" s="5"/>
      <c r="V2144" s="5"/>
      <c r="W2144" s="5"/>
      <c r="X2144" s="5"/>
      <c r="Y2144" s="5"/>
      <c r="Z2144" s="5"/>
      <c r="AA2144" s="5"/>
      <c r="AB2144" s="5"/>
      <c r="AC2144" s="5"/>
      <c r="AD2144" s="5"/>
      <c r="AE2144" s="5"/>
      <c r="AF2144" s="5"/>
      <c r="AG2144" s="5"/>
      <c r="AH2144" s="5"/>
      <c r="AI2144" s="5"/>
      <c r="AJ2144" s="5"/>
      <c r="AK2144" s="5"/>
      <c r="AL2144" s="5"/>
      <c r="AM2144" s="5"/>
      <c r="AN2144" s="5"/>
      <c r="AO2144" s="5"/>
      <c r="AP2144" s="5"/>
      <c r="AQ2144" s="5"/>
      <c r="AR2144" s="5"/>
      <c r="AS2144" s="5"/>
      <c r="AT2144" s="5"/>
      <c r="AU2144" s="5"/>
      <c r="AV2144" s="5"/>
      <c r="AW2144" s="5"/>
      <c r="AX2144" s="5"/>
      <c r="AY2144" s="5"/>
      <c r="AZ2144" s="5"/>
      <c r="BA2144" s="5"/>
      <c r="BB2144" s="5"/>
      <c r="BC2144" s="5"/>
      <c r="BD2144" s="5"/>
      <c r="BE2144" s="5"/>
      <c r="BF2144" s="5"/>
      <c r="BG2144" s="5"/>
      <c r="BH2144" s="5"/>
      <c r="BI2144" s="5"/>
      <c r="BJ2144" s="5"/>
      <c r="BK2144" s="5"/>
      <c r="BL2144" s="5"/>
      <c r="BM2144" s="5"/>
      <c r="BN2144" s="5"/>
      <c r="BO2144" s="1">
        <f t="shared" si="33"/>
        <v>0</v>
      </c>
      <c r="BP2144" s="2"/>
    </row>
    <row r="2145" spans="1:68" x14ac:dyDescent="0.25">
      <c r="A2145" s="3"/>
      <c r="B2145" s="4"/>
      <c r="C2145" s="2"/>
      <c r="D2145" s="5"/>
      <c r="E2145" s="5"/>
      <c r="F2145" s="5"/>
      <c r="G2145" s="5"/>
      <c r="H2145" s="5"/>
      <c r="I2145" s="5"/>
      <c r="J2145" s="5"/>
      <c r="K2145" s="5"/>
      <c r="L2145" s="5"/>
      <c r="M2145" s="5"/>
      <c r="N2145" s="5"/>
      <c r="O2145" s="5"/>
      <c r="P2145" s="5"/>
      <c r="Q2145" s="5"/>
      <c r="R2145" s="5"/>
      <c r="S2145" s="5"/>
      <c r="T2145" s="5"/>
      <c r="U2145" s="5"/>
      <c r="V2145" s="5"/>
      <c r="W2145" s="5"/>
      <c r="X2145" s="5"/>
      <c r="Y2145" s="5"/>
      <c r="Z2145" s="5"/>
      <c r="AA2145" s="5"/>
      <c r="AB2145" s="5"/>
      <c r="AC2145" s="5"/>
      <c r="AD2145" s="5"/>
      <c r="AE2145" s="5"/>
      <c r="AF2145" s="5"/>
      <c r="AG2145" s="5"/>
      <c r="AH2145" s="5"/>
      <c r="AI2145" s="5"/>
      <c r="AJ2145" s="5"/>
      <c r="AK2145" s="5"/>
      <c r="AL2145" s="5"/>
      <c r="AM2145" s="5"/>
      <c r="AN2145" s="5"/>
      <c r="AO2145" s="5"/>
      <c r="AP2145" s="5"/>
      <c r="AQ2145" s="5"/>
      <c r="AR2145" s="5"/>
      <c r="AS2145" s="5"/>
      <c r="AT2145" s="5"/>
      <c r="AU2145" s="5"/>
      <c r="AV2145" s="5"/>
      <c r="AW2145" s="5"/>
      <c r="AX2145" s="5"/>
      <c r="AY2145" s="5"/>
      <c r="AZ2145" s="5"/>
      <c r="BA2145" s="5"/>
      <c r="BB2145" s="5"/>
      <c r="BC2145" s="5"/>
      <c r="BD2145" s="5"/>
      <c r="BE2145" s="5"/>
      <c r="BF2145" s="5"/>
      <c r="BG2145" s="5"/>
      <c r="BH2145" s="5"/>
      <c r="BI2145" s="5"/>
      <c r="BJ2145" s="5"/>
      <c r="BK2145" s="5"/>
      <c r="BL2145" s="5"/>
      <c r="BM2145" s="5"/>
      <c r="BN2145" s="5"/>
      <c r="BO2145" s="1">
        <f t="shared" si="33"/>
        <v>0</v>
      </c>
      <c r="BP2145" s="2"/>
    </row>
    <row r="2146" spans="1:68" x14ac:dyDescent="0.25">
      <c r="A2146" s="3"/>
      <c r="B2146" s="4"/>
      <c r="C2146" s="2"/>
      <c r="D2146" s="5"/>
      <c r="E2146" s="5"/>
      <c r="F2146" s="5"/>
      <c r="G2146" s="5"/>
      <c r="H2146" s="5"/>
      <c r="I2146" s="5"/>
      <c r="J2146" s="5"/>
      <c r="K2146" s="5"/>
      <c r="L2146" s="5"/>
      <c r="M2146" s="5"/>
      <c r="N2146" s="5"/>
      <c r="O2146" s="5"/>
      <c r="P2146" s="5"/>
      <c r="Q2146" s="5"/>
      <c r="R2146" s="5"/>
      <c r="S2146" s="5"/>
      <c r="T2146" s="5"/>
      <c r="U2146" s="5"/>
      <c r="V2146" s="5"/>
      <c r="W2146" s="5"/>
      <c r="X2146" s="5"/>
      <c r="Y2146" s="5"/>
      <c r="Z2146" s="5"/>
      <c r="AA2146" s="5"/>
      <c r="AB2146" s="5"/>
      <c r="AC2146" s="5"/>
      <c r="AD2146" s="5"/>
      <c r="AE2146" s="5"/>
      <c r="AF2146" s="5"/>
      <c r="AG2146" s="5"/>
      <c r="AH2146" s="5"/>
      <c r="AI2146" s="5"/>
      <c r="AJ2146" s="5"/>
      <c r="AK2146" s="5"/>
      <c r="AL2146" s="5"/>
      <c r="AM2146" s="5"/>
      <c r="AN2146" s="5"/>
      <c r="AO2146" s="5"/>
      <c r="AP2146" s="5"/>
      <c r="AQ2146" s="5"/>
      <c r="AR2146" s="5"/>
      <c r="AS2146" s="5"/>
      <c r="AT2146" s="5"/>
      <c r="AU2146" s="5"/>
      <c r="AV2146" s="5"/>
      <c r="AW2146" s="5"/>
      <c r="AX2146" s="5"/>
      <c r="AY2146" s="5"/>
      <c r="AZ2146" s="5"/>
      <c r="BA2146" s="5"/>
      <c r="BB2146" s="5"/>
      <c r="BC2146" s="5"/>
      <c r="BD2146" s="5"/>
      <c r="BE2146" s="5"/>
      <c r="BF2146" s="5"/>
      <c r="BG2146" s="5"/>
      <c r="BH2146" s="5"/>
      <c r="BI2146" s="5"/>
      <c r="BJ2146" s="5"/>
      <c r="BK2146" s="5"/>
      <c r="BL2146" s="5"/>
      <c r="BM2146" s="5"/>
      <c r="BN2146" s="5"/>
      <c r="BO2146" s="1">
        <f t="shared" si="33"/>
        <v>0</v>
      </c>
      <c r="BP2146" s="2"/>
    </row>
    <row r="2147" spans="1:68" x14ac:dyDescent="0.25">
      <c r="A2147" s="3"/>
      <c r="B2147" s="4"/>
      <c r="C2147" s="2"/>
      <c r="D2147" s="5"/>
      <c r="E2147" s="5"/>
      <c r="F2147" s="5"/>
      <c r="G2147" s="5"/>
      <c r="H2147" s="5"/>
      <c r="I2147" s="5"/>
      <c r="J2147" s="5"/>
      <c r="K2147" s="5"/>
      <c r="L2147" s="5"/>
      <c r="M2147" s="5"/>
      <c r="N2147" s="5"/>
      <c r="O2147" s="5"/>
      <c r="P2147" s="5"/>
      <c r="Q2147" s="5"/>
      <c r="R2147" s="5"/>
      <c r="S2147" s="5"/>
      <c r="T2147" s="5"/>
      <c r="U2147" s="5"/>
      <c r="V2147" s="5"/>
      <c r="W2147" s="5"/>
      <c r="X2147" s="5"/>
      <c r="Y2147" s="5"/>
      <c r="Z2147" s="5"/>
      <c r="AA2147" s="5"/>
      <c r="AB2147" s="5"/>
      <c r="AC2147" s="5"/>
      <c r="AD2147" s="5"/>
      <c r="AE2147" s="5"/>
      <c r="AF2147" s="5"/>
      <c r="AG2147" s="5"/>
      <c r="AH2147" s="5"/>
      <c r="AI2147" s="5"/>
      <c r="AJ2147" s="5"/>
      <c r="AK2147" s="5"/>
      <c r="AL2147" s="5"/>
      <c r="AM2147" s="5"/>
      <c r="AN2147" s="5"/>
      <c r="AO2147" s="5"/>
      <c r="AP2147" s="5"/>
      <c r="AQ2147" s="5"/>
      <c r="AR2147" s="5"/>
      <c r="AS2147" s="5"/>
      <c r="AT2147" s="5"/>
      <c r="AU2147" s="5"/>
      <c r="AV2147" s="5"/>
      <c r="AW2147" s="5"/>
      <c r="AX2147" s="5"/>
      <c r="AY2147" s="5"/>
      <c r="AZ2147" s="5"/>
      <c r="BA2147" s="5"/>
      <c r="BB2147" s="5"/>
      <c r="BC2147" s="5"/>
      <c r="BD2147" s="5"/>
      <c r="BE2147" s="5"/>
      <c r="BF2147" s="5"/>
      <c r="BG2147" s="5"/>
      <c r="BH2147" s="5"/>
      <c r="BI2147" s="5"/>
      <c r="BJ2147" s="5"/>
      <c r="BK2147" s="5"/>
      <c r="BL2147" s="5"/>
      <c r="BM2147" s="5"/>
      <c r="BN2147" s="5"/>
      <c r="BO2147" s="1">
        <f t="shared" si="33"/>
        <v>0</v>
      </c>
      <c r="BP2147" s="2"/>
    </row>
    <row r="2148" spans="1:68" x14ac:dyDescent="0.25">
      <c r="A2148" s="3"/>
      <c r="B2148" s="4"/>
      <c r="C2148" s="2"/>
      <c r="D2148" s="5"/>
      <c r="E2148" s="5"/>
      <c r="F2148" s="5"/>
      <c r="G2148" s="5"/>
      <c r="H2148" s="5"/>
      <c r="I2148" s="5"/>
      <c r="J2148" s="5"/>
      <c r="K2148" s="5"/>
      <c r="L2148" s="5"/>
      <c r="M2148" s="5"/>
      <c r="N2148" s="5"/>
      <c r="O2148" s="5"/>
      <c r="P2148" s="5"/>
      <c r="Q2148" s="5"/>
      <c r="R2148" s="5"/>
      <c r="S2148" s="5"/>
      <c r="T2148" s="5"/>
      <c r="U2148" s="5"/>
      <c r="V2148" s="5"/>
      <c r="W2148" s="5"/>
      <c r="X2148" s="5"/>
      <c r="Y2148" s="5"/>
      <c r="Z2148" s="5"/>
      <c r="AA2148" s="5"/>
      <c r="AB2148" s="5"/>
      <c r="AC2148" s="5"/>
      <c r="AD2148" s="5"/>
      <c r="AE2148" s="5"/>
      <c r="AF2148" s="5"/>
      <c r="AG2148" s="5"/>
      <c r="AH2148" s="5"/>
      <c r="AI2148" s="5"/>
      <c r="AJ2148" s="5"/>
      <c r="AK2148" s="5"/>
      <c r="AL2148" s="5"/>
      <c r="AM2148" s="5"/>
      <c r="AN2148" s="5"/>
      <c r="AO2148" s="5"/>
      <c r="AP2148" s="5"/>
      <c r="AQ2148" s="5"/>
      <c r="AR2148" s="5"/>
      <c r="AS2148" s="5"/>
      <c r="AT2148" s="5"/>
      <c r="AU2148" s="5"/>
      <c r="AV2148" s="5"/>
      <c r="AW2148" s="5"/>
      <c r="AX2148" s="5"/>
      <c r="AY2148" s="5"/>
      <c r="AZ2148" s="5"/>
      <c r="BA2148" s="5"/>
      <c r="BB2148" s="5"/>
      <c r="BC2148" s="5"/>
      <c r="BD2148" s="5"/>
      <c r="BE2148" s="5"/>
      <c r="BF2148" s="5"/>
      <c r="BG2148" s="5"/>
      <c r="BH2148" s="5"/>
      <c r="BI2148" s="5"/>
      <c r="BJ2148" s="5"/>
      <c r="BK2148" s="5"/>
      <c r="BL2148" s="5"/>
      <c r="BM2148" s="5"/>
      <c r="BN2148" s="5"/>
      <c r="BO2148" s="1">
        <f t="shared" si="33"/>
        <v>0</v>
      </c>
      <c r="BP2148" s="2"/>
    </row>
    <row r="2149" spans="1:68" x14ac:dyDescent="0.25">
      <c r="A2149" s="3"/>
      <c r="B2149" s="4"/>
      <c r="C2149" s="2"/>
      <c r="D2149" s="5"/>
      <c r="E2149" s="5"/>
      <c r="F2149" s="5"/>
      <c r="G2149" s="5"/>
      <c r="H2149" s="5"/>
      <c r="I2149" s="5"/>
      <c r="J2149" s="5"/>
      <c r="K2149" s="5"/>
      <c r="L2149" s="5"/>
      <c r="M2149" s="5"/>
      <c r="N2149" s="5"/>
      <c r="O2149" s="5"/>
      <c r="P2149" s="5"/>
      <c r="Q2149" s="5"/>
      <c r="R2149" s="5"/>
      <c r="S2149" s="5"/>
      <c r="T2149" s="5"/>
      <c r="U2149" s="5"/>
      <c r="V2149" s="5"/>
      <c r="W2149" s="5"/>
      <c r="X2149" s="5"/>
      <c r="Y2149" s="5"/>
      <c r="Z2149" s="5"/>
      <c r="AA2149" s="5"/>
      <c r="AB2149" s="5"/>
      <c r="AC2149" s="5"/>
      <c r="AD2149" s="5"/>
      <c r="AE2149" s="5"/>
      <c r="AF2149" s="5"/>
      <c r="AG2149" s="5"/>
      <c r="AH2149" s="5"/>
      <c r="AI2149" s="5"/>
      <c r="AJ2149" s="5"/>
      <c r="AK2149" s="5"/>
      <c r="AL2149" s="5"/>
      <c r="AM2149" s="5"/>
      <c r="AN2149" s="5"/>
      <c r="AO2149" s="5"/>
      <c r="AP2149" s="5"/>
      <c r="AQ2149" s="5"/>
      <c r="AR2149" s="5"/>
      <c r="AS2149" s="5"/>
      <c r="AT2149" s="5"/>
      <c r="AU2149" s="5"/>
      <c r="AV2149" s="5"/>
      <c r="AW2149" s="5"/>
      <c r="AX2149" s="5"/>
      <c r="AY2149" s="5"/>
      <c r="AZ2149" s="5"/>
      <c r="BA2149" s="5"/>
      <c r="BB2149" s="5"/>
      <c r="BC2149" s="5"/>
      <c r="BD2149" s="5"/>
      <c r="BE2149" s="5"/>
      <c r="BF2149" s="5"/>
      <c r="BG2149" s="5"/>
      <c r="BH2149" s="5"/>
      <c r="BI2149" s="5"/>
      <c r="BJ2149" s="5"/>
      <c r="BK2149" s="5"/>
      <c r="BL2149" s="5"/>
      <c r="BM2149" s="5"/>
      <c r="BN2149" s="5"/>
      <c r="BO2149" s="1">
        <f t="shared" si="33"/>
        <v>0</v>
      </c>
      <c r="BP2149" s="2"/>
    </row>
    <row r="2150" spans="1:68" x14ac:dyDescent="0.25">
      <c r="A2150" s="3"/>
      <c r="B2150" s="4"/>
      <c r="C2150" s="2"/>
      <c r="D2150" s="5"/>
      <c r="E2150" s="5"/>
      <c r="F2150" s="5"/>
      <c r="G2150" s="5"/>
      <c r="H2150" s="5"/>
      <c r="I2150" s="5"/>
      <c r="J2150" s="5"/>
      <c r="K2150" s="5"/>
      <c r="L2150" s="5"/>
      <c r="M2150" s="5"/>
      <c r="N2150" s="5"/>
      <c r="O2150" s="5"/>
      <c r="P2150" s="5"/>
      <c r="Q2150" s="5"/>
      <c r="R2150" s="5"/>
      <c r="S2150" s="5"/>
      <c r="T2150" s="5"/>
      <c r="U2150" s="5"/>
      <c r="V2150" s="5"/>
      <c r="W2150" s="5"/>
      <c r="X2150" s="5"/>
      <c r="Y2150" s="5"/>
      <c r="Z2150" s="5"/>
      <c r="AA2150" s="5"/>
      <c r="AB2150" s="5"/>
      <c r="AC2150" s="5"/>
      <c r="AD2150" s="5"/>
      <c r="AE2150" s="5"/>
      <c r="AF2150" s="5"/>
      <c r="AG2150" s="5"/>
      <c r="AH2150" s="5"/>
      <c r="AI2150" s="5"/>
      <c r="AJ2150" s="5"/>
      <c r="AK2150" s="5"/>
      <c r="AL2150" s="5"/>
      <c r="AM2150" s="5"/>
      <c r="AN2150" s="5"/>
      <c r="AO2150" s="5"/>
      <c r="AP2150" s="5"/>
      <c r="AQ2150" s="5"/>
      <c r="AR2150" s="5"/>
      <c r="AS2150" s="5"/>
      <c r="AT2150" s="5"/>
      <c r="AU2150" s="5"/>
      <c r="AV2150" s="5"/>
      <c r="AW2150" s="5"/>
      <c r="AX2150" s="5"/>
      <c r="AY2150" s="5"/>
      <c r="AZ2150" s="5"/>
      <c r="BA2150" s="5"/>
      <c r="BB2150" s="5"/>
      <c r="BC2150" s="5"/>
      <c r="BD2150" s="5"/>
      <c r="BE2150" s="5"/>
      <c r="BF2150" s="5"/>
      <c r="BG2150" s="5"/>
      <c r="BH2150" s="5"/>
      <c r="BI2150" s="5"/>
      <c r="BJ2150" s="5"/>
      <c r="BK2150" s="5"/>
      <c r="BL2150" s="5"/>
      <c r="BM2150" s="5"/>
      <c r="BN2150" s="5"/>
      <c r="BO2150" s="1">
        <f t="shared" si="33"/>
        <v>0</v>
      </c>
      <c r="BP2150" s="2"/>
    </row>
    <row r="2151" spans="1:68" x14ac:dyDescent="0.25">
      <c r="A2151" s="3"/>
      <c r="B2151" s="4"/>
      <c r="C2151" s="2"/>
      <c r="D2151" s="5"/>
      <c r="E2151" s="5"/>
      <c r="F2151" s="5"/>
      <c r="G2151" s="5"/>
      <c r="H2151" s="5"/>
      <c r="I2151" s="5"/>
      <c r="J2151" s="5"/>
      <c r="K2151" s="5"/>
      <c r="L2151" s="5"/>
      <c r="M2151" s="5"/>
      <c r="N2151" s="5"/>
      <c r="O2151" s="5"/>
      <c r="P2151" s="5"/>
      <c r="Q2151" s="5"/>
      <c r="R2151" s="5"/>
      <c r="S2151" s="5"/>
      <c r="T2151" s="5"/>
      <c r="U2151" s="5"/>
      <c r="V2151" s="5"/>
      <c r="W2151" s="5"/>
      <c r="X2151" s="5"/>
      <c r="Y2151" s="5"/>
      <c r="Z2151" s="5"/>
      <c r="AA2151" s="5"/>
      <c r="AB2151" s="5"/>
      <c r="AC2151" s="5"/>
      <c r="AD2151" s="5"/>
      <c r="AE2151" s="5"/>
      <c r="AF2151" s="5"/>
      <c r="AG2151" s="5"/>
      <c r="AH2151" s="5"/>
      <c r="AI2151" s="5"/>
      <c r="AJ2151" s="5"/>
      <c r="AK2151" s="5"/>
      <c r="AL2151" s="5"/>
      <c r="AM2151" s="5"/>
      <c r="AN2151" s="5"/>
      <c r="AO2151" s="5"/>
      <c r="AP2151" s="5"/>
      <c r="AQ2151" s="5"/>
      <c r="AR2151" s="5"/>
      <c r="AS2151" s="5"/>
      <c r="AT2151" s="5"/>
      <c r="AU2151" s="5"/>
      <c r="AV2151" s="5"/>
      <c r="AW2151" s="5"/>
      <c r="AX2151" s="5"/>
      <c r="AY2151" s="5"/>
      <c r="AZ2151" s="5"/>
      <c r="BA2151" s="5"/>
      <c r="BB2151" s="5"/>
      <c r="BC2151" s="5"/>
      <c r="BD2151" s="5"/>
      <c r="BE2151" s="5"/>
      <c r="BF2151" s="5"/>
      <c r="BG2151" s="5"/>
      <c r="BH2151" s="5"/>
      <c r="BI2151" s="5"/>
      <c r="BJ2151" s="5"/>
      <c r="BK2151" s="5"/>
      <c r="BL2151" s="5"/>
      <c r="BM2151" s="5"/>
      <c r="BN2151" s="5"/>
      <c r="BO2151" s="1">
        <f t="shared" si="33"/>
        <v>0</v>
      </c>
      <c r="BP2151" s="2"/>
    </row>
    <row r="2152" spans="1:68" x14ac:dyDescent="0.25">
      <c r="A2152" s="3"/>
      <c r="B2152" s="4"/>
      <c r="C2152" s="2"/>
      <c r="D2152" s="5"/>
      <c r="E2152" s="5"/>
      <c r="F2152" s="5"/>
      <c r="G2152" s="5"/>
      <c r="H2152" s="5"/>
      <c r="I2152" s="5"/>
      <c r="J2152" s="5"/>
      <c r="K2152" s="5"/>
      <c r="L2152" s="5"/>
      <c r="M2152" s="5"/>
      <c r="N2152" s="5"/>
      <c r="O2152" s="5"/>
      <c r="P2152" s="5"/>
      <c r="Q2152" s="5"/>
      <c r="R2152" s="5"/>
      <c r="S2152" s="5"/>
      <c r="T2152" s="5"/>
      <c r="U2152" s="5"/>
      <c r="V2152" s="5"/>
      <c r="W2152" s="5"/>
      <c r="X2152" s="5"/>
      <c r="Y2152" s="5"/>
      <c r="Z2152" s="5"/>
      <c r="AA2152" s="5"/>
      <c r="AB2152" s="5"/>
      <c r="AC2152" s="5"/>
      <c r="AD2152" s="5"/>
      <c r="AE2152" s="5"/>
      <c r="AF2152" s="5"/>
      <c r="AG2152" s="5"/>
      <c r="AH2152" s="5"/>
      <c r="AI2152" s="5"/>
      <c r="AJ2152" s="5"/>
      <c r="AK2152" s="5"/>
      <c r="AL2152" s="5"/>
      <c r="AM2152" s="5"/>
      <c r="AN2152" s="5"/>
      <c r="AO2152" s="5"/>
      <c r="AP2152" s="5"/>
      <c r="AQ2152" s="5"/>
      <c r="AR2152" s="5"/>
      <c r="AS2152" s="5"/>
      <c r="AT2152" s="5"/>
      <c r="AU2152" s="5"/>
      <c r="AV2152" s="5"/>
      <c r="AW2152" s="5"/>
      <c r="AX2152" s="5"/>
      <c r="AY2152" s="5"/>
      <c r="AZ2152" s="5"/>
      <c r="BA2152" s="5"/>
      <c r="BB2152" s="5"/>
      <c r="BC2152" s="5"/>
      <c r="BD2152" s="5"/>
      <c r="BE2152" s="5"/>
      <c r="BF2152" s="5"/>
      <c r="BG2152" s="5"/>
      <c r="BH2152" s="5"/>
      <c r="BI2152" s="5"/>
      <c r="BJ2152" s="5"/>
      <c r="BK2152" s="5"/>
      <c r="BL2152" s="5"/>
      <c r="BM2152" s="5"/>
      <c r="BN2152" s="5"/>
      <c r="BO2152" s="1">
        <f t="shared" si="33"/>
        <v>0</v>
      </c>
      <c r="BP2152" s="2"/>
    </row>
    <row r="2153" spans="1:68" x14ac:dyDescent="0.25">
      <c r="A2153" s="3"/>
      <c r="B2153" s="4"/>
      <c r="C2153" s="2"/>
      <c r="D2153" s="5"/>
      <c r="E2153" s="5"/>
      <c r="F2153" s="5"/>
      <c r="G2153" s="5"/>
      <c r="H2153" s="5"/>
      <c r="I2153" s="5"/>
      <c r="J2153" s="5"/>
      <c r="K2153" s="5"/>
      <c r="L2153" s="5"/>
      <c r="M2153" s="5"/>
      <c r="N2153" s="5"/>
      <c r="O2153" s="5"/>
      <c r="P2153" s="5"/>
      <c r="Q2153" s="5"/>
      <c r="R2153" s="5"/>
      <c r="S2153" s="5"/>
      <c r="T2153" s="5"/>
      <c r="U2153" s="5"/>
      <c r="V2153" s="5"/>
      <c r="W2153" s="5"/>
      <c r="X2153" s="5"/>
      <c r="Y2153" s="5"/>
      <c r="Z2153" s="5"/>
      <c r="AA2153" s="5"/>
      <c r="AB2153" s="5"/>
      <c r="AC2153" s="5"/>
      <c r="AD2153" s="5"/>
      <c r="AE2153" s="5"/>
      <c r="AF2153" s="5"/>
      <c r="AG2153" s="5"/>
      <c r="AH2153" s="5"/>
      <c r="AI2153" s="5"/>
      <c r="AJ2153" s="5"/>
      <c r="AK2153" s="5"/>
      <c r="AL2153" s="5"/>
      <c r="AM2153" s="5"/>
      <c r="AN2153" s="5"/>
      <c r="AO2153" s="5"/>
      <c r="AP2153" s="5"/>
      <c r="AQ2153" s="5"/>
      <c r="AR2153" s="5"/>
      <c r="AS2153" s="5"/>
      <c r="AT2153" s="5"/>
      <c r="AU2153" s="5"/>
      <c r="AV2153" s="5"/>
      <c r="AW2153" s="5"/>
      <c r="AX2153" s="5"/>
      <c r="AY2153" s="5"/>
      <c r="AZ2153" s="5"/>
      <c r="BA2153" s="5"/>
      <c r="BB2153" s="5"/>
      <c r="BC2153" s="5"/>
      <c r="BD2153" s="5"/>
      <c r="BE2153" s="5"/>
      <c r="BF2153" s="5"/>
      <c r="BG2153" s="5"/>
      <c r="BH2153" s="5"/>
      <c r="BI2153" s="5"/>
      <c r="BJ2153" s="5"/>
      <c r="BK2153" s="5"/>
      <c r="BL2153" s="5"/>
      <c r="BM2153" s="5"/>
      <c r="BN2153" s="5"/>
      <c r="BO2153" s="1">
        <f t="shared" si="33"/>
        <v>0</v>
      </c>
      <c r="BP2153" s="2"/>
    </row>
    <row r="2154" spans="1:68" x14ac:dyDescent="0.25">
      <c r="A2154" s="3"/>
      <c r="B2154" s="4"/>
      <c r="C2154" s="2"/>
      <c r="D2154" s="5"/>
      <c r="E2154" s="5"/>
      <c r="F2154" s="5"/>
      <c r="G2154" s="5"/>
      <c r="H2154" s="5"/>
      <c r="I2154" s="5"/>
      <c r="J2154" s="5"/>
      <c r="K2154" s="5"/>
      <c r="L2154" s="5"/>
      <c r="M2154" s="5"/>
      <c r="N2154" s="5"/>
      <c r="O2154" s="5"/>
      <c r="P2154" s="5"/>
      <c r="Q2154" s="5"/>
      <c r="R2154" s="5"/>
      <c r="S2154" s="5"/>
      <c r="T2154" s="5"/>
      <c r="U2154" s="5"/>
      <c r="V2154" s="5"/>
      <c r="W2154" s="5"/>
      <c r="X2154" s="5"/>
      <c r="Y2154" s="5"/>
      <c r="Z2154" s="5"/>
      <c r="AA2154" s="5"/>
      <c r="AB2154" s="5"/>
      <c r="AC2154" s="5"/>
      <c r="AD2154" s="5"/>
      <c r="AE2154" s="5"/>
      <c r="AF2154" s="5"/>
      <c r="AG2154" s="5"/>
      <c r="AH2154" s="5"/>
      <c r="AI2154" s="5"/>
      <c r="AJ2154" s="5"/>
      <c r="AK2154" s="5"/>
      <c r="AL2154" s="5"/>
      <c r="AM2154" s="5"/>
      <c r="AN2154" s="5"/>
      <c r="AO2154" s="5"/>
      <c r="AP2154" s="5"/>
      <c r="AQ2154" s="5"/>
      <c r="AR2154" s="5"/>
      <c r="AS2154" s="5"/>
      <c r="AT2154" s="5"/>
      <c r="AU2154" s="5"/>
      <c r="AV2154" s="5"/>
      <c r="AW2154" s="5"/>
      <c r="AX2154" s="5"/>
      <c r="AY2154" s="5"/>
      <c r="AZ2154" s="5"/>
      <c r="BA2154" s="5"/>
      <c r="BB2154" s="5"/>
      <c r="BC2154" s="5"/>
      <c r="BD2154" s="5"/>
      <c r="BE2154" s="5"/>
      <c r="BF2154" s="5"/>
      <c r="BG2154" s="5"/>
      <c r="BH2154" s="5"/>
      <c r="BI2154" s="5"/>
      <c r="BJ2154" s="5"/>
      <c r="BK2154" s="5"/>
      <c r="BL2154" s="5"/>
      <c r="BM2154" s="5"/>
      <c r="BN2154" s="5"/>
      <c r="BO2154" s="1">
        <f t="shared" si="33"/>
        <v>0</v>
      </c>
      <c r="BP2154" s="2"/>
    </row>
    <row r="2155" spans="1:68" x14ac:dyDescent="0.25">
      <c r="A2155" s="3"/>
      <c r="B2155" s="4"/>
      <c r="C2155" s="2"/>
      <c r="D2155" s="5"/>
      <c r="E2155" s="5"/>
      <c r="F2155" s="5"/>
      <c r="G2155" s="5"/>
      <c r="H2155" s="5"/>
      <c r="I2155" s="5"/>
      <c r="J2155" s="5"/>
      <c r="K2155" s="5"/>
      <c r="L2155" s="5"/>
      <c r="M2155" s="5"/>
      <c r="N2155" s="5"/>
      <c r="O2155" s="5"/>
      <c r="P2155" s="5"/>
      <c r="Q2155" s="5"/>
      <c r="R2155" s="5"/>
      <c r="S2155" s="5"/>
      <c r="T2155" s="5"/>
      <c r="U2155" s="5"/>
      <c r="V2155" s="5"/>
      <c r="W2155" s="5"/>
      <c r="X2155" s="5"/>
      <c r="Y2155" s="5"/>
      <c r="Z2155" s="5"/>
      <c r="AA2155" s="5"/>
      <c r="AB2155" s="5"/>
      <c r="AC2155" s="5"/>
      <c r="AD2155" s="5"/>
      <c r="AE2155" s="5"/>
      <c r="AF2155" s="5"/>
      <c r="AG2155" s="5"/>
      <c r="AH2155" s="5"/>
      <c r="AI2155" s="5"/>
      <c r="AJ2155" s="5"/>
      <c r="AK2155" s="5"/>
      <c r="AL2155" s="5"/>
      <c r="AM2155" s="5"/>
      <c r="AN2155" s="5"/>
      <c r="AO2155" s="5"/>
      <c r="AP2155" s="5"/>
      <c r="AQ2155" s="5"/>
      <c r="AR2155" s="5"/>
      <c r="AS2155" s="5"/>
      <c r="AT2155" s="5"/>
      <c r="AU2155" s="5"/>
      <c r="AV2155" s="5"/>
      <c r="AW2155" s="5"/>
      <c r="AX2155" s="5"/>
      <c r="AY2155" s="5"/>
      <c r="AZ2155" s="5"/>
      <c r="BA2155" s="5"/>
      <c r="BB2155" s="5"/>
      <c r="BC2155" s="5"/>
      <c r="BD2155" s="5"/>
      <c r="BE2155" s="5"/>
      <c r="BF2155" s="5"/>
      <c r="BG2155" s="5"/>
      <c r="BH2155" s="5"/>
      <c r="BI2155" s="5"/>
      <c r="BJ2155" s="5"/>
      <c r="BK2155" s="5"/>
      <c r="BL2155" s="5"/>
      <c r="BM2155" s="5"/>
      <c r="BN2155" s="5"/>
      <c r="BO2155" s="1">
        <f t="shared" si="33"/>
        <v>0</v>
      </c>
      <c r="BP2155" s="2"/>
    </row>
    <row r="2156" spans="1:68" x14ac:dyDescent="0.25">
      <c r="A2156" s="3"/>
      <c r="B2156" s="4"/>
      <c r="C2156" s="2"/>
      <c r="D2156" s="5"/>
      <c r="E2156" s="5"/>
      <c r="F2156" s="5"/>
      <c r="G2156" s="5"/>
      <c r="H2156" s="5"/>
      <c r="I2156" s="5"/>
      <c r="J2156" s="5"/>
      <c r="K2156" s="5"/>
      <c r="L2156" s="5"/>
      <c r="M2156" s="5"/>
      <c r="N2156" s="5"/>
      <c r="O2156" s="5"/>
      <c r="P2156" s="5"/>
      <c r="Q2156" s="5"/>
      <c r="R2156" s="5"/>
      <c r="S2156" s="5"/>
      <c r="T2156" s="5"/>
      <c r="U2156" s="5"/>
      <c r="V2156" s="5"/>
      <c r="W2156" s="5"/>
      <c r="X2156" s="5"/>
      <c r="Y2156" s="5"/>
      <c r="Z2156" s="5"/>
      <c r="AA2156" s="5"/>
      <c r="AB2156" s="5"/>
      <c r="AC2156" s="5"/>
      <c r="AD2156" s="5"/>
      <c r="AE2156" s="5"/>
      <c r="AF2156" s="5"/>
      <c r="AG2156" s="5"/>
      <c r="AH2156" s="5"/>
      <c r="AI2156" s="5"/>
      <c r="AJ2156" s="5"/>
      <c r="AK2156" s="5"/>
      <c r="AL2156" s="5"/>
      <c r="AM2156" s="5"/>
      <c r="AN2156" s="5"/>
      <c r="AO2156" s="5"/>
      <c r="AP2156" s="5"/>
      <c r="AQ2156" s="5"/>
      <c r="AR2156" s="5"/>
      <c r="AS2156" s="5"/>
      <c r="AT2156" s="5"/>
      <c r="AU2156" s="5"/>
      <c r="AV2156" s="5"/>
      <c r="AW2156" s="5"/>
      <c r="AX2156" s="5"/>
      <c r="AY2156" s="5"/>
      <c r="AZ2156" s="5"/>
      <c r="BA2156" s="5"/>
      <c r="BB2156" s="5"/>
      <c r="BC2156" s="5"/>
      <c r="BD2156" s="5"/>
      <c r="BE2156" s="5"/>
      <c r="BF2156" s="5"/>
      <c r="BG2156" s="5"/>
      <c r="BH2156" s="5"/>
      <c r="BI2156" s="5"/>
      <c r="BJ2156" s="5"/>
      <c r="BK2156" s="5"/>
      <c r="BL2156" s="5"/>
      <c r="BM2156" s="5"/>
      <c r="BN2156" s="5"/>
      <c r="BO2156" s="1">
        <f t="shared" si="33"/>
        <v>0</v>
      </c>
      <c r="BP2156" s="2"/>
    </row>
    <row r="2157" spans="1:68" x14ac:dyDescent="0.25">
      <c r="A2157" s="3"/>
      <c r="B2157" s="4"/>
      <c r="C2157" s="2"/>
      <c r="D2157" s="5"/>
      <c r="E2157" s="5"/>
      <c r="F2157" s="5"/>
      <c r="G2157" s="5"/>
      <c r="H2157" s="5"/>
      <c r="I2157" s="5"/>
      <c r="J2157" s="5"/>
      <c r="K2157" s="5"/>
      <c r="L2157" s="5"/>
      <c r="M2157" s="5"/>
      <c r="N2157" s="5"/>
      <c r="O2157" s="5"/>
      <c r="P2157" s="5"/>
      <c r="Q2157" s="5"/>
      <c r="R2157" s="5"/>
      <c r="S2157" s="5"/>
      <c r="T2157" s="5"/>
      <c r="U2157" s="5"/>
      <c r="V2157" s="5"/>
      <c r="W2157" s="5"/>
      <c r="X2157" s="5"/>
      <c r="Y2157" s="5"/>
      <c r="Z2157" s="5"/>
      <c r="AA2157" s="5"/>
      <c r="AB2157" s="5"/>
      <c r="AC2157" s="5"/>
      <c r="AD2157" s="5"/>
      <c r="AE2157" s="5"/>
      <c r="AF2157" s="5"/>
      <c r="AG2157" s="5"/>
      <c r="AH2157" s="5"/>
      <c r="AI2157" s="5"/>
      <c r="AJ2157" s="5"/>
      <c r="AK2157" s="5"/>
      <c r="AL2157" s="5"/>
      <c r="AM2157" s="5"/>
      <c r="AN2157" s="5"/>
      <c r="AO2157" s="5"/>
      <c r="AP2157" s="5"/>
      <c r="AQ2157" s="5"/>
      <c r="AR2157" s="5"/>
      <c r="AS2157" s="5"/>
      <c r="AT2157" s="5"/>
      <c r="AU2157" s="5"/>
      <c r="AV2157" s="5"/>
      <c r="AW2157" s="5"/>
      <c r="AX2157" s="5"/>
      <c r="AY2157" s="5"/>
      <c r="AZ2157" s="5"/>
      <c r="BA2157" s="5"/>
      <c r="BB2157" s="5"/>
      <c r="BC2157" s="5"/>
      <c r="BD2157" s="5"/>
      <c r="BE2157" s="5"/>
      <c r="BF2157" s="5"/>
      <c r="BG2157" s="5"/>
      <c r="BH2157" s="5"/>
      <c r="BI2157" s="5"/>
      <c r="BJ2157" s="5"/>
      <c r="BK2157" s="5"/>
      <c r="BL2157" s="5"/>
      <c r="BM2157" s="5"/>
      <c r="BN2157" s="5"/>
      <c r="BO2157" s="1">
        <f t="shared" si="33"/>
        <v>0</v>
      </c>
      <c r="BP2157" s="2"/>
    </row>
    <row r="2158" spans="1:68" x14ac:dyDescent="0.25">
      <c r="A2158" s="3"/>
      <c r="B2158" s="4"/>
      <c r="C2158" s="2"/>
      <c r="D2158" s="5"/>
      <c r="E2158" s="5"/>
      <c r="F2158" s="5"/>
      <c r="G2158" s="5"/>
      <c r="H2158" s="5"/>
      <c r="I2158" s="5"/>
      <c r="J2158" s="5"/>
      <c r="K2158" s="5"/>
      <c r="L2158" s="5"/>
      <c r="M2158" s="5"/>
      <c r="N2158" s="5"/>
      <c r="O2158" s="5"/>
      <c r="P2158" s="5"/>
      <c r="Q2158" s="5"/>
      <c r="R2158" s="5"/>
      <c r="S2158" s="5"/>
      <c r="T2158" s="5"/>
      <c r="U2158" s="5"/>
      <c r="V2158" s="5"/>
      <c r="W2158" s="5"/>
      <c r="X2158" s="5"/>
      <c r="Y2158" s="5"/>
      <c r="Z2158" s="5"/>
      <c r="AA2158" s="5"/>
      <c r="AB2158" s="5"/>
      <c r="AC2158" s="5"/>
      <c r="AD2158" s="5"/>
      <c r="AE2158" s="5"/>
      <c r="AF2158" s="5"/>
      <c r="AG2158" s="5"/>
      <c r="AH2158" s="5"/>
      <c r="AI2158" s="5"/>
      <c r="AJ2158" s="5"/>
      <c r="AK2158" s="5"/>
      <c r="AL2158" s="5"/>
      <c r="AM2158" s="5"/>
      <c r="AN2158" s="5"/>
      <c r="AO2158" s="5"/>
      <c r="AP2158" s="5"/>
      <c r="AQ2158" s="5"/>
      <c r="AR2158" s="5"/>
      <c r="AS2158" s="5"/>
      <c r="AT2158" s="5"/>
      <c r="AU2158" s="5"/>
      <c r="AV2158" s="5"/>
      <c r="AW2158" s="5"/>
      <c r="AX2158" s="5"/>
      <c r="AY2158" s="5"/>
      <c r="AZ2158" s="5"/>
      <c r="BA2158" s="5"/>
      <c r="BB2158" s="5"/>
      <c r="BC2158" s="5"/>
      <c r="BD2158" s="5"/>
      <c r="BE2158" s="5"/>
      <c r="BF2158" s="5"/>
      <c r="BG2158" s="5"/>
      <c r="BH2158" s="5"/>
      <c r="BI2158" s="5"/>
      <c r="BJ2158" s="5"/>
      <c r="BK2158" s="5"/>
      <c r="BL2158" s="5"/>
      <c r="BM2158" s="5"/>
      <c r="BN2158" s="5"/>
      <c r="BO2158" s="1">
        <f t="shared" si="33"/>
        <v>0</v>
      </c>
      <c r="BP2158" s="2"/>
    </row>
    <row r="2159" spans="1:68" x14ac:dyDescent="0.25">
      <c r="A2159" s="3"/>
      <c r="B2159" s="4"/>
      <c r="C2159" s="2"/>
      <c r="D2159" s="5"/>
      <c r="E2159" s="5"/>
      <c r="F2159" s="5"/>
      <c r="G2159" s="5"/>
      <c r="H2159" s="5"/>
      <c r="I2159" s="5"/>
      <c r="J2159" s="5"/>
      <c r="K2159" s="5"/>
      <c r="L2159" s="5"/>
      <c r="M2159" s="5"/>
      <c r="N2159" s="5"/>
      <c r="O2159" s="5"/>
      <c r="P2159" s="5"/>
      <c r="Q2159" s="5"/>
      <c r="R2159" s="5"/>
      <c r="S2159" s="5"/>
      <c r="T2159" s="5"/>
      <c r="U2159" s="5"/>
      <c r="V2159" s="5"/>
      <c r="W2159" s="5"/>
      <c r="X2159" s="5"/>
      <c r="Y2159" s="5"/>
      <c r="Z2159" s="5"/>
      <c r="AA2159" s="5"/>
      <c r="AB2159" s="5"/>
      <c r="AC2159" s="5"/>
      <c r="AD2159" s="5"/>
      <c r="AE2159" s="5"/>
      <c r="AF2159" s="5"/>
      <c r="AG2159" s="5"/>
      <c r="AH2159" s="5"/>
      <c r="AI2159" s="5"/>
      <c r="AJ2159" s="5"/>
      <c r="AK2159" s="5"/>
      <c r="AL2159" s="5"/>
      <c r="AM2159" s="5"/>
      <c r="AN2159" s="5"/>
      <c r="AO2159" s="5"/>
      <c r="AP2159" s="5"/>
      <c r="AQ2159" s="5"/>
      <c r="AR2159" s="5"/>
      <c r="AS2159" s="5"/>
      <c r="AT2159" s="5"/>
      <c r="AU2159" s="5"/>
      <c r="AV2159" s="5"/>
      <c r="AW2159" s="5"/>
      <c r="AX2159" s="5"/>
      <c r="AY2159" s="5"/>
      <c r="AZ2159" s="5"/>
      <c r="BA2159" s="5"/>
      <c r="BB2159" s="5"/>
      <c r="BC2159" s="5"/>
      <c r="BD2159" s="5"/>
      <c r="BE2159" s="5"/>
      <c r="BF2159" s="5"/>
      <c r="BG2159" s="5"/>
      <c r="BH2159" s="5"/>
      <c r="BI2159" s="5"/>
      <c r="BJ2159" s="5"/>
      <c r="BK2159" s="5"/>
      <c r="BL2159" s="5"/>
      <c r="BM2159" s="5"/>
      <c r="BN2159" s="5"/>
      <c r="BO2159" s="1">
        <f t="shared" si="33"/>
        <v>0</v>
      </c>
      <c r="BP2159" s="2"/>
    </row>
    <row r="2160" spans="1:68" x14ac:dyDescent="0.25">
      <c r="A2160" s="3"/>
      <c r="B2160" s="4"/>
      <c r="C2160" s="2"/>
      <c r="D2160" s="5"/>
      <c r="E2160" s="5"/>
      <c r="F2160" s="5"/>
      <c r="G2160" s="5"/>
      <c r="H2160" s="5"/>
      <c r="I2160" s="5"/>
      <c r="J2160" s="5"/>
      <c r="K2160" s="5"/>
      <c r="L2160" s="5"/>
      <c r="M2160" s="5"/>
      <c r="N2160" s="5"/>
      <c r="O2160" s="5"/>
      <c r="P2160" s="5"/>
      <c r="Q2160" s="5"/>
      <c r="R2160" s="5"/>
      <c r="S2160" s="5"/>
      <c r="T2160" s="5"/>
      <c r="U2160" s="5"/>
      <c r="V2160" s="5"/>
      <c r="W2160" s="5"/>
      <c r="X2160" s="5"/>
      <c r="Y2160" s="5"/>
      <c r="Z2160" s="5"/>
      <c r="AA2160" s="5"/>
      <c r="AB2160" s="5"/>
      <c r="AC2160" s="5"/>
      <c r="AD2160" s="5"/>
      <c r="AE2160" s="5"/>
      <c r="AF2160" s="5"/>
      <c r="AG2160" s="5"/>
      <c r="AH2160" s="5"/>
      <c r="AI2160" s="5"/>
      <c r="AJ2160" s="5"/>
      <c r="AK2160" s="5"/>
      <c r="AL2160" s="5"/>
      <c r="AM2160" s="5"/>
      <c r="AN2160" s="5"/>
      <c r="AO2160" s="5"/>
      <c r="AP2160" s="5"/>
      <c r="AQ2160" s="5"/>
      <c r="AR2160" s="5"/>
      <c r="AS2160" s="5"/>
      <c r="AT2160" s="5"/>
      <c r="AU2160" s="5"/>
      <c r="AV2160" s="5"/>
      <c r="AW2160" s="5"/>
      <c r="AX2160" s="5"/>
      <c r="AY2160" s="5"/>
      <c r="AZ2160" s="5"/>
      <c r="BA2160" s="5"/>
      <c r="BB2160" s="5"/>
      <c r="BC2160" s="5"/>
      <c r="BD2160" s="5"/>
      <c r="BE2160" s="5"/>
      <c r="BF2160" s="5"/>
      <c r="BG2160" s="5"/>
      <c r="BH2160" s="5"/>
      <c r="BI2160" s="5"/>
      <c r="BJ2160" s="5"/>
      <c r="BK2160" s="5"/>
      <c r="BL2160" s="5"/>
      <c r="BM2160" s="5"/>
      <c r="BN2160" s="5"/>
      <c r="BO2160" s="1">
        <f t="shared" si="33"/>
        <v>0</v>
      </c>
      <c r="BP2160" s="2"/>
    </row>
    <row r="2161" spans="1:68" x14ac:dyDescent="0.25">
      <c r="A2161" s="3"/>
      <c r="B2161" s="4"/>
      <c r="C2161" s="2"/>
      <c r="D2161" s="5"/>
      <c r="E2161" s="5"/>
      <c r="F2161" s="5"/>
      <c r="G2161" s="5"/>
      <c r="H2161" s="5"/>
      <c r="I2161" s="5"/>
      <c r="J2161" s="5"/>
      <c r="K2161" s="5"/>
      <c r="L2161" s="5"/>
      <c r="M2161" s="5"/>
      <c r="N2161" s="5"/>
      <c r="O2161" s="5"/>
      <c r="P2161" s="5"/>
      <c r="Q2161" s="5"/>
      <c r="R2161" s="5"/>
      <c r="S2161" s="5"/>
      <c r="T2161" s="5"/>
      <c r="U2161" s="5"/>
      <c r="V2161" s="5"/>
      <c r="W2161" s="5"/>
      <c r="X2161" s="5"/>
      <c r="Y2161" s="5"/>
      <c r="Z2161" s="5"/>
      <c r="AA2161" s="5"/>
      <c r="AB2161" s="5"/>
      <c r="AC2161" s="5"/>
      <c r="AD2161" s="5"/>
      <c r="AE2161" s="5"/>
      <c r="AF2161" s="5"/>
      <c r="AG2161" s="5"/>
      <c r="AH2161" s="5"/>
      <c r="AI2161" s="5"/>
      <c r="AJ2161" s="5"/>
      <c r="AK2161" s="5"/>
      <c r="AL2161" s="5"/>
      <c r="AM2161" s="5"/>
      <c r="AN2161" s="5"/>
      <c r="AO2161" s="5"/>
      <c r="AP2161" s="5"/>
      <c r="AQ2161" s="5"/>
      <c r="AR2161" s="5"/>
      <c r="AS2161" s="5"/>
      <c r="AT2161" s="5"/>
      <c r="AU2161" s="5"/>
      <c r="AV2161" s="5"/>
      <c r="AW2161" s="5"/>
      <c r="AX2161" s="5"/>
      <c r="AY2161" s="5"/>
      <c r="AZ2161" s="5"/>
      <c r="BA2161" s="5"/>
      <c r="BB2161" s="5"/>
      <c r="BC2161" s="5"/>
      <c r="BD2161" s="5"/>
      <c r="BE2161" s="5"/>
      <c r="BF2161" s="5"/>
      <c r="BG2161" s="5"/>
      <c r="BH2161" s="5"/>
      <c r="BI2161" s="5"/>
      <c r="BJ2161" s="5"/>
      <c r="BK2161" s="5"/>
      <c r="BL2161" s="5"/>
      <c r="BM2161" s="5"/>
      <c r="BN2161" s="5"/>
      <c r="BO2161" s="1">
        <f t="shared" si="33"/>
        <v>0</v>
      </c>
      <c r="BP2161" s="2"/>
    </row>
    <row r="2162" spans="1:68" x14ac:dyDescent="0.25">
      <c r="A2162" s="3"/>
      <c r="B2162" s="4"/>
      <c r="C2162" s="2"/>
      <c r="D2162" s="5"/>
      <c r="E2162" s="5"/>
      <c r="F2162" s="5"/>
      <c r="G2162" s="5"/>
      <c r="H2162" s="5"/>
      <c r="I2162" s="5"/>
      <c r="J2162" s="5"/>
      <c r="K2162" s="5"/>
      <c r="L2162" s="5"/>
      <c r="M2162" s="5"/>
      <c r="N2162" s="5"/>
      <c r="O2162" s="5"/>
      <c r="P2162" s="5"/>
      <c r="Q2162" s="5"/>
      <c r="R2162" s="5"/>
      <c r="S2162" s="5"/>
      <c r="T2162" s="5"/>
      <c r="U2162" s="5"/>
      <c r="V2162" s="5"/>
      <c r="W2162" s="5"/>
      <c r="X2162" s="5"/>
      <c r="Y2162" s="5"/>
      <c r="Z2162" s="5"/>
      <c r="AA2162" s="5"/>
      <c r="AB2162" s="5"/>
      <c r="AC2162" s="5"/>
      <c r="AD2162" s="5"/>
      <c r="AE2162" s="5"/>
      <c r="AF2162" s="5"/>
      <c r="AG2162" s="5"/>
      <c r="AH2162" s="5"/>
      <c r="AI2162" s="5"/>
      <c r="AJ2162" s="5"/>
      <c r="AK2162" s="5"/>
      <c r="AL2162" s="5"/>
      <c r="AM2162" s="5"/>
      <c r="AN2162" s="5"/>
      <c r="AO2162" s="5"/>
      <c r="AP2162" s="5"/>
      <c r="AQ2162" s="5"/>
      <c r="AR2162" s="5"/>
      <c r="AS2162" s="5"/>
      <c r="AT2162" s="5"/>
      <c r="AU2162" s="5"/>
      <c r="AV2162" s="5"/>
      <c r="AW2162" s="5"/>
      <c r="AX2162" s="5"/>
      <c r="AY2162" s="5"/>
      <c r="AZ2162" s="5"/>
      <c r="BA2162" s="5"/>
      <c r="BB2162" s="5"/>
      <c r="BC2162" s="5"/>
      <c r="BD2162" s="5"/>
      <c r="BE2162" s="5"/>
      <c r="BF2162" s="5"/>
      <c r="BG2162" s="5"/>
      <c r="BH2162" s="5"/>
      <c r="BI2162" s="5"/>
      <c r="BJ2162" s="5"/>
      <c r="BK2162" s="5"/>
      <c r="BL2162" s="5"/>
      <c r="BM2162" s="5"/>
      <c r="BN2162" s="5"/>
      <c r="BO2162" s="1">
        <f t="shared" si="33"/>
        <v>0</v>
      </c>
      <c r="BP2162" s="2"/>
    </row>
    <row r="2163" spans="1:68" x14ac:dyDescent="0.25">
      <c r="A2163" s="3"/>
      <c r="B2163" s="4"/>
      <c r="C2163" s="2"/>
      <c r="D2163" s="5"/>
      <c r="E2163" s="5"/>
      <c r="F2163" s="5"/>
      <c r="G2163" s="5"/>
      <c r="H2163" s="5"/>
      <c r="I2163" s="5"/>
      <c r="J2163" s="5"/>
      <c r="K2163" s="5"/>
      <c r="L2163" s="5"/>
      <c r="M2163" s="5"/>
      <c r="N2163" s="5"/>
      <c r="O2163" s="5"/>
      <c r="P2163" s="5"/>
      <c r="Q2163" s="5"/>
      <c r="R2163" s="5"/>
      <c r="S2163" s="5"/>
      <c r="T2163" s="5"/>
      <c r="U2163" s="5"/>
      <c r="V2163" s="5"/>
      <c r="W2163" s="5"/>
      <c r="X2163" s="5"/>
      <c r="Y2163" s="5"/>
      <c r="Z2163" s="5"/>
      <c r="AA2163" s="5"/>
      <c r="AB2163" s="5"/>
      <c r="AC2163" s="5"/>
      <c r="AD2163" s="5"/>
      <c r="AE2163" s="5"/>
      <c r="AF2163" s="5"/>
      <c r="AG2163" s="5"/>
      <c r="AH2163" s="5"/>
      <c r="AI2163" s="5"/>
      <c r="AJ2163" s="5"/>
      <c r="AK2163" s="5"/>
      <c r="AL2163" s="5"/>
      <c r="AM2163" s="5"/>
      <c r="AN2163" s="5"/>
      <c r="AO2163" s="5"/>
      <c r="AP2163" s="5"/>
      <c r="AQ2163" s="5"/>
      <c r="AR2163" s="5"/>
      <c r="AS2163" s="5"/>
      <c r="AT2163" s="5"/>
      <c r="AU2163" s="5"/>
      <c r="AV2163" s="5"/>
      <c r="AW2163" s="5"/>
      <c r="AX2163" s="5"/>
      <c r="AY2163" s="5"/>
      <c r="AZ2163" s="5"/>
      <c r="BA2163" s="5"/>
      <c r="BB2163" s="5"/>
      <c r="BC2163" s="5"/>
      <c r="BD2163" s="5"/>
      <c r="BE2163" s="5"/>
      <c r="BF2163" s="5"/>
      <c r="BG2163" s="5"/>
      <c r="BH2163" s="5"/>
      <c r="BI2163" s="5"/>
      <c r="BJ2163" s="5"/>
      <c r="BK2163" s="5"/>
      <c r="BL2163" s="5"/>
      <c r="BM2163" s="5"/>
      <c r="BN2163" s="5"/>
      <c r="BO2163" s="1">
        <f t="shared" si="33"/>
        <v>0</v>
      </c>
      <c r="BP2163" s="2"/>
    </row>
    <row r="2164" spans="1:68" x14ac:dyDescent="0.25">
      <c r="A2164" s="3"/>
      <c r="B2164" s="4"/>
      <c r="C2164" s="2"/>
      <c r="D2164" s="5"/>
      <c r="E2164" s="5"/>
      <c r="F2164" s="5"/>
      <c r="G2164" s="5"/>
      <c r="H2164" s="5"/>
      <c r="I2164" s="5"/>
      <c r="J2164" s="5"/>
      <c r="K2164" s="5"/>
      <c r="L2164" s="5"/>
      <c r="M2164" s="5"/>
      <c r="N2164" s="5"/>
      <c r="O2164" s="5"/>
      <c r="P2164" s="5"/>
      <c r="Q2164" s="5"/>
      <c r="R2164" s="5"/>
      <c r="S2164" s="5"/>
      <c r="T2164" s="5"/>
      <c r="U2164" s="5"/>
      <c r="V2164" s="5"/>
      <c r="W2164" s="5"/>
      <c r="X2164" s="5"/>
      <c r="Y2164" s="5"/>
      <c r="Z2164" s="5"/>
      <c r="AA2164" s="5"/>
      <c r="AB2164" s="5"/>
      <c r="AC2164" s="5"/>
      <c r="AD2164" s="5"/>
      <c r="AE2164" s="5"/>
      <c r="AF2164" s="5"/>
      <c r="AG2164" s="5"/>
      <c r="AH2164" s="5"/>
      <c r="AI2164" s="5"/>
      <c r="AJ2164" s="5"/>
      <c r="AK2164" s="5"/>
      <c r="AL2164" s="5"/>
      <c r="AM2164" s="5"/>
      <c r="AN2164" s="5"/>
      <c r="AO2164" s="5"/>
      <c r="AP2164" s="5"/>
      <c r="AQ2164" s="5"/>
      <c r="AR2164" s="5"/>
      <c r="AS2164" s="5"/>
      <c r="AT2164" s="5"/>
      <c r="AU2164" s="5"/>
      <c r="AV2164" s="5"/>
      <c r="AW2164" s="5"/>
      <c r="AX2164" s="5"/>
      <c r="AY2164" s="5"/>
      <c r="AZ2164" s="5"/>
      <c r="BA2164" s="5"/>
      <c r="BB2164" s="5"/>
      <c r="BC2164" s="5"/>
      <c r="BD2164" s="5"/>
      <c r="BE2164" s="5"/>
      <c r="BF2164" s="5"/>
      <c r="BG2164" s="5"/>
      <c r="BH2164" s="5"/>
      <c r="BI2164" s="5"/>
      <c r="BJ2164" s="5"/>
      <c r="BK2164" s="5"/>
      <c r="BL2164" s="5"/>
      <c r="BM2164" s="5"/>
      <c r="BN2164" s="5"/>
      <c r="BO2164" s="1">
        <f t="shared" si="33"/>
        <v>0</v>
      </c>
      <c r="BP2164" s="2"/>
    </row>
    <row r="2165" spans="1:68" x14ac:dyDescent="0.25">
      <c r="A2165" s="3"/>
      <c r="B2165" s="4"/>
      <c r="C2165" s="2"/>
      <c r="D2165" s="5"/>
      <c r="E2165" s="5"/>
      <c r="F2165" s="5"/>
      <c r="G2165" s="5"/>
      <c r="H2165" s="5"/>
      <c r="I2165" s="5"/>
      <c r="J2165" s="5"/>
      <c r="K2165" s="5"/>
      <c r="L2165" s="5"/>
      <c r="M2165" s="5"/>
      <c r="N2165" s="5"/>
      <c r="O2165" s="5"/>
      <c r="P2165" s="5"/>
      <c r="Q2165" s="5"/>
      <c r="R2165" s="5"/>
      <c r="S2165" s="5"/>
      <c r="T2165" s="5"/>
      <c r="U2165" s="5"/>
      <c r="V2165" s="5"/>
      <c r="W2165" s="5"/>
      <c r="X2165" s="5"/>
      <c r="Y2165" s="5"/>
      <c r="Z2165" s="5"/>
      <c r="AA2165" s="5"/>
      <c r="AB2165" s="5"/>
      <c r="AC2165" s="5"/>
      <c r="AD2165" s="5"/>
      <c r="AE2165" s="5"/>
      <c r="AF2165" s="5"/>
      <c r="AG2165" s="5"/>
      <c r="AH2165" s="5"/>
      <c r="AI2165" s="5"/>
      <c r="AJ2165" s="5"/>
      <c r="AK2165" s="5"/>
      <c r="AL2165" s="5"/>
      <c r="AM2165" s="5"/>
      <c r="AN2165" s="5"/>
      <c r="AO2165" s="5"/>
      <c r="AP2165" s="5"/>
      <c r="AQ2165" s="5"/>
      <c r="AR2165" s="5"/>
      <c r="AS2165" s="5"/>
      <c r="AT2165" s="5"/>
      <c r="AU2165" s="5"/>
      <c r="AV2165" s="5"/>
      <c r="AW2165" s="5"/>
      <c r="AX2165" s="5"/>
      <c r="AY2165" s="5"/>
      <c r="AZ2165" s="5"/>
      <c r="BA2165" s="5"/>
      <c r="BB2165" s="5"/>
      <c r="BC2165" s="5"/>
      <c r="BD2165" s="5"/>
      <c r="BE2165" s="5"/>
      <c r="BF2165" s="5"/>
      <c r="BG2165" s="5"/>
      <c r="BH2165" s="5"/>
      <c r="BI2165" s="5"/>
      <c r="BJ2165" s="5"/>
      <c r="BK2165" s="5"/>
      <c r="BL2165" s="5"/>
      <c r="BM2165" s="5"/>
      <c r="BN2165" s="5"/>
      <c r="BO2165" s="1">
        <f t="shared" si="33"/>
        <v>0</v>
      </c>
      <c r="BP2165" s="2"/>
    </row>
    <row r="2166" spans="1:68" x14ac:dyDescent="0.25">
      <c r="A2166" s="3"/>
      <c r="B2166" s="4"/>
      <c r="C2166" s="2"/>
      <c r="D2166" s="5"/>
      <c r="E2166" s="5"/>
      <c r="F2166" s="5"/>
      <c r="G2166" s="5"/>
      <c r="H2166" s="5"/>
      <c r="I2166" s="5"/>
      <c r="J2166" s="5"/>
      <c r="K2166" s="5"/>
      <c r="L2166" s="5"/>
      <c r="M2166" s="5"/>
      <c r="N2166" s="5"/>
      <c r="O2166" s="5"/>
      <c r="P2166" s="5"/>
      <c r="Q2166" s="5"/>
      <c r="R2166" s="5"/>
      <c r="S2166" s="5"/>
      <c r="T2166" s="5"/>
      <c r="U2166" s="5"/>
      <c r="V2166" s="5"/>
      <c r="W2166" s="5"/>
      <c r="X2166" s="5"/>
      <c r="Y2166" s="5"/>
      <c r="Z2166" s="5"/>
      <c r="AA2166" s="5"/>
      <c r="AB2166" s="5"/>
      <c r="AC2166" s="5"/>
      <c r="AD2166" s="5"/>
      <c r="AE2166" s="5"/>
      <c r="AF2166" s="5"/>
      <c r="AG2166" s="5"/>
      <c r="AH2166" s="5"/>
      <c r="AI2166" s="5"/>
      <c r="AJ2166" s="5"/>
      <c r="AK2166" s="5"/>
      <c r="AL2166" s="5"/>
      <c r="AM2166" s="5"/>
      <c r="AN2166" s="5"/>
      <c r="AO2166" s="5"/>
      <c r="AP2166" s="5"/>
      <c r="AQ2166" s="5"/>
      <c r="AR2166" s="5"/>
      <c r="AS2166" s="5"/>
      <c r="AT2166" s="5"/>
      <c r="AU2166" s="5"/>
      <c r="AV2166" s="5"/>
      <c r="AW2166" s="5"/>
      <c r="AX2166" s="5"/>
      <c r="AY2166" s="5"/>
      <c r="AZ2166" s="5"/>
      <c r="BA2166" s="5"/>
      <c r="BB2166" s="5"/>
      <c r="BC2166" s="5"/>
      <c r="BD2166" s="5"/>
      <c r="BE2166" s="5"/>
      <c r="BF2166" s="5"/>
      <c r="BG2166" s="5"/>
      <c r="BH2166" s="5"/>
      <c r="BI2166" s="5"/>
      <c r="BJ2166" s="5"/>
      <c r="BK2166" s="5"/>
      <c r="BL2166" s="5"/>
      <c r="BM2166" s="5"/>
      <c r="BN2166" s="5"/>
      <c r="BO2166" s="1">
        <f t="shared" si="33"/>
        <v>0</v>
      </c>
      <c r="BP2166" s="2"/>
    </row>
    <row r="2167" spans="1:68" x14ac:dyDescent="0.25">
      <c r="A2167" s="3"/>
      <c r="B2167" s="4"/>
      <c r="C2167" s="2"/>
      <c r="D2167" s="5"/>
      <c r="E2167" s="5"/>
      <c r="F2167" s="5"/>
      <c r="G2167" s="5"/>
      <c r="H2167" s="5"/>
      <c r="I2167" s="5"/>
      <c r="J2167" s="5"/>
      <c r="K2167" s="5"/>
      <c r="L2167" s="5"/>
      <c r="M2167" s="5"/>
      <c r="N2167" s="5"/>
      <c r="O2167" s="5"/>
      <c r="P2167" s="5"/>
      <c r="Q2167" s="5"/>
      <c r="R2167" s="5"/>
      <c r="S2167" s="5"/>
      <c r="T2167" s="5"/>
      <c r="U2167" s="5"/>
      <c r="V2167" s="5"/>
      <c r="W2167" s="5"/>
      <c r="X2167" s="5"/>
      <c r="Y2167" s="5"/>
      <c r="Z2167" s="5"/>
      <c r="AA2167" s="5"/>
      <c r="AB2167" s="5"/>
      <c r="AC2167" s="5"/>
      <c r="AD2167" s="5"/>
      <c r="AE2167" s="5"/>
      <c r="AF2167" s="5"/>
      <c r="AG2167" s="5"/>
      <c r="AH2167" s="5"/>
      <c r="AI2167" s="5"/>
      <c r="AJ2167" s="5"/>
      <c r="AK2167" s="5"/>
      <c r="AL2167" s="5"/>
      <c r="AM2167" s="5"/>
      <c r="AN2167" s="5"/>
      <c r="AO2167" s="5"/>
      <c r="AP2167" s="5"/>
      <c r="AQ2167" s="5"/>
      <c r="AR2167" s="5"/>
      <c r="AS2167" s="5"/>
      <c r="AT2167" s="5"/>
      <c r="AU2167" s="5"/>
      <c r="AV2167" s="5"/>
      <c r="AW2167" s="5"/>
      <c r="AX2167" s="5"/>
      <c r="AY2167" s="5"/>
      <c r="AZ2167" s="5"/>
      <c r="BA2167" s="5"/>
      <c r="BB2167" s="5"/>
      <c r="BC2167" s="5"/>
      <c r="BD2167" s="5"/>
      <c r="BE2167" s="5"/>
      <c r="BF2167" s="5"/>
      <c r="BG2167" s="5"/>
      <c r="BH2167" s="5"/>
      <c r="BI2167" s="5"/>
      <c r="BJ2167" s="5"/>
      <c r="BK2167" s="5"/>
      <c r="BL2167" s="5"/>
      <c r="BM2167" s="5"/>
      <c r="BN2167" s="5"/>
      <c r="BO2167" s="1">
        <f t="shared" si="33"/>
        <v>0</v>
      </c>
      <c r="BP2167" s="2"/>
    </row>
    <row r="2168" spans="1:68" x14ac:dyDescent="0.25">
      <c r="A2168" s="3"/>
      <c r="B2168" s="4"/>
      <c r="C2168" s="2"/>
      <c r="D2168" s="5"/>
      <c r="E2168" s="5"/>
      <c r="F2168" s="5"/>
      <c r="G2168" s="5"/>
      <c r="H2168" s="5"/>
      <c r="I2168" s="5"/>
      <c r="J2168" s="5"/>
      <c r="K2168" s="5"/>
      <c r="L2168" s="5"/>
      <c r="M2168" s="5"/>
      <c r="N2168" s="5"/>
      <c r="O2168" s="5"/>
      <c r="P2168" s="5"/>
      <c r="Q2168" s="5"/>
      <c r="R2168" s="5"/>
      <c r="S2168" s="5"/>
      <c r="T2168" s="5"/>
      <c r="U2168" s="5"/>
      <c r="V2168" s="5"/>
      <c r="W2168" s="5"/>
      <c r="X2168" s="5"/>
      <c r="Y2168" s="5"/>
      <c r="Z2168" s="5"/>
      <c r="AA2168" s="5"/>
      <c r="AB2168" s="5"/>
      <c r="AC2168" s="5"/>
      <c r="AD2168" s="5"/>
      <c r="AE2168" s="5"/>
      <c r="AF2168" s="5"/>
      <c r="AG2168" s="5"/>
      <c r="AH2168" s="5"/>
      <c r="AI2168" s="5"/>
      <c r="AJ2168" s="5"/>
      <c r="AK2168" s="5"/>
      <c r="AL2168" s="5"/>
      <c r="AM2168" s="5"/>
      <c r="AN2168" s="5"/>
      <c r="AO2168" s="5"/>
      <c r="AP2168" s="5"/>
      <c r="AQ2168" s="5"/>
      <c r="AR2168" s="5"/>
      <c r="AS2168" s="5"/>
      <c r="AT2168" s="5"/>
      <c r="AU2168" s="5"/>
      <c r="AV2168" s="5"/>
      <c r="AW2168" s="5"/>
      <c r="AX2168" s="5"/>
      <c r="AY2168" s="5"/>
      <c r="AZ2168" s="5"/>
      <c r="BA2168" s="5"/>
      <c r="BB2168" s="5"/>
      <c r="BC2168" s="5"/>
      <c r="BD2168" s="5"/>
      <c r="BE2168" s="5"/>
      <c r="BF2168" s="5"/>
      <c r="BG2168" s="5"/>
      <c r="BH2168" s="5"/>
      <c r="BI2168" s="5"/>
      <c r="BJ2168" s="5"/>
      <c r="BK2168" s="5"/>
      <c r="BL2168" s="5"/>
      <c r="BM2168" s="5"/>
      <c r="BN2168" s="5"/>
      <c r="BO2168" s="1">
        <f t="shared" si="33"/>
        <v>0</v>
      </c>
      <c r="BP2168" s="2"/>
    </row>
    <row r="2169" spans="1:68" x14ac:dyDescent="0.25">
      <c r="A2169" s="3"/>
      <c r="B2169" s="4"/>
      <c r="C2169" s="2"/>
      <c r="D2169" s="5"/>
      <c r="E2169" s="5"/>
      <c r="F2169" s="5"/>
      <c r="G2169" s="5"/>
      <c r="H2169" s="5"/>
      <c r="I2169" s="5"/>
      <c r="J2169" s="5"/>
      <c r="K2169" s="5"/>
      <c r="L2169" s="5"/>
      <c r="M2169" s="5"/>
      <c r="N2169" s="5"/>
      <c r="O2169" s="5"/>
      <c r="P2169" s="5"/>
      <c r="Q2169" s="5"/>
      <c r="R2169" s="5"/>
      <c r="S2169" s="5"/>
      <c r="T2169" s="5"/>
      <c r="U2169" s="5"/>
      <c r="V2169" s="5"/>
      <c r="W2169" s="5"/>
      <c r="X2169" s="5"/>
      <c r="Y2169" s="5"/>
      <c r="Z2169" s="5"/>
      <c r="AA2169" s="5"/>
      <c r="AB2169" s="5"/>
      <c r="AC2169" s="5"/>
      <c r="AD2169" s="5"/>
      <c r="AE2169" s="5"/>
      <c r="AF2169" s="5"/>
      <c r="AG2169" s="5"/>
      <c r="AH2169" s="5"/>
      <c r="AI2169" s="5"/>
      <c r="AJ2169" s="5"/>
      <c r="AK2169" s="5"/>
      <c r="AL2169" s="5"/>
      <c r="AM2169" s="5"/>
      <c r="AN2169" s="5"/>
      <c r="AO2169" s="5"/>
      <c r="AP2169" s="5"/>
      <c r="AQ2169" s="5"/>
      <c r="AR2169" s="5"/>
      <c r="AS2169" s="5"/>
      <c r="AT2169" s="5"/>
      <c r="AU2169" s="5"/>
      <c r="AV2169" s="5"/>
      <c r="AW2169" s="5"/>
      <c r="AX2169" s="5"/>
      <c r="AY2169" s="5"/>
      <c r="AZ2169" s="5"/>
      <c r="BA2169" s="5"/>
      <c r="BB2169" s="5"/>
      <c r="BC2169" s="5"/>
      <c r="BD2169" s="5"/>
      <c r="BE2169" s="5"/>
      <c r="BF2169" s="5"/>
      <c r="BG2169" s="5"/>
      <c r="BH2169" s="5"/>
      <c r="BI2169" s="5"/>
      <c r="BJ2169" s="5"/>
      <c r="BK2169" s="5"/>
      <c r="BL2169" s="5"/>
      <c r="BM2169" s="5"/>
      <c r="BN2169" s="5"/>
      <c r="BO2169" s="1">
        <f t="shared" si="33"/>
        <v>0</v>
      </c>
      <c r="BP2169" s="2"/>
    </row>
    <row r="2170" spans="1:68" x14ac:dyDescent="0.25">
      <c r="A2170" s="3"/>
      <c r="B2170" s="4"/>
      <c r="C2170" s="2"/>
      <c r="D2170" s="5"/>
      <c r="E2170" s="5"/>
      <c r="F2170" s="5"/>
      <c r="G2170" s="5"/>
      <c r="H2170" s="5"/>
      <c r="I2170" s="5"/>
      <c r="J2170" s="5"/>
      <c r="K2170" s="5"/>
      <c r="L2170" s="5"/>
      <c r="M2170" s="5"/>
      <c r="N2170" s="5"/>
      <c r="O2170" s="5"/>
      <c r="P2170" s="5"/>
      <c r="Q2170" s="5"/>
      <c r="R2170" s="5"/>
      <c r="S2170" s="5"/>
      <c r="T2170" s="5"/>
      <c r="U2170" s="5"/>
      <c r="V2170" s="5"/>
      <c r="W2170" s="5"/>
      <c r="X2170" s="5"/>
      <c r="Y2170" s="5"/>
      <c r="Z2170" s="5"/>
      <c r="AA2170" s="5"/>
      <c r="AB2170" s="5"/>
      <c r="AC2170" s="5"/>
      <c r="AD2170" s="5"/>
      <c r="AE2170" s="5"/>
      <c r="AF2170" s="5"/>
      <c r="AG2170" s="5"/>
      <c r="AH2170" s="5"/>
      <c r="AI2170" s="5"/>
      <c r="AJ2170" s="5"/>
      <c r="AK2170" s="5"/>
      <c r="AL2170" s="5"/>
      <c r="AM2170" s="5"/>
      <c r="AN2170" s="5"/>
      <c r="AO2170" s="5"/>
      <c r="AP2170" s="5"/>
      <c r="AQ2170" s="5"/>
      <c r="AR2170" s="5"/>
      <c r="AS2170" s="5"/>
      <c r="AT2170" s="5"/>
      <c r="AU2170" s="5"/>
      <c r="AV2170" s="5"/>
      <c r="AW2170" s="5"/>
      <c r="AX2170" s="5"/>
      <c r="AY2170" s="5"/>
      <c r="AZ2170" s="5"/>
      <c r="BA2170" s="5"/>
      <c r="BB2170" s="5"/>
      <c r="BC2170" s="5"/>
      <c r="BD2170" s="5"/>
      <c r="BE2170" s="5"/>
      <c r="BF2170" s="5"/>
      <c r="BG2170" s="5"/>
      <c r="BH2170" s="5"/>
      <c r="BI2170" s="5"/>
      <c r="BJ2170" s="5"/>
      <c r="BK2170" s="5"/>
      <c r="BL2170" s="5"/>
      <c r="BM2170" s="5"/>
      <c r="BN2170" s="5"/>
      <c r="BO2170" s="1">
        <f t="shared" si="33"/>
        <v>0</v>
      </c>
      <c r="BP2170" s="2"/>
    </row>
    <row r="2171" spans="1:68" x14ac:dyDescent="0.25">
      <c r="A2171" s="3"/>
      <c r="B2171" s="4"/>
      <c r="C2171" s="2"/>
      <c r="D2171" s="5"/>
      <c r="E2171" s="5"/>
      <c r="F2171" s="5"/>
      <c r="G2171" s="5"/>
      <c r="H2171" s="5"/>
      <c r="I2171" s="5"/>
      <c r="J2171" s="5"/>
      <c r="K2171" s="5"/>
      <c r="L2171" s="5"/>
      <c r="M2171" s="5"/>
      <c r="N2171" s="5"/>
      <c r="O2171" s="5"/>
      <c r="P2171" s="5"/>
      <c r="Q2171" s="5"/>
      <c r="R2171" s="5"/>
      <c r="S2171" s="5"/>
      <c r="T2171" s="5"/>
      <c r="U2171" s="5"/>
      <c r="V2171" s="5"/>
      <c r="W2171" s="5"/>
      <c r="X2171" s="5"/>
      <c r="Y2171" s="5"/>
      <c r="Z2171" s="5"/>
      <c r="AA2171" s="5"/>
      <c r="AB2171" s="5"/>
      <c r="AC2171" s="5"/>
      <c r="AD2171" s="5"/>
      <c r="AE2171" s="5"/>
      <c r="AF2171" s="5"/>
      <c r="AG2171" s="5"/>
      <c r="AH2171" s="5"/>
      <c r="AI2171" s="5"/>
      <c r="AJ2171" s="5"/>
      <c r="AK2171" s="5"/>
      <c r="AL2171" s="5"/>
      <c r="AM2171" s="5"/>
      <c r="AN2171" s="5"/>
      <c r="AO2171" s="5"/>
      <c r="AP2171" s="5"/>
      <c r="AQ2171" s="5"/>
      <c r="AR2171" s="5"/>
      <c r="AS2171" s="5"/>
      <c r="AT2171" s="5"/>
      <c r="AU2171" s="5"/>
      <c r="AV2171" s="5"/>
      <c r="AW2171" s="5"/>
      <c r="AX2171" s="5"/>
      <c r="AY2171" s="5"/>
      <c r="AZ2171" s="5"/>
      <c r="BA2171" s="5"/>
      <c r="BB2171" s="5"/>
      <c r="BC2171" s="5"/>
      <c r="BD2171" s="5"/>
      <c r="BE2171" s="5"/>
      <c r="BF2171" s="5"/>
      <c r="BG2171" s="5"/>
      <c r="BH2171" s="5"/>
      <c r="BI2171" s="5"/>
      <c r="BJ2171" s="5"/>
      <c r="BK2171" s="5"/>
      <c r="BL2171" s="5"/>
      <c r="BM2171" s="5"/>
      <c r="BN2171" s="5"/>
      <c r="BO2171" s="1">
        <f t="shared" si="33"/>
        <v>0</v>
      </c>
      <c r="BP2171" s="2"/>
    </row>
    <row r="2172" spans="1:68" x14ac:dyDescent="0.25">
      <c r="A2172" s="3"/>
      <c r="B2172" s="4"/>
      <c r="C2172" s="2"/>
      <c r="D2172" s="5"/>
      <c r="E2172" s="5"/>
      <c r="F2172" s="5"/>
      <c r="G2172" s="5"/>
      <c r="H2172" s="5"/>
      <c r="I2172" s="5"/>
      <c r="J2172" s="5"/>
      <c r="K2172" s="5"/>
      <c r="L2172" s="5"/>
      <c r="M2172" s="5"/>
      <c r="N2172" s="5"/>
      <c r="O2172" s="5"/>
      <c r="P2172" s="5"/>
      <c r="Q2172" s="5"/>
      <c r="R2172" s="5"/>
      <c r="S2172" s="5"/>
      <c r="T2172" s="5"/>
      <c r="U2172" s="5"/>
      <c r="V2172" s="5"/>
      <c r="W2172" s="5"/>
      <c r="X2172" s="5"/>
      <c r="Y2172" s="5"/>
      <c r="Z2172" s="5"/>
      <c r="AA2172" s="5"/>
      <c r="AB2172" s="5"/>
      <c r="AC2172" s="5"/>
      <c r="AD2172" s="5"/>
      <c r="AE2172" s="5"/>
      <c r="AF2172" s="5"/>
      <c r="AG2172" s="5"/>
      <c r="AH2172" s="5"/>
      <c r="AI2172" s="5"/>
      <c r="AJ2172" s="5"/>
      <c r="AK2172" s="5"/>
      <c r="AL2172" s="5"/>
      <c r="AM2172" s="5"/>
      <c r="AN2172" s="5"/>
      <c r="AO2172" s="5"/>
      <c r="AP2172" s="5"/>
      <c r="AQ2172" s="5"/>
      <c r="AR2172" s="5"/>
      <c r="AS2172" s="5"/>
      <c r="AT2172" s="5"/>
      <c r="AU2172" s="5"/>
      <c r="AV2172" s="5"/>
      <c r="AW2172" s="5"/>
      <c r="AX2172" s="5"/>
      <c r="AY2172" s="5"/>
      <c r="AZ2172" s="5"/>
      <c r="BA2172" s="5"/>
      <c r="BB2172" s="5"/>
      <c r="BC2172" s="5"/>
      <c r="BD2172" s="5"/>
      <c r="BE2172" s="5"/>
      <c r="BF2172" s="5"/>
      <c r="BG2172" s="5"/>
      <c r="BH2172" s="5"/>
      <c r="BI2172" s="5"/>
      <c r="BJ2172" s="5"/>
      <c r="BK2172" s="5"/>
      <c r="BL2172" s="5"/>
      <c r="BM2172" s="5"/>
      <c r="BN2172" s="5"/>
      <c r="BO2172" s="1">
        <f t="shared" si="33"/>
        <v>0</v>
      </c>
      <c r="BP2172" s="2"/>
    </row>
    <row r="2173" spans="1:68" x14ac:dyDescent="0.25">
      <c r="A2173" s="3"/>
      <c r="B2173" s="4"/>
      <c r="C2173" s="2"/>
      <c r="D2173" s="5"/>
      <c r="E2173" s="5"/>
      <c r="F2173" s="5"/>
      <c r="G2173" s="5"/>
      <c r="H2173" s="5"/>
      <c r="I2173" s="5"/>
      <c r="J2173" s="5"/>
      <c r="K2173" s="5"/>
      <c r="L2173" s="5"/>
      <c r="M2173" s="5"/>
      <c r="N2173" s="5"/>
      <c r="O2173" s="5"/>
      <c r="P2173" s="5"/>
      <c r="Q2173" s="5"/>
      <c r="R2173" s="5"/>
      <c r="S2173" s="5"/>
      <c r="T2173" s="5"/>
      <c r="U2173" s="5"/>
      <c r="V2173" s="5"/>
      <c r="W2173" s="5"/>
      <c r="X2173" s="5"/>
      <c r="Y2173" s="5"/>
      <c r="Z2173" s="5"/>
      <c r="AA2173" s="5"/>
      <c r="AB2173" s="5"/>
      <c r="AC2173" s="5"/>
      <c r="AD2173" s="5"/>
      <c r="AE2173" s="5"/>
      <c r="AF2173" s="5"/>
      <c r="AG2173" s="5"/>
      <c r="AH2173" s="5"/>
      <c r="AI2173" s="5"/>
      <c r="AJ2173" s="5"/>
      <c r="AK2173" s="5"/>
      <c r="AL2173" s="5"/>
      <c r="AM2173" s="5"/>
      <c r="AN2173" s="5"/>
      <c r="AO2173" s="5"/>
      <c r="AP2173" s="5"/>
      <c r="AQ2173" s="5"/>
      <c r="AR2173" s="5"/>
      <c r="AS2173" s="5"/>
      <c r="AT2173" s="5"/>
      <c r="AU2173" s="5"/>
      <c r="AV2173" s="5"/>
      <c r="AW2173" s="5"/>
      <c r="AX2173" s="5"/>
      <c r="AY2173" s="5"/>
      <c r="AZ2173" s="5"/>
      <c r="BA2173" s="5"/>
      <c r="BB2173" s="5"/>
      <c r="BC2173" s="5"/>
      <c r="BD2173" s="5"/>
      <c r="BE2173" s="5"/>
      <c r="BF2173" s="5"/>
      <c r="BG2173" s="5"/>
      <c r="BH2173" s="5"/>
      <c r="BI2173" s="5"/>
      <c r="BJ2173" s="5"/>
      <c r="BK2173" s="5"/>
      <c r="BL2173" s="5"/>
      <c r="BM2173" s="5"/>
      <c r="BN2173" s="5"/>
      <c r="BO2173" s="1">
        <f t="shared" si="33"/>
        <v>0</v>
      </c>
      <c r="BP2173" s="2"/>
    </row>
    <row r="2174" spans="1:68" x14ac:dyDescent="0.25">
      <c r="A2174" s="3"/>
      <c r="B2174" s="4"/>
      <c r="C2174" s="2"/>
      <c r="D2174" s="5"/>
      <c r="E2174" s="5"/>
      <c r="F2174" s="5"/>
      <c r="G2174" s="5"/>
      <c r="H2174" s="5"/>
      <c r="I2174" s="5"/>
      <c r="J2174" s="5"/>
      <c r="K2174" s="5"/>
      <c r="L2174" s="5"/>
      <c r="M2174" s="5"/>
      <c r="N2174" s="5"/>
      <c r="O2174" s="5"/>
      <c r="P2174" s="5"/>
      <c r="Q2174" s="5"/>
      <c r="R2174" s="5"/>
      <c r="S2174" s="5"/>
      <c r="T2174" s="5"/>
      <c r="U2174" s="5"/>
      <c r="V2174" s="5"/>
      <c r="W2174" s="5"/>
      <c r="X2174" s="5"/>
      <c r="Y2174" s="5"/>
      <c r="Z2174" s="5"/>
      <c r="AA2174" s="5"/>
      <c r="AB2174" s="5"/>
      <c r="AC2174" s="5"/>
      <c r="AD2174" s="5"/>
      <c r="AE2174" s="5"/>
      <c r="AF2174" s="5"/>
      <c r="AG2174" s="5"/>
      <c r="AH2174" s="5"/>
      <c r="AI2174" s="5"/>
      <c r="AJ2174" s="5"/>
      <c r="AK2174" s="5"/>
      <c r="AL2174" s="5"/>
      <c r="AM2174" s="5"/>
      <c r="AN2174" s="5"/>
      <c r="AO2174" s="5"/>
      <c r="AP2174" s="5"/>
      <c r="AQ2174" s="5"/>
      <c r="AR2174" s="5"/>
      <c r="AS2174" s="5"/>
      <c r="AT2174" s="5"/>
      <c r="AU2174" s="5"/>
      <c r="AV2174" s="5"/>
      <c r="AW2174" s="5"/>
      <c r="AX2174" s="5"/>
      <c r="AY2174" s="5"/>
      <c r="AZ2174" s="5"/>
      <c r="BA2174" s="5"/>
      <c r="BB2174" s="5"/>
      <c r="BC2174" s="5"/>
      <c r="BD2174" s="5"/>
      <c r="BE2174" s="5"/>
      <c r="BF2174" s="5"/>
      <c r="BG2174" s="5"/>
      <c r="BH2174" s="5"/>
      <c r="BI2174" s="5"/>
      <c r="BJ2174" s="5"/>
      <c r="BK2174" s="5"/>
      <c r="BL2174" s="5"/>
      <c r="BM2174" s="5"/>
      <c r="BN2174" s="5"/>
      <c r="BO2174" s="1">
        <f t="shared" si="33"/>
        <v>0</v>
      </c>
      <c r="BP2174" s="2"/>
    </row>
    <row r="2175" spans="1:68" x14ac:dyDescent="0.25">
      <c r="A2175" s="3"/>
      <c r="B2175" s="4"/>
      <c r="C2175" s="2"/>
      <c r="D2175" s="5"/>
      <c r="E2175" s="5"/>
      <c r="F2175" s="5"/>
      <c r="G2175" s="5"/>
      <c r="H2175" s="5"/>
      <c r="I2175" s="5"/>
      <c r="J2175" s="5"/>
      <c r="K2175" s="5"/>
      <c r="L2175" s="5"/>
      <c r="M2175" s="5"/>
      <c r="N2175" s="5"/>
      <c r="O2175" s="5"/>
      <c r="P2175" s="5"/>
      <c r="Q2175" s="5"/>
      <c r="R2175" s="5"/>
      <c r="S2175" s="5"/>
      <c r="T2175" s="5"/>
      <c r="U2175" s="5"/>
      <c r="V2175" s="5"/>
      <c r="W2175" s="5"/>
      <c r="X2175" s="5"/>
      <c r="Y2175" s="5"/>
      <c r="Z2175" s="5"/>
      <c r="AA2175" s="5"/>
      <c r="AB2175" s="5"/>
      <c r="AC2175" s="5"/>
      <c r="AD2175" s="5"/>
      <c r="AE2175" s="5"/>
      <c r="AF2175" s="5"/>
      <c r="AG2175" s="5"/>
      <c r="AH2175" s="5"/>
      <c r="AI2175" s="5"/>
      <c r="AJ2175" s="5"/>
      <c r="AK2175" s="5"/>
      <c r="AL2175" s="5"/>
      <c r="AM2175" s="5"/>
      <c r="AN2175" s="5"/>
      <c r="AO2175" s="5"/>
      <c r="AP2175" s="5"/>
      <c r="AQ2175" s="5"/>
      <c r="AR2175" s="5"/>
      <c r="AS2175" s="5"/>
      <c r="AT2175" s="5"/>
      <c r="AU2175" s="5"/>
      <c r="AV2175" s="5"/>
      <c r="AW2175" s="5"/>
      <c r="AX2175" s="5"/>
      <c r="AY2175" s="5"/>
      <c r="AZ2175" s="5"/>
      <c r="BA2175" s="5"/>
      <c r="BB2175" s="5"/>
      <c r="BC2175" s="5"/>
      <c r="BD2175" s="5"/>
      <c r="BE2175" s="5"/>
      <c r="BF2175" s="5"/>
      <c r="BG2175" s="5"/>
      <c r="BH2175" s="5"/>
      <c r="BI2175" s="5"/>
      <c r="BJ2175" s="5"/>
      <c r="BK2175" s="5"/>
      <c r="BL2175" s="5"/>
      <c r="BM2175" s="5"/>
      <c r="BN2175" s="5"/>
      <c r="BO2175" s="1">
        <f t="shared" si="33"/>
        <v>0</v>
      </c>
      <c r="BP2175" s="2"/>
    </row>
    <row r="2176" spans="1:68" x14ac:dyDescent="0.25">
      <c r="A2176" s="3"/>
      <c r="B2176" s="4"/>
      <c r="C2176" s="2"/>
      <c r="D2176" s="5"/>
      <c r="E2176" s="5"/>
      <c r="F2176" s="5"/>
      <c r="G2176" s="5"/>
      <c r="H2176" s="5"/>
      <c r="I2176" s="5"/>
      <c r="J2176" s="5"/>
      <c r="K2176" s="5"/>
      <c r="L2176" s="5"/>
      <c r="M2176" s="5"/>
      <c r="N2176" s="5"/>
      <c r="O2176" s="5"/>
      <c r="P2176" s="5"/>
      <c r="Q2176" s="5"/>
      <c r="R2176" s="5"/>
      <c r="S2176" s="5"/>
      <c r="T2176" s="5"/>
      <c r="U2176" s="5"/>
      <c r="V2176" s="5"/>
      <c r="W2176" s="5"/>
      <c r="X2176" s="5"/>
      <c r="Y2176" s="5"/>
      <c r="Z2176" s="5"/>
      <c r="AA2176" s="5"/>
      <c r="AB2176" s="5"/>
      <c r="AC2176" s="5"/>
      <c r="AD2176" s="5"/>
      <c r="AE2176" s="5"/>
      <c r="AF2176" s="5"/>
      <c r="AG2176" s="5"/>
      <c r="AH2176" s="5"/>
      <c r="AI2176" s="5"/>
      <c r="AJ2176" s="5"/>
      <c r="AK2176" s="5"/>
      <c r="AL2176" s="5"/>
      <c r="AM2176" s="5"/>
      <c r="AN2176" s="5"/>
      <c r="AO2176" s="5"/>
      <c r="AP2176" s="5"/>
      <c r="AQ2176" s="5"/>
      <c r="AR2176" s="5"/>
      <c r="AS2176" s="5"/>
      <c r="AT2176" s="5"/>
      <c r="AU2176" s="5"/>
      <c r="AV2176" s="5"/>
      <c r="AW2176" s="5"/>
      <c r="AX2176" s="5"/>
      <c r="AY2176" s="5"/>
      <c r="AZ2176" s="5"/>
      <c r="BA2176" s="5"/>
      <c r="BB2176" s="5"/>
      <c r="BC2176" s="5"/>
      <c r="BD2176" s="5"/>
      <c r="BE2176" s="5"/>
      <c r="BF2176" s="5"/>
      <c r="BG2176" s="5"/>
      <c r="BH2176" s="5"/>
      <c r="BI2176" s="5"/>
      <c r="BJ2176" s="5"/>
      <c r="BK2176" s="5"/>
      <c r="BL2176" s="5"/>
      <c r="BM2176" s="5"/>
      <c r="BN2176" s="5"/>
      <c r="BO2176" s="1">
        <f t="shared" si="33"/>
        <v>0</v>
      </c>
      <c r="BP2176" s="2"/>
    </row>
    <row r="2177" spans="1:68" x14ac:dyDescent="0.25">
      <c r="A2177" s="3"/>
      <c r="B2177" s="4"/>
      <c r="C2177" s="2"/>
      <c r="D2177" s="5"/>
      <c r="E2177" s="5"/>
      <c r="F2177" s="5"/>
      <c r="G2177" s="5"/>
      <c r="H2177" s="5"/>
      <c r="I2177" s="5"/>
      <c r="J2177" s="5"/>
      <c r="K2177" s="5"/>
      <c r="L2177" s="5"/>
      <c r="M2177" s="5"/>
      <c r="N2177" s="5"/>
      <c r="O2177" s="5"/>
      <c r="P2177" s="5"/>
      <c r="Q2177" s="5"/>
      <c r="R2177" s="5"/>
      <c r="S2177" s="5"/>
      <c r="T2177" s="5"/>
      <c r="U2177" s="5"/>
      <c r="V2177" s="5"/>
      <c r="W2177" s="5"/>
      <c r="X2177" s="5"/>
      <c r="Y2177" s="5"/>
      <c r="Z2177" s="5"/>
      <c r="AA2177" s="5"/>
      <c r="AB2177" s="5"/>
      <c r="AC2177" s="5"/>
      <c r="AD2177" s="5"/>
      <c r="AE2177" s="5"/>
      <c r="AF2177" s="5"/>
      <c r="AG2177" s="5"/>
      <c r="AH2177" s="5"/>
      <c r="AI2177" s="5"/>
      <c r="AJ2177" s="5"/>
      <c r="AK2177" s="5"/>
      <c r="AL2177" s="5"/>
      <c r="AM2177" s="5"/>
      <c r="AN2177" s="5"/>
      <c r="AO2177" s="5"/>
      <c r="AP2177" s="5"/>
      <c r="AQ2177" s="5"/>
      <c r="AR2177" s="5"/>
      <c r="AS2177" s="5"/>
      <c r="AT2177" s="5"/>
      <c r="AU2177" s="5"/>
      <c r="AV2177" s="5"/>
      <c r="AW2177" s="5"/>
      <c r="AX2177" s="5"/>
      <c r="AY2177" s="5"/>
      <c r="AZ2177" s="5"/>
      <c r="BA2177" s="5"/>
      <c r="BB2177" s="5"/>
      <c r="BC2177" s="5"/>
      <c r="BD2177" s="5"/>
      <c r="BE2177" s="5"/>
      <c r="BF2177" s="5"/>
      <c r="BG2177" s="5"/>
      <c r="BH2177" s="5"/>
      <c r="BI2177" s="5"/>
      <c r="BJ2177" s="5"/>
      <c r="BK2177" s="5"/>
      <c r="BL2177" s="5"/>
      <c r="BM2177" s="5"/>
      <c r="BN2177" s="5"/>
      <c r="BO2177" s="1">
        <f t="shared" si="33"/>
        <v>0</v>
      </c>
      <c r="BP2177" s="2"/>
    </row>
    <row r="2178" spans="1:68" x14ac:dyDescent="0.25">
      <c r="A2178" s="3"/>
      <c r="B2178" s="4"/>
      <c r="C2178" s="2"/>
      <c r="D2178" s="5"/>
      <c r="E2178" s="5"/>
      <c r="F2178" s="5"/>
      <c r="G2178" s="5"/>
      <c r="H2178" s="5"/>
      <c r="I2178" s="5"/>
      <c r="J2178" s="5"/>
      <c r="K2178" s="5"/>
      <c r="L2178" s="5"/>
      <c r="M2178" s="5"/>
      <c r="N2178" s="5"/>
      <c r="O2178" s="5"/>
      <c r="P2178" s="5"/>
      <c r="Q2178" s="5"/>
      <c r="R2178" s="5"/>
      <c r="S2178" s="5"/>
      <c r="T2178" s="5"/>
      <c r="U2178" s="5"/>
      <c r="V2178" s="5"/>
      <c r="W2178" s="5"/>
      <c r="X2178" s="5"/>
      <c r="Y2178" s="5"/>
      <c r="Z2178" s="5"/>
      <c r="AA2178" s="5"/>
      <c r="AB2178" s="5"/>
      <c r="AC2178" s="5"/>
      <c r="AD2178" s="5"/>
      <c r="AE2178" s="5"/>
      <c r="AF2178" s="5"/>
      <c r="AG2178" s="5"/>
      <c r="AH2178" s="5"/>
      <c r="AI2178" s="5"/>
      <c r="AJ2178" s="5"/>
      <c r="AK2178" s="5"/>
      <c r="AL2178" s="5"/>
      <c r="AM2178" s="5"/>
      <c r="AN2178" s="5"/>
      <c r="AO2178" s="5"/>
      <c r="AP2178" s="5"/>
      <c r="AQ2178" s="5"/>
      <c r="AR2178" s="5"/>
      <c r="AS2178" s="5"/>
      <c r="AT2178" s="5"/>
      <c r="AU2178" s="5"/>
      <c r="AV2178" s="5"/>
      <c r="AW2178" s="5"/>
      <c r="AX2178" s="5"/>
      <c r="AY2178" s="5"/>
      <c r="AZ2178" s="5"/>
      <c r="BA2178" s="5"/>
      <c r="BB2178" s="5"/>
      <c r="BC2178" s="5"/>
      <c r="BD2178" s="5"/>
      <c r="BE2178" s="5"/>
      <c r="BF2178" s="5"/>
      <c r="BG2178" s="5"/>
      <c r="BH2178" s="5"/>
      <c r="BI2178" s="5"/>
      <c r="BJ2178" s="5"/>
      <c r="BK2178" s="5"/>
      <c r="BL2178" s="5"/>
      <c r="BM2178" s="5"/>
      <c r="BN2178" s="5"/>
      <c r="BO2178" s="1">
        <f t="shared" si="33"/>
        <v>0</v>
      </c>
      <c r="BP2178" s="2"/>
    </row>
    <row r="2179" spans="1:68" x14ac:dyDescent="0.25">
      <c r="A2179" s="3"/>
      <c r="B2179" s="4"/>
      <c r="C2179" s="2"/>
      <c r="D2179" s="5"/>
      <c r="E2179" s="5"/>
      <c r="F2179" s="5"/>
      <c r="G2179" s="5"/>
      <c r="H2179" s="5"/>
      <c r="I2179" s="5"/>
      <c r="J2179" s="5"/>
      <c r="K2179" s="5"/>
      <c r="L2179" s="5"/>
      <c r="M2179" s="5"/>
      <c r="N2179" s="5"/>
      <c r="O2179" s="5"/>
      <c r="P2179" s="5"/>
      <c r="Q2179" s="5"/>
      <c r="R2179" s="5"/>
      <c r="S2179" s="5"/>
      <c r="T2179" s="5"/>
      <c r="U2179" s="5"/>
      <c r="V2179" s="5"/>
      <c r="W2179" s="5"/>
      <c r="X2179" s="5"/>
      <c r="Y2179" s="5"/>
      <c r="Z2179" s="5"/>
      <c r="AA2179" s="5"/>
      <c r="AB2179" s="5"/>
      <c r="AC2179" s="5"/>
      <c r="AD2179" s="5"/>
      <c r="AE2179" s="5"/>
      <c r="AF2179" s="5"/>
      <c r="AG2179" s="5"/>
      <c r="AH2179" s="5"/>
      <c r="AI2179" s="5"/>
      <c r="AJ2179" s="5"/>
      <c r="AK2179" s="5"/>
      <c r="AL2179" s="5"/>
      <c r="AM2179" s="5"/>
      <c r="AN2179" s="5"/>
      <c r="AO2179" s="5"/>
      <c r="AP2179" s="5"/>
      <c r="AQ2179" s="5"/>
      <c r="AR2179" s="5"/>
      <c r="AS2179" s="5"/>
      <c r="AT2179" s="5"/>
      <c r="AU2179" s="5"/>
      <c r="AV2179" s="5"/>
      <c r="AW2179" s="5"/>
      <c r="AX2179" s="5"/>
      <c r="AY2179" s="5"/>
      <c r="AZ2179" s="5"/>
      <c r="BA2179" s="5"/>
      <c r="BB2179" s="5"/>
      <c r="BC2179" s="5"/>
      <c r="BD2179" s="5"/>
      <c r="BE2179" s="5"/>
      <c r="BF2179" s="5"/>
      <c r="BG2179" s="5"/>
      <c r="BH2179" s="5"/>
      <c r="BI2179" s="5"/>
      <c r="BJ2179" s="5"/>
      <c r="BK2179" s="5"/>
      <c r="BL2179" s="5"/>
      <c r="BM2179" s="5"/>
      <c r="BN2179" s="5"/>
      <c r="BO2179" s="1">
        <f t="shared" si="33"/>
        <v>0</v>
      </c>
      <c r="BP2179" s="2"/>
    </row>
    <row r="2180" spans="1:68" x14ac:dyDescent="0.25">
      <c r="A2180" s="3"/>
      <c r="B2180" s="4"/>
      <c r="C2180" s="2"/>
      <c r="D2180" s="5"/>
      <c r="E2180" s="5"/>
      <c r="F2180" s="5"/>
      <c r="G2180" s="5"/>
      <c r="H2180" s="5"/>
      <c r="I2180" s="5"/>
      <c r="J2180" s="5"/>
      <c r="K2180" s="5"/>
      <c r="L2180" s="5"/>
      <c r="M2180" s="5"/>
      <c r="N2180" s="5"/>
      <c r="O2180" s="5"/>
      <c r="P2180" s="5"/>
      <c r="Q2180" s="5"/>
      <c r="R2180" s="5"/>
      <c r="S2180" s="5"/>
      <c r="T2180" s="5"/>
      <c r="U2180" s="5"/>
      <c r="V2180" s="5"/>
      <c r="W2180" s="5"/>
      <c r="X2180" s="5"/>
      <c r="Y2180" s="5"/>
      <c r="Z2180" s="5"/>
      <c r="AA2180" s="5"/>
      <c r="AB2180" s="5"/>
      <c r="AC2180" s="5"/>
      <c r="AD2180" s="5"/>
      <c r="AE2180" s="5"/>
      <c r="AF2180" s="5"/>
      <c r="AG2180" s="5"/>
      <c r="AH2180" s="5"/>
      <c r="AI2180" s="5"/>
      <c r="AJ2180" s="5"/>
      <c r="AK2180" s="5"/>
      <c r="AL2180" s="5"/>
      <c r="AM2180" s="5"/>
      <c r="AN2180" s="5"/>
      <c r="AO2180" s="5"/>
      <c r="AP2180" s="5"/>
      <c r="AQ2180" s="5"/>
      <c r="AR2180" s="5"/>
      <c r="AS2180" s="5"/>
      <c r="AT2180" s="5"/>
      <c r="AU2180" s="5"/>
      <c r="AV2180" s="5"/>
      <c r="AW2180" s="5"/>
      <c r="AX2180" s="5"/>
      <c r="AY2180" s="5"/>
      <c r="AZ2180" s="5"/>
      <c r="BA2180" s="5"/>
      <c r="BB2180" s="5"/>
      <c r="BC2180" s="5"/>
      <c r="BD2180" s="5"/>
      <c r="BE2180" s="5"/>
      <c r="BF2180" s="5"/>
      <c r="BG2180" s="5"/>
      <c r="BH2180" s="5"/>
      <c r="BI2180" s="5"/>
      <c r="BJ2180" s="5"/>
      <c r="BK2180" s="5"/>
      <c r="BL2180" s="5"/>
      <c r="BM2180" s="5"/>
      <c r="BN2180" s="5"/>
      <c r="BO2180" s="1">
        <f t="shared" si="33"/>
        <v>0</v>
      </c>
      <c r="BP2180" s="2"/>
    </row>
    <row r="2181" spans="1:68" x14ac:dyDescent="0.25">
      <c r="A2181" s="3"/>
      <c r="B2181" s="4"/>
      <c r="C2181" s="2"/>
      <c r="D2181" s="5"/>
      <c r="E2181" s="5"/>
      <c r="F2181" s="5"/>
      <c r="G2181" s="5"/>
      <c r="H2181" s="5"/>
      <c r="I2181" s="5"/>
      <c r="J2181" s="5"/>
      <c r="K2181" s="5"/>
      <c r="L2181" s="5"/>
      <c r="M2181" s="5"/>
      <c r="N2181" s="5"/>
      <c r="O2181" s="5"/>
      <c r="P2181" s="5"/>
      <c r="Q2181" s="5"/>
      <c r="R2181" s="5"/>
      <c r="S2181" s="5"/>
      <c r="T2181" s="5"/>
      <c r="U2181" s="5"/>
      <c r="V2181" s="5"/>
      <c r="W2181" s="5"/>
      <c r="X2181" s="5"/>
      <c r="Y2181" s="5"/>
      <c r="Z2181" s="5"/>
      <c r="AA2181" s="5"/>
      <c r="AB2181" s="5"/>
      <c r="AC2181" s="5"/>
      <c r="AD2181" s="5"/>
      <c r="AE2181" s="5"/>
      <c r="AF2181" s="5"/>
      <c r="AG2181" s="5"/>
      <c r="AH2181" s="5"/>
      <c r="AI2181" s="5"/>
      <c r="AJ2181" s="5"/>
      <c r="AK2181" s="5"/>
      <c r="AL2181" s="5"/>
      <c r="AM2181" s="5"/>
      <c r="AN2181" s="5"/>
      <c r="AO2181" s="5"/>
      <c r="AP2181" s="5"/>
      <c r="AQ2181" s="5"/>
      <c r="AR2181" s="5"/>
      <c r="AS2181" s="5"/>
      <c r="AT2181" s="5"/>
      <c r="AU2181" s="5"/>
      <c r="AV2181" s="5"/>
      <c r="AW2181" s="5"/>
      <c r="AX2181" s="5"/>
      <c r="AY2181" s="5"/>
      <c r="AZ2181" s="5"/>
      <c r="BA2181" s="5"/>
      <c r="BB2181" s="5"/>
      <c r="BC2181" s="5"/>
      <c r="BD2181" s="5"/>
      <c r="BE2181" s="5"/>
      <c r="BF2181" s="5"/>
      <c r="BG2181" s="5"/>
      <c r="BH2181" s="5"/>
      <c r="BI2181" s="5"/>
      <c r="BJ2181" s="5"/>
      <c r="BK2181" s="5"/>
      <c r="BL2181" s="5"/>
      <c r="BM2181" s="5"/>
      <c r="BN2181" s="5"/>
      <c r="BO2181" s="1">
        <f t="shared" si="33"/>
        <v>0</v>
      </c>
      <c r="BP2181" s="2"/>
    </row>
    <row r="2182" spans="1:68" x14ac:dyDescent="0.25">
      <c r="A2182" s="3"/>
      <c r="B2182" s="4"/>
      <c r="C2182" s="2"/>
      <c r="D2182" s="5"/>
      <c r="E2182" s="5"/>
      <c r="F2182" s="5"/>
      <c r="G2182" s="5"/>
      <c r="H2182" s="5"/>
      <c r="I2182" s="5"/>
      <c r="J2182" s="5"/>
      <c r="K2182" s="5"/>
      <c r="L2182" s="5"/>
      <c r="M2182" s="5"/>
      <c r="N2182" s="5"/>
      <c r="O2182" s="5"/>
      <c r="P2182" s="5"/>
      <c r="Q2182" s="5"/>
      <c r="R2182" s="5"/>
      <c r="S2182" s="5"/>
      <c r="T2182" s="5"/>
      <c r="U2182" s="5"/>
      <c r="V2182" s="5"/>
      <c r="W2182" s="5"/>
      <c r="X2182" s="5"/>
      <c r="Y2182" s="5"/>
      <c r="Z2182" s="5"/>
      <c r="AA2182" s="5"/>
      <c r="AB2182" s="5"/>
      <c r="AC2182" s="5"/>
      <c r="AD2182" s="5"/>
      <c r="AE2182" s="5"/>
      <c r="AF2182" s="5"/>
      <c r="AG2182" s="5"/>
      <c r="AH2182" s="5"/>
      <c r="AI2182" s="5"/>
      <c r="AJ2182" s="5"/>
      <c r="AK2182" s="5"/>
      <c r="AL2182" s="5"/>
      <c r="AM2182" s="5"/>
      <c r="AN2182" s="5"/>
      <c r="AO2182" s="5"/>
      <c r="AP2182" s="5"/>
      <c r="AQ2182" s="5"/>
      <c r="AR2182" s="5"/>
      <c r="AS2182" s="5"/>
      <c r="AT2182" s="5"/>
      <c r="AU2182" s="5"/>
      <c r="AV2182" s="5"/>
      <c r="AW2182" s="5"/>
      <c r="AX2182" s="5"/>
      <c r="AY2182" s="5"/>
      <c r="AZ2182" s="5"/>
      <c r="BA2182" s="5"/>
      <c r="BB2182" s="5"/>
      <c r="BC2182" s="5"/>
      <c r="BD2182" s="5"/>
      <c r="BE2182" s="5"/>
      <c r="BF2182" s="5"/>
      <c r="BG2182" s="5"/>
      <c r="BH2182" s="5"/>
      <c r="BI2182" s="5"/>
      <c r="BJ2182" s="5"/>
      <c r="BK2182" s="5"/>
      <c r="BL2182" s="5"/>
      <c r="BM2182" s="5"/>
      <c r="BN2182" s="5"/>
      <c r="BO2182" s="1">
        <f t="shared" si="33"/>
        <v>0</v>
      </c>
      <c r="BP2182" s="2"/>
    </row>
    <row r="2183" spans="1:68" x14ac:dyDescent="0.25">
      <c r="A2183" s="3"/>
      <c r="B2183" s="4"/>
      <c r="C2183" s="2"/>
      <c r="D2183" s="5"/>
      <c r="E2183" s="5"/>
      <c r="F2183" s="5"/>
      <c r="G2183" s="5"/>
      <c r="H2183" s="5"/>
      <c r="I2183" s="5"/>
      <c r="J2183" s="5"/>
      <c r="K2183" s="5"/>
      <c r="L2183" s="5"/>
      <c r="M2183" s="5"/>
      <c r="N2183" s="5"/>
      <c r="O2183" s="5"/>
      <c r="P2183" s="5"/>
      <c r="Q2183" s="5"/>
      <c r="R2183" s="5"/>
      <c r="S2183" s="5"/>
      <c r="T2183" s="5"/>
      <c r="U2183" s="5"/>
      <c r="V2183" s="5"/>
      <c r="W2183" s="5"/>
      <c r="X2183" s="5"/>
      <c r="Y2183" s="5"/>
      <c r="Z2183" s="5"/>
      <c r="AA2183" s="5"/>
      <c r="AB2183" s="5"/>
      <c r="AC2183" s="5"/>
      <c r="AD2183" s="5"/>
      <c r="AE2183" s="5"/>
      <c r="AF2183" s="5"/>
      <c r="AG2183" s="5"/>
      <c r="AH2183" s="5"/>
      <c r="AI2183" s="5"/>
      <c r="AJ2183" s="5"/>
      <c r="AK2183" s="5"/>
      <c r="AL2183" s="5"/>
      <c r="AM2183" s="5"/>
      <c r="AN2183" s="5"/>
      <c r="AO2183" s="5"/>
      <c r="AP2183" s="5"/>
      <c r="AQ2183" s="5"/>
      <c r="AR2183" s="5"/>
      <c r="AS2183" s="5"/>
      <c r="AT2183" s="5"/>
      <c r="AU2183" s="5"/>
      <c r="AV2183" s="5"/>
      <c r="AW2183" s="5"/>
      <c r="AX2183" s="5"/>
      <c r="AY2183" s="5"/>
      <c r="AZ2183" s="5"/>
      <c r="BA2183" s="5"/>
      <c r="BB2183" s="5"/>
      <c r="BC2183" s="5"/>
      <c r="BD2183" s="5"/>
      <c r="BE2183" s="5"/>
      <c r="BF2183" s="5"/>
      <c r="BG2183" s="5"/>
      <c r="BH2183" s="5"/>
      <c r="BI2183" s="5"/>
      <c r="BJ2183" s="5"/>
      <c r="BK2183" s="5"/>
      <c r="BL2183" s="5"/>
      <c r="BM2183" s="5"/>
      <c r="BN2183" s="5"/>
      <c r="BO2183" s="1">
        <f t="shared" si="33"/>
        <v>0</v>
      </c>
      <c r="BP2183" s="2"/>
    </row>
    <row r="2184" spans="1:68" x14ac:dyDescent="0.25">
      <c r="A2184" s="3"/>
      <c r="B2184" s="4"/>
      <c r="C2184" s="2"/>
      <c r="D2184" s="5"/>
      <c r="E2184" s="5"/>
      <c r="F2184" s="5"/>
      <c r="G2184" s="5"/>
      <c r="H2184" s="5"/>
      <c r="I2184" s="5"/>
      <c r="J2184" s="5"/>
      <c r="K2184" s="5"/>
      <c r="L2184" s="5"/>
      <c r="M2184" s="5"/>
      <c r="N2184" s="5"/>
      <c r="O2184" s="5"/>
      <c r="P2184" s="5"/>
      <c r="Q2184" s="5"/>
      <c r="R2184" s="5"/>
      <c r="S2184" s="5"/>
      <c r="T2184" s="5"/>
      <c r="U2184" s="5"/>
      <c r="V2184" s="5"/>
      <c r="W2184" s="5"/>
      <c r="X2184" s="5"/>
      <c r="Y2184" s="5"/>
      <c r="Z2184" s="5"/>
      <c r="AA2184" s="5"/>
      <c r="AB2184" s="5"/>
      <c r="AC2184" s="5"/>
      <c r="AD2184" s="5"/>
      <c r="AE2184" s="5"/>
      <c r="AF2184" s="5"/>
      <c r="AG2184" s="5"/>
      <c r="AH2184" s="5"/>
      <c r="AI2184" s="5"/>
      <c r="AJ2184" s="5"/>
      <c r="AK2184" s="5"/>
      <c r="AL2184" s="5"/>
      <c r="AM2184" s="5"/>
      <c r="AN2184" s="5"/>
      <c r="AO2184" s="5"/>
      <c r="AP2184" s="5"/>
      <c r="AQ2184" s="5"/>
      <c r="AR2184" s="5"/>
      <c r="AS2184" s="5"/>
      <c r="AT2184" s="5"/>
      <c r="AU2184" s="5"/>
      <c r="AV2184" s="5"/>
      <c r="AW2184" s="5"/>
      <c r="AX2184" s="5"/>
      <c r="AY2184" s="5"/>
      <c r="AZ2184" s="5"/>
      <c r="BA2184" s="5"/>
      <c r="BB2184" s="5"/>
      <c r="BC2184" s="5"/>
      <c r="BD2184" s="5"/>
      <c r="BE2184" s="5"/>
      <c r="BF2184" s="5"/>
      <c r="BG2184" s="5"/>
      <c r="BH2184" s="5"/>
      <c r="BI2184" s="5"/>
      <c r="BJ2184" s="5"/>
      <c r="BK2184" s="5"/>
      <c r="BL2184" s="5"/>
      <c r="BM2184" s="5"/>
      <c r="BN2184" s="5"/>
      <c r="BO2184" s="1">
        <f t="shared" ref="BO2184:BO2247" si="34">COUNTA(D2184:BN2184)</f>
        <v>0</v>
      </c>
      <c r="BP2184" s="2"/>
    </row>
    <row r="2185" spans="1:68" x14ac:dyDescent="0.25">
      <c r="A2185" s="3"/>
      <c r="B2185" s="4"/>
      <c r="C2185" s="2"/>
      <c r="D2185" s="5"/>
      <c r="E2185" s="5"/>
      <c r="F2185" s="5"/>
      <c r="G2185" s="5"/>
      <c r="H2185" s="5"/>
      <c r="I2185" s="5"/>
      <c r="J2185" s="5"/>
      <c r="K2185" s="5"/>
      <c r="L2185" s="5"/>
      <c r="M2185" s="5"/>
      <c r="N2185" s="5"/>
      <c r="O2185" s="5"/>
      <c r="P2185" s="5"/>
      <c r="Q2185" s="5"/>
      <c r="R2185" s="5"/>
      <c r="S2185" s="5"/>
      <c r="T2185" s="5"/>
      <c r="U2185" s="5"/>
      <c r="V2185" s="5"/>
      <c r="W2185" s="5"/>
      <c r="X2185" s="5"/>
      <c r="Y2185" s="5"/>
      <c r="Z2185" s="5"/>
      <c r="AA2185" s="5"/>
      <c r="AB2185" s="5"/>
      <c r="AC2185" s="5"/>
      <c r="AD2185" s="5"/>
      <c r="AE2185" s="5"/>
      <c r="AF2185" s="5"/>
      <c r="AG2185" s="5"/>
      <c r="AH2185" s="5"/>
      <c r="AI2185" s="5"/>
      <c r="AJ2185" s="5"/>
      <c r="AK2185" s="5"/>
      <c r="AL2185" s="5"/>
      <c r="AM2185" s="5"/>
      <c r="AN2185" s="5"/>
      <c r="AO2185" s="5"/>
      <c r="AP2185" s="5"/>
      <c r="AQ2185" s="5"/>
      <c r="AR2185" s="5"/>
      <c r="AS2185" s="5"/>
      <c r="AT2185" s="5"/>
      <c r="AU2185" s="5"/>
      <c r="AV2185" s="5"/>
      <c r="AW2185" s="5"/>
      <c r="AX2185" s="5"/>
      <c r="AY2185" s="5"/>
      <c r="AZ2185" s="5"/>
      <c r="BA2185" s="5"/>
      <c r="BB2185" s="5"/>
      <c r="BC2185" s="5"/>
      <c r="BD2185" s="5"/>
      <c r="BE2185" s="5"/>
      <c r="BF2185" s="5"/>
      <c r="BG2185" s="5"/>
      <c r="BH2185" s="5"/>
      <c r="BI2185" s="5"/>
      <c r="BJ2185" s="5"/>
      <c r="BK2185" s="5"/>
      <c r="BL2185" s="5"/>
      <c r="BM2185" s="5"/>
      <c r="BN2185" s="5"/>
      <c r="BO2185" s="1">
        <f t="shared" si="34"/>
        <v>0</v>
      </c>
      <c r="BP2185" s="2"/>
    </row>
    <row r="2186" spans="1:68" x14ac:dyDescent="0.25">
      <c r="A2186" s="3"/>
      <c r="B2186" s="4"/>
      <c r="C2186" s="2"/>
      <c r="D2186" s="5"/>
      <c r="E2186" s="5"/>
      <c r="F2186" s="5"/>
      <c r="G2186" s="5"/>
      <c r="H2186" s="5"/>
      <c r="I2186" s="5"/>
      <c r="J2186" s="5"/>
      <c r="K2186" s="5"/>
      <c r="L2186" s="5"/>
      <c r="M2186" s="5"/>
      <c r="N2186" s="5"/>
      <c r="O2186" s="5"/>
      <c r="P2186" s="5"/>
      <c r="Q2186" s="5"/>
      <c r="R2186" s="5"/>
      <c r="S2186" s="5"/>
      <c r="T2186" s="5"/>
      <c r="U2186" s="5"/>
      <c r="V2186" s="5"/>
      <c r="W2186" s="5"/>
      <c r="X2186" s="5"/>
      <c r="Y2186" s="5"/>
      <c r="Z2186" s="5"/>
      <c r="AA2186" s="5"/>
      <c r="AB2186" s="5"/>
      <c r="AC2186" s="5"/>
      <c r="AD2186" s="5"/>
      <c r="AE2186" s="5"/>
      <c r="AF2186" s="5"/>
      <c r="AG2186" s="5"/>
      <c r="AH2186" s="5"/>
      <c r="AI2186" s="5"/>
      <c r="AJ2186" s="5"/>
      <c r="AK2186" s="5"/>
      <c r="AL2186" s="5"/>
      <c r="AM2186" s="5"/>
      <c r="AN2186" s="5"/>
      <c r="AO2186" s="5"/>
      <c r="AP2186" s="5"/>
      <c r="AQ2186" s="5"/>
      <c r="AR2186" s="5"/>
      <c r="AS2186" s="5"/>
      <c r="AT2186" s="5"/>
      <c r="AU2186" s="5"/>
      <c r="AV2186" s="5"/>
      <c r="AW2186" s="5"/>
      <c r="AX2186" s="5"/>
      <c r="AY2186" s="5"/>
      <c r="AZ2186" s="5"/>
      <c r="BA2186" s="5"/>
      <c r="BB2186" s="5"/>
      <c r="BC2186" s="5"/>
      <c r="BD2186" s="5"/>
      <c r="BE2186" s="5"/>
      <c r="BF2186" s="5"/>
      <c r="BG2186" s="5"/>
      <c r="BH2186" s="5"/>
      <c r="BI2186" s="5"/>
      <c r="BJ2186" s="5"/>
      <c r="BK2186" s="5"/>
      <c r="BL2186" s="5"/>
      <c r="BM2186" s="5"/>
      <c r="BN2186" s="5"/>
      <c r="BO2186" s="1">
        <f t="shared" si="34"/>
        <v>0</v>
      </c>
      <c r="BP2186" s="2"/>
    </row>
    <row r="2187" spans="1:68" x14ac:dyDescent="0.25">
      <c r="A2187" s="3"/>
      <c r="B2187" s="4"/>
      <c r="C2187" s="2"/>
      <c r="D2187" s="5"/>
      <c r="E2187" s="5"/>
      <c r="F2187" s="5"/>
      <c r="G2187" s="5"/>
      <c r="H2187" s="5"/>
      <c r="I2187" s="5"/>
      <c r="J2187" s="5"/>
      <c r="K2187" s="5"/>
      <c r="L2187" s="5"/>
      <c r="M2187" s="5"/>
      <c r="N2187" s="5"/>
      <c r="O2187" s="5"/>
      <c r="P2187" s="5"/>
      <c r="Q2187" s="5"/>
      <c r="R2187" s="5"/>
      <c r="S2187" s="5"/>
      <c r="T2187" s="5"/>
      <c r="U2187" s="5"/>
      <c r="V2187" s="5"/>
      <c r="W2187" s="5"/>
      <c r="X2187" s="5"/>
      <c r="Y2187" s="5"/>
      <c r="Z2187" s="5"/>
      <c r="AA2187" s="5"/>
      <c r="AB2187" s="5"/>
      <c r="AC2187" s="5"/>
      <c r="AD2187" s="5"/>
      <c r="AE2187" s="5"/>
      <c r="AF2187" s="5"/>
      <c r="AG2187" s="5"/>
      <c r="AH2187" s="5"/>
      <c r="AI2187" s="5"/>
      <c r="AJ2187" s="5"/>
      <c r="AK2187" s="5"/>
      <c r="AL2187" s="5"/>
      <c r="AM2187" s="5"/>
      <c r="AN2187" s="5"/>
      <c r="AO2187" s="5"/>
      <c r="AP2187" s="5"/>
      <c r="AQ2187" s="5"/>
      <c r="AR2187" s="5"/>
      <c r="AS2187" s="5"/>
      <c r="AT2187" s="5"/>
      <c r="AU2187" s="5"/>
      <c r="AV2187" s="5"/>
      <c r="AW2187" s="5"/>
      <c r="AX2187" s="5"/>
      <c r="AY2187" s="5"/>
      <c r="AZ2187" s="5"/>
      <c r="BA2187" s="5"/>
      <c r="BB2187" s="5"/>
      <c r="BC2187" s="5"/>
      <c r="BD2187" s="5"/>
      <c r="BE2187" s="5"/>
      <c r="BF2187" s="5"/>
      <c r="BG2187" s="5"/>
      <c r="BH2187" s="5"/>
      <c r="BI2187" s="5"/>
      <c r="BJ2187" s="5"/>
      <c r="BK2187" s="5"/>
      <c r="BL2187" s="5"/>
      <c r="BM2187" s="5"/>
      <c r="BN2187" s="5"/>
      <c r="BO2187" s="1">
        <f t="shared" si="34"/>
        <v>0</v>
      </c>
      <c r="BP2187" s="2"/>
    </row>
    <row r="2188" spans="1:68" x14ac:dyDescent="0.25">
      <c r="A2188" s="3"/>
      <c r="B2188" s="4"/>
      <c r="C2188" s="2"/>
      <c r="D2188" s="5"/>
      <c r="E2188" s="5"/>
      <c r="F2188" s="5"/>
      <c r="G2188" s="5"/>
      <c r="H2188" s="5"/>
      <c r="I2188" s="5"/>
      <c r="J2188" s="5"/>
      <c r="K2188" s="5"/>
      <c r="L2188" s="5"/>
      <c r="M2188" s="5"/>
      <c r="N2188" s="5"/>
      <c r="O2188" s="5"/>
      <c r="P2188" s="5"/>
      <c r="Q2188" s="5"/>
      <c r="R2188" s="5"/>
      <c r="S2188" s="5"/>
      <c r="T2188" s="5"/>
      <c r="U2188" s="5"/>
      <c r="V2188" s="5"/>
      <c r="W2188" s="5"/>
      <c r="X2188" s="5"/>
      <c r="Y2188" s="5"/>
      <c r="Z2188" s="5"/>
      <c r="AA2188" s="5"/>
      <c r="AB2188" s="5"/>
      <c r="AC2188" s="5"/>
      <c r="AD2188" s="5"/>
      <c r="AE2188" s="5"/>
      <c r="AF2188" s="5"/>
      <c r="AG2188" s="5"/>
      <c r="AH2188" s="5"/>
      <c r="AI2188" s="5"/>
      <c r="AJ2188" s="5"/>
      <c r="AK2188" s="5"/>
      <c r="AL2188" s="5"/>
      <c r="AM2188" s="5"/>
      <c r="AN2188" s="5"/>
      <c r="AO2188" s="5"/>
      <c r="AP2188" s="5"/>
      <c r="AQ2188" s="5"/>
      <c r="AR2188" s="5"/>
      <c r="AS2188" s="5"/>
      <c r="AT2188" s="5"/>
      <c r="AU2188" s="5"/>
      <c r="AV2188" s="5"/>
      <c r="AW2188" s="5"/>
      <c r="AX2188" s="5"/>
      <c r="AY2188" s="5"/>
      <c r="AZ2188" s="5"/>
      <c r="BA2188" s="5"/>
      <c r="BB2188" s="5"/>
      <c r="BC2188" s="5"/>
      <c r="BD2188" s="5"/>
      <c r="BE2188" s="5"/>
      <c r="BF2188" s="5"/>
      <c r="BG2188" s="5"/>
      <c r="BH2188" s="5"/>
      <c r="BI2188" s="5"/>
      <c r="BJ2188" s="5"/>
      <c r="BK2188" s="5"/>
      <c r="BL2188" s="5"/>
      <c r="BM2188" s="5"/>
      <c r="BN2188" s="5"/>
      <c r="BO2188" s="1">
        <f t="shared" si="34"/>
        <v>0</v>
      </c>
      <c r="BP2188" s="2"/>
    </row>
    <row r="2189" spans="1:68" x14ac:dyDescent="0.25">
      <c r="A2189" s="3"/>
      <c r="B2189" s="4"/>
      <c r="C2189" s="2"/>
      <c r="D2189" s="5"/>
      <c r="E2189" s="5"/>
      <c r="F2189" s="5"/>
      <c r="G2189" s="5"/>
      <c r="H2189" s="5"/>
      <c r="I2189" s="5"/>
      <c r="J2189" s="5"/>
      <c r="K2189" s="5"/>
      <c r="L2189" s="5"/>
      <c r="M2189" s="5"/>
      <c r="N2189" s="5"/>
      <c r="O2189" s="5"/>
      <c r="P2189" s="5"/>
      <c r="Q2189" s="5"/>
      <c r="R2189" s="5"/>
      <c r="S2189" s="5"/>
      <c r="T2189" s="5"/>
      <c r="U2189" s="5"/>
      <c r="V2189" s="5"/>
      <c r="W2189" s="5"/>
      <c r="X2189" s="5"/>
      <c r="Y2189" s="5"/>
      <c r="Z2189" s="5"/>
      <c r="AA2189" s="5"/>
      <c r="AB2189" s="5"/>
      <c r="AC2189" s="5"/>
      <c r="AD2189" s="5"/>
      <c r="AE2189" s="5"/>
      <c r="AF2189" s="5"/>
      <c r="AG2189" s="5"/>
      <c r="AH2189" s="5"/>
      <c r="AI2189" s="5"/>
      <c r="AJ2189" s="5"/>
      <c r="AK2189" s="5"/>
      <c r="AL2189" s="5"/>
      <c r="AM2189" s="5"/>
      <c r="AN2189" s="5"/>
      <c r="AO2189" s="5"/>
      <c r="AP2189" s="5"/>
      <c r="AQ2189" s="5"/>
      <c r="AR2189" s="5"/>
      <c r="AS2189" s="5"/>
      <c r="AT2189" s="5"/>
      <c r="AU2189" s="5"/>
      <c r="AV2189" s="5"/>
      <c r="AW2189" s="5"/>
      <c r="AX2189" s="5"/>
      <c r="AY2189" s="5"/>
      <c r="AZ2189" s="5"/>
      <c r="BA2189" s="5"/>
      <c r="BB2189" s="5"/>
      <c r="BC2189" s="5"/>
      <c r="BD2189" s="5"/>
      <c r="BE2189" s="5"/>
      <c r="BF2189" s="5"/>
      <c r="BG2189" s="5"/>
      <c r="BH2189" s="5"/>
      <c r="BI2189" s="5"/>
      <c r="BJ2189" s="5"/>
      <c r="BK2189" s="5"/>
      <c r="BL2189" s="5"/>
      <c r="BM2189" s="5"/>
      <c r="BN2189" s="5"/>
      <c r="BO2189" s="1">
        <f t="shared" si="34"/>
        <v>0</v>
      </c>
      <c r="BP2189" s="2"/>
    </row>
    <row r="2190" spans="1:68" x14ac:dyDescent="0.25">
      <c r="A2190" s="3"/>
      <c r="B2190" s="4"/>
      <c r="C2190" s="2"/>
      <c r="D2190" s="5"/>
      <c r="E2190" s="5"/>
      <c r="F2190" s="5"/>
      <c r="G2190" s="5"/>
      <c r="H2190" s="5"/>
      <c r="I2190" s="5"/>
      <c r="J2190" s="5"/>
      <c r="K2190" s="5"/>
      <c r="L2190" s="5"/>
      <c r="M2190" s="5"/>
      <c r="N2190" s="5"/>
      <c r="O2190" s="5"/>
      <c r="P2190" s="5"/>
      <c r="Q2190" s="5"/>
      <c r="R2190" s="5"/>
      <c r="S2190" s="5"/>
      <c r="T2190" s="5"/>
      <c r="U2190" s="5"/>
      <c r="V2190" s="5"/>
      <c r="W2190" s="5"/>
      <c r="X2190" s="5"/>
      <c r="Y2190" s="5"/>
      <c r="Z2190" s="5"/>
      <c r="AA2190" s="5"/>
      <c r="AB2190" s="5"/>
      <c r="AC2190" s="5"/>
      <c r="AD2190" s="5"/>
      <c r="AE2190" s="5"/>
      <c r="AF2190" s="5"/>
      <c r="AG2190" s="5"/>
      <c r="AH2190" s="5"/>
      <c r="AI2190" s="5"/>
      <c r="AJ2190" s="5"/>
      <c r="AK2190" s="5"/>
      <c r="AL2190" s="5"/>
      <c r="AM2190" s="5"/>
      <c r="AN2190" s="5"/>
      <c r="AO2190" s="5"/>
      <c r="AP2190" s="5"/>
      <c r="AQ2190" s="5"/>
      <c r="AR2190" s="5"/>
      <c r="AS2190" s="5"/>
      <c r="AT2190" s="5"/>
      <c r="AU2190" s="5"/>
      <c r="AV2190" s="5"/>
      <c r="AW2190" s="5"/>
      <c r="AX2190" s="5"/>
      <c r="AY2190" s="5"/>
      <c r="AZ2190" s="5"/>
      <c r="BA2190" s="5"/>
      <c r="BB2190" s="5"/>
      <c r="BC2190" s="5"/>
      <c r="BD2190" s="5"/>
      <c r="BE2190" s="5"/>
      <c r="BF2190" s="5"/>
      <c r="BG2190" s="5"/>
      <c r="BH2190" s="5"/>
      <c r="BI2190" s="5"/>
      <c r="BJ2190" s="5"/>
      <c r="BK2190" s="5"/>
      <c r="BL2190" s="5"/>
      <c r="BM2190" s="5"/>
      <c r="BN2190" s="5"/>
      <c r="BO2190" s="1">
        <f t="shared" si="34"/>
        <v>0</v>
      </c>
      <c r="BP2190" s="2"/>
    </row>
    <row r="2191" spans="1:68" x14ac:dyDescent="0.25">
      <c r="A2191" s="3"/>
      <c r="B2191" s="4"/>
      <c r="C2191" s="2"/>
      <c r="D2191" s="5"/>
      <c r="E2191" s="5"/>
      <c r="F2191" s="5"/>
      <c r="G2191" s="5"/>
      <c r="H2191" s="5"/>
      <c r="I2191" s="5"/>
      <c r="J2191" s="5"/>
      <c r="K2191" s="5"/>
      <c r="L2191" s="5"/>
      <c r="M2191" s="5"/>
      <c r="N2191" s="5"/>
      <c r="O2191" s="5"/>
      <c r="P2191" s="5"/>
      <c r="Q2191" s="5"/>
      <c r="R2191" s="5"/>
      <c r="S2191" s="5"/>
      <c r="T2191" s="5"/>
      <c r="U2191" s="5"/>
      <c r="V2191" s="5"/>
      <c r="W2191" s="5"/>
      <c r="X2191" s="5"/>
      <c r="Y2191" s="5"/>
      <c r="Z2191" s="5"/>
      <c r="AA2191" s="5"/>
      <c r="AB2191" s="5"/>
      <c r="AC2191" s="5"/>
      <c r="AD2191" s="5"/>
      <c r="AE2191" s="5"/>
      <c r="AF2191" s="5"/>
      <c r="AG2191" s="5"/>
      <c r="AH2191" s="5"/>
      <c r="AI2191" s="5"/>
      <c r="AJ2191" s="5"/>
      <c r="AK2191" s="5"/>
      <c r="AL2191" s="5"/>
      <c r="AM2191" s="5"/>
      <c r="AN2191" s="5"/>
      <c r="AO2191" s="5"/>
      <c r="AP2191" s="5"/>
      <c r="AQ2191" s="5"/>
      <c r="AR2191" s="5"/>
      <c r="AS2191" s="5"/>
      <c r="AT2191" s="5"/>
      <c r="AU2191" s="5"/>
      <c r="AV2191" s="5"/>
      <c r="AW2191" s="5"/>
      <c r="AX2191" s="5"/>
      <c r="AY2191" s="5"/>
      <c r="AZ2191" s="5"/>
      <c r="BA2191" s="5"/>
      <c r="BB2191" s="5"/>
      <c r="BC2191" s="5"/>
      <c r="BD2191" s="5"/>
      <c r="BE2191" s="5"/>
      <c r="BF2191" s="5"/>
      <c r="BG2191" s="5"/>
      <c r="BH2191" s="5"/>
      <c r="BI2191" s="5"/>
      <c r="BJ2191" s="5"/>
      <c r="BK2191" s="5"/>
      <c r="BL2191" s="5"/>
      <c r="BM2191" s="5"/>
      <c r="BN2191" s="5"/>
      <c r="BO2191" s="1">
        <f t="shared" si="34"/>
        <v>0</v>
      </c>
      <c r="BP2191" s="2"/>
    </row>
    <row r="2192" spans="1:68" x14ac:dyDescent="0.25">
      <c r="A2192" s="3"/>
      <c r="B2192" s="4"/>
      <c r="C2192" s="2"/>
      <c r="D2192" s="5"/>
      <c r="E2192" s="5"/>
      <c r="F2192" s="5"/>
      <c r="G2192" s="5"/>
      <c r="H2192" s="5"/>
      <c r="I2192" s="5"/>
      <c r="J2192" s="5"/>
      <c r="K2192" s="5"/>
      <c r="L2192" s="5"/>
      <c r="M2192" s="5"/>
      <c r="N2192" s="5"/>
      <c r="O2192" s="5"/>
      <c r="P2192" s="5"/>
      <c r="Q2192" s="5"/>
      <c r="R2192" s="5"/>
      <c r="S2192" s="5"/>
      <c r="T2192" s="5"/>
      <c r="U2192" s="5"/>
      <c r="V2192" s="5"/>
      <c r="W2192" s="5"/>
      <c r="X2192" s="5"/>
      <c r="Y2192" s="5"/>
      <c r="Z2192" s="5"/>
      <c r="AA2192" s="5"/>
      <c r="AB2192" s="5"/>
      <c r="AC2192" s="5"/>
      <c r="AD2192" s="5"/>
      <c r="AE2192" s="5"/>
      <c r="AF2192" s="5"/>
      <c r="AG2192" s="5"/>
      <c r="AH2192" s="5"/>
      <c r="AI2192" s="5"/>
      <c r="AJ2192" s="5"/>
      <c r="AK2192" s="5"/>
      <c r="AL2192" s="5"/>
      <c r="AM2192" s="5"/>
      <c r="AN2192" s="5"/>
      <c r="AO2192" s="5"/>
      <c r="AP2192" s="5"/>
      <c r="AQ2192" s="5"/>
      <c r="AR2192" s="5"/>
      <c r="AS2192" s="5"/>
      <c r="AT2192" s="5"/>
      <c r="AU2192" s="5"/>
      <c r="AV2192" s="5"/>
      <c r="AW2192" s="5"/>
      <c r="AX2192" s="5"/>
      <c r="AY2192" s="5"/>
      <c r="AZ2192" s="5"/>
      <c r="BA2192" s="5"/>
      <c r="BB2192" s="5"/>
      <c r="BC2192" s="5"/>
      <c r="BD2192" s="5"/>
      <c r="BE2192" s="5"/>
      <c r="BF2192" s="5"/>
      <c r="BG2192" s="5"/>
      <c r="BH2192" s="5"/>
      <c r="BI2192" s="5"/>
      <c r="BJ2192" s="5"/>
      <c r="BK2192" s="5"/>
      <c r="BL2192" s="5"/>
      <c r="BM2192" s="5"/>
      <c r="BN2192" s="5"/>
      <c r="BO2192" s="1">
        <f t="shared" si="34"/>
        <v>0</v>
      </c>
      <c r="BP2192" s="2"/>
    </row>
    <row r="2193" spans="1:68" x14ac:dyDescent="0.25">
      <c r="A2193" s="3"/>
      <c r="B2193" s="4"/>
      <c r="C2193" s="2"/>
      <c r="D2193" s="5"/>
      <c r="E2193" s="5"/>
      <c r="F2193" s="5"/>
      <c r="G2193" s="5"/>
      <c r="H2193" s="5"/>
      <c r="I2193" s="5"/>
      <c r="J2193" s="5"/>
      <c r="K2193" s="5"/>
      <c r="L2193" s="5"/>
      <c r="M2193" s="5"/>
      <c r="N2193" s="5"/>
      <c r="O2193" s="5"/>
      <c r="P2193" s="5"/>
      <c r="Q2193" s="5"/>
      <c r="R2193" s="5"/>
      <c r="S2193" s="5"/>
      <c r="T2193" s="5"/>
      <c r="U2193" s="5"/>
      <c r="V2193" s="5"/>
      <c r="W2193" s="5"/>
      <c r="X2193" s="5"/>
      <c r="Y2193" s="5"/>
      <c r="Z2193" s="5"/>
      <c r="AA2193" s="5"/>
      <c r="AB2193" s="5"/>
      <c r="AC2193" s="5"/>
      <c r="AD2193" s="5"/>
      <c r="AE2193" s="5"/>
      <c r="AF2193" s="5"/>
      <c r="AG2193" s="5"/>
      <c r="AH2193" s="5"/>
      <c r="AI2193" s="5"/>
      <c r="AJ2193" s="5"/>
      <c r="AK2193" s="5"/>
      <c r="AL2193" s="5"/>
      <c r="AM2193" s="5"/>
      <c r="AN2193" s="5"/>
      <c r="AO2193" s="5"/>
      <c r="AP2193" s="5"/>
      <c r="AQ2193" s="5"/>
      <c r="AR2193" s="5"/>
      <c r="AS2193" s="5"/>
      <c r="AT2193" s="5"/>
      <c r="AU2193" s="5"/>
      <c r="AV2193" s="5"/>
      <c r="AW2193" s="5"/>
      <c r="AX2193" s="5"/>
      <c r="AY2193" s="5"/>
      <c r="AZ2193" s="5"/>
      <c r="BA2193" s="5"/>
      <c r="BB2193" s="5"/>
      <c r="BC2193" s="5"/>
      <c r="BD2193" s="5"/>
      <c r="BE2193" s="5"/>
      <c r="BF2193" s="5"/>
      <c r="BG2193" s="5"/>
      <c r="BH2193" s="5"/>
      <c r="BI2193" s="5"/>
      <c r="BJ2193" s="5"/>
      <c r="BK2193" s="5"/>
      <c r="BL2193" s="5"/>
      <c r="BM2193" s="5"/>
      <c r="BN2193" s="5"/>
      <c r="BO2193" s="1">
        <f t="shared" si="34"/>
        <v>0</v>
      </c>
      <c r="BP2193" s="2"/>
    </row>
    <row r="2194" spans="1:68" x14ac:dyDescent="0.25">
      <c r="A2194" s="3"/>
      <c r="B2194" s="4"/>
      <c r="C2194" s="2"/>
      <c r="D2194" s="5"/>
      <c r="E2194" s="5"/>
      <c r="F2194" s="5"/>
      <c r="G2194" s="5"/>
      <c r="H2194" s="5"/>
      <c r="I2194" s="5"/>
      <c r="J2194" s="5"/>
      <c r="K2194" s="5"/>
      <c r="L2194" s="5"/>
      <c r="M2194" s="5"/>
      <c r="N2194" s="5"/>
      <c r="O2194" s="5"/>
      <c r="P2194" s="5"/>
      <c r="Q2194" s="5"/>
      <c r="R2194" s="5"/>
      <c r="S2194" s="5"/>
      <c r="T2194" s="5"/>
      <c r="U2194" s="5"/>
      <c r="V2194" s="5"/>
      <c r="W2194" s="5"/>
      <c r="X2194" s="5"/>
      <c r="Y2194" s="5"/>
      <c r="Z2194" s="5"/>
      <c r="AA2194" s="5"/>
      <c r="AB2194" s="5"/>
      <c r="AC2194" s="5"/>
      <c r="AD2194" s="5"/>
      <c r="AE2194" s="5"/>
      <c r="AF2194" s="5"/>
      <c r="AG2194" s="5"/>
      <c r="AH2194" s="5"/>
      <c r="AI2194" s="5"/>
      <c r="AJ2194" s="5"/>
      <c r="AK2194" s="5"/>
      <c r="AL2194" s="5"/>
      <c r="AM2194" s="5"/>
      <c r="AN2194" s="5"/>
      <c r="AO2194" s="5"/>
      <c r="AP2194" s="5"/>
      <c r="AQ2194" s="5"/>
      <c r="AR2194" s="5"/>
      <c r="AS2194" s="5"/>
      <c r="AT2194" s="5"/>
      <c r="AU2194" s="5"/>
      <c r="AV2194" s="5"/>
      <c r="AW2194" s="5"/>
      <c r="AX2194" s="5"/>
      <c r="AY2194" s="5"/>
      <c r="AZ2194" s="5"/>
      <c r="BA2194" s="5"/>
      <c r="BB2194" s="5"/>
      <c r="BC2194" s="5"/>
      <c r="BD2194" s="5"/>
      <c r="BE2194" s="5"/>
      <c r="BF2194" s="5"/>
      <c r="BG2194" s="5"/>
      <c r="BH2194" s="5"/>
      <c r="BI2194" s="5"/>
      <c r="BJ2194" s="5"/>
      <c r="BK2194" s="5"/>
      <c r="BL2194" s="5"/>
      <c r="BM2194" s="5"/>
      <c r="BN2194" s="5"/>
      <c r="BO2194" s="1">
        <f t="shared" si="34"/>
        <v>0</v>
      </c>
      <c r="BP2194" s="2"/>
    </row>
    <row r="2195" spans="1:68" x14ac:dyDescent="0.25">
      <c r="A2195" s="3"/>
      <c r="B2195" s="4"/>
      <c r="C2195" s="2"/>
      <c r="D2195" s="5"/>
      <c r="E2195" s="5"/>
      <c r="F2195" s="5"/>
      <c r="G2195" s="5"/>
      <c r="H2195" s="5"/>
      <c r="I2195" s="5"/>
      <c r="J2195" s="5"/>
      <c r="K2195" s="5"/>
      <c r="L2195" s="5"/>
      <c r="M2195" s="5"/>
      <c r="N2195" s="5"/>
      <c r="O2195" s="5"/>
      <c r="P2195" s="5"/>
      <c r="Q2195" s="5"/>
      <c r="R2195" s="5"/>
      <c r="S2195" s="5"/>
      <c r="T2195" s="5"/>
      <c r="U2195" s="5"/>
      <c r="V2195" s="5"/>
      <c r="W2195" s="5"/>
      <c r="X2195" s="5"/>
      <c r="Y2195" s="5"/>
      <c r="Z2195" s="5"/>
      <c r="AA2195" s="5"/>
      <c r="AB2195" s="5"/>
      <c r="AC2195" s="5"/>
      <c r="AD2195" s="5"/>
      <c r="AE2195" s="5"/>
      <c r="AF2195" s="5"/>
      <c r="AG2195" s="5"/>
      <c r="AH2195" s="5"/>
      <c r="AI2195" s="5"/>
      <c r="AJ2195" s="5"/>
      <c r="AK2195" s="5"/>
      <c r="AL2195" s="5"/>
      <c r="AM2195" s="5"/>
      <c r="AN2195" s="5"/>
      <c r="AO2195" s="5"/>
      <c r="AP2195" s="5"/>
      <c r="AQ2195" s="5"/>
      <c r="AR2195" s="5"/>
      <c r="AS2195" s="5"/>
      <c r="AT2195" s="5"/>
      <c r="AU2195" s="5"/>
      <c r="AV2195" s="5"/>
      <c r="AW2195" s="5"/>
      <c r="AX2195" s="5"/>
      <c r="AY2195" s="5"/>
      <c r="AZ2195" s="5"/>
      <c r="BA2195" s="5"/>
      <c r="BB2195" s="5"/>
      <c r="BC2195" s="5"/>
      <c r="BD2195" s="5"/>
      <c r="BE2195" s="5"/>
      <c r="BF2195" s="5"/>
      <c r="BG2195" s="5"/>
      <c r="BH2195" s="5"/>
      <c r="BI2195" s="5"/>
      <c r="BJ2195" s="5"/>
      <c r="BK2195" s="5"/>
      <c r="BL2195" s="5"/>
      <c r="BM2195" s="5"/>
      <c r="BN2195" s="5"/>
      <c r="BO2195" s="1">
        <f t="shared" si="34"/>
        <v>0</v>
      </c>
      <c r="BP2195" s="2"/>
    </row>
    <row r="2196" spans="1:68" x14ac:dyDescent="0.25">
      <c r="A2196" s="3"/>
      <c r="B2196" s="4"/>
      <c r="C2196" s="2"/>
      <c r="D2196" s="5"/>
      <c r="E2196" s="5"/>
      <c r="F2196" s="5"/>
      <c r="G2196" s="5"/>
      <c r="H2196" s="5"/>
      <c r="I2196" s="5"/>
      <c r="J2196" s="5"/>
      <c r="K2196" s="5"/>
      <c r="L2196" s="5"/>
      <c r="M2196" s="5"/>
      <c r="N2196" s="5"/>
      <c r="O2196" s="5"/>
      <c r="P2196" s="5"/>
      <c r="Q2196" s="5"/>
      <c r="R2196" s="5"/>
      <c r="S2196" s="5"/>
      <c r="T2196" s="5"/>
      <c r="U2196" s="5"/>
      <c r="V2196" s="5"/>
      <c r="W2196" s="5"/>
      <c r="X2196" s="5"/>
      <c r="Y2196" s="5"/>
      <c r="Z2196" s="5"/>
      <c r="AA2196" s="5"/>
      <c r="AB2196" s="5"/>
      <c r="AC2196" s="5"/>
      <c r="AD2196" s="5"/>
      <c r="AE2196" s="5"/>
      <c r="AF2196" s="5"/>
      <c r="AG2196" s="5"/>
      <c r="AH2196" s="5"/>
      <c r="AI2196" s="5"/>
      <c r="AJ2196" s="5"/>
      <c r="AK2196" s="5"/>
      <c r="AL2196" s="5"/>
      <c r="AM2196" s="5"/>
      <c r="AN2196" s="5"/>
      <c r="AO2196" s="5"/>
      <c r="AP2196" s="5"/>
      <c r="AQ2196" s="5"/>
      <c r="AR2196" s="5"/>
      <c r="AS2196" s="5"/>
      <c r="AT2196" s="5"/>
      <c r="AU2196" s="5"/>
      <c r="AV2196" s="5"/>
      <c r="AW2196" s="5"/>
      <c r="AX2196" s="5"/>
      <c r="AY2196" s="5"/>
      <c r="AZ2196" s="5"/>
      <c r="BA2196" s="5"/>
      <c r="BB2196" s="5"/>
      <c r="BC2196" s="5"/>
      <c r="BD2196" s="5"/>
      <c r="BE2196" s="5"/>
      <c r="BF2196" s="5"/>
      <c r="BG2196" s="5"/>
      <c r="BH2196" s="5"/>
      <c r="BI2196" s="5"/>
      <c r="BJ2196" s="5"/>
      <c r="BK2196" s="5"/>
      <c r="BL2196" s="5"/>
      <c r="BM2196" s="5"/>
      <c r="BN2196" s="5"/>
      <c r="BO2196" s="1">
        <f t="shared" si="34"/>
        <v>0</v>
      </c>
      <c r="BP2196" s="2"/>
    </row>
    <row r="2197" spans="1:68" x14ac:dyDescent="0.25">
      <c r="A2197" s="3"/>
      <c r="B2197" s="4"/>
      <c r="C2197" s="2"/>
      <c r="D2197" s="5"/>
      <c r="E2197" s="5"/>
      <c r="F2197" s="5"/>
      <c r="G2197" s="5"/>
      <c r="H2197" s="5"/>
      <c r="I2197" s="5"/>
      <c r="J2197" s="5"/>
      <c r="K2197" s="5"/>
      <c r="L2197" s="5"/>
      <c r="M2197" s="5"/>
      <c r="N2197" s="5"/>
      <c r="O2197" s="5"/>
      <c r="P2197" s="5"/>
      <c r="Q2197" s="5"/>
      <c r="R2197" s="5"/>
      <c r="S2197" s="5"/>
      <c r="T2197" s="5"/>
      <c r="U2197" s="5"/>
      <c r="V2197" s="5"/>
      <c r="W2197" s="5"/>
      <c r="X2197" s="5"/>
      <c r="Y2197" s="5"/>
      <c r="Z2197" s="5"/>
      <c r="AA2197" s="5"/>
      <c r="AB2197" s="5"/>
      <c r="AC2197" s="5"/>
      <c r="AD2197" s="5"/>
      <c r="AE2197" s="5"/>
      <c r="AF2197" s="5"/>
      <c r="AG2197" s="5"/>
      <c r="AH2197" s="5"/>
      <c r="AI2197" s="5"/>
      <c r="AJ2197" s="5"/>
      <c r="AK2197" s="5"/>
      <c r="AL2197" s="5"/>
      <c r="AM2197" s="5"/>
      <c r="AN2197" s="5"/>
      <c r="AO2197" s="5"/>
      <c r="AP2197" s="5"/>
      <c r="AQ2197" s="5"/>
      <c r="AR2197" s="5"/>
      <c r="AS2197" s="5"/>
      <c r="AT2197" s="5"/>
      <c r="AU2197" s="5"/>
      <c r="AV2197" s="5"/>
      <c r="AW2197" s="5"/>
      <c r="AX2197" s="5"/>
      <c r="AY2197" s="5"/>
      <c r="AZ2197" s="5"/>
      <c r="BA2197" s="5"/>
      <c r="BB2197" s="5"/>
      <c r="BC2197" s="5"/>
      <c r="BD2197" s="5"/>
      <c r="BE2197" s="5"/>
      <c r="BF2197" s="5"/>
      <c r="BG2197" s="5"/>
      <c r="BH2197" s="5"/>
      <c r="BI2197" s="5"/>
      <c r="BJ2197" s="5"/>
      <c r="BK2197" s="5"/>
      <c r="BL2197" s="5"/>
      <c r="BM2197" s="5"/>
      <c r="BN2197" s="5"/>
      <c r="BO2197" s="1">
        <f t="shared" si="34"/>
        <v>0</v>
      </c>
      <c r="BP2197" s="2"/>
    </row>
    <row r="2198" spans="1:68" x14ac:dyDescent="0.25">
      <c r="A2198" s="3"/>
      <c r="B2198" s="4"/>
      <c r="C2198" s="2"/>
      <c r="D2198" s="5"/>
      <c r="E2198" s="5"/>
      <c r="F2198" s="5"/>
      <c r="G2198" s="5"/>
      <c r="H2198" s="5"/>
      <c r="I2198" s="5"/>
      <c r="J2198" s="5"/>
      <c r="K2198" s="5"/>
      <c r="L2198" s="5"/>
      <c r="M2198" s="5"/>
      <c r="N2198" s="5"/>
      <c r="O2198" s="5"/>
      <c r="P2198" s="5"/>
      <c r="Q2198" s="5"/>
      <c r="R2198" s="5"/>
      <c r="S2198" s="5"/>
      <c r="T2198" s="5"/>
      <c r="U2198" s="5"/>
      <c r="V2198" s="5"/>
      <c r="W2198" s="5"/>
      <c r="X2198" s="5"/>
      <c r="Y2198" s="5"/>
      <c r="Z2198" s="5"/>
      <c r="AA2198" s="5"/>
      <c r="AB2198" s="5"/>
      <c r="AC2198" s="5"/>
      <c r="AD2198" s="5"/>
      <c r="AE2198" s="5"/>
      <c r="AF2198" s="5"/>
      <c r="AG2198" s="5"/>
      <c r="AH2198" s="5"/>
      <c r="AI2198" s="5"/>
      <c r="AJ2198" s="5"/>
      <c r="AK2198" s="5"/>
      <c r="AL2198" s="5"/>
      <c r="AM2198" s="5"/>
      <c r="AN2198" s="5"/>
      <c r="AO2198" s="5"/>
      <c r="AP2198" s="5"/>
      <c r="AQ2198" s="5"/>
      <c r="AR2198" s="5"/>
      <c r="AS2198" s="5"/>
      <c r="AT2198" s="5"/>
      <c r="AU2198" s="5"/>
      <c r="AV2198" s="5"/>
      <c r="AW2198" s="5"/>
      <c r="AX2198" s="5"/>
      <c r="AY2198" s="5"/>
      <c r="AZ2198" s="5"/>
      <c r="BA2198" s="5"/>
      <c r="BB2198" s="5"/>
      <c r="BC2198" s="5"/>
      <c r="BD2198" s="5"/>
      <c r="BE2198" s="5"/>
      <c r="BF2198" s="5"/>
      <c r="BG2198" s="5"/>
      <c r="BH2198" s="5"/>
      <c r="BI2198" s="5"/>
      <c r="BJ2198" s="5"/>
      <c r="BK2198" s="5"/>
      <c r="BL2198" s="5"/>
      <c r="BM2198" s="5"/>
      <c r="BN2198" s="5"/>
      <c r="BO2198" s="1">
        <f t="shared" si="34"/>
        <v>0</v>
      </c>
      <c r="BP2198" s="2"/>
    </row>
    <row r="2199" spans="1:68" x14ac:dyDescent="0.25">
      <c r="A2199" s="3"/>
      <c r="B2199" s="4"/>
      <c r="C2199" s="2"/>
      <c r="D2199" s="5"/>
      <c r="E2199" s="5"/>
      <c r="F2199" s="5"/>
      <c r="G2199" s="5"/>
      <c r="H2199" s="5"/>
      <c r="I2199" s="5"/>
      <c r="J2199" s="5"/>
      <c r="K2199" s="5"/>
      <c r="L2199" s="5"/>
      <c r="M2199" s="5"/>
      <c r="N2199" s="5"/>
      <c r="O2199" s="5"/>
      <c r="P2199" s="5"/>
      <c r="Q2199" s="5"/>
      <c r="R2199" s="5"/>
      <c r="S2199" s="5"/>
      <c r="T2199" s="5"/>
      <c r="U2199" s="5"/>
      <c r="V2199" s="5"/>
      <c r="W2199" s="5"/>
      <c r="X2199" s="5"/>
      <c r="Y2199" s="5"/>
      <c r="Z2199" s="5"/>
      <c r="AA2199" s="5"/>
      <c r="AB2199" s="5"/>
      <c r="AC2199" s="5"/>
      <c r="AD2199" s="5"/>
      <c r="AE2199" s="5"/>
      <c r="AF2199" s="5"/>
      <c r="AG2199" s="5"/>
      <c r="AH2199" s="5"/>
      <c r="AI2199" s="5"/>
      <c r="AJ2199" s="5"/>
      <c r="AK2199" s="5"/>
      <c r="AL2199" s="5"/>
      <c r="AM2199" s="5"/>
      <c r="AN2199" s="5"/>
      <c r="AO2199" s="5"/>
      <c r="AP2199" s="5"/>
      <c r="AQ2199" s="5"/>
      <c r="AR2199" s="5"/>
      <c r="AS2199" s="5"/>
      <c r="AT2199" s="5"/>
      <c r="AU2199" s="5"/>
      <c r="AV2199" s="5"/>
      <c r="AW2199" s="5"/>
      <c r="AX2199" s="5"/>
      <c r="AY2199" s="5"/>
      <c r="AZ2199" s="5"/>
      <c r="BA2199" s="5"/>
      <c r="BB2199" s="5"/>
      <c r="BC2199" s="5"/>
      <c r="BD2199" s="5"/>
      <c r="BE2199" s="5"/>
      <c r="BF2199" s="5"/>
      <c r="BG2199" s="5"/>
      <c r="BH2199" s="5"/>
      <c r="BI2199" s="5"/>
      <c r="BJ2199" s="5"/>
      <c r="BK2199" s="5"/>
      <c r="BL2199" s="5"/>
      <c r="BM2199" s="5"/>
      <c r="BN2199" s="5"/>
      <c r="BO2199" s="1">
        <f t="shared" si="34"/>
        <v>0</v>
      </c>
      <c r="BP2199" s="2"/>
    </row>
    <row r="2200" spans="1:68" x14ac:dyDescent="0.25">
      <c r="A2200" s="3"/>
      <c r="B2200" s="4"/>
      <c r="C2200" s="2"/>
      <c r="D2200" s="5"/>
      <c r="E2200" s="5"/>
      <c r="F2200" s="5"/>
      <c r="G2200" s="5"/>
      <c r="H2200" s="5"/>
      <c r="I2200" s="5"/>
      <c r="J2200" s="5"/>
      <c r="K2200" s="5"/>
      <c r="L2200" s="5"/>
      <c r="M2200" s="5"/>
      <c r="N2200" s="5"/>
      <c r="O2200" s="5"/>
      <c r="P2200" s="5"/>
      <c r="Q2200" s="5"/>
      <c r="R2200" s="5"/>
      <c r="S2200" s="5"/>
      <c r="T2200" s="5"/>
      <c r="U2200" s="5"/>
      <c r="V2200" s="5"/>
      <c r="W2200" s="5"/>
      <c r="X2200" s="5"/>
      <c r="Y2200" s="5"/>
      <c r="Z2200" s="5"/>
      <c r="AA2200" s="5"/>
      <c r="AB2200" s="5"/>
      <c r="AC2200" s="5"/>
      <c r="AD2200" s="5"/>
      <c r="AE2200" s="5"/>
      <c r="AF2200" s="5"/>
      <c r="AG2200" s="5"/>
      <c r="AH2200" s="5"/>
      <c r="AI2200" s="5"/>
      <c r="AJ2200" s="5"/>
      <c r="AK2200" s="5"/>
      <c r="AL2200" s="5"/>
      <c r="AM2200" s="5"/>
      <c r="AN2200" s="5"/>
      <c r="AO2200" s="5"/>
      <c r="AP2200" s="5"/>
      <c r="AQ2200" s="5"/>
      <c r="AR2200" s="5"/>
      <c r="AS2200" s="5"/>
      <c r="AT2200" s="5"/>
      <c r="AU2200" s="5"/>
      <c r="AV2200" s="5"/>
      <c r="AW2200" s="5"/>
      <c r="AX2200" s="5"/>
      <c r="AY2200" s="5"/>
      <c r="AZ2200" s="5"/>
      <c r="BA2200" s="5"/>
      <c r="BB2200" s="5"/>
      <c r="BC2200" s="5"/>
      <c r="BD2200" s="5"/>
      <c r="BE2200" s="5"/>
      <c r="BF2200" s="5"/>
      <c r="BG2200" s="5"/>
      <c r="BH2200" s="5"/>
      <c r="BI2200" s="5"/>
      <c r="BJ2200" s="5"/>
      <c r="BK2200" s="5"/>
      <c r="BL2200" s="5"/>
      <c r="BM2200" s="5"/>
      <c r="BN2200" s="5"/>
      <c r="BO2200" s="1">
        <f t="shared" si="34"/>
        <v>0</v>
      </c>
      <c r="BP2200" s="2"/>
    </row>
    <row r="2201" spans="1:68" x14ac:dyDescent="0.25">
      <c r="A2201" s="3"/>
      <c r="B2201" s="4"/>
      <c r="C2201" s="2"/>
      <c r="D2201" s="5"/>
      <c r="E2201" s="5"/>
      <c r="F2201" s="5"/>
      <c r="G2201" s="5"/>
      <c r="H2201" s="5"/>
      <c r="I2201" s="5"/>
      <c r="J2201" s="5"/>
      <c r="K2201" s="5"/>
      <c r="L2201" s="5"/>
      <c r="M2201" s="5"/>
      <c r="N2201" s="5"/>
      <c r="O2201" s="5"/>
      <c r="P2201" s="5"/>
      <c r="Q2201" s="5"/>
      <c r="R2201" s="5"/>
      <c r="S2201" s="5"/>
      <c r="T2201" s="5"/>
      <c r="U2201" s="5"/>
      <c r="V2201" s="5"/>
      <c r="W2201" s="5"/>
      <c r="X2201" s="5"/>
      <c r="Y2201" s="5"/>
      <c r="Z2201" s="5"/>
      <c r="AA2201" s="5"/>
      <c r="AB2201" s="5"/>
      <c r="AC2201" s="5"/>
      <c r="AD2201" s="5"/>
      <c r="AE2201" s="5"/>
      <c r="AF2201" s="5"/>
      <c r="AG2201" s="5"/>
      <c r="AH2201" s="5"/>
      <c r="AI2201" s="5"/>
      <c r="AJ2201" s="5"/>
      <c r="AK2201" s="5"/>
      <c r="AL2201" s="5"/>
      <c r="AM2201" s="5"/>
      <c r="AN2201" s="5"/>
      <c r="AO2201" s="5"/>
      <c r="AP2201" s="5"/>
      <c r="AQ2201" s="5"/>
      <c r="AR2201" s="5"/>
      <c r="AS2201" s="5"/>
      <c r="AT2201" s="5"/>
      <c r="AU2201" s="5"/>
      <c r="AV2201" s="5"/>
      <c r="AW2201" s="5"/>
      <c r="AX2201" s="5"/>
      <c r="AY2201" s="5"/>
      <c r="AZ2201" s="5"/>
      <c r="BA2201" s="5"/>
      <c r="BB2201" s="5"/>
      <c r="BC2201" s="5"/>
      <c r="BD2201" s="5"/>
      <c r="BE2201" s="5"/>
      <c r="BF2201" s="5"/>
      <c r="BG2201" s="5"/>
      <c r="BH2201" s="5"/>
      <c r="BI2201" s="5"/>
      <c r="BJ2201" s="5"/>
      <c r="BK2201" s="5"/>
      <c r="BL2201" s="5"/>
      <c r="BM2201" s="5"/>
      <c r="BN2201" s="5"/>
      <c r="BO2201" s="1">
        <f t="shared" si="34"/>
        <v>0</v>
      </c>
      <c r="BP2201" s="2"/>
    </row>
    <row r="2202" spans="1:68" x14ac:dyDescent="0.25">
      <c r="A2202" s="3"/>
      <c r="B2202" s="4"/>
      <c r="C2202" s="2"/>
      <c r="D2202" s="5"/>
      <c r="E2202" s="5"/>
      <c r="F2202" s="5"/>
      <c r="G2202" s="5"/>
      <c r="H2202" s="5"/>
      <c r="I2202" s="5"/>
      <c r="J2202" s="5"/>
      <c r="K2202" s="5"/>
      <c r="L2202" s="5"/>
      <c r="M2202" s="5"/>
      <c r="N2202" s="5"/>
      <c r="O2202" s="5"/>
      <c r="P2202" s="5"/>
      <c r="Q2202" s="5"/>
      <c r="R2202" s="5"/>
      <c r="S2202" s="5"/>
      <c r="T2202" s="5"/>
      <c r="U2202" s="5"/>
      <c r="V2202" s="5"/>
      <c r="W2202" s="5"/>
      <c r="X2202" s="5"/>
      <c r="Y2202" s="5"/>
      <c r="Z2202" s="5"/>
      <c r="AA2202" s="5"/>
      <c r="AB2202" s="5"/>
      <c r="AC2202" s="5"/>
      <c r="AD2202" s="5"/>
      <c r="AE2202" s="5"/>
      <c r="AF2202" s="5"/>
      <c r="AG2202" s="5"/>
      <c r="AH2202" s="5"/>
      <c r="AI2202" s="5"/>
      <c r="AJ2202" s="5"/>
      <c r="AK2202" s="5"/>
      <c r="AL2202" s="5"/>
      <c r="AM2202" s="5"/>
      <c r="AN2202" s="5"/>
      <c r="AO2202" s="5"/>
      <c r="AP2202" s="5"/>
      <c r="AQ2202" s="5"/>
      <c r="AR2202" s="5"/>
      <c r="AS2202" s="5"/>
      <c r="AT2202" s="5"/>
      <c r="AU2202" s="5"/>
      <c r="AV2202" s="5"/>
      <c r="AW2202" s="5"/>
      <c r="AX2202" s="5"/>
      <c r="AY2202" s="5"/>
      <c r="AZ2202" s="5"/>
      <c r="BA2202" s="5"/>
      <c r="BB2202" s="5"/>
      <c r="BC2202" s="5"/>
      <c r="BD2202" s="5"/>
      <c r="BE2202" s="5"/>
      <c r="BF2202" s="5"/>
      <c r="BG2202" s="5"/>
      <c r="BH2202" s="5"/>
      <c r="BI2202" s="5"/>
      <c r="BJ2202" s="5"/>
      <c r="BK2202" s="5"/>
      <c r="BL2202" s="5"/>
      <c r="BM2202" s="5"/>
      <c r="BN2202" s="5"/>
      <c r="BO2202" s="1">
        <f t="shared" si="34"/>
        <v>0</v>
      </c>
      <c r="BP2202" s="2"/>
    </row>
    <row r="2203" spans="1:68" x14ac:dyDescent="0.25">
      <c r="A2203" s="3"/>
      <c r="B2203" s="4"/>
      <c r="C2203" s="2"/>
      <c r="D2203" s="5"/>
      <c r="E2203" s="5"/>
      <c r="F2203" s="5"/>
      <c r="G2203" s="5"/>
      <c r="H2203" s="5"/>
      <c r="I2203" s="5"/>
      <c r="J2203" s="5"/>
      <c r="K2203" s="5"/>
      <c r="L2203" s="5"/>
      <c r="M2203" s="5"/>
      <c r="N2203" s="5"/>
      <c r="O2203" s="5"/>
      <c r="P2203" s="5"/>
      <c r="Q2203" s="5"/>
      <c r="R2203" s="5"/>
      <c r="S2203" s="5"/>
      <c r="T2203" s="5"/>
      <c r="U2203" s="5"/>
      <c r="V2203" s="5"/>
      <c r="W2203" s="5"/>
      <c r="X2203" s="5"/>
      <c r="Y2203" s="5"/>
      <c r="Z2203" s="5"/>
      <c r="AA2203" s="5"/>
      <c r="AB2203" s="5"/>
      <c r="AC2203" s="5"/>
      <c r="AD2203" s="5"/>
      <c r="AE2203" s="5"/>
      <c r="AF2203" s="5"/>
      <c r="AG2203" s="5"/>
      <c r="AH2203" s="5"/>
      <c r="AI2203" s="5"/>
      <c r="AJ2203" s="5"/>
      <c r="AK2203" s="5"/>
      <c r="AL2203" s="5"/>
      <c r="AM2203" s="5"/>
      <c r="AN2203" s="5"/>
      <c r="AO2203" s="5"/>
      <c r="AP2203" s="5"/>
      <c r="AQ2203" s="5"/>
      <c r="AR2203" s="5"/>
      <c r="AS2203" s="5"/>
      <c r="AT2203" s="5"/>
      <c r="AU2203" s="5"/>
      <c r="AV2203" s="5"/>
      <c r="AW2203" s="5"/>
      <c r="AX2203" s="5"/>
      <c r="AY2203" s="5"/>
      <c r="AZ2203" s="5"/>
      <c r="BA2203" s="5"/>
      <c r="BB2203" s="5"/>
      <c r="BC2203" s="5"/>
      <c r="BD2203" s="5"/>
      <c r="BE2203" s="5"/>
      <c r="BF2203" s="5"/>
      <c r="BG2203" s="5"/>
      <c r="BH2203" s="5"/>
      <c r="BI2203" s="5"/>
      <c r="BJ2203" s="5"/>
      <c r="BK2203" s="5"/>
      <c r="BL2203" s="5"/>
      <c r="BM2203" s="5"/>
      <c r="BN2203" s="5"/>
      <c r="BO2203" s="1">
        <f t="shared" si="34"/>
        <v>0</v>
      </c>
      <c r="BP2203" s="2"/>
    </row>
    <row r="2204" spans="1:68" x14ac:dyDescent="0.25">
      <c r="A2204" s="3"/>
      <c r="B2204" s="4"/>
      <c r="C2204" s="2"/>
      <c r="D2204" s="5"/>
      <c r="E2204" s="5"/>
      <c r="F2204" s="5"/>
      <c r="G2204" s="5"/>
      <c r="H2204" s="5"/>
      <c r="I2204" s="5"/>
      <c r="J2204" s="5"/>
      <c r="K2204" s="5"/>
      <c r="L2204" s="5"/>
      <c r="M2204" s="5"/>
      <c r="N2204" s="5"/>
      <c r="O2204" s="5"/>
      <c r="P2204" s="5"/>
      <c r="Q2204" s="5"/>
      <c r="R2204" s="5"/>
      <c r="S2204" s="5"/>
      <c r="T2204" s="5"/>
      <c r="U2204" s="5"/>
      <c r="V2204" s="5"/>
      <c r="W2204" s="5"/>
      <c r="X2204" s="5"/>
      <c r="Y2204" s="5"/>
      <c r="Z2204" s="5"/>
      <c r="AA2204" s="5"/>
      <c r="AB2204" s="5"/>
      <c r="AC2204" s="5"/>
      <c r="AD2204" s="5"/>
      <c r="AE2204" s="5"/>
      <c r="AF2204" s="5"/>
      <c r="AG2204" s="5"/>
      <c r="AH2204" s="5"/>
      <c r="AI2204" s="5"/>
      <c r="AJ2204" s="5"/>
      <c r="AK2204" s="5"/>
      <c r="AL2204" s="5"/>
      <c r="AM2204" s="5"/>
      <c r="AN2204" s="5"/>
      <c r="AO2204" s="5"/>
      <c r="AP2204" s="5"/>
      <c r="AQ2204" s="5"/>
      <c r="AR2204" s="5"/>
      <c r="AS2204" s="5"/>
      <c r="AT2204" s="5"/>
      <c r="AU2204" s="5"/>
      <c r="AV2204" s="5"/>
      <c r="AW2204" s="5"/>
      <c r="AX2204" s="5"/>
      <c r="AY2204" s="5"/>
      <c r="AZ2204" s="5"/>
      <c r="BA2204" s="5"/>
      <c r="BB2204" s="5"/>
      <c r="BC2204" s="5"/>
      <c r="BD2204" s="5"/>
      <c r="BE2204" s="5"/>
      <c r="BF2204" s="5"/>
      <c r="BG2204" s="5"/>
      <c r="BH2204" s="5"/>
      <c r="BI2204" s="5"/>
      <c r="BJ2204" s="5"/>
      <c r="BK2204" s="5"/>
      <c r="BL2204" s="5"/>
      <c r="BM2204" s="5"/>
      <c r="BN2204" s="5"/>
      <c r="BO2204" s="1">
        <f t="shared" si="34"/>
        <v>0</v>
      </c>
      <c r="BP2204" s="2"/>
    </row>
    <row r="2205" spans="1:68" x14ac:dyDescent="0.25">
      <c r="A2205" s="3"/>
      <c r="B2205" s="4"/>
      <c r="C2205" s="2"/>
      <c r="D2205" s="5"/>
      <c r="E2205" s="5"/>
      <c r="F2205" s="5"/>
      <c r="G2205" s="5"/>
      <c r="H2205" s="5"/>
      <c r="I2205" s="5"/>
      <c r="J2205" s="5"/>
      <c r="K2205" s="5"/>
      <c r="L2205" s="5"/>
      <c r="M2205" s="5"/>
      <c r="N2205" s="5"/>
      <c r="O2205" s="5"/>
      <c r="P2205" s="5"/>
      <c r="Q2205" s="5"/>
      <c r="R2205" s="5"/>
      <c r="S2205" s="5"/>
      <c r="T2205" s="5"/>
      <c r="U2205" s="5"/>
      <c r="V2205" s="5"/>
      <c r="W2205" s="5"/>
      <c r="X2205" s="5"/>
      <c r="Y2205" s="5"/>
      <c r="Z2205" s="5"/>
      <c r="AA2205" s="5"/>
      <c r="AB2205" s="5"/>
      <c r="AC2205" s="5"/>
      <c r="AD2205" s="5"/>
      <c r="AE2205" s="5"/>
      <c r="AF2205" s="5"/>
      <c r="AG2205" s="5"/>
      <c r="AH2205" s="5"/>
      <c r="AI2205" s="5"/>
      <c r="AJ2205" s="5"/>
      <c r="AK2205" s="5"/>
      <c r="AL2205" s="5"/>
      <c r="AM2205" s="5"/>
      <c r="AN2205" s="5"/>
      <c r="AO2205" s="5"/>
      <c r="AP2205" s="5"/>
      <c r="AQ2205" s="5"/>
      <c r="AR2205" s="5"/>
      <c r="AS2205" s="5"/>
      <c r="AT2205" s="5"/>
      <c r="AU2205" s="5"/>
      <c r="AV2205" s="5"/>
      <c r="AW2205" s="5"/>
      <c r="AX2205" s="5"/>
      <c r="AY2205" s="5"/>
      <c r="AZ2205" s="5"/>
      <c r="BA2205" s="5"/>
      <c r="BB2205" s="5"/>
      <c r="BC2205" s="5"/>
      <c r="BD2205" s="5"/>
      <c r="BE2205" s="5"/>
      <c r="BF2205" s="5"/>
      <c r="BG2205" s="5"/>
      <c r="BH2205" s="5"/>
      <c r="BI2205" s="5"/>
      <c r="BJ2205" s="5"/>
      <c r="BK2205" s="5"/>
      <c r="BL2205" s="5"/>
      <c r="BM2205" s="5"/>
      <c r="BN2205" s="5"/>
      <c r="BO2205" s="1">
        <f t="shared" si="34"/>
        <v>0</v>
      </c>
      <c r="BP2205" s="2"/>
    </row>
    <row r="2206" spans="1:68" x14ac:dyDescent="0.25">
      <c r="A2206" s="3"/>
      <c r="B2206" s="4"/>
      <c r="C2206" s="2"/>
      <c r="D2206" s="5"/>
      <c r="E2206" s="5"/>
      <c r="F2206" s="5"/>
      <c r="G2206" s="5"/>
      <c r="H2206" s="5"/>
      <c r="I2206" s="5"/>
      <c r="J2206" s="5"/>
      <c r="K2206" s="5"/>
      <c r="L2206" s="5"/>
      <c r="M2206" s="5"/>
      <c r="N2206" s="5"/>
      <c r="O2206" s="5"/>
      <c r="P2206" s="5"/>
      <c r="Q2206" s="5"/>
      <c r="R2206" s="5"/>
      <c r="S2206" s="5"/>
      <c r="T2206" s="5"/>
      <c r="U2206" s="5"/>
      <c r="V2206" s="5"/>
      <c r="W2206" s="5"/>
      <c r="X2206" s="5"/>
      <c r="Y2206" s="5"/>
      <c r="Z2206" s="5"/>
      <c r="AA2206" s="5"/>
      <c r="AB2206" s="5"/>
      <c r="AC2206" s="5"/>
      <c r="AD2206" s="5"/>
      <c r="AE2206" s="5"/>
      <c r="AF2206" s="5"/>
      <c r="AG2206" s="5"/>
      <c r="AH2206" s="5"/>
      <c r="AI2206" s="5"/>
      <c r="AJ2206" s="5"/>
      <c r="AK2206" s="5"/>
      <c r="AL2206" s="5"/>
      <c r="AM2206" s="5"/>
      <c r="AN2206" s="5"/>
      <c r="AO2206" s="5"/>
      <c r="AP2206" s="5"/>
      <c r="AQ2206" s="5"/>
      <c r="AR2206" s="5"/>
      <c r="AS2206" s="5"/>
      <c r="AT2206" s="5"/>
      <c r="AU2206" s="5"/>
      <c r="AV2206" s="5"/>
      <c r="AW2206" s="5"/>
      <c r="AX2206" s="5"/>
      <c r="AY2206" s="5"/>
      <c r="AZ2206" s="5"/>
      <c r="BA2206" s="5"/>
      <c r="BB2206" s="5"/>
      <c r="BC2206" s="5"/>
      <c r="BD2206" s="5"/>
      <c r="BE2206" s="5"/>
      <c r="BF2206" s="5"/>
      <c r="BG2206" s="5"/>
      <c r="BH2206" s="5"/>
      <c r="BI2206" s="5"/>
      <c r="BJ2206" s="5"/>
      <c r="BK2206" s="5"/>
      <c r="BL2206" s="5"/>
      <c r="BM2206" s="5"/>
      <c r="BN2206" s="5"/>
      <c r="BO2206" s="1">
        <f t="shared" si="34"/>
        <v>0</v>
      </c>
      <c r="BP2206" s="2"/>
    </row>
    <row r="2207" spans="1:68" x14ac:dyDescent="0.25">
      <c r="A2207" s="3"/>
      <c r="B2207" s="4"/>
      <c r="C2207" s="2"/>
      <c r="D2207" s="5"/>
      <c r="E2207" s="5"/>
      <c r="F2207" s="5"/>
      <c r="G2207" s="5"/>
      <c r="H2207" s="5"/>
      <c r="I2207" s="5"/>
      <c r="J2207" s="5"/>
      <c r="K2207" s="5"/>
      <c r="L2207" s="5"/>
      <c r="M2207" s="5"/>
      <c r="N2207" s="5"/>
      <c r="O2207" s="5"/>
      <c r="P2207" s="5"/>
      <c r="Q2207" s="5"/>
      <c r="R2207" s="5"/>
      <c r="S2207" s="5"/>
      <c r="T2207" s="5"/>
      <c r="U2207" s="5"/>
      <c r="V2207" s="5"/>
      <c r="W2207" s="5"/>
      <c r="X2207" s="5"/>
      <c r="Y2207" s="5"/>
      <c r="Z2207" s="5"/>
      <c r="AA2207" s="5"/>
      <c r="AB2207" s="5"/>
      <c r="AC2207" s="5"/>
      <c r="AD2207" s="5"/>
      <c r="AE2207" s="5"/>
      <c r="AF2207" s="5"/>
      <c r="AG2207" s="5"/>
      <c r="AH2207" s="5"/>
      <c r="AI2207" s="5"/>
      <c r="AJ2207" s="5"/>
      <c r="AK2207" s="5"/>
      <c r="AL2207" s="5"/>
      <c r="AM2207" s="5"/>
      <c r="AN2207" s="5"/>
      <c r="AO2207" s="5"/>
      <c r="AP2207" s="5"/>
      <c r="AQ2207" s="5"/>
      <c r="AR2207" s="5"/>
      <c r="AS2207" s="5"/>
      <c r="AT2207" s="5"/>
      <c r="AU2207" s="5"/>
      <c r="AV2207" s="5"/>
      <c r="AW2207" s="5"/>
      <c r="AX2207" s="5"/>
      <c r="AY2207" s="5"/>
      <c r="AZ2207" s="5"/>
      <c r="BA2207" s="5"/>
      <c r="BB2207" s="5"/>
      <c r="BC2207" s="5"/>
      <c r="BD2207" s="5"/>
      <c r="BE2207" s="5"/>
      <c r="BF2207" s="5"/>
      <c r="BG2207" s="5"/>
      <c r="BH2207" s="5"/>
      <c r="BI2207" s="5"/>
      <c r="BJ2207" s="5"/>
      <c r="BK2207" s="5"/>
      <c r="BL2207" s="5"/>
      <c r="BM2207" s="5"/>
      <c r="BN2207" s="5"/>
      <c r="BO2207" s="1">
        <f t="shared" si="34"/>
        <v>0</v>
      </c>
      <c r="BP2207" s="2"/>
    </row>
    <row r="2208" spans="1:68" x14ac:dyDescent="0.25">
      <c r="A2208" s="3"/>
      <c r="B2208" s="4"/>
      <c r="C2208" s="2"/>
      <c r="D2208" s="5"/>
      <c r="E2208" s="5"/>
      <c r="F2208" s="5"/>
      <c r="G2208" s="5"/>
      <c r="H2208" s="5"/>
      <c r="I2208" s="5"/>
      <c r="J2208" s="5"/>
      <c r="K2208" s="5"/>
      <c r="L2208" s="5"/>
      <c r="M2208" s="5"/>
      <c r="N2208" s="5"/>
      <c r="O2208" s="5"/>
      <c r="P2208" s="5"/>
      <c r="Q2208" s="5"/>
      <c r="R2208" s="5"/>
      <c r="S2208" s="5"/>
      <c r="T2208" s="5"/>
      <c r="U2208" s="5"/>
      <c r="V2208" s="5"/>
      <c r="W2208" s="5"/>
      <c r="X2208" s="5"/>
      <c r="Y2208" s="5"/>
      <c r="Z2208" s="5"/>
      <c r="AA2208" s="5"/>
      <c r="AB2208" s="5"/>
      <c r="AC2208" s="5"/>
      <c r="AD2208" s="5"/>
      <c r="AE2208" s="5"/>
      <c r="AF2208" s="5"/>
      <c r="AG2208" s="5"/>
      <c r="AH2208" s="5"/>
      <c r="AI2208" s="5"/>
      <c r="AJ2208" s="5"/>
      <c r="AK2208" s="5"/>
      <c r="AL2208" s="5"/>
      <c r="AM2208" s="5"/>
      <c r="AN2208" s="5"/>
      <c r="AO2208" s="5"/>
      <c r="AP2208" s="5"/>
      <c r="AQ2208" s="5"/>
      <c r="AR2208" s="5"/>
      <c r="AS2208" s="5"/>
      <c r="AT2208" s="5"/>
      <c r="AU2208" s="5"/>
      <c r="AV2208" s="5"/>
      <c r="AW2208" s="5"/>
      <c r="AX2208" s="5"/>
      <c r="AY2208" s="5"/>
      <c r="AZ2208" s="5"/>
      <c r="BA2208" s="5"/>
      <c r="BB2208" s="5"/>
      <c r="BC2208" s="5"/>
      <c r="BD2208" s="5"/>
      <c r="BE2208" s="5"/>
      <c r="BF2208" s="5"/>
      <c r="BG2208" s="5"/>
      <c r="BH2208" s="5"/>
      <c r="BI2208" s="5"/>
      <c r="BJ2208" s="5"/>
      <c r="BK2208" s="5"/>
      <c r="BL2208" s="5"/>
      <c r="BM2208" s="5"/>
      <c r="BN2208" s="5"/>
      <c r="BO2208" s="1">
        <f t="shared" si="34"/>
        <v>0</v>
      </c>
      <c r="BP2208" s="2"/>
    </row>
    <row r="2209" spans="1:68" x14ac:dyDescent="0.25">
      <c r="A2209" s="3"/>
      <c r="B2209" s="4"/>
      <c r="C2209" s="2"/>
      <c r="D2209" s="5"/>
      <c r="E2209" s="5"/>
      <c r="F2209" s="5"/>
      <c r="G2209" s="5"/>
      <c r="H2209" s="5"/>
      <c r="I2209" s="5"/>
      <c r="J2209" s="5"/>
      <c r="K2209" s="5"/>
      <c r="L2209" s="5"/>
      <c r="M2209" s="5"/>
      <c r="N2209" s="5"/>
      <c r="O2209" s="5"/>
      <c r="P2209" s="5"/>
      <c r="Q2209" s="5"/>
      <c r="R2209" s="5"/>
      <c r="S2209" s="5"/>
      <c r="T2209" s="5"/>
      <c r="U2209" s="5"/>
      <c r="V2209" s="5"/>
      <c r="W2209" s="5"/>
      <c r="X2209" s="5"/>
      <c r="Y2209" s="5"/>
      <c r="Z2209" s="5"/>
      <c r="AA2209" s="5"/>
      <c r="AB2209" s="5"/>
      <c r="AC2209" s="5"/>
      <c r="AD2209" s="5"/>
      <c r="AE2209" s="5"/>
      <c r="AF2209" s="5"/>
      <c r="AG2209" s="5"/>
      <c r="AH2209" s="5"/>
      <c r="AI2209" s="5"/>
      <c r="AJ2209" s="5"/>
      <c r="AK2209" s="5"/>
      <c r="AL2209" s="5"/>
      <c r="AM2209" s="5"/>
      <c r="AN2209" s="5"/>
      <c r="AO2209" s="5"/>
      <c r="AP2209" s="5"/>
      <c r="AQ2209" s="5"/>
      <c r="AR2209" s="5"/>
      <c r="AS2209" s="5"/>
      <c r="AT2209" s="5"/>
      <c r="AU2209" s="5"/>
      <c r="AV2209" s="5"/>
      <c r="AW2209" s="5"/>
      <c r="AX2209" s="5"/>
      <c r="AY2209" s="5"/>
      <c r="AZ2209" s="5"/>
      <c r="BA2209" s="5"/>
      <c r="BB2209" s="5"/>
      <c r="BC2209" s="5"/>
      <c r="BD2209" s="5"/>
      <c r="BE2209" s="5"/>
      <c r="BF2209" s="5"/>
      <c r="BG2209" s="5"/>
      <c r="BH2209" s="5"/>
      <c r="BI2209" s="5"/>
      <c r="BJ2209" s="5"/>
      <c r="BK2209" s="5"/>
      <c r="BL2209" s="5"/>
      <c r="BM2209" s="5"/>
      <c r="BN2209" s="5"/>
      <c r="BO2209" s="1">
        <f t="shared" si="34"/>
        <v>0</v>
      </c>
      <c r="BP2209" s="2"/>
    </row>
    <row r="2210" spans="1:68" x14ac:dyDescent="0.25">
      <c r="A2210" s="3"/>
      <c r="B2210" s="4"/>
      <c r="C2210" s="2"/>
      <c r="D2210" s="5"/>
      <c r="E2210" s="5"/>
      <c r="F2210" s="5"/>
      <c r="G2210" s="5"/>
      <c r="H2210" s="5"/>
      <c r="I2210" s="5"/>
      <c r="J2210" s="5"/>
      <c r="K2210" s="5"/>
      <c r="L2210" s="5"/>
      <c r="M2210" s="5"/>
      <c r="N2210" s="5"/>
      <c r="O2210" s="5"/>
      <c r="P2210" s="5"/>
      <c r="Q2210" s="5"/>
      <c r="R2210" s="5"/>
      <c r="S2210" s="5"/>
      <c r="T2210" s="5"/>
      <c r="U2210" s="5"/>
      <c r="V2210" s="5"/>
      <c r="W2210" s="5"/>
      <c r="X2210" s="5"/>
      <c r="Y2210" s="5"/>
      <c r="Z2210" s="5"/>
      <c r="AA2210" s="5"/>
      <c r="AB2210" s="5"/>
      <c r="AC2210" s="5"/>
      <c r="AD2210" s="5"/>
      <c r="AE2210" s="5"/>
      <c r="AF2210" s="5"/>
      <c r="AG2210" s="5"/>
      <c r="AH2210" s="5"/>
      <c r="AI2210" s="5"/>
      <c r="AJ2210" s="5"/>
      <c r="AK2210" s="5"/>
      <c r="AL2210" s="5"/>
      <c r="AM2210" s="5"/>
      <c r="AN2210" s="5"/>
      <c r="AO2210" s="5"/>
      <c r="AP2210" s="5"/>
      <c r="AQ2210" s="5"/>
      <c r="AR2210" s="5"/>
      <c r="AS2210" s="5"/>
      <c r="AT2210" s="5"/>
      <c r="AU2210" s="5"/>
      <c r="AV2210" s="5"/>
      <c r="AW2210" s="5"/>
      <c r="AX2210" s="5"/>
      <c r="AY2210" s="5"/>
      <c r="AZ2210" s="5"/>
      <c r="BA2210" s="5"/>
      <c r="BB2210" s="5"/>
      <c r="BC2210" s="5"/>
      <c r="BD2210" s="5"/>
      <c r="BE2210" s="5"/>
      <c r="BF2210" s="5"/>
      <c r="BG2210" s="5"/>
      <c r="BH2210" s="5"/>
      <c r="BI2210" s="5"/>
      <c r="BJ2210" s="5"/>
      <c r="BK2210" s="5"/>
      <c r="BL2210" s="5"/>
      <c r="BM2210" s="5"/>
      <c r="BN2210" s="5"/>
      <c r="BO2210" s="1">
        <f t="shared" si="34"/>
        <v>0</v>
      </c>
      <c r="BP2210" s="2"/>
    </row>
    <row r="2211" spans="1:68" x14ac:dyDescent="0.25">
      <c r="A2211" s="3"/>
      <c r="B2211" s="4"/>
      <c r="C2211" s="2"/>
      <c r="D2211" s="5"/>
      <c r="E2211" s="5"/>
      <c r="F2211" s="5"/>
      <c r="G2211" s="5"/>
      <c r="H2211" s="5"/>
      <c r="I2211" s="5"/>
      <c r="J2211" s="5"/>
      <c r="K2211" s="5"/>
      <c r="L2211" s="5"/>
      <c r="M2211" s="5"/>
      <c r="N2211" s="5"/>
      <c r="O2211" s="5"/>
      <c r="P2211" s="5"/>
      <c r="Q2211" s="5"/>
      <c r="R2211" s="5"/>
      <c r="S2211" s="5"/>
      <c r="T2211" s="5"/>
      <c r="U2211" s="5"/>
      <c r="V2211" s="5"/>
      <c r="W2211" s="5"/>
      <c r="X2211" s="5"/>
      <c r="Y2211" s="5"/>
      <c r="Z2211" s="5"/>
      <c r="AA2211" s="5"/>
      <c r="AB2211" s="5"/>
      <c r="AC2211" s="5"/>
      <c r="AD2211" s="5"/>
      <c r="AE2211" s="5"/>
      <c r="AF2211" s="5"/>
      <c r="AG2211" s="5"/>
      <c r="AH2211" s="5"/>
      <c r="AI2211" s="5"/>
      <c r="AJ2211" s="5"/>
      <c r="AK2211" s="5"/>
      <c r="AL2211" s="5"/>
      <c r="AM2211" s="5"/>
      <c r="AN2211" s="5"/>
      <c r="AO2211" s="5"/>
      <c r="AP2211" s="5"/>
      <c r="AQ2211" s="5"/>
      <c r="AR2211" s="5"/>
      <c r="AS2211" s="5"/>
      <c r="AT2211" s="5"/>
      <c r="AU2211" s="5"/>
      <c r="AV2211" s="5"/>
      <c r="AW2211" s="5"/>
      <c r="AX2211" s="5"/>
      <c r="AY2211" s="5"/>
      <c r="AZ2211" s="5"/>
      <c r="BA2211" s="5"/>
      <c r="BB2211" s="5"/>
      <c r="BC2211" s="5"/>
      <c r="BD2211" s="5"/>
      <c r="BE2211" s="5"/>
      <c r="BF2211" s="5"/>
      <c r="BG2211" s="5"/>
      <c r="BH2211" s="5"/>
      <c r="BI2211" s="5"/>
      <c r="BJ2211" s="5"/>
      <c r="BK2211" s="5"/>
      <c r="BL2211" s="5"/>
      <c r="BM2211" s="5"/>
      <c r="BN2211" s="5"/>
      <c r="BO2211" s="1">
        <f t="shared" si="34"/>
        <v>0</v>
      </c>
      <c r="BP2211" s="2"/>
    </row>
    <row r="2212" spans="1:68" x14ac:dyDescent="0.25">
      <c r="A2212" s="3"/>
      <c r="B2212" s="4"/>
      <c r="C2212" s="2"/>
      <c r="D2212" s="5"/>
      <c r="E2212" s="5"/>
      <c r="F2212" s="5"/>
      <c r="G2212" s="5"/>
      <c r="H2212" s="5"/>
      <c r="I2212" s="5"/>
      <c r="J2212" s="5"/>
      <c r="K2212" s="5"/>
      <c r="L2212" s="5"/>
      <c r="M2212" s="5"/>
      <c r="N2212" s="5"/>
      <c r="O2212" s="5"/>
      <c r="P2212" s="5"/>
      <c r="Q2212" s="5"/>
      <c r="R2212" s="5"/>
      <c r="S2212" s="5"/>
      <c r="T2212" s="5"/>
      <c r="U2212" s="5"/>
      <c r="V2212" s="5"/>
      <c r="W2212" s="5"/>
      <c r="X2212" s="5"/>
      <c r="Y2212" s="5"/>
      <c r="Z2212" s="5"/>
      <c r="AA2212" s="5"/>
      <c r="AB2212" s="5"/>
      <c r="AC2212" s="5"/>
      <c r="AD2212" s="5"/>
      <c r="AE2212" s="5"/>
      <c r="AF2212" s="5"/>
      <c r="AG2212" s="5"/>
      <c r="AH2212" s="5"/>
      <c r="AI2212" s="5"/>
      <c r="AJ2212" s="5"/>
      <c r="AK2212" s="5"/>
      <c r="AL2212" s="5"/>
      <c r="AM2212" s="5"/>
      <c r="AN2212" s="5"/>
      <c r="AO2212" s="5"/>
      <c r="AP2212" s="5"/>
      <c r="AQ2212" s="5"/>
      <c r="AR2212" s="5"/>
      <c r="AS2212" s="5"/>
      <c r="AT2212" s="5"/>
      <c r="AU2212" s="5"/>
      <c r="AV2212" s="5"/>
      <c r="AW2212" s="5"/>
      <c r="AX2212" s="5"/>
      <c r="AY2212" s="5"/>
      <c r="AZ2212" s="5"/>
      <c r="BA2212" s="5"/>
      <c r="BB2212" s="5"/>
      <c r="BC2212" s="5"/>
      <c r="BD2212" s="5"/>
      <c r="BE2212" s="5"/>
      <c r="BF2212" s="5"/>
      <c r="BG2212" s="5"/>
      <c r="BH2212" s="5"/>
      <c r="BI2212" s="5"/>
      <c r="BJ2212" s="5"/>
      <c r="BK2212" s="5"/>
      <c r="BL2212" s="5"/>
      <c r="BM2212" s="5"/>
      <c r="BN2212" s="5"/>
      <c r="BO2212" s="1">
        <f t="shared" si="34"/>
        <v>0</v>
      </c>
      <c r="BP2212" s="2"/>
    </row>
    <row r="2213" spans="1:68" x14ac:dyDescent="0.25">
      <c r="A2213" s="3"/>
      <c r="B2213" s="4"/>
      <c r="C2213" s="2"/>
      <c r="D2213" s="5"/>
      <c r="E2213" s="5"/>
      <c r="F2213" s="5"/>
      <c r="G2213" s="5"/>
      <c r="H2213" s="5"/>
      <c r="I2213" s="5"/>
      <c r="J2213" s="5"/>
      <c r="K2213" s="5"/>
      <c r="L2213" s="5"/>
      <c r="M2213" s="5"/>
      <c r="N2213" s="5"/>
      <c r="O2213" s="5"/>
      <c r="P2213" s="5"/>
      <c r="Q2213" s="5"/>
      <c r="R2213" s="5"/>
      <c r="S2213" s="5"/>
      <c r="T2213" s="5"/>
      <c r="U2213" s="5"/>
      <c r="V2213" s="5"/>
      <c r="W2213" s="5"/>
      <c r="X2213" s="5"/>
      <c r="Y2213" s="5"/>
      <c r="Z2213" s="5"/>
      <c r="AA2213" s="5"/>
      <c r="AB2213" s="5"/>
      <c r="AC2213" s="5"/>
      <c r="AD2213" s="5"/>
      <c r="AE2213" s="5"/>
      <c r="AF2213" s="5"/>
      <c r="AG2213" s="5"/>
      <c r="AH2213" s="5"/>
      <c r="AI2213" s="5"/>
      <c r="AJ2213" s="5"/>
      <c r="AK2213" s="5"/>
      <c r="AL2213" s="5"/>
      <c r="AM2213" s="5"/>
      <c r="AN2213" s="5"/>
      <c r="AO2213" s="5"/>
      <c r="AP2213" s="5"/>
      <c r="AQ2213" s="5"/>
      <c r="AR2213" s="5"/>
      <c r="AS2213" s="5"/>
      <c r="AT2213" s="5"/>
      <c r="AU2213" s="5"/>
      <c r="AV2213" s="5"/>
      <c r="AW2213" s="5"/>
      <c r="AX2213" s="5"/>
      <c r="AY2213" s="5"/>
      <c r="AZ2213" s="5"/>
      <c r="BA2213" s="5"/>
      <c r="BB2213" s="5"/>
      <c r="BC2213" s="5"/>
      <c r="BD2213" s="5"/>
      <c r="BE2213" s="5"/>
      <c r="BF2213" s="5"/>
      <c r="BG2213" s="5"/>
      <c r="BH2213" s="5"/>
      <c r="BI2213" s="5"/>
      <c r="BJ2213" s="5"/>
      <c r="BK2213" s="5"/>
      <c r="BL2213" s="5"/>
      <c r="BM2213" s="5"/>
      <c r="BN2213" s="5"/>
      <c r="BO2213" s="1">
        <f t="shared" si="34"/>
        <v>0</v>
      </c>
      <c r="BP2213" s="2"/>
    </row>
    <row r="2214" spans="1:68" x14ac:dyDescent="0.25">
      <c r="A2214" s="3"/>
      <c r="B2214" s="4"/>
      <c r="C2214" s="2"/>
      <c r="D2214" s="5"/>
      <c r="E2214" s="5"/>
      <c r="F2214" s="5"/>
      <c r="G2214" s="5"/>
      <c r="H2214" s="5"/>
      <c r="I2214" s="5"/>
      <c r="J2214" s="5"/>
      <c r="K2214" s="5"/>
      <c r="L2214" s="5"/>
      <c r="M2214" s="5"/>
      <c r="N2214" s="5"/>
      <c r="O2214" s="5"/>
      <c r="P2214" s="5"/>
      <c r="Q2214" s="5"/>
      <c r="R2214" s="5"/>
      <c r="S2214" s="5"/>
      <c r="T2214" s="5"/>
      <c r="U2214" s="5"/>
      <c r="V2214" s="5"/>
      <c r="W2214" s="5"/>
      <c r="X2214" s="5"/>
      <c r="Y2214" s="5"/>
      <c r="Z2214" s="5"/>
      <c r="AA2214" s="5"/>
      <c r="AB2214" s="5"/>
      <c r="AC2214" s="5"/>
      <c r="AD2214" s="5"/>
      <c r="AE2214" s="5"/>
      <c r="AF2214" s="5"/>
      <c r="AG2214" s="5"/>
      <c r="AH2214" s="5"/>
      <c r="AI2214" s="5"/>
      <c r="AJ2214" s="5"/>
      <c r="AK2214" s="5"/>
      <c r="AL2214" s="5"/>
      <c r="AM2214" s="5"/>
      <c r="AN2214" s="5"/>
      <c r="AO2214" s="5"/>
      <c r="AP2214" s="5"/>
      <c r="AQ2214" s="5"/>
      <c r="AR2214" s="5"/>
      <c r="AS2214" s="5"/>
      <c r="AT2214" s="5"/>
      <c r="AU2214" s="5"/>
      <c r="AV2214" s="5"/>
      <c r="AW2214" s="5"/>
      <c r="AX2214" s="5"/>
      <c r="AY2214" s="5"/>
      <c r="AZ2214" s="5"/>
      <c r="BA2214" s="5"/>
      <c r="BB2214" s="5"/>
      <c r="BC2214" s="5"/>
      <c r="BD2214" s="5"/>
      <c r="BE2214" s="5"/>
      <c r="BF2214" s="5"/>
      <c r="BG2214" s="5"/>
      <c r="BH2214" s="5"/>
      <c r="BI2214" s="5"/>
      <c r="BJ2214" s="5"/>
      <c r="BK2214" s="5"/>
      <c r="BL2214" s="5"/>
      <c r="BM2214" s="5"/>
      <c r="BN2214" s="5"/>
      <c r="BO2214" s="1">
        <f t="shared" si="34"/>
        <v>0</v>
      </c>
      <c r="BP2214" s="2"/>
    </row>
    <row r="2215" spans="1:68" x14ac:dyDescent="0.25">
      <c r="A2215" s="3"/>
      <c r="B2215" s="4"/>
      <c r="C2215" s="2"/>
      <c r="D2215" s="5"/>
      <c r="E2215" s="5"/>
      <c r="F2215" s="5"/>
      <c r="G2215" s="5"/>
      <c r="H2215" s="5"/>
      <c r="I2215" s="5"/>
      <c r="J2215" s="5"/>
      <c r="K2215" s="5"/>
      <c r="L2215" s="5"/>
      <c r="M2215" s="5"/>
      <c r="N2215" s="5"/>
      <c r="O2215" s="5"/>
      <c r="P2215" s="5"/>
      <c r="Q2215" s="5"/>
      <c r="R2215" s="5"/>
      <c r="S2215" s="5"/>
      <c r="T2215" s="5"/>
      <c r="U2215" s="5"/>
      <c r="V2215" s="5"/>
      <c r="W2215" s="5"/>
      <c r="X2215" s="5"/>
      <c r="Y2215" s="5"/>
      <c r="Z2215" s="5"/>
      <c r="AA2215" s="5"/>
      <c r="AB2215" s="5"/>
      <c r="AC2215" s="5"/>
      <c r="AD2215" s="5"/>
      <c r="AE2215" s="5"/>
      <c r="AF2215" s="5"/>
      <c r="AG2215" s="5"/>
      <c r="AH2215" s="5"/>
      <c r="AI2215" s="5"/>
      <c r="AJ2215" s="5"/>
      <c r="AK2215" s="5"/>
      <c r="AL2215" s="5"/>
      <c r="AM2215" s="5"/>
      <c r="AN2215" s="5"/>
      <c r="AO2215" s="5"/>
      <c r="AP2215" s="5"/>
      <c r="AQ2215" s="5"/>
      <c r="AR2215" s="5"/>
      <c r="AS2215" s="5"/>
      <c r="AT2215" s="5"/>
      <c r="AU2215" s="5"/>
      <c r="AV2215" s="5"/>
      <c r="AW2215" s="5"/>
      <c r="AX2215" s="5"/>
      <c r="AY2215" s="5"/>
      <c r="AZ2215" s="5"/>
      <c r="BA2215" s="5"/>
      <c r="BB2215" s="5"/>
      <c r="BC2215" s="5"/>
      <c r="BD2215" s="5"/>
      <c r="BE2215" s="5"/>
      <c r="BF2215" s="5"/>
      <c r="BG2215" s="5"/>
      <c r="BH2215" s="5"/>
      <c r="BI2215" s="5"/>
      <c r="BJ2215" s="5"/>
      <c r="BK2215" s="5"/>
      <c r="BL2215" s="5"/>
      <c r="BM2215" s="5"/>
      <c r="BN2215" s="5"/>
      <c r="BO2215" s="1">
        <f t="shared" si="34"/>
        <v>0</v>
      </c>
      <c r="BP2215" s="2"/>
    </row>
    <row r="2216" spans="1:68" x14ac:dyDescent="0.25">
      <c r="A2216" s="3"/>
      <c r="B2216" s="4"/>
      <c r="C2216" s="2"/>
      <c r="D2216" s="5"/>
      <c r="E2216" s="5"/>
      <c r="F2216" s="5"/>
      <c r="G2216" s="5"/>
      <c r="H2216" s="5"/>
      <c r="I2216" s="5"/>
      <c r="J2216" s="5"/>
      <c r="K2216" s="5"/>
      <c r="L2216" s="5"/>
      <c r="M2216" s="5"/>
      <c r="N2216" s="5"/>
      <c r="O2216" s="5"/>
      <c r="P2216" s="5"/>
      <c r="Q2216" s="5"/>
      <c r="R2216" s="5"/>
      <c r="S2216" s="5"/>
      <c r="T2216" s="5"/>
      <c r="U2216" s="5"/>
      <c r="V2216" s="5"/>
      <c r="W2216" s="5"/>
      <c r="X2216" s="5"/>
      <c r="Y2216" s="5"/>
      <c r="Z2216" s="5"/>
      <c r="AA2216" s="5"/>
      <c r="AB2216" s="5"/>
      <c r="AC2216" s="5"/>
      <c r="AD2216" s="5"/>
      <c r="AE2216" s="5"/>
      <c r="AF2216" s="5"/>
      <c r="AG2216" s="5"/>
      <c r="AH2216" s="5"/>
      <c r="AI2216" s="5"/>
      <c r="AJ2216" s="5"/>
      <c r="AK2216" s="5"/>
      <c r="AL2216" s="5"/>
      <c r="AM2216" s="5"/>
      <c r="AN2216" s="5"/>
      <c r="AO2216" s="5"/>
      <c r="AP2216" s="5"/>
      <c r="AQ2216" s="5"/>
      <c r="AR2216" s="5"/>
      <c r="AS2216" s="5"/>
      <c r="AT2216" s="5"/>
      <c r="AU2216" s="5"/>
      <c r="AV2216" s="5"/>
      <c r="AW2216" s="5"/>
      <c r="AX2216" s="5"/>
      <c r="AY2216" s="5"/>
      <c r="AZ2216" s="5"/>
      <c r="BA2216" s="5"/>
      <c r="BB2216" s="5"/>
      <c r="BC2216" s="5"/>
      <c r="BD2216" s="5"/>
      <c r="BE2216" s="5"/>
      <c r="BF2216" s="5"/>
      <c r="BG2216" s="5"/>
      <c r="BH2216" s="5"/>
      <c r="BI2216" s="5"/>
      <c r="BJ2216" s="5"/>
      <c r="BK2216" s="5"/>
      <c r="BL2216" s="5"/>
      <c r="BM2216" s="5"/>
      <c r="BN2216" s="5"/>
      <c r="BO2216" s="1">
        <f t="shared" si="34"/>
        <v>0</v>
      </c>
      <c r="BP2216" s="2"/>
    </row>
    <row r="2217" spans="1:68" x14ac:dyDescent="0.25">
      <c r="A2217" s="3"/>
      <c r="B2217" s="4"/>
      <c r="C2217" s="2"/>
      <c r="D2217" s="5"/>
      <c r="E2217" s="5"/>
      <c r="F2217" s="5"/>
      <c r="G2217" s="5"/>
      <c r="H2217" s="5"/>
      <c r="I2217" s="5"/>
      <c r="J2217" s="5"/>
      <c r="K2217" s="5"/>
      <c r="L2217" s="5"/>
      <c r="M2217" s="5"/>
      <c r="N2217" s="5"/>
      <c r="O2217" s="5"/>
      <c r="P2217" s="5"/>
      <c r="Q2217" s="5"/>
      <c r="R2217" s="5"/>
      <c r="S2217" s="5"/>
      <c r="T2217" s="5"/>
      <c r="U2217" s="5"/>
      <c r="V2217" s="5"/>
      <c r="W2217" s="5"/>
      <c r="X2217" s="5"/>
      <c r="Y2217" s="5"/>
      <c r="Z2217" s="5"/>
      <c r="AA2217" s="5"/>
      <c r="AB2217" s="5"/>
      <c r="AC2217" s="5"/>
      <c r="AD2217" s="5"/>
      <c r="AE2217" s="5"/>
      <c r="AF2217" s="5"/>
      <c r="AG2217" s="5"/>
      <c r="AH2217" s="5"/>
      <c r="AI2217" s="5"/>
      <c r="AJ2217" s="5"/>
      <c r="AK2217" s="5"/>
      <c r="AL2217" s="5"/>
      <c r="AM2217" s="5"/>
      <c r="AN2217" s="5"/>
      <c r="AO2217" s="5"/>
      <c r="AP2217" s="5"/>
      <c r="AQ2217" s="5"/>
      <c r="AR2217" s="5"/>
      <c r="AS2217" s="5"/>
      <c r="AT2217" s="5"/>
      <c r="AU2217" s="5"/>
      <c r="AV2217" s="5"/>
      <c r="AW2217" s="5"/>
      <c r="AX2217" s="5"/>
      <c r="AY2217" s="5"/>
      <c r="AZ2217" s="5"/>
      <c r="BA2217" s="5"/>
      <c r="BB2217" s="5"/>
      <c r="BC2217" s="5"/>
      <c r="BD2217" s="5"/>
      <c r="BE2217" s="5"/>
      <c r="BF2217" s="5"/>
      <c r="BG2217" s="5"/>
      <c r="BH2217" s="5"/>
      <c r="BI2217" s="5"/>
      <c r="BJ2217" s="5"/>
      <c r="BK2217" s="5"/>
      <c r="BL2217" s="5"/>
      <c r="BM2217" s="5"/>
      <c r="BN2217" s="5"/>
      <c r="BO2217" s="1">
        <f t="shared" si="34"/>
        <v>0</v>
      </c>
      <c r="BP2217" s="2"/>
    </row>
    <row r="2218" spans="1:68" x14ac:dyDescent="0.25">
      <c r="A2218" s="3"/>
      <c r="B2218" s="4"/>
      <c r="C2218" s="2"/>
      <c r="D2218" s="5"/>
      <c r="E2218" s="5"/>
      <c r="F2218" s="5"/>
      <c r="G2218" s="5"/>
      <c r="H2218" s="5"/>
      <c r="I2218" s="5"/>
      <c r="J2218" s="5"/>
      <c r="K2218" s="5"/>
      <c r="L2218" s="5"/>
      <c r="M2218" s="5"/>
      <c r="N2218" s="5"/>
      <c r="O2218" s="5"/>
      <c r="P2218" s="5"/>
      <c r="Q2218" s="5"/>
      <c r="R2218" s="5"/>
      <c r="S2218" s="5"/>
      <c r="T2218" s="5"/>
      <c r="U2218" s="5"/>
      <c r="V2218" s="5"/>
      <c r="W2218" s="5"/>
      <c r="X2218" s="5"/>
      <c r="Y2218" s="5"/>
      <c r="Z2218" s="5"/>
      <c r="AA2218" s="5"/>
      <c r="AB2218" s="5"/>
      <c r="AC2218" s="5"/>
      <c r="AD2218" s="5"/>
      <c r="AE2218" s="5"/>
      <c r="AF2218" s="5"/>
      <c r="AG2218" s="5"/>
      <c r="AH2218" s="5"/>
      <c r="AI2218" s="5"/>
      <c r="AJ2218" s="5"/>
      <c r="AK2218" s="5"/>
      <c r="AL2218" s="5"/>
      <c r="AM2218" s="5"/>
      <c r="AN2218" s="5"/>
      <c r="AO2218" s="5"/>
      <c r="AP2218" s="5"/>
      <c r="AQ2218" s="5"/>
      <c r="AR2218" s="5"/>
      <c r="AS2218" s="5"/>
      <c r="AT2218" s="5"/>
      <c r="AU2218" s="5"/>
      <c r="AV2218" s="5"/>
      <c r="AW2218" s="5"/>
      <c r="AX2218" s="5"/>
      <c r="AY2218" s="5"/>
      <c r="AZ2218" s="5"/>
      <c r="BA2218" s="5"/>
      <c r="BB2218" s="5"/>
      <c r="BC2218" s="5"/>
      <c r="BD2218" s="5"/>
      <c r="BE2218" s="5"/>
      <c r="BF2218" s="5"/>
      <c r="BG2218" s="5"/>
      <c r="BH2218" s="5"/>
      <c r="BI2218" s="5"/>
      <c r="BJ2218" s="5"/>
      <c r="BK2218" s="5"/>
      <c r="BL2218" s="5"/>
      <c r="BM2218" s="5"/>
      <c r="BN2218" s="5"/>
      <c r="BO2218" s="1">
        <f t="shared" si="34"/>
        <v>0</v>
      </c>
      <c r="BP2218" s="2"/>
    </row>
    <row r="2219" spans="1:68" x14ac:dyDescent="0.25">
      <c r="A2219" s="3"/>
      <c r="B2219" s="4"/>
      <c r="C2219" s="2"/>
      <c r="D2219" s="5"/>
      <c r="E2219" s="5"/>
      <c r="F2219" s="5"/>
      <c r="G2219" s="5"/>
      <c r="H2219" s="5"/>
      <c r="I2219" s="5"/>
      <c r="J2219" s="5"/>
      <c r="K2219" s="5"/>
      <c r="L2219" s="5"/>
      <c r="M2219" s="5"/>
      <c r="N2219" s="5"/>
      <c r="O2219" s="5"/>
      <c r="P2219" s="5"/>
      <c r="Q2219" s="5"/>
      <c r="R2219" s="5"/>
      <c r="S2219" s="5"/>
      <c r="T2219" s="5"/>
      <c r="U2219" s="5"/>
      <c r="V2219" s="5"/>
      <c r="W2219" s="5"/>
      <c r="X2219" s="5"/>
      <c r="Y2219" s="5"/>
      <c r="Z2219" s="5"/>
      <c r="AA2219" s="5"/>
      <c r="AB2219" s="5"/>
      <c r="AC2219" s="5"/>
      <c r="AD2219" s="5"/>
      <c r="AE2219" s="5"/>
      <c r="AF2219" s="5"/>
      <c r="AG2219" s="5"/>
      <c r="AH2219" s="5"/>
      <c r="AI2219" s="5"/>
      <c r="AJ2219" s="5"/>
      <c r="AK2219" s="5"/>
      <c r="AL2219" s="5"/>
      <c r="AM2219" s="5"/>
      <c r="AN2219" s="5"/>
      <c r="AO2219" s="5"/>
      <c r="AP2219" s="5"/>
      <c r="AQ2219" s="5"/>
      <c r="AR2219" s="5"/>
      <c r="AS2219" s="5"/>
      <c r="AT2219" s="5"/>
      <c r="AU2219" s="5"/>
      <c r="AV2219" s="5"/>
      <c r="AW2219" s="5"/>
      <c r="AX2219" s="5"/>
      <c r="AY2219" s="5"/>
      <c r="AZ2219" s="5"/>
      <c r="BA2219" s="5"/>
      <c r="BB2219" s="5"/>
      <c r="BC2219" s="5"/>
      <c r="BD2219" s="5"/>
      <c r="BE2219" s="5"/>
      <c r="BF2219" s="5"/>
      <c r="BG2219" s="5"/>
      <c r="BH2219" s="5"/>
      <c r="BI2219" s="5"/>
      <c r="BJ2219" s="5"/>
      <c r="BK2219" s="5"/>
      <c r="BL2219" s="5"/>
      <c r="BM2219" s="5"/>
      <c r="BN2219" s="5"/>
      <c r="BO2219" s="1">
        <f t="shared" si="34"/>
        <v>0</v>
      </c>
      <c r="BP2219" s="2"/>
    </row>
    <row r="2220" spans="1:68" x14ac:dyDescent="0.25">
      <c r="A2220" s="3"/>
      <c r="B2220" s="4"/>
      <c r="C2220" s="2"/>
      <c r="D2220" s="5"/>
      <c r="E2220" s="5"/>
      <c r="F2220" s="5"/>
      <c r="G2220" s="5"/>
      <c r="H2220" s="5"/>
      <c r="I2220" s="5"/>
      <c r="J2220" s="5"/>
      <c r="K2220" s="5"/>
      <c r="L2220" s="5"/>
      <c r="M2220" s="5"/>
      <c r="N2220" s="5"/>
      <c r="O2220" s="5"/>
      <c r="P2220" s="5"/>
      <c r="Q2220" s="5"/>
      <c r="R2220" s="5"/>
      <c r="S2220" s="5"/>
      <c r="T2220" s="5"/>
      <c r="U2220" s="5"/>
      <c r="V2220" s="5"/>
      <c r="W2220" s="5"/>
      <c r="X2220" s="5"/>
      <c r="Y2220" s="5"/>
      <c r="Z2220" s="5"/>
      <c r="AA2220" s="5"/>
      <c r="AB2220" s="5"/>
      <c r="AC2220" s="5"/>
      <c r="AD2220" s="5"/>
      <c r="AE2220" s="5"/>
      <c r="AF2220" s="5"/>
      <c r="AG2220" s="5"/>
      <c r="AH2220" s="5"/>
      <c r="AI2220" s="5"/>
      <c r="AJ2220" s="5"/>
      <c r="AK2220" s="5"/>
      <c r="AL2220" s="5"/>
      <c r="AM2220" s="5"/>
      <c r="AN2220" s="5"/>
      <c r="AO2220" s="5"/>
      <c r="AP2220" s="5"/>
      <c r="AQ2220" s="5"/>
      <c r="AR2220" s="5"/>
      <c r="AS2220" s="5"/>
      <c r="AT2220" s="5"/>
      <c r="AU2220" s="5"/>
      <c r="AV2220" s="5"/>
      <c r="AW2220" s="5"/>
      <c r="AX2220" s="5"/>
      <c r="AY2220" s="5"/>
      <c r="AZ2220" s="5"/>
      <c r="BA2220" s="5"/>
      <c r="BB2220" s="5"/>
      <c r="BC2220" s="5"/>
      <c r="BD2220" s="5"/>
      <c r="BE2220" s="5"/>
      <c r="BF2220" s="5"/>
      <c r="BG2220" s="5"/>
      <c r="BH2220" s="5"/>
      <c r="BI2220" s="5"/>
      <c r="BJ2220" s="5"/>
      <c r="BK2220" s="5"/>
      <c r="BL2220" s="5"/>
      <c r="BM2220" s="5"/>
      <c r="BN2220" s="5"/>
      <c r="BO2220" s="1">
        <f t="shared" si="34"/>
        <v>0</v>
      </c>
      <c r="BP2220" s="2"/>
    </row>
    <row r="2221" spans="1:68" x14ac:dyDescent="0.25">
      <c r="A2221" s="3"/>
      <c r="B2221" s="4"/>
      <c r="C2221" s="2"/>
      <c r="D2221" s="5"/>
      <c r="E2221" s="5"/>
      <c r="F2221" s="5"/>
      <c r="G2221" s="5"/>
      <c r="H2221" s="5"/>
      <c r="I2221" s="5"/>
      <c r="J2221" s="5"/>
      <c r="K2221" s="5"/>
      <c r="L2221" s="5"/>
      <c r="M2221" s="5"/>
      <c r="N2221" s="5"/>
      <c r="O2221" s="5"/>
      <c r="P2221" s="5"/>
      <c r="Q2221" s="5"/>
      <c r="R2221" s="5"/>
      <c r="S2221" s="5"/>
      <c r="T2221" s="5"/>
      <c r="U2221" s="5"/>
      <c r="V2221" s="5"/>
      <c r="W2221" s="5"/>
      <c r="X2221" s="5"/>
      <c r="Y2221" s="5"/>
      <c r="Z2221" s="5"/>
      <c r="AA2221" s="5"/>
      <c r="AB2221" s="5"/>
      <c r="AC2221" s="5"/>
      <c r="AD2221" s="5"/>
      <c r="AE2221" s="5"/>
      <c r="AF2221" s="5"/>
      <c r="AG2221" s="5"/>
      <c r="AH2221" s="5"/>
      <c r="AI2221" s="5"/>
      <c r="AJ2221" s="5"/>
      <c r="AK2221" s="5"/>
      <c r="AL2221" s="5"/>
      <c r="AM2221" s="5"/>
      <c r="AN2221" s="5"/>
      <c r="AO2221" s="5"/>
      <c r="AP2221" s="5"/>
      <c r="AQ2221" s="5"/>
      <c r="AR2221" s="5"/>
      <c r="AS2221" s="5"/>
      <c r="AT2221" s="5"/>
      <c r="AU2221" s="5"/>
      <c r="AV2221" s="5"/>
      <c r="AW2221" s="5"/>
      <c r="AX2221" s="5"/>
      <c r="AY2221" s="5"/>
      <c r="AZ2221" s="5"/>
      <c r="BA2221" s="5"/>
      <c r="BB2221" s="5"/>
      <c r="BC2221" s="5"/>
      <c r="BD2221" s="5"/>
      <c r="BE2221" s="5"/>
      <c r="BF2221" s="5"/>
      <c r="BG2221" s="5"/>
      <c r="BH2221" s="5"/>
      <c r="BI2221" s="5"/>
      <c r="BJ2221" s="5"/>
      <c r="BK2221" s="5"/>
      <c r="BL2221" s="5"/>
      <c r="BM2221" s="5"/>
      <c r="BN2221" s="5"/>
      <c r="BO2221" s="1">
        <f t="shared" si="34"/>
        <v>0</v>
      </c>
      <c r="BP2221" s="2"/>
    </row>
    <row r="2222" spans="1:68" x14ac:dyDescent="0.25">
      <c r="A2222" s="3"/>
      <c r="B2222" s="4"/>
      <c r="C2222" s="2"/>
      <c r="D2222" s="5"/>
      <c r="E2222" s="5"/>
      <c r="F2222" s="5"/>
      <c r="G2222" s="5"/>
      <c r="H2222" s="5"/>
      <c r="I2222" s="5"/>
      <c r="J2222" s="5"/>
      <c r="K2222" s="5"/>
      <c r="L2222" s="5"/>
      <c r="M2222" s="5"/>
      <c r="N2222" s="5"/>
      <c r="O2222" s="5"/>
      <c r="P2222" s="5"/>
      <c r="Q2222" s="5"/>
      <c r="R2222" s="5"/>
      <c r="S2222" s="5"/>
      <c r="T2222" s="5"/>
      <c r="U2222" s="5"/>
      <c r="V2222" s="5"/>
      <c r="W2222" s="5"/>
      <c r="X2222" s="5"/>
      <c r="Y2222" s="5"/>
      <c r="Z2222" s="5"/>
      <c r="AA2222" s="5"/>
      <c r="AB2222" s="5"/>
      <c r="AC2222" s="5"/>
      <c r="AD2222" s="5"/>
      <c r="AE2222" s="5"/>
      <c r="AF2222" s="5"/>
      <c r="AG2222" s="5"/>
      <c r="AH2222" s="5"/>
      <c r="AI2222" s="5"/>
      <c r="AJ2222" s="5"/>
      <c r="AK2222" s="5"/>
      <c r="AL2222" s="5"/>
      <c r="AM2222" s="5"/>
      <c r="AN2222" s="5"/>
      <c r="AO2222" s="5"/>
      <c r="AP2222" s="5"/>
      <c r="AQ2222" s="5"/>
      <c r="AR2222" s="5"/>
      <c r="AS2222" s="5"/>
      <c r="AT2222" s="5"/>
      <c r="AU2222" s="5"/>
      <c r="AV2222" s="5"/>
      <c r="AW2222" s="5"/>
      <c r="AX2222" s="5"/>
      <c r="AY2222" s="5"/>
      <c r="AZ2222" s="5"/>
      <c r="BA2222" s="5"/>
      <c r="BB2222" s="5"/>
      <c r="BC2222" s="5"/>
      <c r="BD2222" s="5"/>
      <c r="BE2222" s="5"/>
      <c r="BF2222" s="5"/>
      <c r="BG2222" s="5"/>
      <c r="BH2222" s="5"/>
      <c r="BI2222" s="5"/>
      <c r="BJ2222" s="5"/>
      <c r="BK2222" s="5"/>
      <c r="BL2222" s="5"/>
      <c r="BM2222" s="5"/>
      <c r="BN2222" s="5"/>
      <c r="BO2222" s="1">
        <f t="shared" si="34"/>
        <v>0</v>
      </c>
      <c r="BP2222" s="2"/>
    </row>
    <row r="2223" spans="1:68" x14ac:dyDescent="0.25">
      <c r="A2223" s="3"/>
      <c r="B2223" s="4"/>
      <c r="C2223" s="2"/>
      <c r="D2223" s="5"/>
      <c r="E2223" s="5"/>
      <c r="F2223" s="5"/>
      <c r="G2223" s="5"/>
      <c r="H2223" s="5"/>
      <c r="I2223" s="5"/>
      <c r="J2223" s="5"/>
      <c r="K2223" s="5"/>
      <c r="L2223" s="5"/>
      <c r="M2223" s="5"/>
      <c r="N2223" s="5"/>
      <c r="O2223" s="5"/>
      <c r="P2223" s="5"/>
      <c r="Q2223" s="5"/>
      <c r="R2223" s="5"/>
      <c r="S2223" s="5"/>
      <c r="T2223" s="5"/>
      <c r="U2223" s="5"/>
      <c r="V2223" s="5"/>
      <c r="W2223" s="5"/>
      <c r="X2223" s="5"/>
      <c r="Y2223" s="5"/>
      <c r="Z2223" s="5"/>
      <c r="AA2223" s="5"/>
      <c r="AB2223" s="5"/>
      <c r="AC2223" s="5"/>
      <c r="AD2223" s="5"/>
      <c r="AE2223" s="5"/>
      <c r="AF2223" s="5"/>
      <c r="AG2223" s="5"/>
      <c r="AH2223" s="5"/>
      <c r="AI2223" s="5"/>
      <c r="AJ2223" s="5"/>
      <c r="AK2223" s="5"/>
      <c r="AL2223" s="5"/>
      <c r="AM2223" s="5"/>
      <c r="AN2223" s="5"/>
      <c r="AO2223" s="5"/>
      <c r="AP2223" s="5"/>
      <c r="AQ2223" s="5"/>
      <c r="AR2223" s="5"/>
      <c r="AS2223" s="5"/>
      <c r="AT2223" s="5"/>
      <c r="AU2223" s="5"/>
      <c r="AV2223" s="5"/>
      <c r="AW2223" s="5"/>
      <c r="AX2223" s="5"/>
      <c r="AY2223" s="5"/>
      <c r="AZ2223" s="5"/>
      <c r="BA2223" s="5"/>
      <c r="BB2223" s="5"/>
      <c r="BC2223" s="5"/>
      <c r="BD2223" s="5"/>
      <c r="BE2223" s="5"/>
      <c r="BF2223" s="5"/>
      <c r="BG2223" s="5"/>
      <c r="BH2223" s="5"/>
      <c r="BI2223" s="5"/>
      <c r="BJ2223" s="5"/>
      <c r="BK2223" s="5"/>
      <c r="BL2223" s="5"/>
      <c r="BM2223" s="5"/>
      <c r="BN2223" s="5"/>
      <c r="BO2223" s="1">
        <f t="shared" si="34"/>
        <v>0</v>
      </c>
      <c r="BP2223" s="2"/>
    </row>
    <row r="2224" spans="1:68" x14ac:dyDescent="0.25">
      <c r="A2224" s="3"/>
      <c r="B2224" s="4"/>
      <c r="C2224" s="2"/>
      <c r="D2224" s="5"/>
      <c r="E2224" s="5"/>
      <c r="F2224" s="5"/>
      <c r="G2224" s="5"/>
      <c r="H2224" s="5"/>
      <c r="I2224" s="5"/>
      <c r="J2224" s="5"/>
      <c r="K2224" s="5"/>
      <c r="L2224" s="5"/>
      <c r="M2224" s="5"/>
      <c r="N2224" s="5"/>
      <c r="O2224" s="5"/>
      <c r="P2224" s="5"/>
      <c r="Q2224" s="5"/>
      <c r="R2224" s="5"/>
      <c r="S2224" s="5"/>
      <c r="T2224" s="5"/>
      <c r="U2224" s="5"/>
      <c r="V2224" s="5"/>
      <c r="W2224" s="5"/>
      <c r="X2224" s="5"/>
      <c r="Y2224" s="5"/>
      <c r="Z2224" s="5"/>
      <c r="AA2224" s="5"/>
      <c r="AB2224" s="5"/>
      <c r="AC2224" s="5"/>
      <c r="AD2224" s="5"/>
      <c r="AE2224" s="5"/>
      <c r="AF2224" s="5"/>
      <c r="AG2224" s="5"/>
      <c r="AH2224" s="5"/>
      <c r="AI2224" s="5"/>
      <c r="AJ2224" s="5"/>
      <c r="AK2224" s="5"/>
      <c r="AL2224" s="5"/>
      <c r="AM2224" s="5"/>
      <c r="AN2224" s="5"/>
      <c r="AO2224" s="5"/>
      <c r="AP2224" s="5"/>
      <c r="AQ2224" s="5"/>
      <c r="AR2224" s="5"/>
      <c r="AS2224" s="5"/>
      <c r="AT2224" s="5"/>
      <c r="AU2224" s="5"/>
      <c r="AV2224" s="5"/>
      <c r="AW2224" s="5"/>
      <c r="AX2224" s="5"/>
      <c r="AY2224" s="5"/>
      <c r="AZ2224" s="5"/>
      <c r="BA2224" s="5"/>
      <c r="BB2224" s="5"/>
      <c r="BC2224" s="5"/>
      <c r="BD2224" s="5"/>
      <c r="BE2224" s="5"/>
      <c r="BF2224" s="5"/>
      <c r="BG2224" s="5"/>
      <c r="BH2224" s="5"/>
      <c r="BI2224" s="5"/>
      <c r="BJ2224" s="5"/>
      <c r="BK2224" s="5"/>
      <c r="BL2224" s="5"/>
      <c r="BM2224" s="5"/>
      <c r="BN2224" s="5"/>
      <c r="BO2224" s="1">
        <f t="shared" si="34"/>
        <v>0</v>
      </c>
      <c r="BP2224" s="2"/>
    </row>
    <row r="2225" spans="1:68" x14ac:dyDescent="0.25">
      <c r="A2225" s="3"/>
      <c r="B2225" s="4"/>
      <c r="C2225" s="2"/>
      <c r="D2225" s="5"/>
      <c r="E2225" s="5"/>
      <c r="F2225" s="5"/>
      <c r="G2225" s="5"/>
      <c r="H2225" s="5"/>
      <c r="I2225" s="5"/>
      <c r="J2225" s="5"/>
      <c r="K2225" s="5"/>
      <c r="L2225" s="5"/>
      <c r="M2225" s="5"/>
      <c r="N2225" s="5"/>
      <c r="O2225" s="5"/>
      <c r="P2225" s="5"/>
      <c r="Q2225" s="5"/>
      <c r="R2225" s="5"/>
      <c r="S2225" s="5"/>
      <c r="T2225" s="5"/>
      <c r="U2225" s="5"/>
      <c r="V2225" s="5"/>
      <c r="W2225" s="5"/>
      <c r="X2225" s="5"/>
      <c r="Y2225" s="5"/>
      <c r="Z2225" s="5"/>
      <c r="AA2225" s="5"/>
      <c r="AB2225" s="5"/>
      <c r="AC2225" s="5"/>
      <c r="AD2225" s="5"/>
      <c r="AE2225" s="5"/>
      <c r="AF2225" s="5"/>
      <c r="AG2225" s="5"/>
      <c r="AH2225" s="5"/>
      <c r="AI2225" s="5"/>
      <c r="AJ2225" s="5"/>
      <c r="AK2225" s="5"/>
      <c r="AL2225" s="5"/>
      <c r="AM2225" s="5"/>
      <c r="AN2225" s="5"/>
      <c r="AO2225" s="5"/>
      <c r="AP2225" s="5"/>
      <c r="AQ2225" s="5"/>
      <c r="AR2225" s="5"/>
      <c r="AS2225" s="5"/>
      <c r="AT2225" s="5"/>
      <c r="AU2225" s="5"/>
      <c r="AV2225" s="5"/>
      <c r="AW2225" s="5"/>
      <c r="AX2225" s="5"/>
      <c r="AY2225" s="5"/>
      <c r="AZ2225" s="5"/>
      <c r="BA2225" s="5"/>
      <c r="BB2225" s="5"/>
      <c r="BC2225" s="5"/>
      <c r="BD2225" s="5"/>
      <c r="BE2225" s="5"/>
      <c r="BF2225" s="5"/>
      <c r="BG2225" s="5"/>
      <c r="BH2225" s="5"/>
      <c r="BI2225" s="5"/>
      <c r="BJ2225" s="5"/>
      <c r="BK2225" s="5"/>
      <c r="BL2225" s="5"/>
      <c r="BM2225" s="5"/>
      <c r="BN2225" s="5"/>
      <c r="BO2225" s="1">
        <f t="shared" si="34"/>
        <v>0</v>
      </c>
      <c r="BP2225" s="2"/>
    </row>
    <row r="2226" spans="1:68" x14ac:dyDescent="0.25">
      <c r="A2226" s="3"/>
      <c r="B2226" s="4"/>
      <c r="C2226" s="2"/>
      <c r="D2226" s="5"/>
      <c r="E2226" s="5"/>
      <c r="F2226" s="5"/>
      <c r="G2226" s="5"/>
      <c r="H2226" s="5"/>
      <c r="I2226" s="5"/>
      <c r="J2226" s="5"/>
      <c r="K2226" s="5"/>
      <c r="L2226" s="5"/>
      <c r="M2226" s="5"/>
      <c r="N2226" s="5"/>
      <c r="O2226" s="5"/>
      <c r="P2226" s="5"/>
      <c r="Q2226" s="5"/>
      <c r="R2226" s="5"/>
      <c r="S2226" s="5"/>
      <c r="T2226" s="5"/>
      <c r="U2226" s="5"/>
      <c r="V2226" s="5"/>
      <c r="W2226" s="5"/>
      <c r="X2226" s="5"/>
      <c r="Y2226" s="5"/>
      <c r="Z2226" s="5"/>
      <c r="AA2226" s="5"/>
      <c r="AB2226" s="5"/>
      <c r="AC2226" s="5"/>
      <c r="AD2226" s="5"/>
      <c r="AE2226" s="5"/>
      <c r="AF2226" s="5"/>
      <c r="AG2226" s="5"/>
      <c r="AH2226" s="5"/>
      <c r="AI2226" s="5"/>
      <c r="AJ2226" s="5"/>
      <c r="AK2226" s="5"/>
      <c r="AL2226" s="5"/>
      <c r="AM2226" s="5"/>
      <c r="AN2226" s="5"/>
      <c r="AO2226" s="5"/>
      <c r="AP2226" s="5"/>
      <c r="AQ2226" s="5"/>
      <c r="AR2226" s="5"/>
      <c r="AS2226" s="5"/>
      <c r="AT2226" s="5"/>
      <c r="AU2226" s="5"/>
      <c r="AV2226" s="5"/>
      <c r="AW2226" s="5"/>
      <c r="AX2226" s="5"/>
      <c r="AY2226" s="5"/>
      <c r="AZ2226" s="5"/>
      <c r="BA2226" s="5"/>
      <c r="BB2226" s="5"/>
      <c r="BC2226" s="5"/>
      <c r="BD2226" s="5"/>
      <c r="BE2226" s="5"/>
      <c r="BF2226" s="5"/>
      <c r="BG2226" s="5"/>
      <c r="BH2226" s="5"/>
      <c r="BI2226" s="5"/>
      <c r="BJ2226" s="5"/>
      <c r="BK2226" s="5"/>
      <c r="BL2226" s="5"/>
      <c r="BM2226" s="5"/>
      <c r="BN2226" s="5"/>
      <c r="BO2226" s="1">
        <f t="shared" si="34"/>
        <v>0</v>
      </c>
      <c r="BP2226" s="2"/>
    </row>
    <row r="2227" spans="1:68" x14ac:dyDescent="0.25">
      <c r="A2227" s="3"/>
      <c r="B2227" s="4"/>
      <c r="C2227" s="2"/>
      <c r="D2227" s="5"/>
      <c r="E2227" s="5"/>
      <c r="F2227" s="5"/>
      <c r="G2227" s="5"/>
      <c r="H2227" s="5"/>
      <c r="I2227" s="5"/>
      <c r="J2227" s="5"/>
      <c r="K2227" s="5"/>
      <c r="L2227" s="5"/>
      <c r="M2227" s="5"/>
      <c r="N2227" s="5"/>
      <c r="O2227" s="5"/>
      <c r="P2227" s="5"/>
      <c r="Q2227" s="5"/>
      <c r="R2227" s="5"/>
      <c r="S2227" s="5"/>
      <c r="T2227" s="5"/>
      <c r="U2227" s="5"/>
      <c r="V2227" s="5"/>
      <c r="W2227" s="5"/>
      <c r="X2227" s="5"/>
      <c r="Y2227" s="5"/>
      <c r="Z2227" s="5"/>
      <c r="AA2227" s="5"/>
      <c r="AB2227" s="5"/>
      <c r="AC2227" s="5"/>
      <c r="AD2227" s="5"/>
      <c r="AE2227" s="5"/>
      <c r="AF2227" s="5"/>
      <c r="AG2227" s="5"/>
      <c r="AH2227" s="5"/>
      <c r="AI2227" s="5"/>
      <c r="AJ2227" s="5"/>
      <c r="AK2227" s="5"/>
      <c r="AL2227" s="5"/>
      <c r="AM2227" s="5"/>
      <c r="AN2227" s="5"/>
      <c r="AO2227" s="5"/>
      <c r="AP2227" s="5"/>
      <c r="AQ2227" s="5"/>
      <c r="AR2227" s="5"/>
      <c r="AS2227" s="5"/>
      <c r="AT2227" s="5"/>
      <c r="AU2227" s="5"/>
      <c r="AV2227" s="5"/>
      <c r="AW2227" s="5"/>
      <c r="AX2227" s="5"/>
      <c r="AY2227" s="5"/>
      <c r="AZ2227" s="5"/>
      <c r="BA2227" s="5"/>
      <c r="BB2227" s="5"/>
      <c r="BC2227" s="5"/>
      <c r="BD2227" s="5"/>
      <c r="BE2227" s="5"/>
      <c r="BF2227" s="5"/>
      <c r="BG2227" s="5"/>
      <c r="BH2227" s="5"/>
      <c r="BI2227" s="5"/>
      <c r="BJ2227" s="5"/>
      <c r="BK2227" s="5"/>
      <c r="BL2227" s="5"/>
      <c r="BM2227" s="5"/>
      <c r="BN2227" s="5"/>
      <c r="BO2227" s="1">
        <f t="shared" si="34"/>
        <v>0</v>
      </c>
      <c r="BP2227" s="2"/>
    </row>
    <row r="2228" spans="1:68" x14ac:dyDescent="0.25">
      <c r="A2228" s="3"/>
      <c r="B2228" s="4"/>
      <c r="C2228" s="2"/>
      <c r="D2228" s="5"/>
      <c r="E2228" s="5"/>
      <c r="F2228" s="5"/>
      <c r="G2228" s="5"/>
      <c r="H2228" s="5"/>
      <c r="I2228" s="5"/>
      <c r="J2228" s="5"/>
      <c r="K2228" s="5"/>
      <c r="L2228" s="5"/>
      <c r="M2228" s="5"/>
      <c r="N2228" s="5"/>
      <c r="O2228" s="5"/>
      <c r="P2228" s="5"/>
      <c r="Q2228" s="5"/>
      <c r="R2228" s="5"/>
      <c r="S2228" s="5"/>
      <c r="T2228" s="5"/>
      <c r="U2228" s="5"/>
      <c r="V2228" s="5"/>
      <c r="W2228" s="5"/>
      <c r="X2228" s="5"/>
      <c r="Y2228" s="5"/>
      <c r="Z2228" s="5"/>
      <c r="AA2228" s="5"/>
      <c r="AB2228" s="5"/>
      <c r="AC2228" s="5"/>
      <c r="AD2228" s="5"/>
      <c r="AE2228" s="5"/>
      <c r="AF2228" s="5"/>
      <c r="AG2228" s="5"/>
      <c r="AH2228" s="5"/>
      <c r="AI2228" s="5"/>
      <c r="AJ2228" s="5"/>
      <c r="AK2228" s="5"/>
      <c r="AL2228" s="5"/>
      <c r="AM2228" s="5"/>
      <c r="AN2228" s="5"/>
      <c r="AO2228" s="5"/>
      <c r="AP2228" s="5"/>
      <c r="AQ2228" s="5"/>
      <c r="AR2228" s="5"/>
      <c r="AS2228" s="5"/>
      <c r="AT2228" s="5"/>
      <c r="AU2228" s="5"/>
      <c r="AV2228" s="5"/>
      <c r="AW2228" s="5"/>
      <c r="AX2228" s="5"/>
      <c r="AY2228" s="5"/>
      <c r="AZ2228" s="5"/>
      <c r="BA2228" s="5"/>
      <c r="BB2228" s="5"/>
      <c r="BC2228" s="5"/>
      <c r="BD2228" s="5"/>
      <c r="BE2228" s="5"/>
      <c r="BF2228" s="5"/>
      <c r="BG2228" s="5"/>
      <c r="BH2228" s="5"/>
      <c r="BI2228" s="5"/>
      <c r="BJ2228" s="5"/>
      <c r="BK2228" s="5"/>
      <c r="BL2228" s="5"/>
      <c r="BM2228" s="5"/>
      <c r="BN2228" s="5"/>
      <c r="BO2228" s="1">
        <f t="shared" si="34"/>
        <v>0</v>
      </c>
      <c r="BP2228" s="2"/>
    </row>
    <row r="2229" spans="1:68" x14ac:dyDescent="0.25">
      <c r="A2229" s="3"/>
      <c r="B2229" s="4"/>
      <c r="C2229" s="2"/>
      <c r="D2229" s="5"/>
      <c r="E2229" s="5"/>
      <c r="F2229" s="5"/>
      <c r="G2229" s="5"/>
      <c r="H2229" s="5"/>
      <c r="I2229" s="5"/>
      <c r="J2229" s="5"/>
      <c r="K2229" s="5"/>
      <c r="L2229" s="5"/>
      <c r="M2229" s="5"/>
      <c r="N2229" s="5"/>
      <c r="O2229" s="5"/>
      <c r="P2229" s="5"/>
      <c r="Q2229" s="5"/>
      <c r="R2229" s="5"/>
      <c r="S2229" s="5"/>
      <c r="T2229" s="5"/>
      <c r="U2229" s="5"/>
      <c r="V2229" s="5"/>
      <c r="W2229" s="5"/>
      <c r="X2229" s="5"/>
      <c r="Y2229" s="5"/>
      <c r="Z2229" s="5"/>
      <c r="AA2229" s="5"/>
      <c r="AB2229" s="5"/>
      <c r="AC2229" s="5"/>
      <c r="AD2229" s="5"/>
      <c r="AE2229" s="5"/>
      <c r="AF2229" s="5"/>
      <c r="AG2229" s="5"/>
      <c r="AH2229" s="5"/>
      <c r="AI2229" s="5"/>
      <c r="AJ2229" s="5"/>
      <c r="AK2229" s="5"/>
      <c r="AL2229" s="5"/>
      <c r="AM2229" s="5"/>
      <c r="AN2229" s="5"/>
      <c r="AO2229" s="5"/>
      <c r="AP2229" s="5"/>
      <c r="AQ2229" s="5"/>
      <c r="AR2229" s="5"/>
      <c r="AS2229" s="5"/>
      <c r="AT2229" s="5"/>
      <c r="AU2229" s="5"/>
      <c r="AV2229" s="5"/>
      <c r="AW2229" s="5"/>
      <c r="AX2229" s="5"/>
      <c r="AY2229" s="5"/>
      <c r="AZ2229" s="5"/>
      <c r="BA2229" s="5"/>
      <c r="BB2229" s="5"/>
      <c r="BC2229" s="5"/>
      <c r="BD2229" s="5"/>
      <c r="BE2229" s="5"/>
      <c r="BF2229" s="5"/>
      <c r="BG2229" s="5"/>
      <c r="BH2229" s="5"/>
      <c r="BI2229" s="5"/>
      <c r="BJ2229" s="5"/>
      <c r="BK2229" s="5"/>
      <c r="BL2229" s="5"/>
      <c r="BM2229" s="5"/>
      <c r="BN2229" s="5"/>
      <c r="BO2229" s="1">
        <f t="shared" si="34"/>
        <v>0</v>
      </c>
      <c r="BP2229" s="2"/>
    </row>
    <row r="2230" spans="1:68" x14ac:dyDescent="0.25">
      <c r="A2230" s="3"/>
      <c r="B2230" s="4"/>
      <c r="C2230" s="2"/>
      <c r="D2230" s="5"/>
      <c r="E2230" s="5"/>
      <c r="F2230" s="5"/>
      <c r="G2230" s="5"/>
      <c r="H2230" s="5"/>
      <c r="I2230" s="5"/>
      <c r="J2230" s="5"/>
      <c r="K2230" s="5"/>
      <c r="L2230" s="5"/>
      <c r="M2230" s="5"/>
      <c r="N2230" s="5"/>
      <c r="O2230" s="5"/>
      <c r="P2230" s="5"/>
      <c r="Q2230" s="5"/>
      <c r="R2230" s="5"/>
      <c r="S2230" s="5"/>
      <c r="T2230" s="5"/>
      <c r="U2230" s="5"/>
      <c r="V2230" s="5"/>
      <c r="W2230" s="5"/>
      <c r="X2230" s="5"/>
      <c r="Y2230" s="5"/>
      <c r="Z2230" s="5"/>
      <c r="AA2230" s="5"/>
      <c r="AB2230" s="5"/>
      <c r="AC2230" s="5"/>
      <c r="AD2230" s="5"/>
      <c r="AE2230" s="5"/>
      <c r="AF2230" s="5"/>
      <c r="AG2230" s="5"/>
      <c r="AH2230" s="5"/>
      <c r="AI2230" s="5"/>
      <c r="AJ2230" s="5"/>
      <c r="AK2230" s="5"/>
      <c r="AL2230" s="5"/>
      <c r="AM2230" s="5"/>
      <c r="AN2230" s="5"/>
      <c r="AO2230" s="5"/>
      <c r="AP2230" s="5"/>
      <c r="AQ2230" s="5"/>
      <c r="AR2230" s="5"/>
      <c r="AS2230" s="5"/>
      <c r="AT2230" s="5"/>
      <c r="AU2230" s="5"/>
      <c r="AV2230" s="5"/>
      <c r="AW2230" s="5"/>
      <c r="AX2230" s="5"/>
      <c r="AY2230" s="5"/>
      <c r="AZ2230" s="5"/>
      <c r="BA2230" s="5"/>
      <c r="BB2230" s="5"/>
      <c r="BC2230" s="5"/>
      <c r="BD2230" s="5"/>
      <c r="BE2230" s="5"/>
      <c r="BF2230" s="5"/>
      <c r="BG2230" s="5"/>
      <c r="BH2230" s="5"/>
      <c r="BI2230" s="5"/>
      <c r="BJ2230" s="5"/>
      <c r="BK2230" s="5"/>
      <c r="BL2230" s="5"/>
      <c r="BM2230" s="5"/>
      <c r="BN2230" s="5"/>
      <c r="BO2230" s="1">
        <f t="shared" si="34"/>
        <v>0</v>
      </c>
      <c r="BP2230" s="2"/>
    </row>
    <row r="2231" spans="1:68" x14ac:dyDescent="0.25">
      <c r="A2231" s="3"/>
      <c r="B2231" s="4"/>
      <c r="C2231" s="2"/>
      <c r="D2231" s="5"/>
      <c r="E2231" s="5"/>
      <c r="F2231" s="5"/>
      <c r="G2231" s="5"/>
      <c r="H2231" s="5"/>
      <c r="I2231" s="5"/>
      <c r="J2231" s="5"/>
      <c r="K2231" s="5"/>
      <c r="L2231" s="5"/>
      <c r="M2231" s="5"/>
      <c r="N2231" s="5"/>
      <c r="O2231" s="5"/>
      <c r="P2231" s="5"/>
      <c r="Q2231" s="5"/>
      <c r="R2231" s="5"/>
      <c r="S2231" s="5"/>
      <c r="T2231" s="5"/>
      <c r="U2231" s="5"/>
      <c r="V2231" s="5"/>
      <c r="W2231" s="5"/>
      <c r="X2231" s="5"/>
      <c r="Y2231" s="5"/>
      <c r="Z2231" s="5"/>
      <c r="AA2231" s="5"/>
      <c r="AB2231" s="5"/>
      <c r="AC2231" s="5"/>
      <c r="AD2231" s="5"/>
      <c r="AE2231" s="5"/>
      <c r="AF2231" s="5"/>
      <c r="AG2231" s="5"/>
      <c r="AH2231" s="5"/>
      <c r="AI2231" s="5"/>
      <c r="AJ2231" s="5"/>
      <c r="AK2231" s="5"/>
      <c r="AL2231" s="5"/>
      <c r="AM2231" s="5"/>
      <c r="AN2231" s="5"/>
      <c r="AO2231" s="5"/>
      <c r="AP2231" s="5"/>
      <c r="AQ2231" s="5"/>
      <c r="AR2231" s="5"/>
      <c r="AS2231" s="5"/>
      <c r="AT2231" s="5"/>
      <c r="AU2231" s="5"/>
      <c r="AV2231" s="5"/>
      <c r="AW2231" s="5"/>
      <c r="AX2231" s="5"/>
      <c r="AY2231" s="5"/>
      <c r="AZ2231" s="5"/>
      <c r="BA2231" s="5"/>
      <c r="BB2231" s="5"/>
      <c r="BC2231" s="5"/>
      <c r="BD2231" s="5"/>
      <c r="BE2231" s="5"/>
      <c r="BF2231" s="5"/>
      <c r="BG2231" s="5"/>
      <c r="BH2231" s="5"/>
      <c r="BI2231" s="5"/>
      <c r="BJ2231" s="5"/>
      <c r="BK2231" s="5"/>
      <c r="BL2231" s="5"/>
      <c r="BM2231" s="5"/>
      <c r="BN2231" s="5"/>
      <c r="BO2231" s="1">
        <f t="shared" si="34"/>
        <v>0</v>
      </c>
      <c r="BP2231" s="2"/>
    </row>
    <row r="2232" spans="1:68" x14ac:dyDescent="0.25">
      <c r="A2232" s="3"/>
      <c r="B2232" s="4"/>
      <c r="C2232" s="2"/>
      <c r="D2232" s="5"/>
      <c r="E2232" s="5"/>
      <c r="F2232" s="5"/>
      <c r="G2232" s="5"/>
      <c r="H2232" s="5"/>
      <c r="I2232" s="5"/>
      <c r="J2232" s="5"/>
      <c r="K2232" s="5"/>
      <c r="L2232" s="5"/>
      <c r="M2232" s="5"/>
      <c r="N2232" s="5"/>
      <c r="O2232" s="5"/>
      <c r="P2232" s="5"/>
      <c r="Q2232" s="5"/>
      <c r="R2232" s="5"/>
      <c r="S2232" s="5"/>
      <c r="T2232" s="5"/>
      <c r="U2232" s="5"/>
      <c r="V2232" s="5"/>
      <c r="W2232" s="5"/>
      <c r="X2232" s="5"/>
      <c r="Y2232" s="5"/>
      <c r="Z2232" s="5"/>
      <c r="AA2232" s="5"/>
      <c r="AB2232" s="5"/>
      <c r="AC2232" s="5"/>
      <c r="AD2232" s="5"/>
      <c r="AE2232" s="5"/>
      <c r="AF2232" s="5"/>
      <c r="AG2232" s="5"/>
      <c r="AH2232" s="5"/>
      <c r="AI2232" s="5"/>
      <c r="AJ2232" s="5"/>
      <c r="AK2232" s="5"/>
      <c r="AL2232" s="5"/>
      <c r="AM2232" s="5"/>
      <c r="AN2232" s="5"/>
      <c r="AO2232" s="5"/>
      <c r="AP2232" s="5"/>
      <c r="AQ2232" s="5"/>
      <c r="AR2232" s="5"/>
      <c r="AS2232" s="5"/>
      <c r="AT2232" s="5"/>
      <c r="AU2232" s="5"/>
      <c r="AV2232" s="5"/>
      <c r="AW2232" s="5"/>
      <c r="AX2232" s="5"/>
      <c r="AY2232" s="5"/>
      <c r="AZ2232" s="5"/>
      <c r="BA2232" s="5"/>
      <c r="BB2232" s="5"/>
      <c r="BC2232" s="5"/>
      <c r="BD2232" s="5"/>
      <c r="BE2232" s="5"/>
      <c r="BF2232" s="5"/>
      <c r="BG2232" s="5"/>
      <c r="BH2232" s="5"/>
      <c r="BI2232" s="5"/>
      <c r="BJ2232" s="5"/>
      <c r="BK2232" s="5"/>
      <c r="BL2232" s="5"/>
      <c r="BM2232" s="5"/>
      <c r="BN2232" s="5"/>
      <c r="BO2232" s="1">
        <f t="shared" si="34"/>
        <v>0</v>
      </c>
      <c r="BP2232" s="2"/>
    </row>
    <row r="2233" spans="1:68" x14ac:dyDescent="0.25">
      <c r="A2233" s="3"/>
      <c r="B2233" s="4"/>
      <c r="C2233" s="2"/>
      <c r="D2233" s="5"/>
      <c r="E2233" s="5"/>
      <c r="F2233" s="5"/>
      <c r="G2233" s="5"/>
      <c r="H2233" s="5"/>
      <c r="I2233" s="5"/>
      <c r="J2233" s="5"/>
      <c r="K2233" s="5"/>
      <c r="L2233" s="5"/>
      <c r="M2233" s="5"/>
      <c r="N2233" s="5"/>
      <c r="O2233" s="5"/>
      <c r="P2233" s="5"/>
      <c r="Q2233" s="5"/>
      <c r="R2233" s="5"/>
      <c r="S2233" s="5"/>
      <c r="T2233" s="5"/>
      <c r="U2233" s="5"/>
      <c r="V2233" s="5"/>
      <c r="W2233" s="5"/>
      <c r="X2233" s="5"/>
      <c r="Y2233" s="5"/>
      <c r="Z2233" s="5"/>
      <c r="AA2233" s="5"/>
      <c r="AB2233" s="5"/>
      <c r="AC2233" s="5"/>
      <c r="AD2233" s="5"/>
      <c r="AE2233" s="5"/>
      <c r="AF2233" s="5"/>
      <c r="AG2233" s="5"/>
      <c r="AH2233" s="5"/>
      <c r="AI2233" s="5"/>
      <c r="AJ2233" s="5"/>
      <c r="AK2233" s="5"/>
      <c r="AL2233" s="5"/>
      <c r="AM2233" s="5"/>
      <c r="AN2233" s="5"/>
      <c r="AO2233" s="5"/>
      <c r="AP2233" s="5"/>
      <c r="AQ2233" s="5"/>
      <c r="AR2233" s="5"/>
      <c r="AS2233" s="5"/>
      <c r="AT2233" s="5"/>
      <c r="AU2233" s="5"/>
      <c r="AV2233" s="5"/>
      <c r="AW2233" s="5"/>
      <c r="AX2233" s="5"/>
      <c r="AY2233" s="5"/>
      <c r="AZ2233" s="5"/>
      <c r="BA2233" s="5"/>
      <c r="BB2233" s="5"/>
      <c r="BC2233" s="5"/>
      <c r="BD2233" s="5"/>
      <c r="BE2233" s="5"/>
      <c r="BF2233" s="5"/>
      <c r="BG2233" s="5"/>
      <c r="BH2233" s="5"/>
      <c r="BI2233" s="5"/>
      <c r="BJ2233" s="5"/>
      <c r="BK2233" s="5"/>
      <c r="BL2233" s="5"/>
      <c r="BM2233" s="5"/>
      <c r="BN2233" s="5"/>
      <c r="BO2233" s="1">
        <f t="shared" si="34"/>
        <v>0</v>
      </c>
      <c r="BP2233" s="2"/>
    </row>
    <row r="2234" spans="1:68" x14ac:dyDescent="0.25">
      <c r="A2234" s="3"/>
      <c r="B2234" s="4"/>
      <c r="C2234" s="2"/>
      <c r="D2234" s="5"/>
      <c r="E2234" s="5"/>
      <c r="F2234" s="5"/>
      <c r="G2234" s="5"/>
      <c r="H2234" s="5"/>
      <c r="I2234" s="5"/>
      <c r="J2234" s="5"/>
      <c r="K2234" s="5"/>
      <c r="L2234" s="5"/>
      <c r="M2234" s="5"/>
      <c r="N2234" s="5"/>
      <c r="O2234" s="5"/>
      <c r="P2234" s="5"/>
      <c r="Q2234" s="5"/>
      <c r="R2234" s="5"/>
      <c r="S2234" s="5"/>
      <c r="T2234" s="5"/>
      <c r="U2234" s="5"/>
      <c r="V2234" s="5"/>
      <c r="W2234" s="5"/>
      <c r="X2234" s="5"/>
      <c r="Y2234" s="5"/>
      <c r="Z2234" s="5"/>
      <c r="AA2234" s="5"/>
      <c r="AB2234" s="5"/>
      <c r="AC2234" s="5"/>
      <c r="AD2234" s="5"/>
      <c r="AE2234" s="5"/>
      <c r="AF2234" s="5"/>
      <c r="AG2234" s="5"/>
      <c r="AH2234" s="5"/>
      <c r="AI2234" s="5"/>
      <c r="AJ2234" s="5"/>
      <c r="AK2234" s="5"/>
      <c r="AL2234" s="5"/>
      <c r="AM2234" s="5"/>
      <c r="AN2234" s="5"/>
      <c r="AO2234" s="5"/>
      <c r="AP2234" s="5"/>
      <c r="AQ2234" s="5"/>
      <c r="AR2234" s="5"/>
      <c r="AS2234" s="5"/>
      <c r="AT2234" s="5"/>
      <c r="AU2234" s="5"/>
      <c r="AV2234" s="5"/>
      <c r="AW2234" s="5"/>
      <c r="AX2234" s="5"/>
      <c r="AY2234" s="5"/>
      <c r="AZ2234" s="5"/>
      <c r="BA2234" s="5"/>
      <c r="BB2234" s="5"/>
      <c r="BC2234" s="5"/>
      <c r="BD2234" s="5"/>
      <c r="BE2234" s="5"/>
      <c r="BF2234" s="5"/>
      <c r="BG2234" s="5"/>
      <c r="BH2234" s="5"/>
      <c r="BI2234" s="5"/>
      <c r="BJ2234" s="5"/>
      <c r="BK2234" s="5"/>
      <c r="BL2234" s="5"/>
      <c r="BM2234" s="5"/>
      <c r="BN2234" s="5"/>
      <c r="BO2234" s="1">
        <f t="shared" si="34"/>
        <v>0</v>
      </c>
      <c r="BP2234" s="2"/>
    </row>
    <row r="2235" spans="1:68" x14ac:dyDescent="0.25">
      <c r="A2235" s="3"/>
      <c r="B2235" s="4"/>
      <c r="C2235" s="2"/>
      <c r="D2235" s="5"/>
      <c r="E2235" s="5"/>
      <c r="F2235" s="5"/>
      <c r="G2235" s="5"/>
      <c r="H2235" s="5"/>
      <c r="I2235" s="5"/>
      <c r="J2235" s="5"/>
      <c r="K2235" s="5"/>
      <c r="L2235" s="5"/>
      <c r="M2235" s="5"/>
      <c r="N2235" s="5"/>
      <c r="O2235" s="5"/>
      <c r="P2235" s="5"/>
      <c r="Q2235" s="5"/>
      <c r="R2235" s="5"/>
      <c r="S2235" s="5"/>
      <c r="T2235" s="5"/>
      <c r="U2235" s="5"/>
      <c r="V2235" s="5"/>
      <c r="W2235" s="5"/>
      <c r="X2235" s="5"/>
      <c r="Y2235" s="5"/>
      <c r="Z2235" s="5"/>
      <c r="AA2235" s="5"/>
      <c r="AB2235" s="5"/>
      <c r="AC2235" s="5"/>
      <c r="AD2235" s="5"/>
      <c r="AE2235" s="5"/>
      <c r="AF2235" s="5"/>
      <c r="AG2235" s="5"/>
      <c r="AH2235" s="5"/>
      <c r="AI2235" s="5"/>
      <c r="AJ2235" s="5"/>
      <c r="AK2235" s="5"/>
      <c r="AL2235" s="5"/>
      <c r="AM2235" s="5"/>
      <c r="AN2235" s="5"/>
      <c r="AO2235" s="5"/>
      <c r="AP2235" s="5"/>
      <c r="AQ2235" s="5"/>
      <c r="AR2235" s="5"/>
      <c r="AS2235" s="5"/>
      <c r="AT2235" s="5"/>
      <c r="AU2235" s="5"/>
      <c r="AV2235" s="5"/>
      <c r="AW2235" s="5"/>
      <c r="AX2235" s="5"/>
      <c r="AY2235" s="5"/>
      <c r="AZ2235" s="5"/>
      <c r="BA2235" s="5"/>
      <c r="BB2235" s="5"/>
      <c r="BC2235" s="5"/>
      <c r="BD2235" s="5"/>
      <c r="BE2235" s="5"/>
      <c r="BF2235" s="5"/>
      <c r="BG2235" s="5"/>
      <c r="BH2235" s="5"/>
      <c r="BI2235" s="5"/>
      <c r="BJ2235" s="5"/>
      <c r="BK2235" s="5"/>
      <c r="BL2235" s="5"/>
      <c r="BM2235" s="5"/>
      <c r="BN2235" s="5"/>
      <c r="BO2235" s="1">
        <f t="shared" si="34"/>
        <v>0</v>
      </c>
      <c r="BP2235" s="2"/>
    </row>
    <row r="2236" spans="1:68" x14ac:dyDescent="0.25">
      <c r="A2236" s="3"/>
      <c r="B2236" s="4"/>
      <c r="C2236" s="2"/>
      <c r="D2236" s="5"/>
      <c r="E2236" s="5"/>
      <c r="F2236" s="5"/>
      <c r="G2236" s="5"/>
      <c r="H2236" s="5"/>
      <c r="I2236" s="5"/>
      <c r="J2236" s="5"/>
      <c r="K2236" s="5"/>
      <c r="L2236" s="5"/>
      <c r="M2236" s="5"/>
      <c r="N2236" s="5"/>
      <c r="O2236" s="5"/>
      <c r="P2236" s="5"/>
      <c r="Q2236" s="5"/>
      <c r="R2236" s="5"/>
      <c r="S2236" s="5"/>
      <c r="T2236" s="5"/>
      <c r="U2236" s="5"/>
      <c r="V2236" s="5"/>
      <c r="W2236" s="5"/>
      <c r="X2236" s="5"/>
      <c r="Y2236" s="5"/>
      <c r="Z2236" s="5"/>
      <c r="AA2236" s="5"/>
      <c r="AB2236" s="5"/>
      <c r="AC2236" s="5"/>
      <c r="AD2236" s="5"/>
      <c r="AE2236" s="5"/>
      <c r="AF2236" s="5"/>
      <c r="AG2236" s="5"/>
      <c r="AH2236" s="5"/>
      <c r="AI2236" s="5"/>
      <c r="AJ2236" s="5"/>
      <c r="AK2236" s="5"/>
      <c r="AL2236" s="5"/>
      <c r="AM2236" s="5"/>
      <c r="AN2236" s="5"/>
      <c r="AO2236" s="5"/>
      <c r="AP2236" s="5"/>
      <c r="AQ2236" s="5"/>
      <c r="AR2236" s="5"/>
      <c r="AS2236" s="5"/>
      <c r="AT2236" s="5"/>
      <c r="AU2236" s="5"/>
      <c r="AV2236" s="5"/>
      <c r="AW2236" s="5"/>
      <c r="AX2236" s="5"/>
      <c r="AY2236" s="5"/>
      <c r="AZ2236" s="5"/>
      <c r="BA2236" s="5"/>
      <c r="BB2236" s="5"/>
      <c r="BC2236" s="5"/>
      <c r="BD2236" s="5"/>
      <c r="BE2236" s="5"/>
      <c r="BF2236" s="5"/>
      <c r="BG2236" s="5"/>
      <c r="BH2236" s="5"/>
      <c r="BI2236" s="5"/>
      <c r="BJ2236" s="5"/>
      <c r="BK2236" s="5"/>
      <c r="BL2236" s="5"/>
      <c r="BM2236" s="5"/>
      <c r="BN2236" s="5"/>
      <c r="BO2236" s="1">
        <f t="shared" si="34"/>
        <v>0</v>
      </c>
      <c r="BP2236" s="2"/>
    </row>
    <row r="2237" spans="1:68" x14ac:dyDescent="0.25">
      <c r="A2237" s="3"/>
      <c r="B2237" s="4"/>
      <c r="C2237" s="2"/>
      <c r="D2237" s="5"/>
      <c r="E2237" s="5"/>
      <c r="F2237" s="5"/>
      <c r="G2237" s="5"/>
      <c r="H2237" s="5"/>
      <c r="I2237" s="5"/>
      <c r="J2237" s="5"/>
      <c r="K2237" s="5"/>
      <c r="L2237" s="5"/>
      <c r="M2237" s="5"/>
      <c r="N2237" s="5"/>
      <c r="O2237" s="5"/>
      <c r="P2237" s="5"/>
      <c r="Q2237" s="5"/>
      <c r="R2237" s="5"/>
      <c r="S2237" s="5"/>
      <c r="T2237" s="5"/>
      <c r="U2237" s="5"/>
      <c r="V2237" s="5"/>
      <c r="W2237" s="5"/>
      <c r="X2237" s="5"/>
      <c r="Y2237" s="5"/>
      <c r="Z2237" s="5"/>
      <c r="AA2237" s="5"/>
      <c r="AB2237" s="5"/>
      <c r="AC2237" s="5"/>
      <c r="AD2237" s="5"/>
      <c r="AE2237" s="5"/>
      <c r="AF2237" s="5"/>
      <c r="AG2237" s="5"/>
      <c r="AH2237" s="5"/>
      <c r="AI2237" s="5"/>
      <c r="AJ2237" s="5"/>
      <c r="AK2237" s="5"/>
      <c r="AL2237" s="5"/>
      <c r="AM2237" s="5"/>
      <c r="AN2237" s="5"/>
      <c r="AO2237" s="5"/>
      <c r="AP2237" s="5"/>
      <c r="AQ2237" s="5"/>
      <c r="AR2237" s="5"/>
      <c r="AS2237" s="5"/>
      <c r="AT2237" s="5"/>
      <c r="AU2237" s="5"/>
      <c r="AV2237" s="5"/>
      <c r="AW2237" s="5"/>
      <c r="AX2237" s="5"/>
      <c r="AY2237" s="5"/>
      <c r="AZ2237" s="5"/>
      <c r="BA2237" s="5"/>
      <c r="BB2237" s="5"/>
      <c r="BC2237" s="5"/>
      <c r="BD2237" s="5"/>
      <c r="BE2237" s="5"/>
      <c r="BF2237" s="5"/>
      <c r="BG2237" s="5"/>
      <c r="BH2237" s="5"/>
      <c r="BI2237" s="5"/>
      <c r="BJ2237" s="5"/>
      <c r="BK2237" s="5"/>
      <c r="BL2237" s="5"/>
      <c r="BM2237" s="5"/>
      <c r="BN2237" s="5"/>
      <c r="BO2237" s="1">
        <f t="shared" si="34"/>
        <v>0</v>
      </c>
      <c r="BP2237" s="2"/>
    </row>
    <row r="2238" spans="1:68" x14ac:dyDescent="0.25">
      <c r="A2238" s="3"/>
      <c r="B2238" s="4"/>
      <c r="C2238" s="2"/>
      <c r="D2238" s="5"/>
      <c r="E2238" s="5"/>
      <c r="F2238" s="5"/>
      <c r="G2238" s="5"/>
      <c r="H2238" s="5"/>
      <c r="I2238" s="5"/>
      <c r="J2238" s="5"/>
      <c r="K2238" s="5"/>
      <c r="L2238" s="5"/>
      <c r="M2238" s="5"/>
      <c r="N2238" s="5"/>
      <c r="O2238" s="5"/>
      <c r="P2238" s="5"/>
      <c r="Q2238" s="5"/>
      <c r="R2238" s="5"/>
      <c r="S2238" s="5"/>
      <c r="T2238" s="5"/>
      <c r="U2238" s="5"/>
      <c r="V2238" s="5"/>
      <c r="W2238" s="5"/>
      <c r="X2238" s="5"/>
      <c r="Y2238" s="5"/>
      <c r="Z2238" s="5"/>
      <c r="AA2238" s="5"/>
      <c r="AB2238" s="5"/>
      <c r="AC2238" s="5"/>
      <c r="AD2238" s="5"/>
      <c r="AE2238" s="5"/>
      <c r="AF2238" s="5"/>
      <c r="AG2238" s="5"/>
      <c r="AH2238" s="5"/>
      <c r="AI2238" s="5"/>
      <c r="AJ2238" s="5"/>
      <c r="AK2238" s="5"/>
      <c r="AL2238" s="5"/>
      <c r="AM2238" s="5"/>
      <c r="AN2238" s="5"/>
      <c r="AO2238" s="5"/>
      <c r="AP2238" s="5"/>
      <c r="AQ2238" s="5"/>
      <c r="AR2238" s="5"/>
      <c r="AS2238" s="5"/>
      <c r="AT2238" s="5"/>
      <c r="AU2238" s="5"/>
      <c r="AV2238" s="5"/>
      <c r="AW2238" s="5"/>
      <c r="AX2238" s="5"/>
      <c r="AY2238" s="5"/>
      <c r="AZ2238" s="5"/>
      <c r="BA2238" s="5"/>
      <c r="BB2238" s="5"/>
      <c r="BC2238" s="5"/>
      <c r="BD2238" s="5"/>
      <c r="BE2238" s="5"/>
      <c r="BF2238" s="5"/>
      <c r="BG2238" s="5"/>
      <c r="BH2238" s="5"/>
      <c r="BI2238" s="5"/>
      <c r="BJ2238" s="5"/>
      <c r="BK2238" s="5"/>
      <c r="BL2238" s="5"/>
      <c r="BM2238" s="5"/>
      <c r="BN2238" s="5"/>
      <c r="BO2238" s="1">
        <f t="shared" si="34"/>
        <v>0</v>
      </c>
      <c r="BP2238" s="2"/>
    </row>
    <row r="2239" spans="1:68" x14ac:dyDescent="0.25">
      <c r="A2239" s="3"/>
      <c r="B2239" s="4"/>
      <c r="C2239" s="2"/>
      <c r="D2239" s="5"/>
      <c r="E2239" s="5"/>
      <c r="F2239" s="5"/>
      <c r="G2239" s="5"/>
      <c r="H2239" s="5"/>
      <c r="I2239" s="5"/>
      <c r="J2239" s="5"/>
      <c r="K2239" s="5"/>
      <c r="L2239" s="5"/>
      <c r="M2239" s="5"/>
      <c r="N2239" s="5"/>
      <c r="O2239" s="5"/>
      <c r="P2239" s="5"/>
      <c r="Q2239" s="5"/>
      <c r="R2239" s="5"/>
      <c r="S2239" s="5"/>
      <c r="T2239" s="5"/>
      <c r="U2239" s="5"/>
      <c r="V2239" s="5"/>
      <c r="W2239" s="5"/>
      <c r="X2239" s="5"/>
      <c r="Y2239" s="5"/>
      <c r="Z2239" s="5"/>
      <c r="AA2239" s="5"/>
      <c r="AB2239" s="5"/>
      <c r="AC2239" s="5"/>
      <c r="AD2239" s="5"/>
      <c r="AE2239" s="5"/>
      <c r="AF2239" s="5"/>
      <c r="AG2239" s="5"/>
      <c r="AH2239" s="5"/>
      <c r="AI2239" s="5"/>
      <c r="AJ2239" s="5"/>
      <c r="AK2239" s="5"/>
      <c r="AL2239" s="5"/>
      <c r="AM2239" s="5"/>
      <c r="AN2239" s="5"/>
      <c r="AO2239" s="5"/>
      <c r="AP2239" s="5"/>
      <c r="AQ2239" s="5"/>
      <c r="AR2239" s="5"/>
      <c r="AS2239" s="5"/>
      <c r="AT2239" s="5"/>
      <c r="AU2239" s="5"/>
      <c r="AV2239" s="5"/>
      <c r="AW2239" s="5"/>
      <c r="AX2239" s="5"/>
      <c r="AY2239" s="5"/>
      <c r="AZ2239" s="5"/>
      <c r="BA2239" s="5"/>
      <c r="BB2239" s="5"/>
      <c r="BC2239" s="5"/>
      <c r="BD2239" s="5"/>
      <c r="BE2239" s="5"/>
      <c r="BF2239" s="5"/>
      <c r="BG2239" s="5"/>
      <c r="BH2239" s="5"/>
      <c r="BI2239" s="5"/>
      <c r="BJ2239" s="5"/>
      <c r="BK2239" s="5"/>
      <c r="BL2239" s="5"/>
      <c r="BM2239" s="5"/>
      <c r="BN2239" s="5"/>
      <c r="BO2239" s="1">
        <f t="shared" si="34"/>
        <v>0</v>
      </c>
      <c r="BP2239" s="2"/>
    </row>
    <row r="2240" spans="1:68" x14ac:dyDescent="0.25">
      <c r="A2240" s="3"/>
      <c r="B2240" s="4"/>
      <c r="C2240" s="2"/>
      <c r="D2240" s="5"/>
      <c r="E2240" s="5"/>
      <c r="F2240" s="5"/>
      <c r="G2240" s="5"/>
      <c r="H2240" s="5"/>
      <c r="I2240" s="5"/>
      <c r="J2240" s="5"/>
      <c r="K2240" s="5"/>
      <c r="L2240" s="5"/>
      <c r="M2240" s="5"/>
      <c r="N2240" s="5"/>
      <c r="O2240" s="5"/>
      <c r="P2240" s="5"/>
      <c r="Q2240" s="5"/>
      <c r="R2240" s="5"/>
      <c r="S2240" s="5"/>
      <c r="T2240" s="5"/>
      <c r="U2240" s="5"/>
      <c r="V2240" s="5"/>
      <c r="W2240" s="5"/>
      <c r="X2240" s="5"/>
      <c r="Y2240" s="5"/>
      <c r="Z2240" s="5"/>
      <c r="AA2240" s="5"/>
      <c r="AB2240" s="5"/>
      <c r="AC2240" s="5"/>
      <c r="AD2240" s="5"/>
      <c r="AE2240" s="5"/>
      <c r="AF2240" s="5"/>
      <c r="AG2240" s="5"/>
      <c r="AH2240" s="5"/>
      <c r="AI2240" s="5"/>
      <c r="AJ2240" s="5"/>
      <c r="AK2240" s="5"/>
      <c r="AL2240" s="5"/>
      <c r="AM2240" s="5"/>
      <c r="AN2240" s="5"/>
      <c r="AO2240" s="5"/>
      <c r="AP2240" s="5"/>
      <c r="AQ2240" s="5"/>
      <c r="AR2240" s="5"/>
      <c r="AS2240" s="5"/>
      <c r="AT2240" s="5"/>
      <c r="AU2240" s="5"/>
      <c r="AV2240" s="5"/>
      <c r="AW2240" s="5"/>
      <c r="AX2240" s="5"/>
      <c r="AY2240" s="5"/>
      <c r="AZ2240" s="5"/>
      <c r="BA2240" s="5"/>
      <c r="BB2240" s="5"/>
      <c r="BC2240" s="5"/>
      <c r="BD2240" s="5"/>
      <c r="BE2240" s="5"/>
      <c r="BF2240" s="5"/>
      <c r="BG2240" s="5"/>
      <c r="BH2240" s="5"/>
      <c r="BI2240" s="5"/>
      <c r="BJ2240" s="5"/>
      <c r="BK2240" s="5"/>
      <c r="BL2240" s="5"/>
      <c r="BM2240" s="5"/>
      <c r="BN2240" s="5"/>
      <c r="BO2240" s="1">
        <f t="shared" si="34"/>
        <v>0</v>
      </c>
      <c r="BP2240" s="2"/>
    </row>
    <row r="2241" spans="1:68" x14ac:dyDescent="0.25">
      <c r="A2241" s="3"/>
      <c r="B2241" s="4"/>
      <c r="C2241" s="2"/>
      <c r="D2241" s="5"/>
      <c r="E2241" s="5"/>
      <c r="F2241" s="5"/>
      <c r="G2241" s="5"/>
      <c r="H2241" s="5"/>
      <c r="I2241" s="5"/>
      <c r="J2241" s="5"/>
      <c r="K2241" s="5"/>
      <c r="L2241" s="5"/>
      <c r="M2241" s="5"/>
      <c r="N2241" s="5"/>
      <c r="O2241" s="5"/>
      <c r="P2241" s="5"/>
      <c r="Q2241" s="5"/>
      <c r="R2241" s="5"/>
      <c r="S2241" s="5"/>
      <c r="T2241" s="5"/>
      <c r="U2241" s="5"/>
      <c r="V2241" s="5"/>
      <c r="W2241" s="5"/>
      <c r="X2241" s="5"/>
      <c r="Y2241" s="5"/>
      <c r="Z2241" s="5"/>
      <c r="AA2241" s="5"/>
      <c r="AB2241" s="5"/>
      <c r="AC2241" s="5"/>
      <c r="AD2241" s="5"/>
      <c r="AE2241" s="5"/>
      <c r="AF2241" s="5"/>
      <c r="AG2241" s="5"/>
      <c r="AH2241" s="5"/>
      <c r="AI2241" s="5"/>
      <c r="AJ2241" s="5"/>
      <c r="AK2241" s="5"/>
      <c r="AL2241" s="5"/>
      <c r="AM2241" s="5"/>
      <c r="AN2241" s="5"/>
      <c r="AO2241" s="5"/>
      <c r="AP2241" s="5"/>
      <c r="AQ2241" s="5"/>
      <c r="AR2241" s="5"/>
      <c r="AS2241" s="5"/>
      <c r="AT2241" s="5"/>
      <c r="AU2241" s="5"/>
      <c r="AV2241" s="5"/>
      <c r="AW2241" s="5"/>
      <c r="AX2241" s="5"/>
      <c r="AY2241" s="5"/>
      <c r="AZ2241" s="5"/>
      <c r="BA2241" s="5"/>
      <c r="BB2241" s="5"/>
      <c r="BC2241" s="5"/>
      <c r="BD2241" s="5"/>
      <c r="BE2241" s="5"/>
      <c r="BF2241" s="5"/>
      <c r="BG2241" s="5"/>
      <c r="BH2241" s="5"/>
      <c r="BI2241" s="5"/>
      <c r="BJ2241" s="5"/>
      <c r="BK2241" s="5"/>
      <c r="BL2241" s="5"/>
      <c r="BM2241" s="5"/>
      <c r="BN2241" s="5"/>
      <c r="BO2241" s="1">
        <f t="shared" si="34"/>
        <v>0</v>
      </c>
      <c r="BP2241" s="2"/>
    </row>
    <row r="2242" spans="1:68" x14ac:dyDescent="0.25">
      <c r="A2242" s="3"/>
      <c r="B2242" s="4"/>
      <c r="C2242" s="2"/>
      <c r="D2242" s="5"/>
      <c r="E2242" s="5"/>
      <c r="F2242" s="5"/>
      <c r="G2242" s="5"/>
      <c r="H2242" s="5"/>
      <c r="I2242" s="5"/>
      <c r="J2242" s="5"/>
      <c r="K2242" s="5"/>
      <c r="L2242" s="5"/>
      <c r="M2242" s="5"/>
      <c r="N2242" s="5"/>
      <c r="O2242" s="5"/>
      <c r="P2242" s="5"/>
      <c r="Q2242" s="5"/>
      <c r="R2242" s="5"/>
      <c r="S2242" s="5"/>
      <c r="T2242" s="5"/>
      <c r="U2242" s="5"/>
      <c r="V2242" s="5"/>
      <c r="W2242" s="5"/>
      <c r="X2242" s="5"/>
      <c r="Y2242" s="5"/>
      <c r="Z2242" s="5"/>
      <c r="AA2242" s="5"/>
      <c r="AB2242" s="5"/>
      <c r="AC2242" s="5"/>
      <c r="AD2242" s="5"/>
      <c r="AE2242" s="5"/>
      <c r="AF2242" s="5"/>
      <c r="AG2242" s="5"/>
      <c r="AH2242" s="5"/>
      <c r="AI2242" s="5"/>
      <c r="AJ2242" s="5"/>
      <c r="AK2242" s="5"/>
      <c r="AL2242" s="5"/>
      <c r="AM2242" s="5"/>
      <c r="AN2242" s="5"/>
      <c r="AO2242" s="5"/>
      <c r="AP2242" s="5"/>
      <c r="AQ2242" s="5"/>
      <c r="AR2242" s="5"/>
      <c r="AS2242" s="5"/>
      <c r="AT2242" s="5"/>
      <c r="AU2242" s="5"/>
      <c r="AV2242" s="5"/>
      <c r="AW2242" s="5"/>
      <c r="AX2242" s="5"/>
      <c r="AY2242" s="5"/>
      <c r="AZ2242" s="5"/>
      <c r="BA2242" s="5"/>
      <c r="BB2242" s="5"/>
      <c r="BC2242" s="5"/>
      <c r="BD2242" s="5"/>
      <c r="BE2242" s="5"/>
      <c r="BF2242" s="5"/>
      <c r="BG2242" s="5"/>
      <c r="BH2242" s="5"/>
      <c r="BI2242" s="5"/>
      <c r="BJ2242" s="5"/>
      <c r="BK2242" s="5"/>
      <c r="BL2242" s="5"/>
      <c r="BM2242" s="5"/>
      <c r="BN2242" s="5"/>
      <c r="BO2242" s="1">
        <f t="shared" si="34"/>
        <v>0</v>
      </c>
      <c r="BP2242" s="2"/>
    </row>
    <row r="2243" spans="1:68" x14ac:dyDescent="0.25">
      <c r="A2243" s="3"/>
      <c r="B2243" s="4"/>
      <c r="C2243" s="2"/>
      <c r="D2243" s="5"/>
      <c r="E2243" s="5"/>
      <c r="F2243" s="5"/>
      <c r="G2243" s="5"/>
      <c r="H2243" s="5"/>
      <c r="I2243" s="5"/>
      <c r="J2243" s="5"/>
      <c r="K2243" s="5"/>
      <c r="L2243" s="5"/>
      <c r="M2243" s="5"/>
      <c r="N2243" s="5"/>
      <c r="O2243" s="5"/>
      <c r="P2243" s="5"/>
      <c r="Q2243" s="5"/>
      <c r="R2243" s="5"/>
      <c r="S2243" s="5"/>
      <c r="T2243" s="5"/>
      <c r="U2243" s="5"/>
      <c r="V2243" s="5"/>
      <c r="W2243" s="5"/>
      <c r="X2243" s="5"/>
      <c r="Y2243" s="5"/>
      <c r="Z2243" s="5"/>
      <c r="AA2243" s="5"/>
      <c r="AB2243" s="5"/>
      <c r="AC2243" s="5"/>
      <c r="AD2243" s="5"/>
      <c r="AE2243" s="5"/>
      <c r="AF2243" s="5"/>
      <c r="AG2243" s="5"/>
      <c r="AH2243" s="5"/>
      <c r="AI2243" s="5"/>
      <c r="AJ2243" s="5"/>
      <c r="AK2243" s="5"/>
      <c r="AL2243" s="5"/>
      <c r="AM2243" s="5"/>
      <c r="AN2243" s="5"/>
      <c r="AO2243" s="5"/>
      <c r="AP2243" s="5"/>
      <c r="AQ2243" s="5"/>
      <c r="AR2243" s="5"/>
      <c r="AS2243" s="5"/>
      <c r="AT2243" s="5"/>
      <c r="AU2243" s="5"/>
      <c r="AV2243" s="5"/>
      <c r="AW2243" s="5"/>
      <c r="AX2243" s="5"/>
      <c r="AY2243" s="5"/>
      <c r="AZ2243" s="5"/>
      <c r="BA2243" s="5"/>
      <c r="BB2243" s="5"/>
      <c r="BC2243" s="5"/>
      <c r="BD2243" s="5"/>
      <c r="BE2243" s="5"/>
      <c r="BF2243" s="5"/>
      <c r="BG2243" s="5"/>
      <c r="BH2243" s="5"/>
      <c r="BI2243" s="5"/>
      <c r="BJ2243" s="5"/>
      <c r="BK2243" s="5"/>
      <c r="BL2243" s="5"/>
      <c r="BM2243" s="5"/>
      <c r="BN2243" s="5"/>
      <c r="BO2243" s="1">
        <f t="shared" si="34"/>
        <v>0</v>
      </c>
      <c r="BP2243" s="2"/>
    </row>
    <row r="2244" spans="1:68" x14ac:dyDescent="0.25">
      <c r="A2244" s="3"/>
      <c r="B2244" s="4"/>
      <c r="C2244" s="2"/>
      <c r="D2244" s="5"/>
      <c r="E2244" s="5"/>
      <c r="F2244" s="5"/>
      <c r="G2244" s="5"/>
      <c r="H2244" s="5"/>
      <c r="I2244" s="5"/>
      <c r="J2244" s="5"/>
      <c r="K2244" s="5"/>
      <c r="L2244" s="5"/>
      <c r="M2244" s="5"/>
      <c r="N2244" s="5"/>
      <c r="O2244" s="5"/>
      <c r="P2244" s="5"/>
      <c r="Q2244" s="5"/>
      <c r="R2244" s="5"/>
      <c r="S2244" s="5"/>
      <c r="T2244" s="5"/>
      <c r="U2244" s="5"/>
      <c r="V2244" s="5"/>
      <c r="W2244" s="5"/>
      <c r="X2244" s="5"/>
      <c r="Y2244" s="5"/>
      <c r="Z2244" s="5"/>
      <c r="AA2244" s="5"/>
      <c r="AB2244" s="5"/>
      <c r="AC2244" s="5"/>
      <c r="AD2244" s="5"/>
      <c r="AE2244" s="5"/>
      <c r="AF2244" s="5"/>
      <c r="AG2244" s="5"/>
      <c r="AH2244" s="5"/>
      <c r="AI2244" s="5"/>
      <c r="AJ2244" s="5"/>
      <c r="AK2244" s="5"/>
      <c r="AL2244" s="5"/>
      <c r="AM2244" s="5"/>
      <c r="AN2244" s="5"/>
      <c r="AO2244" s="5"/>
      <c r="AP2244" s="5"/>
      <c r="AQ2244" s="5"/>
      <c r="AR2244" s="5"/>
      <c r="AS2244" s="5"/>
      <c r="AT2244" s="5"/>
      <c r="AU2244" s="5"/>
      <c r="AV2244" s="5"/>
      <c r="AW2244" s="5"/>
      <c r="AX2244" s="5"/>
      <c r="AY2244" s="5"/>
      <c r="AZ2244" s="5"/>
      <c r="BA2244" s="5"/>
      <c r="BB2244" s="5"/>
      <c r="BC2244" s="5"/>
      <c r="BD2244" s="5"/>
      <c r="BE2244" s="5"/>
      <c r="BF2244" s="5"/>
      <c r="BG2244" s="5"/>
      <c r="BH2244" s="5"/>
      <c r="BI2244" s="5"/>
      <c r="BJ2244" s="5"/>
      <c r="BK2244" s="5"/>
      <c r="BL2244" s="5"/>
      <c r="BM2244" s="5"/>
      <c r="BN2244" s="5"/>
      <c r="BO2244" s="1">
        <f t="shared" si="34"/>
        <v>0</v>
      </c>
      <c r="BP2244" s="2"/>
    </row>
    <row r="2245" spans="1:68" x14ac:dyDescent="0.25">
      <c r="A2245" s="3"/>
      <c r="B2245" s="4"/>
      <c r="C2245" s="2"/>
      <c r="D2245" s="5"/>
      <c r="E2245" s="5"/>
      <c r="F2245" s="5"/>
      <c r="G2245" s="5"/>
      <c r="H2245" s="5"/>
      <c r="I2245" s="5"/>
      <c r="J2245" s="5"/>
      <c r="K2245" s="5"/>
      <c r="L2245" s="5"/>
      <c r="M2245" s="5"/>
      <c r="N2245" s="5"/>
      <c r="O2245" s="5"/>
      <c r="P2245" s="5"/>
      <c r="Q2245" s="5"/>
      <c r="R2245" s="5"/>
      <c r="S2245" s="5"/>
      <c r="T2245" s="5"/>
      <c r="U2245" s="5"/>
      <c r="V2245" s="5"/>
      <c r="W2245" s="5"/>
      <c r="X2245" s="5"/>
      <c r="Y2245" s="5"/>
      <c r="Z2245" s="5"/>
      <c r="AA2245" s="5"/>
      <c r="AB2245" s="5"/>
      <c r="AC2245" s="5"/>
      <c r="AD2245" s="5"/>
      <c r="AE2245" s="5"/>
      <c r="AF2245" s="5"/>
      <c r="AG2245" s="5"/>
      <c r="AH2245" s="5"/>
      <c r="AI2245" s="5"/>
      <c r="AJ2245" s="5"/>
      <c r="AK2245" s="5"/>
      <c r="AL2245" s="5"/>
      <c r="AM2245" s="5"/>
      <c r="AN2245" s="5"/>
      <c r="AO2245" s="5"/>
      <c r="AP2245" s="5"/>
      <c r="AQ2245" s="5"/>
      <c r="AR2245" s="5"/>
      <c r="AS2245" s="5"/>
      <c r="AT2245" s="5"/>
      <c r="AU2245" s="5"/>
      <c r="AV2245" s="5"/>
      <c r="AW2245" s="5"/>
      <c r="AX2245" s="5"/>
      <c r="AY2245" s="5"/>
      <c r="AZ2245" s="5"/>
      <c r="BA2245" s="5"/>
      <c r="BB2245" s="5"/>
      <c r="BC2245" s="5"/>
      <c r="BD2245" s="5"/>
      <c r="BE2245" s="5"/>
      <c r="BF2245" s="5"/>
      <c r="BG2245" s="5"/>
      <c r="BH2245" s="5"/>
      <c r="BI2245" s="5"/>
      <c r="BJ2245" s="5"/>
      <c r="BK2245" s="5"/>
      <c r="BL2245" s="5"/>
      <c r="BM2245" s="5"/>
      <c r="BN2245" s="5"/>
      <c r="BO2245" s="1">
        <f t="shared" si="34"/>
        <v>0</v>
      </c>
      <c r="BP2245" s="2"/>
    </row>
    <row r="2246" spans="1:68" x14ac:dyDescent="0.25">
      <c r="A2246" s="3"/>
      <c r="B2246" s="4"/>
      <c r="C2246" s="2"/>
      <c r="D2246" s="5"/>
      <c r="E2246" s="5"/>
      <c r="F2246" s="5"/>
      <c r="G2246" s="5"/>
      <c r="H2246" s="5"/>
      <c r="I2246" s="5"/>
      <c r="J2246" s="5"/>
      <c r="K2246" s="5"/>
      <c r="L2246" s="5"/>
      <c r="M2246" s="5"/>
      <c r="N2246" s="5"/>
      <c r="O2246" s="5"/>
      <c r="P2246" s="5"/>
      <c r="Q2246" s="5"/>
      <c r="R2246" s="5"/>
      <c r="S2246" s="5"/>
      <c r="T2246" s="5"/>
      <c r="U2246" s="5"/>
      <c r="V2246" s="5"/>
      <c r="W2246" s="5"/>
      <c r="X2246" s="5"/>
      <c r="Y2246" s="5"/>
      <c r="Z2246" s="5"/>
      <c r="AA2246" s="5"/>
      <c r="AB2246" s="5"/>
      <c r="AC2246" s="5"/>
      <c r="AD2246" s="5"/>
      <c r="AE2246" s="5"/>
      <c r="AF2246" s="5"/>
      <c r="AG2246" s="5"/>
      <c r="AH2246" s="5"/>
      <c r="AI2246" s="5"/>
      <c r="AJ2246" s="5"/>
      <c r="AK2246" s="5"/>
      <c r="AL2246" s="5"/>
      <c r="AM2246" s="5"/>
      <c r="AN2246" s="5"/>
      <c r="AO2246" s="5"/>
      <c r="AP2246" s="5"/>
      <c r="AQ2246" s="5"/>
      <c r="AR2246" s="5"/>
      <c r="AS2246" s="5"/>
      <c r="AT2246" s="5"/>
      <c r="AU2246" s="5"/>
      <c r="AV2246" s="5"/>
      <c r="AW2246" s="5"/>
      <c r="AX2246" s="5"/>
      <c r="AY2246" s="5"/>
      <c r="AZ2246" s="5"/>
      <c r="BA2246" s="5"/>
      <c r="BB2246" s="5"/>
      <c r="BC2246" s="5"/>
      <c r="BD2246" s="5"/>
      <c r="BE2246" s="5"/>
      <c r="BF2246" s="5"/>
      <c r="BG2246" s="5"/>
      <c r="BH2246" s="5"/>
      <c r="BI2246" s="5"/>
      <c r="BJ2246" s="5"/>
      <c r="BK2246" s="5"/>
      <c r="BL2246" s="5"/>
      <c r="BM2246" s="5"/>
      <c r="BN2246" s="5"/>
      <c r="BO2246" s="1">
        <f t="shared" si="34"/>
        <v>0</v>
      </c>
      <c r="BP2246" s="2"/>
    </row>
    <row r="2247" spans="1:68" x14ac:dyDescent="0.25">
      <c r="A2247" s="3"/>
      <c r="B2247" s="4"/>
      <c r="C2247" s="2"/>
      <c r="D2247" s="5"/>
      <c r="E2247" s="5"/>
      <c r="F2247" s="5"/>
      <c r="G2247" s="5"/>
      <c r="H2247" s="5"/>
      <c r="I2247" s="5"/>
      <c r="J2247" s="5"/>
      <c r="K2247" s="5"/>
      <c r="L2247" s="5"/>
      <c r="M2247" s="5"/>
      <c r="N2247" s="5"/>
      <c r="O2247" s="5"/>
      <c r="P2247" s="5"/>
      <c r="Q2247" s="5"/>
      <c r="R2247" s="5"/>
      <c r="S2247" s="5"/>
      <c r="T2247" s="5"/>
      <c r="U2247" s="5"/>
      <c r="V2247" s="5"/>
      <c r="W2247" s="5"/>
      <c r="X2247" s="5"/>
      <c r="Y2247" s="5"/>
      <c r="Z2247" s="5"/>
      <c r="AA2247" s="5"/>
      <c r="AB2247" s="5"/>
      <c r="AC2247" s="5"/>
      <c r="AD2247" s="5"/>
      <c r="AE2247" s="5"/>
      <c r="AF2247" s="5"/>
      <c r="AG2247" s="5"/>
      <c r="AH2247" s="5"/>
      <c r="AI2247" s="5"/>
      <c r="AJ2247" s="5"/>
      <c r="AK2247" s="5"/>
      <c r="AL2247" s="5"/>
      <c r="AM2247" s="5"/>
      <c r="AN2247" s="5"/>
      <c r="AO2247" s="5"/>
      <c r="AP2247" s="5"/>
      <c r="AQ2247" s="5"/>
      <c r="AR2247" s="5"/>
      <c r="AS2247" s="5"/>
      <c r="AT2247" s="5"/>
      <c r="AU2247" s="5"/>
      <c r="AV2247" s="5"/>
      <c r="AW2247" s="5"/>
      <c r="AX2247" s="5"/>
      <c r="AY2247" s="5"/>
      <c r="AZ2247" s="5"/>
      <c r="BA2247" s="5"/>
      <c r="BB2247" s="5"/>
      <c r="BC2247" s="5"/>
      <c r="BD2247" s="5"/>
      <c r="BE2247" s="5"/>
      <c r="BF2247" s="5"/>
      <c r="BG2247" s="5"/>
      <c r="BH2247" s="5"/>
      <c r="BI2247" s="5"/>
      <c r="BJ2247" s="5"/>
      <c r="BK2247" s="5"/>
      <c r="BL2247" s="5"/>
      <c r="BM2247" s="5"/>
      <c r="BN2247" s="5"/>
      <c r="BO2247" s="1">
        <f t="shared" si="34"/>
        <v>0</v>
      </c>
      <c r="BP2247" s="2"/>
    </row>
    <row r="2248" spans="1:68" x14ac:dyDescent="0.25">
      <c r="A2248" s="3"/>
      <c r="B2248" s="4"/>
      <c r="C2248" s="2"/>
      <c r="D2248" s="5"/>
      <c r="E2248" s="5"/>
      <c r="F2248" s="5"/>
      <c r="G2248" s="5"/>
      <c r="H2248" s="5"/>
      <c r="I2248" s="5"/>
      <c r="J2248" s="5"/>
      <c r="K2248" s="5"/>
      <c r="L2248" s="5"/>
      <c r="M2248" s="5"/>
      <c r="N2248" s="5"/>
      <c r="O2248" s="5"/>
      <c r="P2248" s="5"/>
      <c r="Q2248" s="5"/>
      <c r="R2248" s="5"/>
      <c r="S2248" s="5"/>
      <c r="T2248" s="5"/>
      <c r="U2248" s="5"/>
      <c r="V2248" s="5"/>
      <c r="W2248" s="5"/>
      <c r="X2248" s="5"/>
      <c r="Y2248" s="5"/>
      <c r="Z2248" s="5"/>
      <c r="AA2248" s="5"/>
      <c r="AB2248" s="5"/>
      <c r="AC2248" s="5"/>
      <c r="AD2248" s="5"/>
      <c r="AE2248" s="5"/>
      <c r="AF2248" s="5"/>
      <c r="AG2248" s="5"/>
      <c r="AH2248" s="5"/>
      <c r="AI2248" s="5"/>
      <c r="AJ2248" s="5"/>
      <c r="AK2248" s="5"/>
      <c r="AL2248" s="5"/>
      <c r="AM2248" s="5"/>
      <c r="AN2248" s="5"/>
      <c r="AO2248" s="5"/>
      <c r="AP2248" s="5"/>
      <c r="AQ2248" s="5"/>
      <c r="AR2248" s="5"/>
      <c r="AS2248" s="5"/>
      <c r="AT2248" s="5"/>
      <c r="AU2248" s="5"/>
      <c r="AV2248" s="5"/>
      <c r="AW2248" s="5"/>
      <c r="AX2248" s="5"/>
      <c r="AY2248" s="5"/>
      <c r="AZ2248" s="5"/>
      <c r="BA2248" s="5"/>
      <c r="BB2248" s="5"/>
      <c r="BC2248" s="5"/>
      <c r="BD2248" s="5"/>
      <c r="BE2248" s="5"/>
      <c r="BF2248" s="5"/>
      <c r="BG2248" s="5"/>
      <c r="BH2248" s="5"/>
      <c r="BI2248" s="5"/>
      <c r="BJ2248" s="5"/>
      <c r="BK2248" s="5"/>
      <c r="BL2248" s="5"/>
      <c r="BM2248" s="5"/>
      <c r="BN2248" s="5"/>
      <c r="BO2248" s="1">
        <f t="shared" ref="BO2248:BO2311" si="35">COUNTA(D2248:BN2248)</f>
        <v>0</v>
      </c>
      <c r="BP2248" s="2"/>
    </row>
    <row r="2249" spans="1:68" x14ac:dyDescent="0.25">
      <c r="A2249" s="3"/>
      <c r="B2249" s="4"/>
      <c r="C2249" s="2"/>
      <c r="D2249" s="5"/>
      <c r="E2249" s="5"/>
      <c r="F2249" s="5"/>
      <c r="G2249" s="5"/>
      <c r="H2249" s="5"/>
      <c r="I2249" s="5"/>
      <c r="J2249" s="5"/>
      <c r="K2249" s="5"/>
      <c r="L2249" s="5"/>
      <c r="M2249" s="5"/>
      <c r="N2249" s="5"/>
      <c r="O2249" s="5"/>
      <c r="P2249" s="5"/>
      <c r="Q2249" s="5"/>
      <c r="R2249" s="5"/>
      <c r="S2249" s="5"/>
      <c r="T2249" s="5"/>
      <c r="U2249" s="5"/>
      <c r="V2249" s="5"/>
      <c r="W2249" s="5"/>
      <c r="X2249" s="5"/>
      <c r="Y2249" s="5"/>
      <c r="Z2249" s="5"/>
      <c r="AA2249" s="5"/>
      <c r="AB2249" s="5"/>
      <c r="AC2249" s="5"/>
      <c r="AD2249" s="5"/>
      <c r="AE2249" s="5"/>
      <c r="AF2249" s="5"/>
      <c r="AG2249" s="5"/>
      <c r="AH2249" s="5"/>
      <c r="AI2249" s="5"/>
      <c r="AJ2249" s="5"/>
      <c r="AK2249" s="5"/>
      <c r="AL2249" s="5"/>
      <c r="AM2249" s="5"/>
      <c r="AN2249" s="5"/>
      <c r="AO2249" s="5"/>
      <c r="AP2249" s="5"/>
      <c r="AQ2249" s="5"/>
      <c r="AR2249" s="5"/>
      <c r="AS2249" s="5"/>
      <c r="AT2249" s="5"/>
      <c r="AU2249" s="5"/>
      <c r="AV2249" s="5"/>
      <c r="AW2249" s="5"/>
      <c r="AX2249" s="5"/>
      <c r="AY2249" s="5"/>
      <c r="AZ2249" s="5"/>
      <c r="BA2249" s="5"/>
      <c r="BB2249" s="5"/>
      <c r="BC2249" s="5"/>
      <c r="BD2249" s="5"/>
      <c r="BE2249" s="5"/>
      <c r="BF2249" s="5"/>
      <c r="BG2249" s="5"/>
      <c r="BH2249" s="5"/>
      <c r="BI2249" s="5"/>
      <c r="BJ2249" s="5"/>
      <c r="BK2249" s="5"/>
      <c r="BL2249" s="5"/>
      <c r="BM2249" s="5"/>
      <c r="BN2249" s="5"/>
      <c r="BO2249" s="1">
        <f t="shared" si="35"/>
        <v>0</v>
      </c>
      <c r="BP2249" s="2"/>
    </row>
    <row r="2250" spans="1:68" x14ac:dyDescent="0.25">
      <c r="A2250" s="3"/>
      <c r="B2250" s="4"/>
      <c r="C2250" s="2"/>
      <c r="D2250" s="5"/>
      <c r="E2250" s="5"/>
      <c r="F2250" s="5"/>
      <c r="G2250" s="5"/>
      <c r="H2250" s="5"/>
      <c r="I2250" s="5"/>
      <c r="J2250" s="5"/>
      <c r="K2250" s="5"/>
      <c r="L2250" s="5"/>
      <c r="M2250" s="5"/>
      <c r="N2250" s="5"/>
      <c r="O2250" s="5"/>
      <c r="P2250" s="5"/>
      <c r="Q2250" s="5"/>
      <c r="R2250" s="5"/>
      <c r="S2250" s="5"/>
      <c r="T2250" s="5"/>
      <c r="U2250" s="5"/>
      <c r="V2250" s="5"/>
      <c r="W2250" s="5"/>
      <c r="X2250" s="5"/>
      <c r="Y2250" s="5"/>
      <c r="Z2250" s="5"/>
      <c r="AA2250" s="5"/>
      <c r="AB2250" s="5"/>
      <c r="AC2250" s="5"/>
      <c r="AD2250" s="5"/>
      <c r="AE2250" s="5"/>
      <c r="AF2250" s="5"/>
      <c r="AG2250" s="5"/>
      <c r="AH2250" s="5"/>
      <c r="AI2250" s="5"/>
      <c r="AJ2250" s="5"/>
      <c r="AK2250" s="5"/>
      <c r="AL2250" s="5"/>
      <c r="AM2250" s="5"/>
      <c r="AN2250" s="5"/>
      <c r="AO2250" s="5"/>
      <c r="AP2250" s="5"/>
      <c r="AQ2250" s="5"/>
      <c r="AR2250" s="5"/>
      <c r="AS2250" s="5"/>
      <c r="AT2250" s="5"/>
      <c r="AU2250" s="5"/>
      <c r="AV2250" s="5"/>
      <c r="AW2250" s="5"/>
      <c r="AX2250" s="5"/>
      <c r="AY2250" s="5"/>
      <c r="AZ2250" s="5"/>
      <c r="BA2250" s="5"/>
      <c r="BB2250" s="5"/>
      <c r="BC2250" s="5"/>
      <c r="BD2250" s="5"/>
      <c r="BE2250" s="5"/>
      <c r="BF2250" s="5"/>
      <c r="BG2250" s="5"/>
      <c r="BH2250" s="5"/>
      <c r="BI2250" s="5"/>
      <c r="BJ2250" s="5"/>
      <c r="BK2250" s="5"/>
      <c r="BL2250" s="5"/>
      <c r="BM2250" s="5"/>
      <c r="BN2250" s="5"/>
      <c r="BO2250" s="1">
        <f t="shared" si="35"/>
        <v>0</v>
      </c>
      <c r="BP2250" s="2"/>
    </row>
    <row r="2251" spans="1:68" x14ac:dyDescent="0.25">
      <c r="A2251" s="3"/>
      <c r="B2251" s="4"/>
      <c r="C2251" s="2"/>
      <c r="D2251" s="5"/>
      <c r="E2251" s="5"/>
      <c r="F2251" s="5"/>
      <c r="G2251" s="5"/>
      <c r="H2251" s="5"/>
      <c r="I2251" s="5"/>
      <c r="J2251" s="5"/>
      <c r="K2251" s="5"/>
      <c r="L2251" s="5"/>
      <c r="M2251" s="5"/>
      <c r="N2251" s="5"/>
      <c r="O2251" s="5"/>
      <c r="P2251" s="5"/>
      <c r="Q2251" s="5"/>
      <c r="R2251" s="5"/>
      <c r="S2251" s="5"/>
      <c r="T2251" s="5"/>
      <c r="U2251" s="5"/>
      <c r="V2251" s="5"/>
      <c r="W2251" s="5"/>
      <c r="X2251" s="5"/>
      <c r="Y2251" s="5"/>
      <c r="Z2251" s="5"/>
      <c r="AA2251" s="5"/>
      <c r="AB2251" s="5"/>
      <c r="AC2251" s="5"/>
      <c r="AD2251" s="5"/>
      <c r="AE2251" s="5"/>
      <c r="AF2251" s="5"/>
      <c r="AG2251" s="5"/>
      <c r="AH2251" s="5"/>
      <c r="AI2251" s="5"/>
      <c r="AJ2251" s="5"/>
      <c r="AK2251" s="5"/>
      <c r="AL2251" s="5"/>
      <c r="AM2251" s="5"/>
      <c r="AN2251" s="5"/>
      <c r="AO2251" s="5"/>
      <c r="AP2251" s="5"/>
      <c r="AQ2251" s="5"/>
      <c r="AR2251" s="5"/>
      <c r="AS2251" s="5"/>
      <c r="AT2251" s="5"/>
      <c r="AU2251" s="5"/>
      <c r="AV2251" s="5"/>
      <c r="AW2251" s="5"/>
      <c r="AX2251" s="5"/>
      <c r="AY2251" s="5"/>
      <c r="AZ2251" s="5"/>
      <c r="BA2251" s="5"/>
      <c r="BB2251" s="5"/>
      <c r="BC2251" s="5"/>
      <c r="BD2251" s="5"/>
      <c r="BE2251" s="5"/>
      <c r="BF2251" s="5"/>
      <c r="BG2251" s="5"/>
      <c r="BH2251" s="5"/>
      <c r="BI2251" s="5"/>
      <c r="BJ2251" s="5"/>
      <c r="BK2251" s="5"/>
      <c r="BL2251" s="5"/>
      <c r="BM2251" s="5"/>
      <c r="BN2251" s="5"/>
      <c r="BO2251" s="1">
        <f t="shared" si="35"/>
        <v>0</v>
      </c>
      <c r="BP2251" s="2"/>
    </row>
    <row r="2252" spans="1:68" x14ac:dyDescent="0.25">
      <c r="A2252" s="3"/>
      <c r="B2252" s="4"/>
      <c r="C2252" s="2"/>
      <c r="D2252" s="5"/>
      <c r="E2252" s="5"/>
      <c r="F2252" s="5"/>
      <c r="G2252" s="5"/>
      <c r="H2252" s="5"/>
      <c r="I2252" s="5"/>
      <c r="J2252" s="5"/>
      <c r="K2252" s="5"/>
      <c r="L2252" s="5"/>
      <c r="M2252" s="5"/>
      <c r="N2252" s="5"/>
      <c r="O2252" s="5"/>
      <c r="P2252" s="5"/>
      <c r="Q2252" s="5"/>
      <c r="R2252" s="5"/>
      <c r="S2252" s="5"/>
      <c r="T2252" s="5"/>
      <c r="U2252" s="5"/>
      <c r="V2252" s="5"/>
      <c r="W2252" s="5"/>
      <c r="X2252" s="5"/>
      <c r="Y2252" s="5"/>
      <c r="Z2252" s="5"/>
      <c r="AA2252" s="5"/>
      <c r="AB2252" s="5"/>
      <c r="AC2252" s="5"/>
      <c r="AD2252" s="5"/>
      <c r="AE2252" s="5"/>
      <c r="AF2252" s="5"/>
      <c r="AG2252" s="5"/>
      <c r="AH2252" s="5"/>
      <c r="AI2252" s="5"/>
      <c r="AJ2252" s="5"/>
      <c r="AK2252" s="5"/>
      <c r="AL2252" s="5"/>
      <c r="AM2252" s="5"/>
      <c r="AN2252" s="5"/>
      <c r="AO2252" s="5"/>
      <c r="AP2252" s="5"/>
      <c r="AQ2252" s="5"/>
      <c r="AR2252" s="5"/>
      <c r="AS2252" s="5"/>
      <c r="AT2252" s="5"/>
      <c r="AU2252" s="5"/>
      <c r="AV2252" s="5"/>
      <c r="AW2252" s="5"/>
      <c r="AX2252" s="5"/>
      <c r="AY2252" s="5"/>
      <c r="AZ2252" s="5"/>
      <c r="BA2252" s="5"/>
      <c r="BB2252" s="5"/>
      <c r="BC2252" s="5"/>
      <c r="BD2252" s="5"/>
      <c r="BE2252" s="5"/>
      <c r="BF2252" s="5"/>
      <c r="BG2252" s="5"/>
      <c r="BH2252" s="5"/>
      <c r="BI2252" s="5"/>
      <c r="BJ2252" s="5"/>
      <c r="BK2252" s="5"/>
      <c r="BL2252" s="5"/>
      <c r="BM2252" s="5"/>
      <c r="BN2252" s="5"/>
      <c r="BO2252" s="1">
        <f t="shared" si="35"/>
        <v>0</v>
      </c>
      <c r="BP2252" s="2"/>
    </row>
    <row r="2253" spans="1:68" x14ac:dyDescent="0.25">
      <c r="A2253" s="3"/>
      <c r="B2253" s="4"/>
      <c r="C2253" s="2"/>
      <c r="D2253" s="5"/>
      <c r="E2253" s="5"/>
      <c r="F2253" s="5"/>
      <c r="G2253" s="5"/>
      <c r="H2253" s="5"/>
      <c r="I2253" s="5"/>
      <c r="J2253" s="5"/>
      <c r="K2253" s="5"/>
      <c r="L2253" s="5"/>
      <c r="M2253" s="5"/>
      <c r="N2253" s="5"/>
      <c r="O2253" s="5"/>
      <c r="P2253" s="5"/>
      <c r="Q2253" s="5"/>
      <c r="R2253" s="5"/>
      <c r="S2253" s="5"/>
      <c r="T2253" s="5"/>
      <c r="U2253" s="5"/>
      <c r="V2253" s="5"/>
      <c r="W2253" s="5"/>
      <c r="X2253" s="5"/>
      <c r="Y2253" s="5"/>
      <c r="Z2253" s="5"/>
      <c r="AA2253" s="5"/>
      <c r="AB2253" s="5"/>
      <c r="AC2253" s="5"/>
      <c r="AD2253" s="5"/>
      <c r="AE2253" s="5"/>
      <c r="AF2253" s="5"/>
      <c r="AG2253" s="5"/>
      <c r="AH2253" s="5"/>
      <c r="AI2253" s="5"/>
      <c r="AJ2253" s="5"/>
      <c r="AK2253" s="5"/>
      <c r="AL2253" s="5"/>
      <c r="AM2253" s="5"/>
      <c r="AN2253" s="5"/>
      <c r="AO2253" s="5"/>
      <c r="AP2253" s="5"/>
      <c r="AQ2253" s="5"/>
      <c r="AR2253" s="5"/>
      <c r="AS2253" s="5"/>
      <c r="AT2253" s="5"/>
      <c r="AU2253" s="5"/>
      <c r="AV2253" s="5"/>
      <c r="AW2253" s="5"/>
      <c r="AX2253" s="5"/>
      <c r="AY2253" s="5"/>
      <c r="AZ2253" s="5"/>
      <c r="BA2253" s="5"/>
      <c r="BB2253" s="5"/>
      <c r="BC2253" s="5"/>
      <c r="BD2253" s="5"/>
      <c r="BE2253" s="5"/>
      <c r="BF2253" s="5"/>
      <c r="BG2253" s="5"/>
      <c r="BH2253" s="5"/>
      <c r="BI2253" s="5"/>
      <c r="BJ2253" s="5"/>
      <c r="BK2253" s="5"/>
      <c r="BL2253" s="5"/>
      <c r="BM2253" s="5"/>
      <c r="BN2253" s="5"/>
      <c r="BO2253" s="1">
        <f t="shared" si="35"/>
        <v>0</v>
      </c>
      <c r="BP2253" s="2"/>
    </row>
    <row r="2254" spans="1:68" x14ac:dyDescent="0.25">
      <c r="A2254" s="3"/>
      <c r="B2254" s="4"/>
      <c r="C2254" s="2"/>
      <c r="D2254" s="5"/>
      <c r="E2254" s="5"/>
      <c r="F2254" s="5"/>
      <c r="G2254" s="5"/>
      <c r="H2254" s="5"/>
      <c r="I2254" s="5"/>
      <c r="J2254" s="5"/>
      <c r="K2254" s="5"/>
      <c r="L2254" s="5"/>
      <c r="M2254" s="5"/>
      <c r="N2254" s="5"/>
      <c r="O2254" s="5"/>
      <c r="P2254" s="5"/>
      <c r="Q2254" s="5"/>
      <c r="R2254" s="5"/>
      <c r="S2254" s="5"/>
      <c r="T2254" s="5"/>
      <c r="U2254" s="5"/>
      <c r="V2254" s="5"/>
      <c r="W2254" s="5"/>
      <c r="X2254" s="5"/>
      <c r="Y2254" s="5"/>
      <c r="Z2254" s="5"/>
      <c r="AA2254" s="5"/>
      <c r="AB2254" s="5"/>
      <c r="AC2254" s="5"/>
      <c r="AD2254" s="5"/>
      <c r="AE2254" s="5"/>
      <c r="AF2254" s="5"/>
      <c r="AG2254" s="5"/>
      <c r="AH2254" s="5"/>
      <c r="AI2254" s="5"/>
      <c r="AJ2254" s="5"/>
      <c r="AK2254" s="5"/>
      <c r="AL2254" s="5"/>
      <c r="AM2254" s="5"/>
      <c r="AN2254" s="5"/>
      <c r="AO2254" s="5"/>
      <c r="AP2254" s="5"/>
      <c r="AQ2254" s="5"/>
      <c r="AR2254" s="5"/>
      <c r="AS2254" s="5"/>
      <c r="AT2254" s="5"/>
      <c r="AU2254" s="5"/>
      <c r="AV2254" s="5"/>
      <c r="AW2254" s="5"/>
      <c r="AX2254" s="5"/>
      <c r="AY2254" s="5"/>
      <c r="AZ2254" s="5"/>
      <c r="BA2254" s="5"/>
      <c r="BB2254" s="5"/>
      <c r="BC2254" s="5"/>
      <c r="BD2254" s="5"/>
      <c r="BE2254" s="5"/>
      <c r="BF2254" s="5"/>
      <c r="BG2254" s="5"/>
      <c r="BH2254" s="5"/>
      <c r="BI2254" s="5"/>
      <c r="BJ2254" s="5"/>
      <c r="BK2254" s="5"/>
      <c r="BL2254" s="5"/>
      <c r="BM2254" s="5"/>
      <c r="BN2254" s="5"/>
      <c r="BO2254" s="1">
        <f t="shared" si="35"/>
        <v>0</v>
      </c>
      <c r="BP2254" s="2"/>
    </row>
    <row r="2255" spans="1:68" x14ac:dyDescent="0.25">
      <c r="A2255" s="3"/>
      <c r="B2255" s="4"/>
      <c r="C2255" s="2"/>
      <c r="D2255" s="5"/>
      <c r="E2255" s="5"/>
      <c r="F2255" s="5"/>
      <c r="G2255" s="5"/>
      <c r="H2255" s="5"/>
      <c r="I2255" s="5"/>
      <c r="J2255" s="5"/>
      <c r="K2255" s="5"/>
      <c r="L2255" s="5"/>
      <c r="M2255" s="5"/>
      <c r="N2255" s="5"/>
      <c r="O2255" s="5"/>
      <c r="P2255" s="5"/>
      <c r="Q2255" s="5"/>
      <c r="R2255" s="5"/>
      <c r="S2255" s="5"/>
      <c r="T2255" s="5"/>
      <c r="U2255" s="5"/>
      <c r="V2255" s="5"/>
      <c r="W2255" s="5"/>
      <c r="X2255" s="5"/>
      <c r="Y2255" s="5"/>
      <c r="Z2255" s="5"/>
      <c r="AA2255" s="5"/>
      <c r="AB2255" s="5"/>
      <c r="AC2255" s="5"/>
      <c r="AD2255" s="5"/>
      <c r="AE2255" s="5"/>
      <c r="AF2255" s="5"/>
      <c r="AG2255" s="5"/>
      <c r="AH2255" s="5"/>
      <c r="AI2255" s="5"/>
      <c r="AJ2255" s="5"/>
      <c r="AK2255" s="5"/>
      <c r="AL2255" s="5"/>
      <c r="AM2255" s="5"/>
      <c r="AN2255" s="5"/>
      <c r="AO2255" s="5"/>
      <c r="AP2255" s="5"/>
      <c r="AQ2255" s="5"/>
      <c r="AR2255" s="5"/>
      <c r="AS2255" s="5"/>
      <c r="AT2255" s="5"/>
      <c r="AU2255" s="5"/>
      <c r="AV2255" s="5"/>
      <c r="AW2255" s="5"/>
      <c r="AX2255" s="5"/>
      <c r="AY2255" s="5"/>
      <c r="AZ2255" s="5"/>
      <c r="BA2255" s="5"/>
      <c r="BB2255" s="5"/>
      <c r="BC2255" s="5"/>
      <c r="BD2255" s="5"/>
      <c r="BE2255" s="5"/>
      <c r="BF2255" s="5"/>
      <c r="BG2255" s="5"/>
      <c r="BH2255" s="5"/>
      <c r="BI2255" s="5"/>
      <c r="BJ2255" s="5"/>
      <c r="BK2255" s="5"/>
      <c r="BL2255" s="5"/>
      <c r="BM2255" s="5"/>
      <c r="BN2255" s="5"/>
      <c r="BO2255" s="1">
        <f t="shared" si="35"/>
        <v>0</v>
      </c>
      <c r="BP2255" s="2"/>
    </row>
    <row r="2256" spans="1:68" x14ac:dyDescent="0.25">
      <c r="A2256" s="3"/>
      <c r="B2256" s="4"/>
      <c r="C2256" s="2"/>
      <c r="D2256" s="5"/>
      <c r="E2256" s="5"/>
      <c r="F2256" s="5"/>
      <c r="G2256" s="5"/>
      <c r="H2256" s="5"/>
      <c r="I2256" s="5"/>
      <c r="J2256" s="5"/>
      <c r="K2256" s="5"/>
      <c r="L2256" s="5"/>
      <c r="M2256" s="5"/>
      <c r="N2256" s="5"/>
      <c r="O2256" s="5"/>
      <c r="P2256" s="5"/>
      <c r="Q2256" s="5"/>
      <c r="R2256" s="5"/>
      <c r="S2256" s="5"/>
      <c r="T2256" s="5"/>
      <c r="U2256" s="5"/>
      <c r="V2256" s="5"/>
      <c r="W2256" s="5"/>
      <c r="X2256" s="5"/>
      <c r="Y2256" s="5"/>
      <c r="Z2256" s="5"/>
      <c r="AA2256" s="5"/>
      <c r="AB2256" s="5"/>
      <c r="AC2256" s="5"/>
      <c r="AD2256" s="5"/>
      <c r="AE2256" s="5"/>
      <c r="AF2256" s="5"/>
      <c r="AG2256" s="5"/>
      <c r="AH2256" s="5"/>
      <c r="AI2256" s="5"/>
      <c r="AJ2256" s="5"/>
      <c r="AK2256" s="5"/>
      <c r="AL2256" s="5"/>
      <c r="AM2256" s="5"/>
      <c r="AN2256" s="5"/>
      <c r="AO2256" s="5"/>
      <c r="AP2256" s="5"/>
      <c r="AQ2256" s="5"/>
      <c r="AR2256" s="5"/>
      <c r="AS2256" s="5"/>
      <c r="AT2256" s="5"/>
      <c r="AU2256" s="5"/>
      <c r="AV2256" s="5"/>
      <c r="AW2256" s="5"/>
      <c r="AX2256" s="5"/>
      <c r="AY2256" s="5"/>
      <c r="AZ2256" s="5"/>
      <c r="BA2256" s="5"/>
      <c r="BB2256" s="5"/>
      <c r="BC2256" s="5"/>
      <c r="BD2256" s="5"/>
      <c r="BE2256" s="5"/>
      <c r="BF2256" s="5"/>
      <c r="BG2256" s="5"/>
      <c r="BH2256" s="5"/>
      <c r="BI2256" s="5"/>
      <c r="BJ2256" s="5"/>
      <c r="BK2256" s="5"/>
      <c r="BL2256" s="5"/>
      <c r="BM2256" s="5"/>
      <c r="BN2256" s="5"/>
      <c r="BO2256" s="1">
        <f t="shared" si="35"/>
        <v>0</v>
      </c>
      <c r="BP2256" s="2"/>
    </row>
    <row r="2257" spans="1:68" x14ac:dyDescent="0.25">
      <c r="A2257" s="3"/>
      <c r="B2257" s="4"/>
      <c r="C2257" s="2"/>
      <c r="D2257" s="5"/>
      <c r="E2257" s="5"/>
      <c r="F2257" s="5"/>
      <c r="G2257" s="5"/>
      <c r="H2257" s="5"/>
      <c r="I2257" s="5"/>
      <c r="J2257" s="5"/>
      <c r="K2257" s="5"/>
      <c r="L2257" s="5"/>
      <c r="M2257" s="5"/>
      <c r="N2257" s="5"/>
      <c r="O2257" s="5"/>
      <c r="P2257" s="5"/>
      <c r="Q2257" s="5"/>
      <c r="R2257" s="5"/>
      <c r="S2257" s="5"/>
      <c r="T2257" s="5"/>
      <c r="U2257" s="5"/>
      <c r="V2257" s="5"/>
      <c r="W2257" s="5"/>
      <c r="X2257" s="5"/>
      <c r="Y2257" s="5"/>
      <c r="Z2257" s="5"/>
      <c r="AA2257" s="5"/>
      <c r="AB2257" s="5"/>
      <c r="AC2257" s="5"/>
      <c r="AD2257" s="5"/>
      <c r="AE2257" s="5"/>
      <c r="AF2257" s="5"/>
      <c r="AG2257" s="5"/>
      <c r="AH2257" s="5"/>
      <c r="AI2257" s="5"/>
      <c r="AJ2257" s="5"/>
      <c r="AK2257" s="5"/>
      <c r="AL2257" s="5"/>
      <c r="AM2257" s="5"/>
      <c r="AN2257" s="5"/>
      <c r="AO2257" s="5"/>
      <c r="AP2257" s="5"/>
      <c r="AQ2257" s="5"/>
      <c r="AR2257" s="5"/>
      <c r="AS2257" s="5"/>
      <c r="AT2257" s="5"/>
      <c r="AU2257" s="5"/>
      <c r="AV2257" s="5"/>
      <c r="AW2257" s="5"/>
      <c r="AX2257" s="5"/>
      <c r="AY2257" s="5"/>
      <c r="AZ2257" s="5"/>
      <c r="BA2257" s="5"/>
      <c r="BB2257" s="5"/>
      <c r="BC2257" s="5"/>
      <c r="BD2257" s="5"/>
      <c r="BE2257" s="5"/>
      <c r="BF2257" s="5"/>
      <c r="BG2257" s="5"/>
      <c r="BH2257" s="5"/>
      <c r="BI2257" s="5"/>
      <c r="BJ2257" s="5"/>
      <c r="BK2257" s="5"/>
      <c r="BL2257" s="5"/>
      <c r="BM2257" s="5"/>
      <c r="BN2257" s="5"/>
      <c r="BO2257" s="1">
        <f t="shared" si="35"/>
        <v>0</v>
      </c>
      <c r="BP2257" s="2"/>
    </row>
    <row r="2258" spans="1:68" x14ac:dyDescent="0.25">
      <c r="A2258" s="3"/>
      <c r="B2258" s="4"/>
      <c r="C2258" s="2"/>
      <c r="D2258" s="5"/>
      <c r="E2258" s="5"/>
      <c r="F2258" s="5"/>
      <c r="G2258" s="5"/>
      <c r="H2258" s="5"/>
      <c r="I2258" s="5"/>
      <c r="J2258" s="5"/>
      <c r="K2258" s="5"/>
      <c r="L2258" s="5"/>
      <c r="M2258" s="5"/>
      <c r="N2258" s="5"/>
      <c r="O2258" s="5"/>
      <c r="P2258" s="5"/>
      <c r="Q2258" s="5"/>
      <c r="R2258" s="5"/>
      <c r="S2258" s="5"/>
      <c r="T2258" s="5"/>
      <c r="U2258" s="5"/>
      <c r="V2258" s="5"/>
      <c r="W2258" s="5"/>
      <c r="X2258" s="5"/>
      <c r="Y2258" s="5"/>
      <c r="Z2258" s="5"/>
      <c r="AA2258" s="5"/>
      <c r="AB2258" s="5"/>
      <c r="AC2258" s="5"/>
      <c r="AD2258" s="5"/>
      <c r="AE2258" s="5"/>
      <c r="AF2258" s="5"/>
      <c r="AG2258" s="5"/>
      <c r="AH2258" s="5"/>
      <c r="AI2258" s="5"/>
      <c r="AJ2258" s="5"/>
      <c r="AK2258" s="5"/>
      <c r="AL2258" s="5"/>
      <c r="AM2258" s="5"/>
      <c r="AN2258" s="5"/>
      <c r="AO2258" s="5"/>
      <c r="AP2258" s="5"/>
      <c r="AQ2258" s="5"/>
      <c r="AR2258" s="5"/>
      <c r="AS2258" s="5"/>
      <c r="AT2258" s="5"/>
      <c r="AU2258" s="5"/>
      <c r="AV2258" s="5"/>
      <c r="AW2258" s="5"/>
      <c r="AX2258" s="5"/>
      <c r="AY2258" s="5"/>
      <c r="AZ2258" s="5"/>
      <c r="BA2258" s="5"/>
      <c r="BB2258" s="5"/>
      <c r="BC2258" s="5"/>
      <c r="BD2258" s="5"/>
      <c r="BE2258" s="5"/>
      <c r="BF2258" s="5"/>
      <c r="BG2258" s="5"/>
      <c r="BH2258" s="5"/>
      <c r="BI2258" s="5"/>
      <c r="BJ2258" s="5"/>
      <c r="BK2258" s="5"/>
      <c r="BL2258" s="5"/>
      <c r="BM2258" s="5"/>
      <c r="BN2258" s="5"/>
      <c r="BO2258" s="1">
        <f t="shared" si="35"/>
        <v>0</v>
      </c>
      <c r="BP2258" s="2"/>
    </row>
    <row r="2259" spans="1:68" x14ac:dyDescent="0.25">
      <c r="A2259" s="3"/>
      <c r="B2259" s="4"/>
      <c r="C2259" s="2"/>
      <c r="D2259" s="5"/>
      <c r="E2259" s="5"/>
      <c r="F2259" s="5"/>
      <c r="G2259" s="5"/>
      <c r="H2259" s="5"/>
      <c r="I2259" s="5"/>
      <c r="J2259" s="5"/>
      <c r="K2259" s="5"/>
      <c r="L2259" s="5"/>
      <c r="M2259" s="5"/>
      <c r="N2259" s="5"/>
      <c r="O2259" s="5"/>
      <c r="P2259" s="5"/>
      <c r="Q2259" s="5"/>
      <c r="R2259" s="5"/>
      <c r="S2259" s="5"/>
      <c r="T2259" s="5"/>
      <c r="U2259" s="5"/>
      <c r="V2259" s="5"/>
      <c r="W2259" s="5"/>
      <c r="X2259" s="5"/>
      <c r="Y2259" s="5"/>
      <c r="Z2259" s="5"/>
      <c r="AA2259" s="5"/>
      <c r="AB2259" s="5"/>
      <c r="AC2259" s="5"/>
      <c r="AD2259" s="5"/>
      <c r="AE2259" s="5"/>
      <c r="AF2259" s="5"/>
      <c r="AG2259" s="5"/>
      <c r="AH2259" s="5"/>
      <c r="AI2259" s="5"/>
      <c r="AJ2259" s="5"/>
      <c r="AK2259" s="5"/>
      <c r="AL2259" s="5"/>
      <c r="AM2259" s="5"/>
      <c r="AN2259" s="5"/>
      <c r="AO2259" s="5"/>
      <c r="AP2259" s="5"/>
      <c r="AQ2259" s="5"/>
      <c r="AR2259" s="5"/>
      <c r="AS2259" s="5"/>
      <c r="AT2259" s="5"/>
      <c r="AU2259" s="5"/>
      <c r="AV2259" s="5"/>
      <c r="AW2259" s="5"/>
      <c r="AX2259" s="5"/>
      <c r="AY2259" s="5"/>
      <c r="AZ2259" s="5"/>
      <c r="BA2259" s="5"/>
      <c r="BB2259" s="5"/>
      <c r="BC2259" s="5"/>
      <c r="BD2259" s="5"/>
      <c r="BE2259" s="5"/>
      <c r="BF2259" s="5"/>
      <c r="BG2259" s="5"/>
      <c r="BH2259" s="5"/>
      <c r="BI2259" s="5"/>
      <c r="BJ2259" s="5"/>
      <c r="BK2259" s="5"/>
      <c r="BL2259" s="5"/>
      <c r="BM2259" s="5"/>
      <c r="BN2259" s="5"/>
      <c r="BO2259" s="1">
        <f t="shared" si="35"/>
        <v>0</v>
      </c>
      <c r="BP2259" s="2"/>
    </row>
    <row r="2260" spans="1:68" x14ac:dyDescent="0.25">
      <c r="A2260" s="3"/>
      <c r="B2260" s="4"/>
      <c r="C2260" s="2"/>
      <c r="D2260" s="5"/>
      <c r="E2260" s="5"/>
      <c r="F2260" s="5"/>
      <c r="G2260" s="5"/>
      <c r="H2260" s="5"/>
      <c r="I2260" s="5"/>
      <c r="J2260" s="5"/>
      <c r="K2260" s="5"/>
      <c r="L2260" s="5"/>
      <c r="M2260" s="5"/>
      <c r="N2260" s="5"/>
      <c r="O2260" s="5"/>
      <c r="P2260" s="5"/>
      <c r="Q2260" s="5"/>
      <c r="R2260" s="5"/>
      <c r="S2260" s="5"/>
      <c r="T2260" s="5"/>
      <c r="U2260" s="5"/>
      <c r="V2260" s="5"/>
      <c r="W2260" s="5"/>
      <c r="X2260" s="5"/>
      <c r="Y2260" s="5"/>
      <c r="Z2260" s="5"/>
      <c r="AA2260" s="5"/>
      <c r="AB2260" s="5"/>
      <c r="AC2260" s="5"/>
      <c r="AD2260" s="5"/>
      <c r="AE2260" s="5"/>
      <c r="AF2260" s="5"/>
      <c r="AG2260" s="5"/>
      <c r="AH2260" s="5"/>
      <c r="AI2260" s="5"/>
      <c r="AJ2260" s="5"/>
      <c r="AK2260" s="5"/>
      <c r="AL2260" s="5"/>
      <c r="AM2260" s="5"/>
      <c r="AN2260" s="5"/>
      <c r="AO2260" s="5"/>
      <c r="AP2260" s="5"/>
      <c r="AQ2260" s="5"/>
      <c r="AR2260" s="5"/>
      <c r="AS2260" s="5"/>
      <c r="AT2260" s="5"/>
      <c r="AU2260" s="5"/>
      <c r="AV2260" s="5"/>
      <c r="AW2260" s="5"/>
      <c r="AX2260" s="5"/>
      <c r="AY2260" s="5"/>
      <c r="AZ2260" s="5"/>
      <c r="BA2260" s="5"/>
      <c r="BB2260" s="5"/>
      <c r="BC2260" s="5"/>
      <c r="BD2260" s="5"/>
      <c r="BE2260" s="5"/>
      <c r="BF2260" s="5"/>
      <c r="BG2260" s="5"/>
      <c r="BH2260" s="5"/>
      <c r="BI2260" s="5"/>
      <c r="BJ2260" s="5"/>
      <c r="BK2260" s="5"/>
      <c r="BL2260" s="5"/>
      <c r="BM2260" s="5"/>
      <c r="BN2260" s="5"/>
      <c r="BO2260" s="1">
        <f t="shared" si="35"/>
        <v>0</v>
      </c>
      <c r="BP2260" s="2"/>
    </row>
    <row r="2261" spans="1:68" x14ac:dyDescent="0.25">
      <c r="A2261" s="3"/>
      <c r="B2261" s="4"/>
      <c r="C2261" s="2"/>
      <c r="D2261" s="5"/>
      <c r="E2261" s="5"/>
      <c r="F2261" s="5"/>
      <c r="G2261" s="5"/>
      <c r="H2261" s="5"/>
      <c r="I2261" s="5"/>
      <c r="J2261" s="5"/>
      <c r="K2261" s="5"/>
      <c r="L2261" s="5"/>
      <c r="M2261" s="5"/>
      <c r="N2261" s="5"/>
      <c r="O2261" s="5"/>
      <c r="P2261" s="5"/>
      <c r="Q2261" s="5"/>
      <c r="R2261" s="5"/>
      <c r="S2261" s="5"/>
      <c r="T2261" s="5"/>
      <c r="U2261" s="5"/>
      <c r="V2261" s="5"/>
      <c r="W2261" s="5"/>
      <c r="X2261" s="5"/>
      <c r="Y2261" s="5"/>
      <c r="Z2261" s="5"/>
      <c r="AA2261" s="5"/>
      <c r="AB2261" s="5"/>
      <c r="AC2261" s="5"/>
      <c r="AD2261" s="5"/>
      <c r="AE2261" s="5"/>
      <c r="AF2261" s="5"/>
      <c r="AG2261" s="5"/>
      <c r="AH2261" s="5"/>
      <c r="AI2261" s="5"/>
      <c r="AJ2261" s="5"/>
      <c r="AK2261" s="5"/>
      <c r="AL2261" s="5"/>
      <c r="AM2261" s="5"/>
      <c r="AN2261" s="5"/>
      <c r="AO2261" s="5"/>
      <c r="AP2261" s="5"/>
      <c r="AQ2261" s="5"/>
      <c r="AR2261" s="5"/>
      <c r="AS2261" s="5"/>
      <c r="AT2261" s="5"/>
      <c r="AU2261" s="5"/>
      <c r="AV2261" s="5"/>
      <c r="AW2261" s="5"/>
      <c r="AX2261" s="5"/>
      <c r="AY2261" s="5"/>
      <c r="AZ2261" s="5"/>
      <c r="BA2261" s="5"/>
      <c r="BB2261" s="5"/>
      <c r="BC2261" s="5"/>
      <c r="BD2261" s="5"/>
      <c r="BE2261" s="5"/>
      <c r="BF2261" s="5"/>
      <c r="BG2261" s="5"/>
      <c r="BH2261" s="5"/>
      <c r="BI2261" s="5"/>
      <c r="BJ2261" s="5"/>
      <c r="BK2261" s="5"/>
      <c r="BL2261" s="5"/>
      <c r="BM2261" s="5"/>
      <c r="BN2261" s="5"/>
      <c r="BO2261" s="1">
        <f t="shared" si="35"/>
        <v>0</v>
      </c>
      <c r="BP2261" s="2"/>
    </row>
    <row r="2262" spans="1:68" x14ac:dyDescent="0.25">
      <c r="A2262" s="3"/>
      <c r="B2262" s="4"/>
      <c r="C2262" s="2"/>
      <c r="D2262" s="5"/>
      <c r="E2262" s="5"/>
      <c r="F2262" s="5"/>
      <c r="G2262" s="5"/>
      <c r="H2262" s="5"/>
      <c r="I2262" s="5"/>
      <c r="J2262" s="5"/>
      <c r="K2262" s="5"/>
      <c r="L2262" s="5"/>
      <c r="M2262" s="5"/>
      <c r="N2262" s="5"/>
      <c r="O2262" s="5"/>
      <c r="P2262" s="5"/>
      <c r="Q2262" s="5"/>
      <c r="R2262" s="5"/>
      <c r="S2262" s="5"/>
      <c r="T2262" s="5"/>
      <c r="U2262" s="5"/>
      <c r="V2262" s="5"/>
      <c r="W2262" s="5"/>
      <c r="X2262" s="5"/>
      <c r="Y2262" s="5"/>
      <c r="Z2262" s="5"/>
      <c r="AA2262" s="5"/>
      <c r="AB2262" s="5"/>
      <c r="AC2262" s="5"/>
      <c r="AD2262" s="5"/>
      <c r="AE2262" s="5"/>
      <c r="AF2262" s="5"/>
      <c r="AG2262" s="5"/>
      <c r="AH2262" s="5"/>
      <c r="AI2262" s="5"/>
      <c r="AJ2262" s="5"/>
      <c r="AK2262" s="5"/>
      <c r="AL2262" s="5"/>
      <c r="AM2262" s="5"/>
      <c r="AN2262" s="5"/>
      <c r="AO2262" s="5"/>
      <c r="AP2262" s="5"/>
      <c r="AQ2262" s="5"/>
      <c r="AR2262" s="5"/>
      <c r="AS2262" s="5"/>
      <c r="AT2262" s="5"/>
      <c r="AU2262" s="5"/>
      <c r="AV2262" s="5"/>
      <c r="AW2262" s="5"/>
      <c r="AX2262" s="5"/>
      <c r="AY2262" s="5"/>
      <c r="AZ2262" s="5"/>
      <c r="BA2262" s="5"/>
      <c r="BB2262" s="5"/>
      <c r="BC2262" s="5"/>
      <c r="BD2262" s="5"/>
      <c r="BE2262" s="5"/>
      <c r="BF2262" s="5"/>
      <c r="BG2262" s="5"/>
      <c r="BH2262" s="5"/>
      <c r="BI2262" s="5"/>
      <c r="BJ2262" s="5"/>
      <c r="BK2262" s="5"/>
      <c r="BL2262" s="5"/>
      <c r="BM2262" s="5"/>
      <c r="BN2262" s="5"/>
      <c r="BO2262" s="1">
        <f t="shared" si="35"/>
        <v>0</v>
      </c>
      <c r="BP2262" s="2"/>
    </row>
    <row r="2263" spans="1:68" x14ac:dyDescent="0.25">
      <c r="A2263" s="3"/>
      <c r="B2263" s="4"/>
      <c r="C2263" s="2"/>
      <c r="D2263" s="5"/>
      <c r="E2263" s="5"/>
      <c r="F2263" s="5"/>
      <c r="G2263" s="5"/>
      <c r="H2263" s="5"/>
      <c r="I2263" s="5"/>
      <c r="J2263" s="5"/>
      <c r="K2263" s="5"/>
      <c r="L2263" s="5"/>
      <c r="M2263" s="5"/>
      <c r="N2263" s="5"/>
      <c r="O2263" s="5"/>
      <c r="P2263" s="5"/>
      <c r="Q2263" s="5"/>
      <c r="R2263" s="5"/>
      <c r="S2263" s="5"/>
      <c r="T2263" s="5"/>
      <c r="U2263" s="5"/>
      <c r="V2263" s="5"/>
      <c r="W2263" s="5"/>
      <c r="X2263" s="5"/>
      <c r="Y2263" s="5"/>
      <c r="Z2263" s="5"/>
      <c r="AA2263" s="5"/>
      <c r="AB2263" s="5"/>
      <c r="AC2263" s="5"/>
      <c r="AD2263" s="5"/>
      <c r="AE2263" s="5"/>
      <c r="AF2263" s="5"/>
      <c r="AG2263" s="5"/>
      <c r="AH2263" s="5"/>
      <c r="AI2263" s="5"/>
      <c r="AJ2263" s="5"/>
      <c r="AK2263" s="5"/>
      <c r="AL2263" s="5"/>
      <c r="AM2263" s="5"/>
      <c r="AN2263" s="5"/>
      <c r="AO2263" s="5"/>
      <c r="AP2263" s="5"/>
      <c r="AQ2263" s="5"/>
      <c r="AR2263" s="5"/>
      <c r="AS2263" s="5"/>
      <c r="AT2263" s="5"/>
      <c r="AU2263" s="5"/>
      <c r="AV2263" s="5"/>
      <c r="AW2263" s="5"/>
      <c r="AX2263" s="5"/>
      <c r="AY2263" s="5"/>
      <c r="AZ2263" s="5"/>
      <c r="BA2263" s="5"/>
      <c r="BB2263" s="5"/>
      <c r="BC2263" s="5"/>
      <c r="BD2263" s="5"/>
      <c r="BE2263" s="5"/>
      <c r="BF2263" s="5"/>
      <c r="BG2263" s="5"/>
      <c r="BH2263" s="5"/>
      <c r="BI2263" s="5"/>
      <c r="BJ2263" s="5"/>
      <c r="BK2263" s="5"/>
      <c r="BL2263" s="5"/>
      <c r="BM2263" s="5"/>
      <c r="BN2263" s="5"/>
      <c r="BO2263" s="1">
        <f t="shared" si="35"/>
        <v>0</v>
      </c>
      <c r="BP2263" s="2"/>
    </row>
    <row r="2264" spans="1:68" x14ac:dyDescent="0.25">
      <c r="A2264" s="3"/>
      <c r="B2264" s="4"/>
      <c r="C2264" s="2"/>
      <c r="D2264" s="5"/>
      <c r="E2264" s="5"/>
      <c r="F2264" s="5"/>
      <c r="G2264" s="5"/>
      <c r="H2264" s="5"/>
      <c r="I2264" s="5"/>
      <c r="J2264" s="5"/>
      <c r="K2264" s="5"/>
      <c r="L2264" s="5"/>
      <c r="M2264" s="5"/>
      <c r="N2264" s="5"/>
      <c r="O2264" s="5"/>
      <c r="P2264" s="5"/>
      <c r="Q2264" s="5"/>
      <c r="R2264" s="5"/>
      <c r="S2264" s="5"/>
      <c r="T2264" s="5"/>
      <c r="U2264" s="5"/>
      <c r="V2264" s="5"/>
      <c r="W2264" s="5"/>
      <c r="X2264" s="5"/>
      <c r="Y2264" s="5"/>
      <c r="Z2264" s="5"/>
      <c r="AA2264" s="5"/>
      <c r="AB2264" s="5"/>
      <c r="AC2264" s="5"/>
      <c r="AD2264" s="5"/>
      <c r="AE2264" s="5"/>
      <c r="AF2264" s="5"/>
      <c r="AG2264" s="5"/>
      <c r="AH2264" s="5"/>
      <c r="AI2264" s="5"/>
      <c r="AJ2264" s="5"/>
      <c r="AK2264" s="5"/>
      <c r="AL2264" s="5"/>
      <c r="AM2264" s="5"/>
      <c r="AN2264" s="5"/>
      <c r="AO2264" s="5"/>
      <c r="AP2264" s="5"/>
      <c r="AQ2264" s="5"/>
      <c r="AR2264" s="5"/>
      <c r="AS2264" s="5"/>
      <c r="AT2264" s="5"/>
      <c r="AU2264" s="5"/>
      <c r="AV2264" s="5"/>
      <c r="AW2264" s="5"/>
      <c r="AX2264" s="5"/>
      <c r="AY2264" s="5"/>
      <c r="AZ2264" s="5"/>
      <c r="BA2264" s="5"/>
      <c r="BB2264" s="5"/>
      <c r="BC2264" s="5"/>
      <c r="BD2264" s="5"/>
      <c r="BE2264" s="5"/>
      <c r="BF2264" s="5"/>
      <c r="BG2264" s="5"/>
      <c r="BH2264" s="5"/>
      <c r="BI2264" s="5"/>
      <c r="BJ2264" s="5"/>
      <c r="BK2264" s="5"/>
      <c r="BL2264" s="5"/>
      <c r="BM2264" s="5"/>
      <c r="BN2264" s="5"/>
      <c r="BO2264" s="1">
        <f t="shared" si="35"/>
        <v>0</v>
      </c>
      <c r="BP2264" s="2"/>
    </row>
    <row r="2265" spans="1:68" x14ac:dyDescent="0.25">
      <c r="A2265" s="3"/>
      <c r="B2265" s="4"/>
      <c r="C2265" s="2"/>
      <c r="D2265" s="5"/>
      <c r="E2265" s="5"/>
      <c r="F2265" s="5"/>
      <c r="G2265" s="5"/>
      <c r="H2265" s="5"/>
      <c r="I2265" s="5"/>
      <c r="J2265" s="5"/>
      <c r="K2265" s="5"/>
      <c r="L2265" s="5"/>
      <c r="M2265" s="5"/>
      <c r="N2265" s="5"/>
      <c r="O2265" s="5"/>
      <c r="P2265" s="5"/>
      <c r="Q2265" s="5"/>
      <c r="R2265" s="5"/>
      <c r="S2265" s="5"/>
      <c r="T2265" s="5"/>
      <c r="U2265" s="5"/>
      <c r="V2265" s="5"/>
      <c r="W2265" s="5"/>
      <c r="X2265" s="5"/>
      <c r="Y2265" s="5"/>
      <c r="Z2265" s="5"/>
      <c r="AA2265" s="5"/>
      <c r="AB2265" s="5"/>
      <c r="AC2265" s="5"/>
      <c r="AD2265" s="5"/>
      <c r="AE2265" s="5"/>
      <c r="AF2265" s="5"/>
      <c r="AG2265" s="5"/>
      <c r="AH2265" s="5"/>
      <c r="AI2265" s="5"/>
      <c r="AJ2265" s="5"/>
      <c r="AK2265" s="5"/>
      <c r="AL2265" s="5"/>
      <c r="AM2265" s="5"/>
      <c r="AN2265" s="5"/>
      <c r="AO2265" s="5"/>
      <c r="AP2265" s="5"/>
      <c r="AQ2265" s="5"/>
      <c r="AR2265" s="5"/>
      <c r="AS2265" s="5"/>
      <c r="AT2265" s="5"/>
      <c r="AU2265" s="5"/>
      <c r="AV2265" s="5"/>
      <c r="AW2265" s="5"/>
      <c r="AX2265" s="5"/>
      <c r="AY2265" s="5"/>
      <c r="AZ2265" s="5"/>
      <c r="BA2265" s="5"/>
      <c r="BB2265" s="5"/>
      <c r="BC2265" s="5"/>
      <c r="BD2265" s="5"/>
      <c r="BE2265" s="5"/>
      <c r="BF2265" s="5"/>
      <c r="BG2265" s="5"/>
      <c r="BH2265" s="5"/>
      <c r="BI2265" s="5"/>
      <c r="BJ2265" s="5"/>
      <c r="BK2265" s="5"/>
      <c r="BL2265" s="5"/>
      <c r="BM2265" s="5"/>
      <c r="BN2265" s="5"/>
      <c r="BO2265" s="1">
        <f t="shared" si="35"/>
        <v>0</v>
      </c>
      <c r="BP2265" s="2"/>
    </row>
    <row r="2266" spans="1:68" x14ac:dyDescent="0.25">
      <c r="A2266" s="3"/>
      <c r="B2266" s="4"/>
      <c r="C2266" s="2"/>
      <c r="D2266" s="5"/>
      <c r="E2266" s="5"/>
      <c r="F2266" s="5"/>
      <c r="G2266" s="5"/>
      <c r="H2266" s="5"/>
      <c r="I2266" s="5"/>
      <c r="J2266" s="5"/>
      <c r="K2266" s="5"/>
      <c r="L2266" s="5"/>
      <c r="M2266" s="5"/>
      <c r="N2266" s="5"/>
      <c r="O2266" s="5"/>
      <c r="P2266" s="5"/>
      <c r="Q2266" s="5"/>
      <c r="R2266" s="5"/>
      <c r="S2266" s="5"/>
      <c r="T2266" s="5"/>
      <c r="U2266" s="5"/>
      <c r="V2266" s="5"/>
      <c r="W2266" s="5"/>
      <c r="X2266" s="5"/>
      <c r="Y2266" s="5"/>
      <c r="Z2266" s="5"/>
      <c r="AA2266" s="5"/>
      <c r="AB2266" s="5"/>
      <c r="AC2266" s="5"/>
      <c r="AD2266" s="5"/>
      <c r="AE2266" s="5"/>
      <c r="AF2266" s="5"/>
      <c r="AG2266" s="5"/>
      <c r="AH2266" s="5"/>
      <c r="AI2266" s="5"/>
      <c r="AJ2266" s="5"/>
      <c r="AK2266" s="5"/>
      <c r="AL2266" s="5"/>
      <c r="AM2266" s="5"/>
      <c r="AN2266" s="5"/>
      <c r="AO2266" s="5"/>
      <c r="AP2266" s="5"/>
      <c r="AQ2266" s="5"/>
      <c r="AR2266" s="5"/>
      <c r="AS2266" s="5"/>
      <c r="AT2266" s="5"/>
      <c r="AU2266" s="5"/>
      <c r="AV2266" s="5"/>
      <c r="AW2266" s="5"/>
      <c r="AX2266" s="5"/>
      <c r="AY2266" s="5"/>
      <c r="AZ2266" s="5"/>
      <c r="BA2266" s="5"/>
      <c r="BB2266" s="5"/>
      <c r="BC2266" s="5"/>
      <c r="BD2266" s="5"/>
      <c r="BE2266" s="5"/>
      <c r="BF2266" s="5"/>
      <c r="BG2266" s="5"/>
      <c r="BH2266" s="5"/>
      <c r="BI2266" s="5"/>
      <c r="BJ2266" s="5"/>
      <c r="BK2266" s="5"/>
      <c r="BL2266" s="5"/>
      <c r="BM2266" s="5"/>
      <c r="BN2266" s="5"/>
      <c r="BO2266" s="1">
        <f t="shared" si="35"/>
        <v>0</v>
      </c>
      <c r="BP2266" s="2"/>
    </row>
    <row r="2267" spans="1:68" x14ac:dyDescent="0.25">
      <c r="A2267" s="3"/>
      <c r="B2267" s="4"/>
      <c r="C2267" s="2"/>
      <c r="D2267" s="5"/>
      <c r="E2267" s="5"/>
      <c r="F2267" s="5"/>
      <c r="G2267" s="5"/>
      <c r="H2267" s="5"/>
      <c r="I2267" s="5"/>
      <c r="J2267" s="5"/>
      <c r="K2267" s="5"/>
      <c r="L2267" s="5"/>
      <c r="M2267" s="5"/>
      <c r="N2267" s="5"/>
      <c r="O2267" s="5"/>
      <c r="P2267" s="5"/>
      <c r="Q2267" s="5"/>
      <c r="R2267" s="5"/>
      <c r="S2267" s="5"/>
      <c r="T2267" s="5"/>
      <c r="U2267" s="5"/>
      <c r="V2267" s="5"/>
      <c r="W2267" s="5"/>
      <c r="X2267" s="5"/>
      <c r="Y2267" s="5"/>
      <c r="Z2267" s="5"/>
      <c r="AA2267" s="5"/>
      <c r="AB2267" s="5"/>
      <c r="AC2267" s="5"/>
      <c r="AD2267" s="5"/>
      <c r="AE2267" s="5"/>
      <c r="AF2267" s="5"/>
      <c r="AG2267" s="5"/>
      <c r="AH2267" s="5"/>
      <c r="AI2267" s="5"/>
      <c r="AJ2267" s="5"/>
      <c r="AK2267" s="5"/>
      <c r="AL2267" s="5"/>
      <c r="AM2267" s="5"/>
      <c r="AN2267" s="5"/>
      <c r="AO2267" s="5"/>
      <c r="AP2267" s="5"/>
      <c r="AQ2267" s="5"/>
      <c r="AR2267" s="5"/>
      <c r="AS2267" s="5"/>
      <c r="AT2267" s="5"/>
      <c r="AU2267" s="5"/>
      <c r="AV2267" s="5"/>
      <c r="AW2267" s="5"/>
      <c r="AX2267" s="5"/>
      <c r="AY2267" s="5"/>
      <c r="AZ2267" s="5"/>
      <c r="BA2267" s="5"/>
      <c r="BB2267" s="5"/>
      <c r="BC2267" s="5"/>
      <c r="BD2267" s="5"/>
      <c r="BE2267" s="5"/>
      <c r="BF2267" s="5"/>
      <c r="BG2267" s="5"/>
      <c r="BH2267" s="5"/>
      <c r="BI2267" s="5"/>
      <c r="BJ2267" s="5"/>
      <c r="BK2267" s="5"/>
      <c r="BL2267" s="5"/>
      <c r="BM2267" s="5"/>
      <c r="BN2267" s="5"/>
      <c r="BO2267" s="1">
        <f t="shared" si="35"/>
        <v>0</v>
      </c>
      <c r="BP2267" s="2"/>
    </row>
    <row r="2268" spans="1:68" x14ac:dyDescent="0.25">
      <c r="A2268" s="3"/>
      <c r="B2268" s="4"/>
      <c r="C2268" s="2"/>
      <c r="D2268" s="5"/>
      <c r="E2268" s="5"/>
      <c r="F2268" s="5"/>
      <c r="G2268" s="5"/>
      <c r="H2268" s="5"/>
      <c r="I2268" s="5"/>
      <c r="J2268" s="5"/>
      <c r="K2268" s="5"/>
      <c r="L2268" s="5"/>
      <c r="M2268" s="5"/>
      <c r="N2268" s="5"/>
      <c r="O2268" s="5"/>
      <c r="P2268" s="5"/>
      <c r="Q2268" s="5"/>
      <c r="R2268" s="5"/>
      <c r="S2268" s="5"/>
      <c r="T2268" s="5"/>
      <c r="U2268" s="5"/>
      <c r="V2268" s="5"/>
      <c r="W2268" s="5"/>
      <c r="X2268" s="5"/>
      <c r="Y2268" s="5"/>
      <c r="Z2268" s="5"/>
      <c r="AA2268" s="5"/>
      <c r="AB2268" s="5"/>
      <c r="AC2268" s="5"/>
      <c r="AD2268" s="5"/>
      <c r="AE2268" s="5"/>
      <c r="AF2268" s="5"/>
      <c r="AG2268" s="5"/>
      <c r="AH2268" s="5"/>
      <c r="AI2268" s="5"/>
      <c r="AJ2268" s="5"/>
      <c r="AK2268" s="5"/>
      <c r="AL2268" s="5"/>
      <c r="AM2268" s="5"/>
      <c r="AN2268" s="5"/>
      <c r="AO2268" s="5"/>
      <c r="AP2268" s="5"/>
      <c r="AQ2268" s="5"/>
      <c r="AR2268" s="5"/>
      <c r="AS2268" s="5"/>
      <c r="AT2268" s="5"/>
      <c r="AU2268" s="5"/>
      <c r="AV2268" s="5"/>
      <c r="AW2268" s="5"/>
      <c r="AX2268" s="5"/>
      <c r="AY2268" s="5"/>
      <c r="AZ2268" s="5"/>
      <c r="BA2268" s="5"/>
      <c r="BB2268" s="5"/>
      <c r="BC2268" s="5"/>
      <c r="BD2268" s="5"/>
      <c r="BE2268" s="5"/>
      <c r="BF2268" s="5"/>
      <c r="BG2268" s="5"/>
      <c r="BH2268" s="5"/>
      <c r="BI2268" s="5"/>
      <c r="BJ2268" s="5"/>
      <c r="BK2268" s="5"/>
      <c r="BL2268" s="5"/>
      <c r="BM2268" s="5"/>
      <c r="BN2268" s="5"/>
      <c r="BO2268" s="1">
        <f t="shared" si="35"/>
        <v>0</v>
      </c>
      <c r="BP2268" s="2"/>
    </row>
    <row r="2269" spans="1:68" x14ac:dyDescent="0.25">
      <c r="A2269" s="3"/>
      <c r="B2269" s="4"/>
      <c r="C2269" s="2"/>
      <c r="D2269" s="5"/>
      <c r="E2269" s="5"/>
      <c r="F2269" s="5"/>
      <c r="G2269" s="5"/>
      <c r="H2269" s="5"/>
      <c r="I2269" s="5"/>
      <c r="J2269" s="5"/>
      <c r="K2269" s="5"/>
      <c r="L2269" s="5"/>
      <c r="M2269" s="5"/>
      <c r="N2269" s="5"/>
      <c r="O2269" s="5"/>
      <c r="P2269" s="5"/>
      <c r="Q2269" s="5"/>
      <c r="R2269" s="5"/>
      <c r="S2269" s="5"/>
      <c r="T2269" s="5"/>
      <c r="U2269" s="5"/>
      <c r="V2269" s="5"/>
      <c r="W2269" s="5"/>
      <c r="X2269" s="5"/>
      <c r="Y2269" s="5"/>
      <c r="Z2269" s="5"/>
      <c r="AA2269" s="5"/>
      <c r="AB2269" s="5"/>
      <c r="AC2269" s="5"/>
      <c r="AD2269" s="5"/>
      <c r="AE2269" s="5"/>
      <c r="AF2269" s="5"/>
      <c r="AG2269" s="5"/>
      <c r="AH2269" s="5"/>
      <c r="AI2269" s="5"/>
      <c r="AJ2269" s="5"/>
      <c r="AK2269" s="5"/>
      <c r="AL2269" s="5"/>
      <c r="AM2269" s="5"/>
      <c r="AN2269" s="5"/>
      <c r="AO2269" s="5"/>
      <c r="AP2269" s="5"/>
      <c r="AQ2269" s="5"/>
      <c r="AR2269" s="5"/>
      <c r="AS2269" s="5"/>
      <c r="AT2269" s="5"/>
      <c r="AU2269" s="5"/>
      <c r="AV2269" s="5"/>
      <c r="AW2269" s="5"/>
      <c r="AX2269" s="5"/>
      <c r="AY2269" s="5"/>
      <c r="AZ2269" s="5"/>
      <c r="BA2269" s="5"/>
      <c r="BB2269" s="5"/>
      <c r="BC2269" s="5"/>
      <c r="BD2269" s="5"/>
      <c r="BE2269" s="5"/>
      <c r="BF2269" s="5"/>
      <c r="BG2269" s="5"/>
      <c r="BH2269" s="5"/>
      <c r="BI2269" s="5"/>
      <c r="BJ2269" s="5"/>
      <c r="BK2269" s="5"/>
      <c r="BL2269" s="5"/>
      <c r="BM2269" s="5"/>
      <c r="BN2269" s="5"/>
      <c r="BO2269" s="1">
        <f t="shared" si="35"/>
        <v>0</v>
      </c>
      <c r="BP2269" s="2"/>
    </row>
    <row r="2270" spans="1:68" x14ac:dyDescent="0.25">
      <c r="A2270" s="3"/>
      <c r="B2270" s="4"/>
      <c r="C2270" s="2"/>
      <c r="D2270" s="5"/>
      <c r="E2270" s="5"/>
      <c r="F2270" s="5"/>
      <c r="G2270" s="5"/>
      <c r="H2270" s="5"/>
      <c r="I2270" s="5"/>
      <c r="J2270" s="5"/>
      <c r="K2270" s="5"/>
      <c r="L2270" s="5"/>
      <c r="M2270" s="5"/>
      <c r="N2270" s="5"/>
      <c r="O2270" s="5"/>
      <c r="P2270" s="5"/>
      <c r="Q2270" s="5"/>
      <c r="R2270" s="5"/>
      <c r="S2270" s="5"/>
      <c r="T2270" s="5"/>
      <c r="U2270" s="5"/>
      <c r="V2270" s="5"/>
      <c r="W2270" s="5"/>
      <c r="X2270" s="5"/>
      <c r="Y2270" s="5"/>
      <c r="Z2270" s="5"/>
      <c r="AA2270" s="5"/>
      <c r="AB2270" s="5"/>
      <c r="AC2270" s="5"/>
      <c r="AD2270" s="5"/>
      <c r="AE2270" s="5"/>
      <c r="AF2270" s="5"/>
      <c r="AG2270" s="5"/>
      <c r="AH2270" s="5"/>
      <c r="AI2270" s="5"/>
      <c r="AJ2270" s="5"/>
      <c r="AK2270" s="5"/>
      <c r="AL2270" s="5"/>
      <c r="AM2270" s="5"/>
      <c r="AN2270" s="5"/>
      <c r="AO2270" s="5"/>
      <c r="AP2270" s="5"/>
      <c r="AQ2270" s="5"/>
      <c r="AR2270" s="5"/>
      <c r="AS2270" s="5"/>
      <c r="AT2270" s="5"/>
      <c r="AU2270" s="5"/>
      <c r="AV2270" s="5"/>
      <c r="AW2270" s="5"/>
      <c r="AX2270" s="5"/>
      <c r="AY2270" s="5"/>
      <c r="AZ2270" s="5"/>
      <c r="BA2270" s="5"/>
      <c r="BB2270" s="5"/>
      <c r="BC2270" s="5"/>
      <c r="BD2270" s="5"/>
      <c r="BE2270" s="5"/>
      <c r="BF2270" s="5"/>
      <c r="BG2270" s="5"/>
      <c r="BH2270" s="5"/>
      <c r="BI2270" s="5"/>
      <c r="BJ2270" s="5"/>
      <c r="BK2270" s="5"/>
      <c r="BL2270" s="5"/>
      <c r="BM2270" s="5"/>
      <c r="BN2270" s="5"/>
      <c r="BO2270" s="1">
        <f t="shared" si="35"/>
        <v>0</v>
      </c>
      <c r="BP2270" s="2"/>
    </row>
    <row r="2271" spans="1:68" x14ac:dyDescent="0.25">
      <c r="A2271" s="3"/>
      <c r="B2271" s="4"/>
      <c r="C2271" s="2"/>
      <c r="D2271" s="5"/>
      <c r="E2271" s="5"/>
      <c r="F2271" s="5"/>
      <c r="G2271" s="5"/>
      <c r="H2271" s="5"/>
      <c r="I2271" s="5"/>
      <c r="J2271" s="5"/>
      <c r="K2271" s="5"/>
      <c r="L2271" s="5"/>
      <c r="M2271" s="5"/>
      <c r="N2271" s="5"/>
      <c r="O2271" s="5"/>
      <c r="P2271" s="5"/>
      <c r="Q2271" s="5"/>
      <c r="R2271" s="5"/>
      <c r="S2271" s="5"/>
      <c r="T2271" s="5"/>
      <c r="U2271" s="5"/>
      <c r="V2271" s="5"/>
      <c r="W2271" s="5"/>
      <c r="X2271" s="5"/>
      <c r="Y2271" s="5"/>
      <c r="Z2271" s="5"/>
      <c r="AA2271" s="5"/>
      <c r="AB2271" s="5"/>
      <c r="AC2271" s="5"/>
      <c r="AD2271" s="5"/>
      <c r="AE2271" s="5"/>
      <c r="AF2271" s="5"/>
      <c r="AG2271" s="5"/>
      <c r="AH2271" s="5"/>
      <c r="AI2271" s="5"/>
      <c r="AJ2271" s="5"/>
      <c r="AK2271" s="5"/>
      <c r="AL2271" s="5"/>
      <c r="AM2271" s="5"/>
      <c r="AN2271" s="5"/>
      <c r="AO2271" s="5"/>
      <c r="AP2271" s="5"/>
      <c r="AQ2271" s="5"/>
      <c r="AR2271" s="5"/>
      <c r="AS2271" s="5"/>
      <c r="AT2271" s="5"/>
      <c r="AU2271" s="5"/>
      <c r="AV2271" s="5"/>
      <c r="AW2271" s="5"/>
      <c r="AX2271" s="5"/>
      <c r="AY2271" s="5"/>
      <c r="AZ2271" s="5"/>
      <c r="BA2271" s="5"/>
      <c r="BB2271" s="5"/>
      <c r="BC2271" s="5"/>
      <c r="BD2271" s="5"/>
      <c r="BE2271" s="5"/>
      <c r="BF2271" s="5"/>
      <c r="BG2271" s="5"/>
      <c r="BH2271" s="5"/>
      <c r="BI2271" s="5"/>
      <c r="BJ2271" s="5"/>
      <c r="BK2271" s="5"/>
      <c r="BL2271" s="5"/>
      <c r="BM2271" s="5"/>
      <c r="BN2271" s="5"/>
      <c r="BO2271" s="1">
        <f t="shared" si="35"/>
        <v>0</v>
      </c>
      <c r="BP2271" s="2"/>
    </row>
    <row r="2272" spans="1:68" x14ac:dyDescent="0.25">
      <c r="A2272" s="3"/>
      <c r="B2272" s="4"/>
      <c r="C2272" s="2"/>
      <c r="D2272" s="5"/>
      <c r="E2272" s="5"/>
      <c r="F2272" s="5"/>
      <c r="G2272" s="5"/>
      <c r="H2272" s="5"/>
      <c r="I2272" s="5"/>
      <c r="J2272" s="5"/>
      <c r="K2272" s="5"/>
      <c r="L2272" s="5"/>
      <c r="M2272" s="5"/>
      <c r="N2272" s="5"/>
      <c r="O2272" s="5"/>
      <c r="P2272" s="5"/>
      <c r="Q2272" s="5"/>
      <c r="R2272" s="5"/>
      <c r="S2272" s="5"/>
      <c r="T2272" s="5"/>
      <c r="U2272" s="5"/>
      <c r="V2272" s="5"/>
      <c r="W2272" s="5"/>
      <c r="X2272" s="5"/>
      <c r="Y2272" s="5"/>
      <c r="Z2272" s="5"/>
      <c r="AA2272" s="5"/>
      <c r="AB2272" s="5"/>
      <c r="AC2272" s="5"/>
      <c r="AD2272" s="5"/>
      <c r="AE2272" s="5"/>
      <c r="AF2272" s="5"/>
      <c r="AG2272" s="5"/>
      <c r="AH2272" s="5"/>
      <c r="AI2272" s="5"/>
      <c r="AJ2272" s="5"/>
      <c r="AK2272" s="5"/>
      <c r="AL2272" s="5"/>
      <c r="AM2272" s="5"/>
      <c r="AN2272" s="5"/>
      <c r="AO2272" s="5"/>
      <c r="AP2272" s="5"/>
      <c r="AQ2272" s="5"/>
      <c r="AR2272" s="5"/>
      <c r="AS2272" s="5"/>
      <c r="AT2272" s="5"/>
      <c r="AU2272" s="5"/>
      <c r="AV2272" s="5"/>
      <c r="AW2272" s="5"/>
      <c r="AX2272" s="5"/>
      <c r="AY2272" s="5"/>
      <c r="AZ2272" s="5"/>
      <c r="BA2272" s="5"/>
      <c r="BB2272" s="5"/>
      <c r="BC2272" s="5"/>
      <c r="BD2272" s="5"/>
      <c r="BE2272" s="5"/>
      <c r="BF2272" s="5"/>
      <c r="BG2272" s="5"/>
      <c r="BH2272" s="5"/>
      <c r="BI2272" s="5"/>
      <c r="BJ2272" s="5"/>
      <c r="BK2272" s="5"/>
      <c r="BL2272" s="5"/>
      <c r="BM2272" s="5"/>
      <c r="BN2272" s="5"/>
      <c r="BO2272" s="1">
        <f t="shared" si="35"/>
        <v>0</v>
      </c>
      <c r="BP2272" s="2"/>
    </row>
    <row r="2273" spans="1:68" x14ac:dyDescent="0.25">
      <c r="A2273" s="3"/>
      <c r="B2273" s="4"/>
      <c r="C2273" s="2"/>
      <c r="D2273" s="5"/>
      <c r="E2273" s="5"/>
      <c r="F2273" s="5"/>
      <c r="G2273" s="5"/>
      <c r="H2273" s="5"/>
      <c r="I2273" s="5"/>
      <c r="J2273" s="5"/>
      <c r="K2273" s="5"/>
      <c r="L2273" s="5"/>
      <c r="M2273" s="5"/>
      <c r="N2273" s="5"/>
      <c r="O2273" s="5"/>
      <c r="P2273" s="5"/>
      <c r="Q2273" s="5"/>
      <c r="R2273" s="5"/>
      <c r="S2273" s="5"/>
      <c r="T2273" s="5"/>
      <c r="U2273" s="5"/>
      <c r="V2273" s="5"/>
      <c r="W2273" s="5"/>
      <c r="X2273" s="5"/>
      <c r="Y2273" s="5"/>
      <c r="Z2273" s="5"/>
      <c r="AA2273" s="5"/>
      <c r="AB2273" s="5"/>
      <c r="AC2273" s="5"/>
      <c r="AD2273" s="5"/>
      <c r="AE2273" s="5"/>
      <c r="AF2273" s="5"/>
      <c r="AG2273" s="5"/>
      <c r="AH2273" s="5"/>
      <c r="AI2273" s="5"/>
      <c r="AJ2273" s="5"/>
      <c r="AK2273" s="5"/>
      <c r="AL2273" s="5"/>
      <c r="AM2273" s="5"/>
      <c r="AN2273" s="5"/>
      <c r="AO2273" s="5"/>
      <c r="AP2273" s="5"/>
      <c r="AQ2273" s="5"/>
      <c r="AR2273" s="5"/>
      <c r="AS2273" s="5"/>
      <c r="AT2273" s="5"/>
      <c r="AU2273" s="5"/>
      <c r="AV2273" s="5"/>
      <c r="AW2273" s="5"/>
      <c r="AX2273" s="5"/>
      <c r="AY2273" s="5"/>
      <c r="AZ2273" s="5"/>
      <c r="BA2273" s="5"/>
      <c r="BB2273" s="5"/>
      <c r="BC2273" s="5"/>
      <c r="BD2273" s="5"/>
      <c r="BE2273" s="5"/>
      <c r="BF2273" s="5"/>
      <c r="BG2273" s="5"/>
      <c r="BH2273" s="5"/>
      <c r="BI2273" s="5"/>
      <c r="BJ2273" s="5"/>
      <c r="BK2273" s="5"/>
      <c r="BL2273" s="5"/>
      <c r="BM2273" s="5"/>
      <c r="BN2273" s="5"/>
      <c r="BO2273" s="1">
        <f t="shared" si="35"/>
        <v>0</v>
      </c>
      <c r="BP2273" s="2"/>
    </row>
    <row r="2274" spans="1:68" x14ac:dyDescent="0.25">
      <c r="A2274" s="3"/>
      <c r="B2274" s="4"/>
      <c r="C2274" s="2"/>
      <c r="D2274" s="5"/>
      <c r="E2274" s="5"/>
      <c r="F2274" s="5"/>
      <c r="G2274" s="5"/>
      <c r="H2274" s="5"/>
      <c r="I2274" s="5"/>
      <c r="J2274" s="5"/>
      <c r="K2274" s="5"/>
      <c r="L2274" s="5"/>
      <c r="M2274" s="5"/>
      <c r="N2274" s="5"/>
      <c r="O2274" s="5"/>
      <c r="P2274" s="5"/>
      <c r="Q2274" s="5"/>
      <c r="R2274" s="5"/>
      <c r="S2274" s="5"/>
      <c r="T2274" s="5"/>
      <c r="U2274" s="5"/>
      <c r="V2274" s="5"/>
      <c r="W2274" s="5"/>
      <c r="X2274" s="5"/>
      <c r="Y2274" s="5"/>
      <c r="Z2274" s="5"/>
      <c r="AA2274" s="5"/>
      <c r="AB2274" s="5"/>
      <c r="AC2274" s="5"/>
      <c r="AD2274" s="5"/>
      <c r="AE2274" s="5"/>
      <c r="AF2274" s="5"/>
      <c r="AG2274" s="5"/>
      <c r="AH2274" s="5"/>
      <c r="AI2274" s="5"/>
      <c r="AJ2274" s="5"/>
      <c r="AK2274" s="5"/>
      <c r="AL2274" s="5"/>
      <c r="AM2274" s="5"/>
      <c r="AN2274" s="5"/>
      <c r="AO2274" s="5"/>
      <c r="AP2274" s="5"/>
      <c r="AQ2274" s="5"/>
      <c r="AR2274" s="5"/>
      <c r="AS2274" s="5"/>
      <c r="AT2274" s="5"/>
      <c r="AU2274" s="5"/>
      <c r="AV2274" s="5"/>
      <c r="AW2274" s="5"/>
      <c r="AX2274" s="5"/>
      <c r="AY2274" s="5"/>
      <c r="AZ2274" s="5"/>
      <c r="BA2274" s="5"/>
      <c r="BB2274" s="5"/>
      <c r="BC2274" s="5"/>
      <c r="BD2274" s="5"/>
      <c r="BE2274" s="5"/>
      <c r="BF2274" s="5"/>
      <c r="BG2274" s="5"/>
      <c r="BH2274" s="5"/>
      <c r="BI2274" s="5"/>
      <c r="BJ2274" s="5"/>
      <c r="BK2274" s="5"/>
      <c r="BL2274" s="5"/>
      <c r="BM2274" s="5"/>
      <c r="BN2274" s="5"/>
      <c r="BO2274" s="1">
        <f t="shared" si="35"/>
        <v>0</v>
      </c>
      <c r="BP2274" s="2"/>
    </row>
    <row r="2275" spans="1:68" x14ac:dyDescent="0.25">
      <c r="A2275" s="3"/>
      <c r="B2275" s="4"/>
      <c r="C2275" s="2"/>
      <c r="D2275" s="5"/>
      <c r="E2275" s="5"/>
      <c r="F2275" s="5"/>
      <c r="G2275" s="5"/>
      <c r="H2275" s="5"/>
      <c r="I2275" s="5"/>
      <c r="J2275" s="5"/>
      <c r="K2275" s="5"/>
      <c r="L2275" s="5"/>
      <c r="M2275" s="5"/>
      <c r="N2275" s="5"/>
      <c r="O2275" s="5"/>
      <c r="P2275" s="5"/>
      <c r="Q2275" s="5"/>
      <c r="R2275" s="5"/>
      <c r="S2275" s="5"/>
      <c r="T2275" s="5"/>
      <c r="U2275" s="5"/>
      <c r="V2275" s="5"/>
      <c r="W2275" s="5"/>
      <c r="X2275" s="5"/>
      <c r="Y2275" s="5"/>
      <c r="Z2275" s="5"/>
      <c r="AA2275" s="5"/>
      <c r="AB2275" s="5"/>
      <c r="AC2275" s="5"/>
      <c r="AD2275" s="5"/>
      <c r="AE2275" s="5"/>
      <c r="AF2275" s="5"/>
      <c r="AG2275" s="5"/>
      <c r="AH2275" s="5"/>
      <c r="AI2275" s="5"/>
      <c r="AJ2275" s="5"/>
      <c r="AK2275" s="5"/>
      <c r="AL2275" s="5"/>
      <c r="AM2275" s="5"/>
      <c r="AN2275" s="5"/>
      <c r="AO2275" s="5"/>
      <c r="AP2275" s="5"/>
      <c r="AQ2275" s="5"/>
      <c r="AR2275" s="5"/>
      <c r="AS2275" s="5"/>
      <c r="AT2275" s="5"/>
      <c r="AU2275" s="5"/>
      <c r="AV2275" s="5"/>
      <c r="AW2275" s="5"/>
      <c r="AX2275" s="5"/>
      <c r="AY2275" s="5"/>
      <c r="AZ2275" s="5"/>
      <c r="BA2275" s="5"/>
      <c r="BB2275" s="5"/>
      <c r="BC2275" s="5"/>
      <c r="BD2275" s="5"/>
      <c r="BE2275" s="5"/>
      <c r="BF2275" s="5"/>
      <c r="BG2275" s="5"/>
      <c r="BH2275" s="5"/>
      <c r="BI2275" s="5"/>
      <c r="BJ2275" s="5"/>
      <c r="BK2275" s="5"/>
      <c r="BL2275" s="5"/>
      <c r="BM2275" s="5"/>
      <c r="BN2275" s="5"/>
      <c r="BO2275" s="1">
        <f t="shared" si="35"/>
        <v>0</v>
      </c>
      <c r="BP2275" s="2"/>
    </row>
    <row r="2276" spans="1:68" x14ac:dyDescent="0.25">
      <c r="A2276" s="3"/>
      <c r="B2276" s="4"/>
      <c r="C2276" s="2"/>
      <c r="D2276" s="5"/>
      <c r="E2276" s="5"/>
      <c r="F2276" s="5"/>
      <c r="G2276" s="5"/>
      <c r="H2276" s="5"/>
      <c r="I2276" s="5"/>
      <c r="J2276" s="5"/>
      <c r="K2276" s="5"/>
      <c r="L2276" s="5"/>
      <c r="M2276" s="5"/>
      <c r="N2276" s="5"/>
      <c r="O2276" s="5"/>
      <c r="P2276" s="5"/>
      <c r="Q2276" s="5"/>
      <c r="R2276" s="5"/>
      <c r="S2276" s="5"/>
      <c r="T2276" s="5"/>
      <c r="U2276" s="5"/>
      <c r="V2276" s="5"/>
      <c r="W2276" s="5"/>
      <c r="X2276" s="5"/>
      <c r="Y2276" s="5"/>
      <c r="Z2276" s="5"/>
      <c r="AA2276" s="5"/>
      <c r="AB2276" s="5"/>
      <c r="AC2276" s="5"/>
      <c r="AD2276" s="5"/>
      <c r="AE2276" s="5"/>
      <c r="AF2276" s="5"/>
      <c r="AG2276" s="5"/>
      <c r="AH2276" s="5"/>
      <c r="AI2276" s="5"/>
      <c r="AJ2276" s="5"/>
      <c r="AK2276" s="5"/>
      <c r="AL2276" s="5"/>
      <c r="AM2276" s="5"/>
      <c r="AN2276" s="5"/>
      <c r="AO2276" s="5"/>
      <c r="AP2276" s="5"/>
      <c r="AQ2276" s="5"/>
      <c r="AR2276" s="5"/>
      <c r="AS2276" s="5"/>
      <c r="AT2276" s="5"/>
      <c r="AU2276" s="5"/>
      <c r="AV2276" s="5"/>
      <c r="AW2276" s="5"/>
      <c r="AX2276" s="5"/>
      <c r="AY2276" s="5"/>
      <c r="AZ2276" s="5"/>
      <c r="BA2276" s="5"/>
      <c r="BB2276" s="5"/>
      <c r="BC2276" s="5"/>
      <c r="BD2276" s="5"/>
      <c r="BE2276" s="5"/>
      <c r="BF2276" s="5"/>
      <c r="BG2276" s="5"/>
      <c r="BH2276" s="5"/>
      <c r="BI2276" s="5"/>
      <c r="BJ2276" s="5"/>
      <c r="BK2276" s="5"/>
      <c r="BL2276" s="5"/>
      <c r="BM2276" s="5"/>
      <c r="BN2276" s="5"/>
      <c r="BO2276" s="1">
        <f t="shared" si="35"/>
        <v>0</v>
      </c>
      <c r="BP2276" s="2"/>
    </row>
    <row r="2277" spans="1:68" x14ac:dyDescent="0.25">
      <c r="A2277" s="3"/>
      <c r="B2277" s="4"/>
      <c r="C2277" s="2"/>
      <c r="D2277" s="5"/>
      <c r="E2277" s="5"/>
      <c r="F2277" s="5"/>
      <c r="G2277" s="5"/>
      <c r="H2277" s="5"/>
      <c r="I2277" s="5"/>
      <c r="J2277" s="5"/>
      <c r="K2277" s="5"/>
      <c r="L2277" s="5"/>
      <c r="M2277" s="5"/>
      <c r="N2277" s="5"/>
      <c r="O2277" s="5"/>
      <c r="P2277" s="5"/>
      <c r="Q2277" s="5"/>
      <c r="R2277" s="5"/>
      <c r="S2277" s="5"/>
      <c r="T2277" s="5"/>
      <c r="U2277" s="5"/>
      <c r="V2277" s="5"/>
      <c r="W2277" s="5"/>
      <c r="X2277" s="5"/>
      <c r="Y2277" s="5"/>
      <c r="Z2277" s="5"/>
      <c r="AA2277" s="5"/>
      <c r="AB2277" s="5"/>
      <c r="AC2277" s="5"/>
      <c r="AD2277" s="5"/>
      <c r="AE2277" s="5"/>
      <c r="AF2277" s="5"/>
      <c r="AG2277" s="5"/>
      <c r="AH2277" s="5"/>
      <c r="AI2277" s="5"/>
      <c r="AJ2277" s="5"/>
      <c r="AK2277" s="5"/>
      <c r="AL2277" s="5"/>
      <c r="AM2277" s="5"/>
      <c r="AN2277" s="5"/>
      <c r="AO2277" s="5"/>
      <c r="AP2277" s="5"/>
      <c r="AQ2277" s="5"/>
      <c r="AR2277" s="5"/>
      <c r="AS2277" s="5"/>
      <c r="AT2277" s="5"/>
      <c r="AU2277" s="5"/>
      <c r="AV2277" s="5"/>
      <c r="AW2277" s="5"/>
      <c r="AX2277" s="5"/>
      <c r="AY2277" s="5"/>
      <c r="AZ2277" s="5"/>
      <c r="BA2277" s="5"/>
      <c r="BB2277" s="5"/>
      <c r="BC2277" s="5"/>
      <c r="BD2277" s="5"/>
      <c r="BE2277" s="5"/>
      <c r="BF2277" s="5"/>
      <c r="BG2277" s="5"/>
      <c r="BH2277" s="5"/>
      <c r="BI2277" s="5"/>
      <c r="BJ2277" s="5"/>
      <c r="BK2277" s="5"/>
      <c r="BL2277" s="5"/>
      <c r="BM2277" s="5"/>
      <c r="BN2277" s="5"/>
      <c r="BO2277" s="1">
        <f t="shared" si="35"/>
        <v>0</v>
      </c>
      <c r="BP2277" s="2"/>
    </row>
    <row r="2278" spans="1:68" x14ac:dyDescent="0.25">
      <c r="A2278" s="3"/>
      <c r="B2278" s="4"/>
      <c r="C2278" s="2"/>
      <c r="D2278" s="5"/>
      <c r="E2278" s="5"/>
      <c r="F2278" s="5"/>
      <c r="G2278" s="5"/>
      <c r="H2278" s="5"/>
      <c r="I2278" s="5"/>
      <c r="J2278" s="5"/>
      <c r="K2278" s="5"/>
      <c r="L2278" s="5"/>
      <c r="M2278" s="5"/>
      <c r="N2278" s="5"/>
      <c r="O2278" s="5"/>
      <c r="P2278" s="5"/>
      <c r="Q2278" s="5"/>
      <c r="R2278" s="5"/>
      <c r="S2278" s="5"/>
      <c r="T2278" s="5"/>
      <c r="U2278" s="5"/>
      <c r="V2278" s="5"/>
      <c r="W2278" s="5"/>
      <c r="X2278" s="5"/>
      <c r="Y2278" s="5"/>
      <c r="Z2278" s="5"/>
      <c r="AA2278" s="5"/>
      <c r="AB2278" s="5"/>
      <c r="AC2278" s="5"/>
      <c r="AD2278" s="5"/>
      <c r="AE2278" s="5"/>
      <c r="AF2278" s="5"/>
      <c r="AG2278" s="5"/>
      <c r="AH2278" s="5"/>
      <c r="AI2278" s="5"/>
      <c r="AJ2278" s="5"/>
      <c r="AK2278" s="5"/>
      <c r="AL2278" s="5"/>
      <c r="AM2278" s="5"/>
      <c r="AN2278" s="5"/>
      <c r="AO2278" s="5"/>
      <c r="AP2278" s="5"/>
      <c r="AQ2278" s="5"/>
      <c r="AR2278" s="5"/>
      <c r="AS2278" s="5"/>
      <c r="AT2278" s="5"/>
      <c r="AU2278" s="5"/>
      <c r="AV2278" s="5"/>
      <c r="AW2278" s="5"/>
      <c r="AX2278" s="5"/>
      <c r="AY2278" s="5"/>
      <c r="AZ2278" s="5"/>
      <c r="BA2278" s="5"/>
      <c r="BB2278" s="5"/>
      <c r="BC2278" s="5"/>
      <c r="BD2278" s="5"/>
      <c r="BE2278" s="5"/>
      <c r="BF2278" s="5"/>
      <c r="BG2278" s="5"/>
      <c r="BH2278" s="5"/>
      <c r="BI2278" s="5"/>
      <c r="BJ2278" s="5"/>
      <c r="BK2278" s="5"/>
      <c r="BL2278" s="5"/>
      <c r="BM2278" s="5"/>
      <c r="BN2278" s="5"/>
      <c r="BO2278" s="1">
        <f t="shared" si="35"/>
        <v>0</v>
      </c>
      <c r="BP2278" s="2"/>
    </row>
    <row r="2279" spans="1:68" x14ac:dyDescent="0.25">
      <c r="A2279" s="3"/>
      <c r="B2279" s="4"/>
      <c r="C2279" s="2"/>
      <c r="D2279" s="5"/>
      <c r="E2279" s="5"/>
      <c r="F2279" s="5"/>
      <c r="G2279" s="5"/>
      <c r="H2279" s="5"/>
      <c r="I2279" s="5"/>
      <c r="J2279" s="5"/>
      <c r="K2279" s="5"/>
      <c r="L2279" s="5"/>
      <c r="M2279" s="5"/>
      <c r="N2279" s="5"/>
      <c r="O2279" s="5"/>
      <c r="P2279" s="5"/>
      <c r="Q2279" s="5"/>
      <c r="R2279" s="5"/>
      <c r="S2279" s="5"/>
      <c r="T2279" s="5"/>
      <c r="U2279" s="5"/>
      <c r="V2279" s="5"/>
      <c r="W2279" s="5"/>
      <c r="X2279" s="5"/>
      <c r="Y2279" s="5"/>
      <c r="Z2279" s="5"/>
      <c r="AA2279" s="5"/>
      <c r="AB2279" s="5"/>
      <c r="AC2279" s="5"/>
      <c r="AD2279" s="5"/>
      <c r="AE2279" s="5"/>
      <c r="AF2279" s="5"/>
      <c r="AG2279" s="5"/>
      <c r="AH2279" s="5"/>
      <c r="AI2279" s="5"/>
      <c r="AJ2279" s="5"/>
      <c r="AK2279" s="5"/>
      <c r="AL2279" s="5"/>
      <c r="AM2279" s="5"/>
      <c r="AN2279" s="5"/>
      <c r="AO2279" s="5"/>
      <c r="AP2279" s="5"/>
      <c r="AQ2279" s="5"/>
      <c r="AR2279" s="5"/>
      <c r="AS2279" s="5"/>
      <c r="AT2279" s="5"/>
      <c r="AU2279" s="5"/>
      <c r="AV2279" s="5"/>
      <c r="AW2279" s="5"/>
      <c r="AX2279" s="5"/>
      <c r="AY2279" s="5"/>
      <c r="AZ2279" s="5"/>
      <c r="BA2279" s="5"/>
      <c r="BB2279" s="5"/>
      <c r="BC2279" s="5"/>
      <c r="BD2279" s="5"/>
      <c r="BE2279" s="5"/>
      <c r="BF2279" s="5"/>
      <c r="BG2279" s="5"/>
      <c r="BH2279" s="5"/>
      <c r="BI2279" s="5"/>
      <c r="BJ2279" s="5"/>
      <c r="BK2279" s="5"/>
      <c r="BL2279" s="5"/>
      <c r="BM2279" s="5"/>
      <c r="BN2279" s="5"/>
      <c r="BO2279" s="1">
        <f t="shared" si="35"/>
        <v>0</v>
      </c>
      <c r="BP2279" s="2"/>
    </row>
    <row r="2280" spans="1:68" x14ac:dyDescent="0.25">
      <c r="A2280" s="3"/>
      <c r="B2280" s="4"/>
      <c r="C2280" s="2"/>
      <c r="D2280" s="5"/>
      <c r="E2280" s="5"/>
      <c r="F2280" s="5"/>
      <c r="G2280" s="5"/>
      <c r="H2280" s="5"/>
      <c r="I2280" s="5"/>
      <c r="J2280" s="5"/>
      <c r="K2280" s="5"/>
      <c r="L2280" s="5"/>
      <c r="M2280" s="5"/>
      <c r="N2280" s="5"/>
      <c r="O2280" s="5"/>
      <c r="P2280" s="5"/>
      <c r="Q2280" s="5"/>
      <c r="R2280" s="5"/>
      <c r="S2280" s="5"/>
      <c r="T2280" s="5"/>
      <c r="U2280" s="5"/>
      <c r="V2280" s="5"/>
      <c r="W2280" s="5"/>
      <c r="X2280" s="5"/>
      <c r="Y2280" s="5"/>
      <c r="Z2280" s="5"/>
      <c r="AA2280" s="5"/>
      <c r="AB2280" s="5"/>
      <c r="AC2280" s="5"/>
      <c r="AD2280" s="5"/>
      <c r="AE2280" s="5"/>
      <c r="AF2280" s="5"/>
      <c r="AG2280" s="5"/>
      <c r="AH2280" s="5"/>
      <c r="AI2280" s="5"/>
      <c r="AJ2280" s="5"/>
      <c r="AK2280" s="5"/>
      <c r="AL2280" s="5"/>
      <c r="AM2280" s="5"/>
      <c r="AN2280" s="5"/>
      <c r="AO2280" s="5"/>
      <c r="AP2280" s="5"/>
      <c r="AQ2280" s="5"/>
      <c r="AR2280" s="5"/>
      <c r="AS2280" s="5"/>
      <c r="AT2280" s="5"/>
      <c r="AU2280" s="5"/>
      <c r="AV2280" s="5"/>
      <c r="AW2280" s="5"/>
      <c r="AX2280" s="5"/>
      <c r="AY2280" s="5"/>
      <c r="AZ2280" s="5"/>
      <c r="BA2280" s="5"/>
      <c r="BB2280" s="5"/>
      <c r="BC2280" s="5"/>
      <c r="BD2280" s="5"/>
      <c r="BE2280" s="5"/>
      <c r="BF2280" s="5"/>
      <c r="BG2280" s="5"/>
      <c r="BH2280" s="5"/>
      <c r="BI2280" s="5"/>
      <c r="BJ2280" s="5"/>
      <c r="BK2280" s="5"/>
      <c r="BL2280" s="5"/>
      <c r="BM2280" s="5"/>
      <c r="BN2280" s="5"/>
      <c r="BO2280" s="1">
        <f t="shared" si="35"/>
        <v>0</v>
      </c>
      <c r="BP2280" s="2"/>
    </row>
    <row r="2281" spans="1:68" x14ac:dyDescent="0.25">
      <c r="A2281" s="3"/>
      <c r="B2281" s="4"/>
      <c r="C2281" s="2"/>
      <c r="D2281" s="5"/>
      <c r="E2281" s="5"/>
      <c r="F2281" s="5"/>
      <c r="G2281" s="5"/>
      <c r="H2281" s="5"/>
      <c r="I2281" s="5"/>
      <c r="J2281" s="5"/>
      <c r="K2281" s="5"/>
      <c r="L2281" s="5"/>
      <c r="M2281" s="5"/>
      <c r="N2281" s="5"/>
      <c r="O2281" s="5"/>
      <c r="P2281" s="5"/>
      <c r="Q2281" s="5"/>
      <c r="R2281" s="5"/>
      <c r="S2281" s="5"/>
      <c r="T2281" s="5"/>
      <c r="U2281" s="5"/>
      <c r="V2281" s="5"/>
      <c r="W2281" s="5"/>
      <c r="X2281" s="5"/>
      <c r="Y2281" s="5"/>
      <c r="Z2281" s="5"/>
      <c r="AA2281" s="5"/>
      <c r="AB2281" s="5"/>
      <c r="AC2281" s="5"/>
      <c r="AD2281" s="5"/>
      <c r="AE2281" s="5"/>
      <c r="AF2281" s="5"/>
      <c r="AG2281" s="5"/>
      <c r="AH2281" s="5"/>
      <c r="AI2281" s="5"/>
      <c r="AJ2281" s="5"/>
      <c r="AK2281" s="5"/>
      <c r="AL2281" s="5"/>
      <c r="AM2281" s="5"/>
      <c r="AN2281" s="5"/>
      <c r="AO2281" s="5"/>
      <c r="AP2281" s="5"/>
      <c r="AQ2281" s="5"/>
      <c r="AR2281" s="5"/>
      <c r="AS2281" s="5"/>
      <c r="AT2281" s="5"/>
      <c r="AU2281" s="5"/>
      <c r="AV2281" s="5"/>
      <c r="AW2281" s="5"/>
      <c r="AX2281" s="5"/>
      <c r="AY2281" s="5"/>
      <c r="AZ2281" s="5"/>
      <c r="BA2281" s="5"/>
      <c r="BB2281" s="5"/>
      <c r="BC2281" s="5"/>
      <c r="BD2281" s="5"/>
      <c r="BE2281" s="5"/>
      <c r="BF2281" s="5"/>
      <c r="BG2281" s="5"/>
      <c r="BH2281" s="5"/>
      <c r="BI2281" s="5"/>
      <c r="BJ2281" s="5"/>
      <c r="BK2281" s="5"/>
      <c r="BL2281" s="5"/>
      <c r="BM2281" s="5"/>
      <c r="BN2281" s="5"/>
      <c r="BO2281" s="1">
        <f t="shared" si="35"/>
        <v>0</v>
      </c>
      <c r="BP2281" s="2"/>
    </row>
    <row r="2282" spans="1:68" x14ac:dyDescent="0.25">
      <c r="A2282" s="3"/>
      <c r="B2282" s="4"/>
      <c r="C2282" s="2"/>
      <c r="D2282" s="5"/>
      <c r="E2282" s="5"/>
      <c r="F2282" s="5"/>
      <c r="G2282" s="5"/>
      <c r="H2282" s="5"/>
      <c r="I2282" s="5"/>
      <c r="J2282" s="5"/>
      <c r="K2282" s="5"/>
      <c r="L2282" s="5"/>
      <c r="M2282" s="5"/>
      <c r="N2282" s="5"/>
      <c r="O2282" s="5"/>
      <c r="P2282" s="5"/>
      <c r="Q2282" s="5"/>
      <c r="R2282" s="5"/>
      <c r="S2282" s="5"/>
      <c r="T2282" s="5"/>
      <c r="U2282" s="5"/>
      <c r="V2282" s="5"/>
      <c r="W2282" s="5"/>
      <c r="X2282" s="5"/>
      <c r="Y2282" s="5"/>
      <c r="Z2282" s="5"/>
      <c r="AA2282" s="5"/>
      <c r="AB2282" s="5"/>
      <c r="AC2282" s="5"/>
      <c r="AD2282" s="5"/>
      <c r="AE2282" s="5"/>
      <c r="AF2282" s="5"/>
      <c r="AG2282" s="5"/>
      <c r="AH2282" s="5"/>
      <c r="AI2282" s="5"/>
      <c r="AJ2282" s="5"/>
      <c r="AK2282" s="5"/>
      <c r="AL2282" s="5"/>
      <c r="AM2282" s="5"/>
      <c r="AN2282" s="5"/>
      <c r="AO2282" s="5"/>
      <c r="AP2282" s="5"/>
      <c r="AQ2282" s="5"/>
      <c r="AR2282" s="5"/>
      <c r="AS2282" s="5"/>
      <c r="AT2282" s="5"/>
      <c r="AU2282" s="5"/>
      <c r="AV2282" s="5"/>
      <c r="AW2282" s="5"/>
      <c r="AX2282" s="5"/>
      <c r="AY2282" s="5"/>
      <c r="AZ2282" s="5"/>
      <c r="BA2282" s="5"/>
      <c r="BB2282" s="5"/>
      <c r="BC2282" s="5"/>
      <c r="BD2282" s="5"/>
      <c r="BE2282" s="5"/>
      <c r="BF2282" s="5"/>
      <c r="BG2282" s="5"/>
      <c r="BH2282" s="5"/>
      <c r="BI2282" s="5"/>
      <c r="BJ2282" s="5"/>
      <c r="BK2282" s="5"/>
      <c r="BL2282" s="5"/>
      <c r="BM2282" s="5"/>
      <c r="BN2282" s="5"/>
      <c r="BO2282" s="1">
        <f t="shared" si="35"/>
        <v>0</v>
      </c>
      <c r="BP2282" s="2"/>
    </row>
    <row r="2283" spans="1:68" x14ac:dyDescent="0.25">
      <c r="A2283" s="3"/>
      <c r="B2283" s="4"/>
      <c r="C2283" s="2"/>
      <c r="D2283" s="5"/>
      <c r="E2283" s="5"/>
      <c r="F2283" s="5"/>
      <c r="G2283" s="5"/>
      <c r="H2283" s="5"/>
      <c r="I2283" s="5"/>
      <c r="J2283" s="5"/>
      <c r="K2283" s="5"/>
      <c r="L2283" s="5"/>
      <c r="M2283" s="5"/>
      <c r="N2283" s="5"/>
      <c r="O2283" s="5"/>
      <c r="P2283" s="5"/>
      <c r="Q2283" s="5"/>
      <c r="R2283" s="5"/>
      <c r="S2283" s="5"/>
      <c r="T2283" s="5"/>
      <c r="U2283" s="5"/>
      <c r="V2283" s="5"/>
      <c r="W2283" s="5"/>
      <c r="X2283" s="5"/>
      <c r="Y2283" s="5"/>
      <c r="Z2283" s="5"/>
      <c r="AA2283" s="5"/>
      <c r="AB2283" s="5"/>
      <c r="AC2283" s="5"/>
      <c r="AD2283" s="5"/>
      <c r="AE2283" s="5"/>
      <c r="AF2283" s="5"/>
      <c r="AG2283" s="5"/>
      <c r="AH2283" s="5"/>
      <c r="AI2283" s="5"/>
      <c r="AJ2283" s="5"/>
      <c r="AK2283" s="5"/>
      <c r="AL2283" s="5"/>
      <c r="AM2283" s="5"/>
      <c r="AN2283" s="5"/>
      <c r="AO2283" s="5"/>
      <c r="AP2283" s="5"/>
      <c r="AQ2283" s="5"/>
      <c r="AR2283" s="5"/>
      <c r="AS2283" s="5"/>
      <c r="AT2283" s="5"/>
      <c r="AU2283" s="5"/>
      <c r="AV2283" s="5"/>
      <c r="AW2283" s="5"/>
      <c r="AX2283" s="5"/>
      <c r="AY2283" s="5"/>
      <c r="AZ2283" s="5"/>
      <c r="BA2283" s="5"/>
      <c r="BB2283" s="5"/>
      <c r="BC2283" s="5"/>
      <c r="BD2283" s="5"/>
      <c r="BE2283" s="5"/>
      <c r="BF2283" s="5"/>
      <c r="BG2283" s="5"/>
      <c r="BH2283" s="5"/>
      <c r="BI2283" s="5"/>
      <c r="BJ2283" s="5"/>
      <c r="BK2283" s="5"/>
      <c r="BL2283" s="5"/>
      <c r="BM2283" s="5"/>
      <c r="BN2283" s="5"/>
      <c r="BO2283" s="1">
        <f t="shared" si="35"/>
        <v>0</v>
      </c>
      <c r="BP2283" s="2"/>
    </row>
    <row r="2284" spans="1:68" x14ac:dyDescent="0.25">
      <c r="A2284" s="3"/>
      <c r="B2284" s="4"/>
      <c r="C2284" s="2"/>
      <c r="D2284" s="5"/>
      <c r="E2284" s="5"/>
      <c r="F2284" s="5"/>
      <c r="G2284" s="5"/>
      <c r="H2284" s="5"/>
      <c r="I2284" s="5"/>
      <c r="J2284" s="5"/>
      <c r="K2284" s="5"/>
      <c r="L2284" s="5"/>
      <c r="M2284" s="5"/>
      <c r="N2284" s="5"/>
      <c r="O2284" s="5"/>
      <c r="P2284" s="5"/>
      <c r="Q2284" s="5"/>
      <c r="R2284" s="5"/>
      <c r="S2284" s="5"/>
      <c r="T2284" s="5"/>
      <c r="U2284" s="5"/>
      <c r="V2284" s="5"/>
      <c r="W2284" s="5"/>
      <c r="X2284" s="5"/>
      <c r="Y2284" s="5"/>
      <c r="Z2284" s="5"/>
      <c r="AA2284" s="5"/>
      <c r="AB2284" s="5"/>
      <c r="AC2284" s="5"/>
      <c r="AD2284" s="5"/>
      <c r="AE2284" s="5"/>
      <c r="AF2284" s="5"/>
      <c r="AG2284" s="5"/>
      <c r="AH2284" s="5"/>
      <c r="AI2284" s="5"/>
      <c r="AJ2284" s="5"/>
      <c r="AK2284" s="5"/>
      <c r="AL2284" s="5"/>
      <c r="AM2284" s="5"/>
      <c r="AN2284" s="5"/>
      <c r="AO2284" s="5"/>
      <c r="AP2284" s="5"/>
      <c r="AQ2284" s="5"/>
      <c r="AR2284" s="5"/>
      <c r="AS2284" s="5"/>
      <c r="AT2284" s="5"/>
      <c r="AU2284" s="5"/>
      <c r="AV2284" s="5"/>
      <c r="AW2284" s="5"/>
      <c r="AX2284" s="5"/>
      <c r="AY2284" s="5"/>
      <c r="AZ2284" s="5"/>
      <c r="BA2284" s="5"/>
      <c r="BB2284" s="5"/>
      <c r="BC2284" s="5"/>
      <c r="BD2284" s="5"/>
      <c r="BE2284" s="5"/>
      <c r="BF2284" s="5"/>
      <c r="BG2284" s="5"/>
      <c r="BH2284" s="5"/>
      <c r="BI2284" s="5"/>
      <c r="BJ2284" s="5"/>
      <c r="BK2284" s="5"/>
      <c r="BL2284" s="5"/>
      <c r="BM2284" s="5"/>
      <c r="BN2284" s="5"/>
      <c r="BO2284" s="1">
        <f t="shared" si="35"/>
        <v>0</v>
      </c>
      <c r="BP2284" s="2"/>
    </row>
    <row r="2285" spans="1:68" x14ac:dyDescent="0.25">
      <c r="A2285" s="3"/>
      <c r="B2285" s="4"/>
      <c r="C2285" s="2"/>
      <c r="D2285" s="5"/>
      <c r="E2285" s="5"/>
      <c r="F2285" s="5"/>
      <c r="G2285" s="5"/>
      <c r="H2285" s="5"/>
      <c r="I2285" s="5"/>
      <c r="J2285" s="5"/>
      <c r="K2285" s="5"/>
      <c r="L2285" s="5"/>
      <c r="M2285" s="5"/>
      <c r="N2285" s="5"/>
      <c r="O2285" s="5"/>
      <c r="P2285" s="5"/>
      <c r="Q2285" s="5"/>
      <c r="R2285" s="5"/>
      <c r="S2285" s="5"/>
      <c r="T2285" s="5"/>
      <c r="U2285" s="5"/>
      <c r="V2285" s="5"/>
      <c r="W2285" s="5"/>
      <c r="X2285" s="5"/>
      <c r="Y2285" s="5"/>
      <c r="Z2285" s="5"/>
      <c r="AA2285" s="5"/>
      <c r="AB2285" s="5"/>
      <c r="AC2285" s="5"/>
      <c r="AD2285" s="5"/>
      <c r="AE2285" s="5"/>
      <c r="AF2285" s="5"/>
      <c r="AG2285" s="5"/>
      <c r="AH2285" s="5"/>
      <c r="AI2285" s="5"/>
      <c r="AJ2285" s="5"/>
      <c r="AK2285" s="5"/>
      <c r="AL2285" s="5"/>
      <c r="AM2285" s="5"/>
      <c r="AN2285" s="5"/>
      <c r="AO2285" s="5"/>
      <c r="AP2285" s="5"/>
      <c r="AQ2285" s="5"/>
      <c r="AR2285" s="5"/>
      <c r="AS2285" s="5"/>
      <c r="AT2285" s="5"/>
      <c r="AU2285" s="5"/>
      <c r="AV2285" s="5"/>
      <c r="AW2285" s="5"/>
      <c r="AX2285" s="5"/>
      <c r="AY2285" s="5"/>
      <c r="AZ2285" s="5"/>
      <c r="BA2285" s="5"/>
      <c r="BB2285" s="5"/>
      <c r="BC2285" s="5"/>
      <c r="BD2285" s="5"/>
      <c r="BE2285" s="5"/>
      <c r="BF2285" s="5"/>
      <c r="BG2285" s="5"/>
      <c r="BH2285" s="5"/>
      <c r="BI2285" s="5"/>
      <c r="BJ2285" s="5"/>
      <c r="BK2285" s="5"/>
      <c r="BL2285" s="5"/>
      <c r="BM2285" s="5"/>
      <c r="BN2285" s="5"/>
      <c r="BO2285" s="1">
        <f t="shared" si="35"/>
        <v>0</v>
      </c>
      <c r="BP2285" s="2"/>
    </row>
    <row r="2286" spans="1:68" x14ac:dyDescent="0.25">
      <c r="A2286" s="3"/>
      <c r="B2286" s="4"/>
      <c r="C2286" s="2"/>
      <c r="D2286" s="5"/>
      <c r="E2286" s="5"/>
      <c r="F2286" s="5"/>
      <c r="G2286" s="5"/>
      <c r="H2286" s="5"/>
      <c r="I2286" s="5"/>
      <c r="J2286" s="5"/>
      <c r="K2286" s="5"/>
      <c r="L2286" s="5"/>
      <c r="M2286" s="5"/>
      <c r="N2286" s="5"/>
      <c r="O2286" s="5"/>
      <c r="P2286" s="5"/>
      <c r="Q2286" s="5"/>
      <c r="R2286" s="5"/>
      <c r="S2286" s="5"/>
      <c r="T2286" s="5"/>
      <c r="U2286" s="5"/>
      <c r="V2286" s="5"/>
      <c r="W2286" s="5"/>
      <c r="X2286" s="5"/>
      <c r="Y2286" s="5"/>
      <c r="Z2286" s="5"/>
      <c r="AA2286" s="5"/>
      <c r="AB2286" s="5"/>
      <c r="AC2286" s="5"/>
      <c r="AD2286" s="5"/>
      <c r="AE2286" s="5"/>
      <c r="AF2286" s="5"/>
      <c r="AG2286" s="5"/>
      <c r="AH2286" s="5"/>
      <c r="AI2286" s="5"/>
      <c r="AJ2286" s="5"/>
      <c r="AK2286" s="5"/>
      <c r="AL2286" s="5"/>
      <c r="AM2286" s="5"/>
      <c r="AN2286" s="5"/>
      <c r="AO2286" s="5"/>
      <c r="AP2286" s="5"/>
      <c r="AQ2286" s="5"/>
      <c r="AR2286" s="5"/>
      <c r="AS2286" s="5"/>
      <c r="AT2286" s="5"/>
      <c r="AU2286" s="5"/>
      <c r="AV2286" s="5"/>
      <c r="AW2286" s="5"/>
      <c r="AX2286" s="5"/>
      <c r="AY2286" s="5"/>
      <c r="AZ2286" s="5"/>
      <c r="BA2286" s="5"/>
      <c r="BB2286" s="5"/>
      <c r="BC2286" s="5"/>
      <c r="BD2286" s="5"/>
      <c r="BE2286" s="5"/>
      <c r="BF2286" s="5"/>
      <c r="BG2286" s="5"/>
      <c r="BH2286" s="5"/>
      <c r="BI2286" s="5"/>
      <c r="BJ2286" s="5"/>
      <c r="BK2286" s="5"/>
      <c r="BL2286" s="5"/>
      <c r="BM2286" s="5"/>
      <c r="BN2286" s="5"/>
      <c r="BO2286" s="1">
        <f t="shared" si="35"/>
        <v>0</v>
      </c>
      <c r="BP2286" s="2"/>
    </row>
    <row r="2287" spans="1:68" x14ac:dyDescent="0.25">
      <c r="A2287" s="3"/>
      <c r="B2287" s="4"/>
      <c r="C2287" s="2"/>
      <c r="D2287" s="5"/>
      <c r="E2287" s="5"/>
      <c r="F2287" s="5"/>
      <c r="G2287" s="5"/>
      <c r="H2287" s="5"/>
      <c r="I2287" s="5"/>
      <c r="J2287" s="5"/>
      <c r="K2287" s="5"/>
      <c r="L2287" s="5"/>
      <c r="M2287" s="5"/>
      <c r="N2287" s="5"/>
      <c r="O2287" s="5"/>
      <c r="P2287" s="5"/>
      <c r="Q2287" s="5"/>
      <c r="R2287" s="5"/>
      <c r="S2287" s="5"/>
      <c r="T2287" s="5"/>
      <c r="U2287" s="5"/>
      <c r="V2287" s="5"/>
      <c r="W2287" s="5"/>
      <c r="X2287" s="5"/>
      <c r="Y2287" s="5"/>
      <c r="Z2287" s="5"/>
      <c r="AA2287" s="5"/>
      <c r="AB2287" s="5"/>
      <c r="AC2287" s="5"/>
      <c r="AD2287" s="5"/>
      <c r="AE2287" s="5"/>
      <c r="AF2287" s="5"/>
      <c r="AG2287" s="5"/>
      <c r="AH2287" s="5"/>
      <c r="AI2287" s="5"/>
      <c r="AJ2287" s="5"/>
      <c r="AK2287" s="5"/>
      <c r="AL2287" s="5"/>
      <c r="AM2287" s="5"/>
      <c r="AN2287" s="5"/>
      <c r="AO2287" s="5"/>
      <c r="AP2287" s="5"/>
      <c r="AQ2287" s="5"/>
      <c r="AR2287" s="5"/>
      <c r="AS2287" s="5"/>
      <c r="AT2287" s="5"/>
      <c r="AU2287" s="5"/>
      <c r="AV2287" s="5"/>
      <c r="AW2287" s="5"/>
      <c r="AX2287" s="5"/>
      <c r="AY2287" s="5"/>
      <c r="AZ2287" s="5"/>
      <c r="BA2287" s="5"/>
      <c r="BB2287" s="5"/>
      <c r="BC2287" s="5"/>
      <c r="BD2287" s="5"/>
      <c r="BE2287" s="5"/>
      <c r="BF2287" s="5"/>
      <c r="BG2287" s="5"/>
      <c r="BH2287" s="5"/>
      <c r="BI2287" s="5"/>
      <c r="BJ2287" s="5"/>
      <c r="BK2287" s="5"/>
      <c r="BL2287" s="5"/>
      <c r="BM2287" s="5"/>
      <c r="BN2287" s="5"/>
      <c r="BO2287" s="1">
        <f t="shared" si="35"/>
        <v>0</v>
      </c>
      <c r="BP2287" s="2"/>
    </row>
    <row r="2288" spans="1:68" x14ac:dyDescent="0.25">
      <c r="A2288" s="3"/>
      <c r="B2288" s="4"/>
      <c r="C2288" s="2"/>
      <c r="D2288" s="5"/>
      <c r="E2288" s="5"/>
      <c r="F2288" s="5"/>
      <c r="G2288" s="5"/>
      <c r="H2288" s="5"/>
      <c r="I2288" s="5"/>
      <c r="J2288" s="5"/>
      <c r="K2288" s="5"/>
      <c r="L2288" s="5"/>
      <c r="M2288" s="5"/>
      <c r="N2288" s="5"/>
      <c r="O2288" s="5"/>
      <c r="P2288" s="5"/>
      <c r="Q2288" s="5"/>
      <c r="R2288" s="5"/>
      <c r="S2288" s="5"/>
      <c r="T2288" s="5"/>
      <c r="U2288" s="5"/>
      <c r="V2288" s="5"/>
      <c r="W2288" s="5"/>
      <c r="X2288" s="5"/>
      <c r="Y2288" s="5"/>
      <c r="Z2288" s="5"/>
      <c r="AA2288" s="5"/>
      <c r="AB2288" s="5"/>
      <c r="AC2288" s="5"/>
      <c r="AD2288" s="5"/>
      <c r="AE2288" s="5"/>
      <c r="AF2288" s="5"/>
      <c r="AG2288" s="5"/>
      <c r="AH2288" s="5"/>
      <c r="AI2288" s="5"/>
      <c r="AJ2288" s="5"/>
      <c r="AK2288" s="5"/>
      <c r="AL2288" s="5"/>
      <c r="AM2288" s="5"/>
      <c r="AN2288" s="5"/>
      <c r="AO2288" s="5"/>
      <c r="AP2288" s="5"/>
      <c r="AQ2288" s="5"/>
      <c r="AR2288" s="5"/>
      <c r="AS2288" s="5"/>
      <c r="AT2288" s="5"/>
      <c r="AU2288" s="5"/>
      <c r="AV2288" s="5"/>
      <c r="AW2288" s="5"/>
      <c r="AX2288" s="5"/>
      <c r="AY2288" s="5"/>
      <c r="AZ2288" s="5"/>
      <c r="BA2288" s="5"/>
      <c r="BB2288" s="5"/>
      <c r="BC2288" s="5"/>
      <c r="BD2288" s="5"/>
      <c r="BE2288" s="5"/>
      <c r="BF2288" s="5"/>
      <c r="BG2288" s="5"/>
      <c r="BH2288" s="5"/>
      <c r="BI2288" s="5"/>
      <c r="BJ2288" s="5"/>
      <c r="BK2288" s="5"/>
      <c r="BL2288" s="5"/>
      <c r="BM2288" s="5"/>
      <c r="BN2288" s="5"/>
      <c r="BO2288" s="1">
        <f t="shared" si="35"/>
        <v>0</v>
      </c>
      <c r="BP2288" s="2"/>
    </row>
    <row r="2289" spans="1:68" x14ac:dyDescent="0.25">
      <c r="A2289" s="3"/>
      <c r="B2289" s="4"/>
      <c r="C2289" s="2"/>
      <c r="D2289" s="5"/>
      <c r="E2289" s="5"/>
      <c r="F2289" s="5"/>
      <c r="G2289" s="5"/>
      <c r="H2289" s="5"/>
      <c r="I2289" s="5"/>
      <c r="J2289" s="5"/>
      <c r="K2289" s="5"/>
      <c r="L2289" s="5"/>
      <c r="M2289" s="5"/>
      <c r="N2289" s="5"/>
      <c r="O2289" s="5"/>
      <c r="P2289" s="5"/>
      <c r="Q2289" s="5"/>
      <c r="R2289" s="5"/>
      <c r="S2289" s="5"/>
      <c r="T2289" s="5"/>
      <c r="U2289" s="5"/>
      <c r="V2289" s="5"/>
      <c r="W2289" s="5"/>
      <c r="X2289" s="5"/>
      <c r="Y2289" s="5"/>
      <c r="Z2289" s="5"/>
      <c r="AA2289" s="5"/>
      <c r="AB2289" s="5"/>
      <c r="AC2289" s="5"/>
      <c r="AD2289" s="5"/>
      <c r="AE2289" s="5"/>
      <c r="AF2289" s="5"/>
      <c r="AG2289" s="5"/>
      <c r="AH2289" s="5"/>
      <c r="AI2289" s="5"/>
      <c r="AJ2289" s="5"/>
      <c r="AK2289" s="5"/>
      <c r="AL2289" s="5"/>
      <c r="AM2289" s="5"/>
      <c r="AN2289" s="5"/>
      <c r="AO2289" s="5"/>
      <c r="AP2289" s="5"/>
      <c r="AQ2289" s="5"/>
      <c r="AR2289" s="5"/>
      <c r="AS2289" s="5"/>
      <c r="AT2289" s="5"/>
      <c r="AU2289" s="5"/>
      <c r="AV2289" s="5"/>
      <c r="AW2289" s="5"/>
      <c r="AX2289" s="5"/>
      <c r="AY2289" s="5"/>
      <c r="AZ2289" s="5"/>
      <c r="BA2289" s="5"/>
      <c r="BB2289" s="5"/>
      <c r="BC2289" s="5"/>
      <c r="BD2289" s="5"/>
      <c r="BE2289" s="5"/>
      <c r="BF2289" s="5"/>
      <c r="BG2289" s="5"/>
      <c r="BH2289" s="5"/>
      <c r="BI2289" s="5"/>
      <c r="BJ2289" s="5"/>
      <c r="BK2289" s="5"/>
      <c r="BL2289" s="5"/>
      <c r="BM2289" s="5"/>
      <c r="BN2289" s="5"/>
      <c r="BO2289" s="1">
        <f t="shared" si="35"/>
        <v>0</v>
      </c>
      <c r="BP2289" s="2"/>
    </row>
    <row r="2290" spans="1:68" x14ac:dyDescent="0.25">
      <c r="A2290" s="3"/>
      <c r="B2290" s="4"/>
      <c r="C2290" s="2"/>
      <c r="D2290" s="5"/>
      <c r="E2290" s="5"/>
      <c r="F2290" s="5"/>
      <c r="G2290" s="5"/>
      <c r="H2290" s="5"/>
      <c r="I2290" s="5"/>
      <c r="J2290" s="5"/>
      <c r="K2290" s="5"/>
      <c r="L2290" s="5"/>
      <c r="M2290" s="5"/>
      <c r="N2290" s="5"/>
      <c r="O2290" s="5"/>
      <c r="P2290" s="5"/>
      <c r="Q2290" s="5"/>
      <c r="R2290" s="5"/>
      <c r="S2290" s="5"/>
      <c r="T2290" s="5"/>
      <c r="U2290" s="5"/>
      <c r="V2290" s="5"/>
      <c r="W2290" s="5"/>
      <c r="X2290" s="5"/>
      <c r="Y2290" s="5"/>
      <c r="Z2290" s="5"/>
      <c r="AA2290" s="5"/>
      <c r="AB2290" s="5"/>
      <c r="AC2290" s="5"/>
      <c r="AD2290" s="5"/>
      <c r="AE2290" s="5"/>
      <c r="AF2290" s="5"/>
      <c r="AG2290" s="5"/>
      <c r="AH2290" s="5"/>
      <c r="AI2290" s="5"/>
      <c r="AJ2290" s="5"/>
      <c r="AK2290" s="5"/>
      <c r="AL2290" s="5"/>
      <c r="AM2290" s="5"/>
      <c r="AN2290" s="5"/>
      <c r="AO2290" s="5"/>
      <c r="AP2290" s="5"/>
      <c r="AQ2290" s="5"/>
      <c r="AR2290" s="5"/>
      <c r="AS2290" s="5"/>
      <c r="AT2290" s="5"/>
      <c r="AU2290" s="5"/>
      <c r="AV2290" s="5"/>
      <c r="AW2290" s="5"/>
      <c r="AX2290" s="5"/>
      <c r="AY2290" s="5"/>
      <c r="AZ2290" s="5"/>
      <c r="BA2290" s="5"/>
      <c r="BB2290" s="5"/>
      <c r="BC2290" s="5"/>
      <c r="BD2290" s="5"/>
      <c r="BE2290" s="5"/>
      <c r="BF2290" s="5"/>
      <c r="BG2290" s="5"/>
      <c r="BH2290" s="5"/>
      <c r="BI2290" s="5"/>
      <c r="BJ2290" s="5"/>
      <c r="BK2290" s="5"/>
      <c r="BL2290" s="5"/>
      <c r="BM2290" s="5"/>
      <c r="BN2290" s="5"/>
      <c r="BO2290" s="1">
        <f t="shared" si="35"/>
        <v>0</v>
      </c>
      <c r="BP2290" s="2"/>
    </row>
    <row r="2291" spans="1:68" x14ac:dyDescent="0.25">
      <c r="A2291" s="3"/>
      <c r="B2291" s="4"/>
      <c r="C2291" s="2"/>
      <c r="D2291" s="5"/>
      <c r="E2291" s="5"/>
      <c r="F2291" s="5"/>
      <c r="G2291" s="5"/>
      <c r="H2291" s="5"/>
      <c r="I2291" s="5"/>
      <c r="J2291" s="5"/>
      <c r="K2291" s="5"/>
      <c r="L2291" s="5"/>
      <c r="M2291" s="5"/>
      <c r="N2291" s="5"/>
      <c r="O2291" s="5"/>
      <c r="P2291" s="5"/>
      <c r="Q2291" s="5"/>
      <c r="R2291" s="5"/>
      <c r="S2291" s="5"/>
      <c r="T2291" s="5"/>
      <c r="U2291" s="5"/>
      <c r="V2291" s="5"/>
      <c r="W2291" s="5"/>
      <c r="X2291" s="5"/>
      <c r="Y2291" s="5"/>
      <c r="Z2291" s="5"/>
      <c r="AA2291" s="5"/>
      <c r="AB2291" s="5"/>
      <c r="AC2291" s="5"/>
      <c r="AD2291" s="5"/>
      <c r="AE2291" s="5"/>
      <c r="AF2291" s="5"/>
      <c r="AG2291" s="5"/>
      <c r="AH2291" s="5"/>
      <c r="AI2291" s="5"/>
      <c r="AJ2291" s="5"/>
      <c r="AK2291" s="5"/>
      <c r="AL2291" s="5"/>
      <c r="AM2291" s="5"/>
      <c r="AN2291" s="5"/>
      <c r="AO2291" s="5"/>
      <c r="AP2291" s="5"/>
      <c r="AQ2291" s="5"/>
      <c r="AR2291" s="5"/>
      <c r="AS2291" s="5"/>
      <c r="AT2291" s="5"/>
      <c r="AU2291" s="5"/>
      <c r="AV2291" s="5"/>
      <c r="AW2291" s="5"/>
      <c r="AX2291" s="5"/>
      <c r="AY2291" s="5"/>
      <c r="AZ2291" s="5"/>
      <c r="BA2291" s="5"/>
      <c r="BB2291" s="5"/>
      <c r="BC2291" s="5"/>
      <c r="BD2291" s="5"/>
      <c r="BE2291" s="5"/>
      <c r="BF2291" s="5"/>
      <c r="BG2291" s="5"/>
      <c r="BH2291" s="5"/>
      <c r="BI2291" s="5"/>
      <c r="BJ2291" s="5"/>
      <c r="BK2291" s="5"/>
      <c r="BL2291" s="5"/>
      <c r="BM2291" s="5"/>
      <c r="BN2291" s="5"/>
      <c r="BO2291" s="1">
        <f t="shared" si="35"/>
        <v>0</v>
      </c>
      <c r="BP2291" s="2"/>
    </row>
    <row r="2292" spans="1:68" x14ac:dyDescent="0.25">
      <c r="A2292" s="3"/>
      <c r="B2292" s="4"/>
      <c r="C2292" s="2"/>
      <c r="D2292" s="5"/>
      <c r="E2292" s="5"/>
      <c r="F2292" s="5"/>
      <c r="G2292" s="5"/>
      <c r="H2292" s="5"/>
      <c r="I2292" s="5"/>
      <c r="J2292" s="5"/>
      <c r="K2292" s="5"/>
      <c r="L2292" s="5"/>
      <c r="M2292" s="5"/>
      <c r="N2292" s="5"/>
      <c r="O2292" s="5"/>
      <c r="P2292" s="5"/>
      <c r="Q2292" s="5"/>
      <c r="R2292" s="5"/>
      <c r="S2292" s="5"/>
      <c r="T2292" s="5"/>
      <c r="U2292" s="5"/>
      <c r="V2292" s="5"/>
      <c r="W2292" s="5"/>
      <c r="X2292" s="5"/>
      <c r="Y2292" s="5"/>
      <c r="Z2292" s="5"/>
      <c r="AA2292" s="5"/>
      <c r="AB2292" s="5"/>
      <c r="AC2292" s="5"/>
      <c r="AD2292" s="5"/>
      <c r="AE2292" s="5"/>
      <c r="AF2292" s="5"/>
      <c r="AG2292" s="5"/>
      <c r="AH2292" s="5"/>
      <c r="AI2292" s="5"/>
      <c r="AJ2292" s="5"/>
      <c r="AK2292" s="5"/>
      <c r="AL2292" s="5"/>
      <c r="AM2292" s="5"/>
      <c r="AN2292" s="5"/>
      <c r="AO2292" s="5"/>
      <c r="AP2292" s="5"/>
      <c r="AQ2292" s="5"/>
      <c r="AR2292" s="5"/>
      <c r="AS2292" s="5"/>
      <c r="AT2292" s="5"/>
      <c r="AU2292" s="5"/>
      <c r="AV2292" s="5"/>
      <c r="AW2292" s="5"/>
      <c r="AX2292" s="5"/>
      <c r="AY2292" s="5"/>
      <c r="AZ2292" s="5"/>
      <c r="BA2292" s="5"/>
      <c r="BB2292" s="5"/>
      <c r="BC2292" s="5"/>
      <c r="BD2292" s="5"/>
      <c r="BE2292" s="5"/>
      <c r="BF2292" s="5"/>
      <c r="BG2292" s="5"/>
      <c r="BH2292" s="5"/>
      <c r="BI2292" s="5"/>
      <c r="BJ2292" s="5"/>
      <c r="BK2292" s="5"/>
      <c r="BL2292" s="5"/>
      <c r="BM2292" s="5"/>
      <c r="BN2292" s="5"/>
      <c r="BO2292" s="1">
        <f t="shared" si="35"/>
        <v>0</v>
      </c>
      <c r="BP2292" s="2"/>
    </row>
    <row r="2293" spans="1:68" x14ac:dyDescent="0.25">
      <c r="A2293" s="3"/>
      <c r="B2293" s="4"/>
      <c r="C2293" s="2"/>
      <c r="D2293" s="5"/>
      <c r="E2293" s="5"/>
      <c r="F2293" s="5"/>
      <c r="G2293" s="5"/>
      <c r="H2293" s="5"/>
      <c r="I2293" s="5"/>
      <c r="J2293" s="5"/>
      <c r="K2293" s="5"/>
      <c r="L2293" s="5"/>
      <c r="M2293" s="5"/>
      <c r="N2293" s="5"/>
      <c r="O2293" s="5"/>
      <c r="P2293" s="5"/>
      <c r="Q2293" s="5"/>
      <c r="R2293" s="5"/>
      <c r="S2293" s="5"/>
      <c r="T2293" s="5"/>
      <c r="U2293" s="5"/>
      <c r="V2293" s="5"/>
      <c r="W2293" s="5"/>
      <c r="X2293" s="5"/>
      <c r="Y2293" s="5"/>
      <c r="Z2293" s="5"/>
      <c r="AA2293" s="5"/>
      <c r="AB2293" s="5"/>
      <c r="AC2293" s="5"/>
      <c r="AD2293" s="5"/>
      <c r="AE2293" s="5"/>
      <c r="AF2293" s="5"/>
      <c r="AG2293" s="5"/>
      <c r="AH2293" s="5"/>
      <c r="AI2293" s="5"/>
      <c r="AJ2293" s="5"/>
      <c r="AK2293" s="5"/>
      <c r="AL2293" s="5"/>
      <c r="AM2293" s="5"/>
      <c r="AN2293" s="5"/>
      <c r="AO2293" s="5"/>
      <c r="AP2293" s="5"/>
      <c r="AQ2293" s="5"/>
      <c r="AR2293" s="5"/>
      <c r="AS2293" s="5"/>
      <c r="AT2293" s="5"/>
      <c r="AU2293" s="5"/>
      <c r="AV2293" s="5"/>
      <c r="AW2293" s="5"/>
      <c r="AX2293" s="5"/>
      <c r="AY2293" s="5"/>
      <c r="AZ2293" s="5"/>
      <c r="BA2293" s="5"/>
      <c r="BB2293" s="5"/>
      <c r="BC2293" s="5"/>
      <c r="BD2293" s="5"/>
      <c r="BE2293" s="5"/>
      <c r="BF2293" s="5"/>
      <c r="BG2293" s="5"/>
      <c r="BH2293" s="5"/>
      <c r="BI2293" s="5"/>
      <c r="BJ2293" s="5"/>
      <c r="BK2293" s="5"/>
      <c r="BL2293" s="5"/>
      <c r="BM2293" s="5"/>
      <c r="BN2293" s="5"/>
      <c r="BO2293" s="1">
        <f t="shared" si="35"/>
        <v>0</v>
      </c>
      <c r="BP2293" s="2"/>
    </row>
    <row r="2294" spans="1:68" x14ac:dyDescent="0.25">
      <c r="A2294" s="3"/>
      <c r="B2294" s="4"/>
      <c r="C2294" s="2"/>
      <c r="D2294" s="5"/>
      <c r="E2294" s="5"/>
      <c r="F2294" s="5"/>
      <c r="G2294" s="5"/>
      <c r="H2294" s="5"/>
      <c r="I2294" s="5"/>
      <c r="J2294" s="5"/>
      <c r="K2294" s="5"/>
      <c r="L2294" s="5"/>
      <c r="M2294" s="5"/>
      <c r="N2294" s="5"/>
      <c r="O2294" s="5"/>
      <c r="P2294" s="5"/>
      <c r="Q2294" s="5"/>
      <c r="R2294" s="5"/>
      <c r="S2294" s="5"/>
      <c r="T2294" s="5"/>
      <c r="U2294" s="5"/>
      <c r="V2294" s="5"/>
      <c r="W2294" s="5"/>
      <c r="X2294" s="5"/>
      <c r="Y2294" s="5"/>
      <c r="Z2294" s="5"/>
      <c r="AA2294" s="5"/>
      <c r="AB2294" s="5"/>
      <c r="AC2294" s="5"/>
      <c r="AD2294" s="5"/>
      <c r="AE2294" s="5"/>
      <c r="AF2294" s="5"/>
      <c r="AG2294" s="5"/>
      <c r="AH2294" s="5"/>
      <c r="AI2294" s="5"/>
      <c r="AJ2294" s="5"/>
      <c r="AK2294" s="5"/>
      <c r="AL2294" s="5"/>
      <c r="AM2294" s="5"/>
      <c r="AN2294" s="5"/>
      <c r="AO2294" s="5"/>
      <c r="AP2294" s="5"/>
      <c r="AQ2294" s="5"/>
      <c r="AR2294" s="5"/>
      <c r="AS2294" s="5"/>
      <c r="AT2294" s="5"/>
      <c r="AU2294" s="5"/>
      <c r="AV2294" s="5"/>
      <c r="AW2294" s="5"/>
      <c r="AX2294" s="5"/>
      <c r="AY2294" s="5"/>
      <c r="AZ2294" s="5"/>
      <c r="BA2294" s="5"/>
      <c r="BB2294" s="5"/>
      <c r="BC2294" s="5"/>
      <c r="BD2294" s="5"/>
      <c r="BE2294" s="5"/>
      <c r="BF2294" s="5"/>
      <c r="BG2294" s="5"/>
      <c r="BH2294" s="5"/>
      <c r="BI2294" s="5"/>
      <c r="BJ2294" s="5"/>
      <c r="BK2294" s="5"/>
      <c r="BL2294" s="5"/>
      <c r="BM2294" s="5"/>
      <c r="BN2294" s="5"/>
      <c r="BO2294" s="1">
        <f t="shared" si="35"/>
        <v>0</v>
      </c>
      <c r="BP2294" s="2"/>
    </row>
    <row r="2295" spans="1:68" x14ac:dyDescent="0.25">
      <c r="A2295" s="3"/>
      <c r="B2295" s="4"/>
      <c r="C2295" s="2"/>
      <c r="D2295" s="5"/>
      <c r="E2295" s="5"/>
      <c r="F2295" s="5"/>
      <c r="G2295" s="5"/>
      <c r="H2295" s="5"/>
      <c r="I2295" s="5"/>
      <c r="J2295" s="5"/>
      <c r="K2295" s="5"/>
      <c r="L2295" s="5"/>
      <c r="M2295" s="5"/>
      <c r="N2295" s="5"/>
      <c r="O2295" s="5"/>
      <c r="P2295" s="5"/>
      <c r="Q2295" s="5"/>
      <c r="R2295" s="5"/>
      <c r="S2295" s="5"/>
      <c r="T2295" s="5"/>
      <c r="U2295" s="5"/>
      <c r="V2295" s="5"/>
      <c r="W2295" s="5"/>
      <c r="X2295" s="5"/>
      <c r="Y2295" s="5"/>
      <c r="Z2295" s="5"/>
      <c r="AA2295" s="5"/>
      <c r="AB2295" s="5"/>
      <c r="AC2295" s="5"/>
      <c r="AD2295" s="5"/>
      <c r="AE2295" s="5"/>
      <c r="AF2295" s="5"/>
      <c r="AG2295" s="5"/>
      <c r="AH2295" s="5"/>
      <c r="AI2295" s="5"/>
      <c r="AJ2295" s="5"/>
      <c r="AK2295" s="5"/>
      <c r="AL2295" s="5"/>
      <c r="AM2295" s="5"/>
      <c r="AN2295" s="5"/>
      <c r="AO2295" s="5"/>
      <c r="AP2295" s="5"/>
      <c r="AQ2295" s="5"/>
      <c r="AR2295" s="5"/>
      <c r="AS2295" s="5"/>
      <c r="AT2295" s="5"/>
      <c r="AU2295" s="5"/>
      <c r="AV2295" s="5"/>
      <c r="AW2295" s="5"/>
      <c r="AX2295" s="5"/>
      <c r="AY2295" s="5"/>
      <c r="AZ2295" s="5"/>
      <c r="BA2295" s="5"/>
      <c r="BB2295" s="5"/>
      <c r="BC2295" s="5"/>
      <c r="BD2295" s="5"/>
      <c r="BE2295" s="5"/>
      <c r="BF2295" s="5"/>
      <c r="BG2295" s="5"/>
      <c r="BH2295" s="5"/>
      <c r="BI2295" s="5"/>
      <c r="BJ2295" s="5"/>
      <c r="BK2295" s="5"/>
      <c r="BL2295" s="5"/>
      <c r="BM2295" s="5"/>
      <c r="BN2295" s="5"/>
      <c r="BO2295" s="1">
        <f t="shared" si="35"/>
        <v>0</v>
      </c>
      <c r="BP2295" s="2"/>
    </row>
    <row r="2296" spans="1:68" x14ac:dyDescent="0.25">
      <c r="A2296" s="3"/>
      <c r="B2296" s="4"/>
      <c r="C2296" s="2"/>
      <c r="D2296" s="5"/>
      <c r="E2296" s="5"/>
      <c r="F2296" s="5"/>
      <c r="G2296" s="5"/>
      <c r="H2296" s="5"/>
      <c r="I2296" s="5"/>
      <c r="J2296" s="5"/>
      <c r="K2296" s="5"/>
      <c r="L2296" s="5"/>
      <c r="M2296" s="5"/>
      <c r="N2296" s="5"/>
      <c r="O2296" s="5"/>
      <c r="P2296" s="5"/>
      <c r="Q2296" s="5"/>
      <c r="R2296" s="5"/>
      <c r="S2296" s="5"/>
      <c r="T2296" s="5"/>
      <c r="U2296" s="5"/>
      <c r="V2296" s="5"/>
      <c r="W2296" s="5"/>
      <c r="X2296" s="5"/>
      <c r="Y2296" s="5"/>
      <c r="Z2296" s="5"/>
      <c r="AA2296" s="5"/>
      <c r="AB2296" s="5"/>
      <c r="AC2296" s="5"/>
      <c r="AD2296" s="5"/>
      <c r="AE2296" s="5"/>
      <c r="AF2296" s="5"/>
      <c r="AG2296" s="5"/>
      <c r="AH2296" s="5"/>
      <c r="AI2296" s="5"/>
      <c r="AJ2296" s="5"/>
      <c r="AK2296" s="5"/>
      <c r="AL2296" s="5"/>
      <c r="AM2296" s="5"/>
      <c r="AN2296" s="5"/>
      <c r="AO2296" s="5"/>
      <c r="AP2296" s="5"/>
      <c r="AQ2296" s="5"/>
      <c r="AR2296" s="5"/>
      <c r="AS2296" s="5"/>
      <c r="AT2296" s="5"/>
      <c r="AU2296" s="5"/>
      <c r="AV2296" s="5"/>
      <c r="AW2296" s="5"/>
      <c r="AX2296" s="5"/>
      <c r="AY2296" s="5"/>
      <c r="AZ2296" s="5"/>
      <c r="BA2296" s="5"/>
      <c r="BB2296" s="5"/>
      <c r="BC2296" s="5"/>
      <c r="BD2296" s="5"/>
      <c r="BE2296" s="5"/>
      <c r="BF2296" s="5"/>
      <c r="BG2296" s="5"/>
      <c r="BH2296" s="5"/>
      <c r="BI2296" s="5"/>
      <c r="BJ2296" s="5"/>
      <c r="BK2296" s="5"/>
      <c r="BL2296" s="5"/>
      <c r="BM2296" s="5"/>
      <c r="BN2296" s="5"/>
      <c r="BO2296" s="1">
        <f t="shared" si="35"/>
        <v>0</v>
      </c>
      <c r="BP2296" s="2"/>
    </row>
    <row r="2297" spans="1:68" x14ac:dyDescent="0.25">
      <c r="A2297" s="3"/>
      <c r="B2297" s="4"/>
      <c r="C2297" s="2"/>
      <c r="D2297" s="5"/>
      <c r="E2297" s="5"/>
      <c r="F2297" s="5"/>
      <c r="G2297" s="5"/>
      <c r="H2297" s="5"/>
      <c r="I2297" s="5"/>
      <c r="J2297" s="5"/>
      <c r="K2297" s="5"/>
      <c r="L2297" s="5"/>
      <c r="M2297" s="5"/>
      <c r="N2297" s="5"/>
      <c r="O2297" s="5"/>
      <c r="P2297" s="5"/>
      <c r="Q2297" s="5"/>
      <c r="R2297" s="5"/>
      <c r="S2297" s="5"/>
      <c r="T2297" s="5"/>
      <c r="U2297" s="5"/>
      <c r="V2297" s="5"/>
      <c r="W2297" s="5"/>
      <c r="X2297" s="5"/>
      <c r="Y2297" s="5"/>
      <c r="Z2297" s="5"/>
      <c r="AA2297" s="5"/>
      <c r="AB2297" s="5"/>
      <c r="AC2297" s="5"/>
      <c r="AD2297" s="5"/>
      <c r="AE2297" s="5"/>
      <c r="AF2297" s="5"/>
      <c r="AG2297" s="5"/>
      <c r="AH2297" s="5"/>
      <c r="AI2297" s="5"/>
      <c r="AJ2297" s="5"/>
      <c r="AK2297" s="5"/>
      <c r="AL2297" s="5"/>
      <c r="AM2297" s="5"/>
      <c r="AN2297" s="5"/>
      <c r="AO2297" s="5"/>
      <c r="AP2297" s="5"/>
      <c r="AQ2297" s="5"/>
      <c r="AR2297" s="5"/>
      <c r="AS2297" s="5"/>
      <c r="AT2297" s="5"/>
      <c r="AU2297" s="5"/>
      <c r="AV2297" s="5"/>
      <c r="AW2297" s="5"/>
      <c r="AX2297" s="5"/>
      <c r="AY2297" s="5"/>
      <c r="AZ2297" s="5"/>
      <c r="BA2297" s="5"/>
      <c r="BB2297" s="5"/>
      <c r="BC2297" s="5"/>
      <c r="BD2297" s="5"/>
      <c r="BE2297" s="5"/>
      <c r="BF2297" s="5"/>
      <c r="BG2297" s="5"/>
      <c r="BH2297" s="5"/>
      <c r="BI2297" s="5"/>
      <c r="BJ2297" s="5"/>
      <c r="BK2297" s="5"/>
      <c r="BL2297" s="5"/>
      <c r="BM2297" s="5"/>
      <c r="BN2297" s="5"/>
      <c r="BO2297" s="1">
        <f t="shared" si="35"/>
        <v>0</v>
      </c>
      <c r="BP2297" s="2"/>
    </row>
    <row r="2298" spans="1:68" x14ac:dyDescent="0.25">
      <c r="A2298" s="3"/>
      <c r="B2298" s="4"/>
      <c r="C2298" s="2"/>
      <c r="D2298" s="5"/>
      <c r="E2298" s="5"/>
      <c r="F2298" s="5"/>
      <c r="G2298" s="5"/>
      <c r="H2298" s="5"/>
      <c r="I2298" s="5"/>
      <c r="J2298" s="5"/>
      <c r="K2298" s="5"/>
      <c r="L2298" s="5"/>
      <c r="M2298" s="5"/>
      <c r="N2298" s="5"/>
      <c r="O2298" s="5"/>
      <c r="P2298" s="5"/>
      <c r="Q2298" s="5"/>
      <c r="R2298" s="5"/>
      <c r="S2298" s="5"/>
      <c r="T2298" s="5"/>
      <c r="U2298" s="5"/>
      <c r="V2298" s="5"/>
      <c r="W2298" s="5"/>
      <c r="X2298" s="5"/>
      <c r="Y2298" s="5"/>
      <c r="Z2298" s="5"/>
      <c r="AA2298" s="5"/>
      <c r="AB2298" s="5"/>
      <c r="AC2298" s="5"/>
      <c r="AD2298" s="5"/>
      <c r="AE2298" s="5"/>
      <c r="AF2298" s="5"/>
      <c r="AG2298" s="5"/>
      <c r="AH2298" s="5"/>
      <c r="AI2298" s="5"/>
      <c r="AJ2298" s="5"/>
      <c r="AK2298" s="5"/>
      <c r="AL2298" s="5"/>
      <c r="AM2298" s="5"/>
      <c r="AN2298" s="5"/>
      <c r="AO2298" s="5"/>
      <c r="AP2298" s="5"/>
      <c r="AQ2298" s="5"/>
      <c r="AR2298" s="5"/>
      <c r="AS2298" s="5"/>
      <c r="AT2298" s="5"/>
      <c r="AU2298" s="5"/>
      <c r="AV2298" s="5"/>
      <c r="AW2298" s="5"/>
      <c r="AX2298" s="5"/>
      <c r="AY2298" s="5"/>
      <c r="AZ2298" s="5"/>
      <c r="BA2298" s="5"/>
      <c r="BB2298" s="5"/>
      <c r="BC2298" s="5"/>
      <c r="BD2298" s="5"/>
      <c r="BE2298" s="5"/>
      <c r="BF2298" s="5"/>
      <c r="BG2298" s="5"/>
      <c r="BH2298" s="5"/>
      <c r="BI2298" s="5"/>
      <c r="BJ2298" s="5"/>
      <c r="BK2298" s="5"/>
      <c r="BL2298" s="5"/>
      <c r="BM2298" s="5"/>
      <c r="BN2298" s="5"/>
      <c r="BO2298" s="1">
        <f t="shared" si="35"/>
        <v>0</v>
      </c>
      <c r="BP2298" s="2"/>
    </row>
    <row r="2299" spans="1:68" x14ac:dyDescent="0.25">
      <c r="A2299" s="3"/>
      <c r="B2299" s="4"/>
      <c r="C2299" s="2"/>
      <c r="D2299" s="5"/>
      <c r="E2299" s="5"/>
      <c r="F2299" s="5"/>
      <c r="G2299" s="5"/>
      <c r="H2299" s="5"/>
      <c r="I2299" s="5"/>
      <c r="J2299" s="5"/>
      <c r="K2299" s="5"/>
      <c r="L2299" s="5"/>
      <c r="M2299" s="5"/>
      <c r="N2299" s="5"/>
      <c r="O2299" s="5"/>
      <c r="P2299" s="5"/>
      <c r="Q2299" s="5"/>
      <c r="R2299" s="5"/>
      <c r="S2299" s="5"/>
      <c r="T2299" s="5"/>
      <c r="U2299" s="5"/>
      <c r="V2299" s="5"/>
      <c r="W2299" s="5"/>
      <c r="X2299" s="5"/>
      <c r="Y2299" s="5"/>
      <c r="Z2299" s="5"/>
      <c r="AA2299" s="5"/>
      <c r="AB2299" s="5"/>
      <c r="AC2299" s="5"/>
      <c r="AD2299" s="5"/>
      <c r="AE2299" s="5"/>
      <c r="AF2299" s="5"/>
      <c r="AG2299" s="5"/>
      <c r="AH2299" s="5"/>
      <c r="AI2299" s="5"/>
      <c r="AJ2299" s="5"/>
      <c r="AK2299" s="5"/>
      <c r="AL2299" s="5"/>
      <c r="AM2299" s="5"/>
      <c r="AN2299" s="5"/>
      <c r="AO2299" s="5"/>
      <c r="AP2299" s="5"/>
      <c r="AQ2299" s="5"/>
      <c r="AR2299" s="5"/>
      <c r="AS2299" s="5"/>
      <c r="AT2299" s="5"/>
      <c r="AU2299" s="5"/>
      <c r="AV2299" s="5"/>
      <c r="AW2299" s="5"/>
      <c r="AX2299" s="5"/>
      <c r="AY2299" s="5"/>
      <c r="AZ2299" s="5"/>
      <c r="BA2299" s="5"/>
      <c r="BB2299" s="5"/>
      <c r="BC2299" s="5"/>
      <c r="BD2299" s="5"/>
      <c r="BE2299" s="5"/>
      <c r="BF2299" s="5"/>
      <c r="BG2299" s="5"/>
      <c r="BH2299" s="5"/>
      <c r="BI2299" s="5"/>
      <c r="BJ2299" s="5"/>
      <c r="BK2299" s="5"/>
      <c r="BL2299" s="5"/>
      <c r="BM2299" s="5"/>
      <c r="BN2299" s="5"/>
      <c r="BO2299" s="1">
        <f t="shared" si="35"/>
        <v>0</v>
      </c>
      <c r="BP2299" s="2"/>
    </row>
    <row r="2300" spans="1:68" x14ac:dyDescent="0.25">
      <c r="A2300" s="3"/>
      <c r="B2300" s="4"/>
      <c r="C2300" s="2"/>
      <c r="D2300" s="5"/>
      <c r="E2300" s="5"/>
      <c r="F2300" s="5"/>
      <c r="G2300" s="5"/>
      <c r="H2300" s="5"/>
      <c r="I2300" s="5"/>
      <c r="J2300" s="5"/>
      <c r="K2300" s="5"/>
      <c r="L2300" s="5"/>
      <c r="M2300" s="5"/>
      <c r="N2300" s="5"/>
      <c r="O2300" s="5"/>
      <c r="P2300" s="5"/>
      <c r="Q2300" s="5"/>
      <c r="R2300" s="5"/>
      <c r="S2300" s="5"/>
      <c r="T2300" s="5"/>
      <c r="U2300" s="5"/>
      <c r="V2300" s="5"/>
      <c r="W2300" s="5"/>
      <c r="X2300" s="5"/>
      <c r="Y2300" s="5"/>
      <c r="Z2300" s="5"/>
      <c r="AA2300" s="5"/>
      <c r="AB2300" s="5"/>
      <c r="AC2300" s="5"/>
      <c r="AD2300" s="5"/>
      <c r="AE2300" s="5"/>
      <c r="AF2300" s="5"/>
      <c r="AG2300" s="5"/>
      <c r="AH2300" s="5"/>
      <c r="AI2300" s="5"/>
      <c r="AJ2300" s="5"/>
      <c r="AK2300" s="5"/>
      <c r="AL2300" s="5"/>
      <c r="AM2300" s="5"/>
      <c r="AN2300" s="5"/>
      <c r="AO2300" s="5"/>
      <c r="AP2300" s="5"/>
      <c r="AQ2300" s="5"/>
      <c r="AR2300" s="5"/>
      <c r="AS2300" s="5"/>
      <c r="AT2300" s="5"/>
      <c r="AU2300" s="5"/>
      <c r="AV2300" s="5"/>
      <c r="AW2300" s="5"/>
      <c r="AX2300" s="5"/>
      <c r="AY2300" s="5"/>
      <c r="AZ2300" s="5"/>
      <c r="BA2300" s="5"/>
      <c r="BB2300" s="5"/>
      <c r="BC2300" s="5"/>
      <c r="BD2300" s="5"/>
      <c r="BE2300" s="5"/>
      <c r="BF2300" s="5"/>
      <c r="BG2300" s="5"/>
      <c r="BH2300" s="5"/>
      <c r="BI2300" s="5"/>
      <c r="BJ2300" s="5"/>
      <c r="BK2300" s="5"/>
      <c r="BL2300" s="5"/>
      <c r="BM2300" s="5"/>
      <c r="BN2300" s="5"/>
      <c r="BO2300" s="1">
        <f t="shared" si="35"/>
        <v>0</v>
      </c>
      <c r="BP2300" s="2"/>
    </row>
    <row r="2301" spans="1:68" x14ac:dyDescent="0.25">
      <c r="A2301" s="3"/>
      <c r="B2301" s="4"/>
      <c r="C2301" s="2"/>
      <c r="D2301" s="5"/>
      <c r="E2301" s="5"/>
      <c r="F2301" s="5"/>
      <c r="G2301" s="5"/>
      <c r="H2301" s="5"/>
      <c r="I2301" s="5"/>
      <c r="J2301" s="5"/>
      <c r="K2301" s="5"/>
      <c r="L2301" s="5"/>
      <c r="M2301" s="5"/>
      <c r="N2301" s="5"/>
      <c r="O2301" s="5"/>
      <c r="P2301" s="5"/>
      <c r="Q2301" s="5"/>
      <c r="R2301" s="5"/>
      <c r="S2301" s="5"/>
      <c r="T2301" s="5"/>
      <c r="U2301" s="5"/>
      <c r="V2301" s="5"/>
      <c r="W2301" s="5"/>
      <c r="X2301" s="5"/>
      <c r="Y2301" s="5"/>
      <c r="Z2301" s="5"/>
      <c r="AA2301" s="5"/>
      <c r="AB2301" s="5"/>
      <c r="AC2301" s="5"/>
      <c r="AD2301" s="5"/>
      <c r="AE2301" s="5"/>
      <c r="AF2301" s="5"/>
      <c r="AG2301" s="5"/>
      <c r="AH2301" s="5"/>
      <c r="AI2301" s="5"/>
      <c r="AJ2301" s="5"/>
      <c r="AK2301" s="5"/>
      <c r="AL2301" s="5"/>
      <c r="AM2301" s="5"/>
      <c r="AN2301" s="5"/>
      <c r="AO2301" s="5"/>
      <c r="AP2301" s="5"/>
      <c r="AQ2301" s="5"/>
      <c r="AR2301" s="5"/>
      <c r="AS2301" s="5"/>
      <c r="AT2301" s="5"/>
      <c r="AU2301" s="5"/>
      <c r="AV2301" s="5"/>
      <c r="AW2301" s="5"/>
      <c r="AX2301" s="5"/>
      <c r="AY2301" s="5"/>
      <c r="AZ2301" s="5"/>
      <c r="BA2301" s="5"/>
      <c r="BB2301" s="5"/>
      <c r="BC2301" s="5"/>
      <c r="BD2301" s="5"/>
      <c r="BE2301" s="5"/>
      <c r="BF2301" s="5"/>
      <c r="BG2301" s="5"/>
      <c r="BH2301" s="5"/>
      <c r="BI2301" s="5"/>
      <c r="BJ2301" s="5"/>
      <c r="BK2301" s="5"/>
      <c r="BL2301" s="5"/>
      <c r="BM2301" s="5"/>
      <c r="BN2301" s="5"/>
      <c r="BO2301" s="1">
        <f t="shared" si="35"/>
        <v>0</v>
      </c>
      <c r="BP2301" s="2"/>
    </row>
    <row r="2302" spans="1:68" x14ac:dyDescent="0.25">
      <c r="A2302" s="3"/>
      <c r="B2302" s="4"/>
      <c r="C2302" s="2"/>
      <c r="D2302" s="5"/>
      <c r="E2302" s="5"/>
      <c r="F2302" s="5"/>
      <c r="G2302" s="5"/>
      <c r="H2302" s="5"/>
      <c r="I2302" s="5"/>
      <c r="J2302" s="5"/>
      <c r="K2302" s="5"/>
      <c r="L2302" s="5"/>
      <c r="M2302" s="5"/>
      <c r="N2302" s="5"/>
      <c r="O2302" s="5"/>
      <c r="P2302" s="5"/>
      <c r="Q2302" s="5"/>
      <c r="R2302" s="5"/>
      <c r="S2302" s="5"/>
      <c r="T2302" s="5"/>
      <c r="U2302" s="5"/>
      <c r="V2302" s="5"/>
      <c r="W2302" s="5"/>
      <c r="X2302" s="5"/>
      <c r="Y2302" s="5"/>
      <c r="Z2302" s="5"/>
      <c r="AA2302" s="5"/>
      <c r="AB2302" s="5"/>
      <c r="AC2302" s="5"/>
      <c r="AD2302" s="5"/>
      <c r="AE2302" s="5"/>
      <c r="AF2302" s="5"/>
      <c r="AG2302" s="5"/>
      <c r="AH2302" s="5"/>
      <c r="AI2302" s="5"/>
      <c r="AJ2302" s="5"/>
      <c r="AK2302" s="5"/>
      <c r="AL2302" s="5"/>
      <c r="AM2302" s="5"/>
      <c r="AN2302" s="5"/>
      <c r="AO2302" s="5"/>
      <c r="AP2302" s="5"/>
      <c r="AQ2302" s="5"/>
      <c r="AR2302" s="5"/>
      <c r="AS2302" s="5"/>
      <c r="AT2302" s="5"/>
      <c r="AU2302" s="5"/>
      <c r="AV2302" s="5"/>
      <c r="AW2302" s="5"/>
      <c r="AX2302" s="5"/>
      <c r="AY2302" s="5"/>
      <c r="AZ2302" s="5"/>
      <c r="BA2302" s="5"/>
      <c r="BB2302" s="5"/>
      <c r="BC2302" s="5"/>
      <c r="BD2302" s="5"/>
      <c r="BE2302" s="5"/>
      <c r="BF2302" s="5"/>
      <c r="BG2302" s="5"/>
      <c r="BH2302" s="5"/>
      <c r="BI2302" s="5"/>
      <c r="BJ2302" s="5"/>
      <c r="BK2302" s="5"/>
      <c r="BL2302" s="5"/>
      <c r="BM2302" s="5"/>
      <c r="BN2302" s="5"/>
      <c r="BO2302" s="1">
        <f t="shared" si="35"/>
        <v>0</v>
      </c>
      <c r="BP2302" s="2"/>
    </row>
    <row r="2303" spans="1:68" x14ac:dyDescent="0.25">
      <c r="A2303" s="3"/>
      <c r="B2303" s="4"/>
      <c r="C2303" s="2"/>
      <c r="D2303" s="5"/>
      <c r="E2303" s="5"/>
      <c r="F2303" s="5"/>
      <c r="G2303" s="5"/>
      <c r="H2303" s="5"/>
      <c r="I2303" s="5"/>
      <c r="J2303" s="5"/>
      <c r="K2303" s="5"/>
      <c r="L2303" s="5"/>
      <c r="M2303" s="5"/>
      <c r="N2303" s="5"/>
      <c r="O2303" s="5"/>
      <c r="P2303" s="5"/>
      <c r="Q2303" s="5"/>
      <c r="R2303" s="5"/>
      <c r="S2303" s="5"/>
      <c r="T2303" s="5"/>
      <c r="U2303" s="5"/>
      <c r="V2303" s="5"/>
      <c r="W2303" s="5"/>
      <c r="X2303" s="5"/>
      <c r="Y2303" s="5"/>
      <c r="Z2303" s="5"/>
      <c r="AA2303" s="5"/>
      <c r="AB2303" s="5"/>
      <c r="AC2303" s="5"/>
      <c r="AD2303" s="5"/>
      <c r="AE2303" s="5"/>
      <c r="AF2303" s="5"/>
      <c r="AG2303" s="5"/>
      <c r="AH2303" s="5"/>
      <c r="AI2303" s="5"/>
      <c r="AJ2303" s="5"/>
      <c r="AK2303" s="5"/>
      <c r="AL2303" s="5"/>
      <c r="AM2303" s="5"/>
      <c r="AN2303" s="5"/>
      <c r="AO2303" s="5"/>
      <c r="AP2303" s="5"/>
      <c r="AQ2303" s="5"/>
      <c r="AR2303" s="5"/>
      <c r="AS2303" s="5"/>
      <c r="AT2303" s="5"/>
      <c r="AU2303" s="5"/>
      <c r="AV2303" s="5"/>
      <c r="AW2303" s="5"/>
      <c r="AX2303" s="5"/>
      <c r="AY2303" s="5"/>
      <c r="AZ2303" s="5"/>
      <c r="BA2303" s="5"/>
      <c r="BB2303" s="5"/>
      <c r="BC2303" s="5"/>
      <c r="BD2303" s="5"/>
      <c r="BE2303" s="5"/>
      <c r="BF2303" s="5"/>
      <c r="BG2303" s="5"/>
      <c r="BH2303" s="5"/>
      <c r="BI2303" s="5"/>
      <c r="BJ2303" s="5"/>
      <c r="BK2303" s="5"/>
      <c r="BL2303" s="5"/>
      <c r="BM2303" s="5"/>
      <c r="BN2303" s="5"/>
      <c r="BO2303" s="1">
        <f t="shared" si="35"/>
        <v>0</v>
      </c>
      <c r="BP2303" s="2"/>
    </row>
    <row r="2304" spans="1:68" x14ac:dyDescent="0.25">
      <c r="A2304" s="3"/>
      <c r="B2304" s="4"/>
      <c r="C2304" s="2"/>
      <c r="D2304" s="5"/>
      <c r="E2304" s="5"/>
      <c r="F2304" s="5"/>
      <c r="G2304" s="5"/>
      <c r="H2304" s="5"/>
      <c r="I2304" s="5"/>
      <c r="J2304" s="5"/>
      <c r="K2304" s="5"/>
      <c r="L2304" s="5"/>
      <c r="M2304" s="5"/>
      <c r="N2304" s="5"/>
      <c r="O2304" s="5"/>
      <c r="P2304" s="5"/>
      <c r="Q2304" s="5"/>
      <c r="R2304" s="5"/>
      <c r="S2304" s="5"/>
      <c r="T2304" s="5"/>
      <c r="U2304" s="5"/>
      <c r="V2304" s="5"/>
      <c r="W2304" s="5"/>
      <c r="X2304" s="5"/>
      <c r="Y2304" s="5"/>
      <c r="Z2304" s="5"/>
      <c r="AA2304" s="5"/>
      <c r="AB2304" s="5"/>
      <c r="AC2304" s="5"/>
      <c r="AD2304" s="5"/>
      <c r="AE2304" s="5"/>
      <c r="AF2304" s="5"/>
      <c r="AG2304" s="5"/>
      <c r="AH2304" s="5"/>
      <c r="AI2304" s="5"/>
      <c r="AJ2304" s="5"/>
      <c r="AK2304" s="5"/>
      <c r="AL2304" s="5"/>
      <c r="AM2304" s="5"/>
      <c r="AN2304" s="5"/>
      <c r="AO2304" s="5"/>
      <c r="AP2304" s="5"/>
      <c r="AQ2304" s="5"/>
      <c r="AR2304" s="5"/>
      <c r="AS2304" s="5"/>
      <c r="AT2304" s="5"/>
      <c r="AU2304" s="5"/>
      <c r="AV2304" s="5"/>
      <c r="AW2304" s="5"/>
      <c r="AX2304" s="5"/>
      <c r="AY2304" s="5"/>
      <c r="AZ2304" s="5"/>
      <c r="BA2304" s="5"/>
      <c r="BB2304" s="5"/>
      <c r="BC2304" s="5"/>
      <c r="BD2304" s="5"/>
      <c r="BE2304" s="5"/>
      <c r="BF2304" s="5"/>
      <c r="BG2304" s="5"/>
      <c r="BH2304" s="5"/>
      <c r="BI2304" s="5"/>
      <c r="BJ2304" s="5"/>
      <c r="BK2304" s="5"/>
      <c r="BL2304" s="5"/>
      <c r="BM2304" s="5"/>
      <c r="BN2304" s="5"/>
      <c r="BO2304" s="1">
        <f t="shared" si="35"/>
        <v>0</v>
      </c>
      <c r="BP2304" s="2"/>
    </row>
    <row r="2305" spans="1:68" x14ac:dyDescent="0.25">
      <c r="A2305" s="3"/>
      <c r="B2305" s="4"/>
      <c r="C2305" s="2"/>
      <c r="D2305" s="5"/>
      <c r="E2305" s="5"/>
      <c r="F2305" s="5"/>
      <c r="G2305" s="5"/>
      <c r="H2305" s="5"/>
      <c r="I2305" s="5"/>
      <c r="J2305" s="5"/>
      <c r="K2305" s="5"/>
      <c r="L2305" s="5"/>
      <c r="M2305" s="5"/>
      <c r="N2305" s="5"/>
      <c r="O2305" s="5"/>
      <c r="P2305" s="5"/>
      <c r="Q2305" s="5"/>
      <c r="R2305" s="5"/>
      <c r="S2305" s="5"/>
      <c r="T2305" s="5"/>
      <c r="U2305" s="5"/>
      <c r="V2305" s="5"/>
      <c r="W2305" s="5"/>
      <c r="X2305" s="5"/>
      <c r="Y2305" s="5"/>
      <c r="Z2305" s="5"/>
      <c r="AA2305" s="5"/>
      <c r="AB2305" s="5"/>
      <c r="AC2305" s="5"/>
      <c r="AD2305" s="5"/>
      <c r="AE2305" s="5"/>
      <c r="AF2305" s="5"/>
      <c r="AG2305" s="5"/>
      <c r="AH2305" s="5"/>
      <c r="AI2305" s="5"/>
      <c r="AJ2305" s="5"/>
      <c r="AK2305" s="5"/>
      <c r="AL2305" s="5"/>
      <c r="AM2305" s="5"/>
      <c r="AN2305" s="5"/>
      <c r="AO2305" s="5"/>
      <c r="AP2305" s="5"/>
      <c r="AQ2305" s="5"/>
      <c r="AR2305" s="5"/>
      <c r="AS2305" s="5"/>
      <c r="AT2305" s="5"/>
      <c r="AU2305" s="5"/>
      <c r="AV2305" s="5"/>
      <c r="AW2305" s="5"/>
      <c r="AX2305" s="5"/>
      <c r="AY2305" s="5"/>
      <c r="AZ2305" s="5"/>
      <c r="BA2305" s="5"/>
      <c r="BB2305" s="5"/>
      <c r="BC2305" s="5"/>
      <c r="BD2305" s="5"/>
      <c r="BE2305" s="5"/>
      <c r="BF2305" s="5"/>
      <c r="BG2305" s="5"/>
      <c r="BH2305" s="5"/>
      <c r="BI2305" s="5"/>
      <c r="BJ2305" s="5"/>
      <c r="BK2305" s="5"/>
      <c r="BL2305" s="5"/>
      <c r="BM2305" s="5"/>
      <c r="BN2305" s="5"/>
      <c r="BO2305" s="1">
        <f t="shared" si="35"/>
        <v>0</v>
      </c>
      <c r="BP2305" s="2"/>
    </row>
    <row r="2306" spans="1:68" x14ac:dyDescent="0.25">
      <c r="A2306" s="3"/>
      <c r="B2306" s="4"/>
      <c r="C2306" s="2"/>
      <c r="D2306" s="5"/>
      <c r="E2306" s="5"/>
      <c r="F2306" s="5"/>
      <c r="G2306" s="5"/>
      <c r="H2306" s="5"/>
      <c r="I2306" s="5"/>
      <c r="J2306" s="5"/>
      <c r="K2306" s="5"/>
      <c r="L2306" s="5"/>
      <c r="M2306" s="5"/>
      <c r="N2306" s="5"/>
      <c r="O2306" s="5"/>
      <c r="P2306" s="5"/>
      <c r="Q2306" s="5"/>
      <c r="R2306" s="5"/>
      <c r="S2306" s="5"/>
      <c r="T2306" s="5"/>
      <c r="U2306" s="5"/>
      <c r="V2306" s="5"/>
      <c r="W2306" s="5"/>
      <c r="X2306" s="5"/>
      <c r="Y2306" s="5"/>
      <c r="Z2306" s="5"/>
      <c r="AA2306" s="5"/>
      <c r="AB2306" s="5"/>
      <c r="AC2306" s="5"/>
      <c r="AD2306" s="5"/>
      <c r="AE2306" s="5"/>
      <c r="AF2306" s="5"/>
      <c r="AG2306" s="5"/>
      <c r="AH2306" s="5"/>
      <c r="AI2306" s="5"/>
      <c r="AJ2306" s="5"/>
      <c r="AK2306" s="5"/>
      <c r="AL2306" s="5"/>
      <c r="AM2306" s="5"/>
      <c r="AN2306" s="5"/>
      <c r="AO2306" s="5"/>
      <c r="AP2306" s="5"/>
      <c r="AQ2306" s="5"/>
      <c r="AR2306" s="5"/>
      <c r="AS2306" s="5"/>
      <c r="AT2306" s="5"/>
      <c r="AU2306" s="5"/>
      <c r="AV2306" s="5"/>
      <c r="AW2306" s="5"/>
      <c r="AX2306" s="5"/>
      <c r="AY2306" s="5"/>
      <c r="AZ2306" s="5"/>
      <c r="BA2306" s="5"/>
      <c r="BB2306" s="5"/>
      <c r="BC2306" s="5"/>
      <c r="BD2306" s="5"/>
      <c r="BE2306" s="5"/>
      <c r="BF2306" s="5"/>
      <c r="BG2306" s="5"/>
      <c r="BH2306" s="5"/>
      <c r="BI2306" s="5"/>
      <c r="BJ2306" s="5"/>
      <c r="BK2306" s="5"/>
      <c r="BL2306" s="5"/>
      <c r="BM2306" s="5"/>
      <c r="BN2306" s="5"/>
      <c r="BO2306" s="1">
        <f t="shared" si="35"/>
        <v>0</v>
      </c>
      <c r="BP2306" s="2"/>
    </row>
    <row r="2307" spans="1:68" x14ac:dyDescent="0.25">
      <c r="A2307" s="3"/>
      <c r="B2307" s="4"/>
      <c r="C2307" s="2"/>
      <c r="D2307" s="5"/>
      <c r="E2307" s="5"/>
      <c r="F2307" s="5"/>
      <c r="G2307" s="5"/>
      <c r="H2307" s="5"/>
      <c r="I2307" s="5"/>
      <c r="J2307" s="5"/>
      <c r="K2307" s="5"/>
      <c r="L2307" s="5"/>
      <c r="M2307" s="5"/>
      <c r="N2307" s="5"/>
      <c r="O2307" s="5"/>
      <c r="P2307" s="5"/>
      <c r="Q2307" s="5"/>
      <c r="R2307" s="5"/>
      <c r="S2307" s="5"/>
      <c r="T2307" s="5"/>
      <c r="U2307" s="5"/>
      <c r="V2307" s="5"/>
      <c r="W2307" s="5"/>
      <c r="X2307" s="5"/>
      <c r="Y2307" s="5"/>
      <c r="Z2307" s="5"/>
      <c r="AA2307" s="5"/>
      <c r="AB2307" s="5"/>
      <c r="AC2307" s="5"/>
      <c r="AD2307" s="5"/>
      <c r="AE2307" s="5"/>
      <c r="AF2307" s="5"/>
      <c r="AG2307" s="5"/>
      <c r="AH2307" s="5"/>
      <c r="AI2307" s="5"/>
      <c r="AJ2307" s="5"/>
      <c r="AK2307" s="5"/>
      <c r="AL2307" s="5"/>
      <c r="AM2307" s="5"/>
      <c r="AN2307" s="5"/>
      <c r="AO2307" s="5"/>
      <c r="AP2307" s="5"/>
      <c r="AQ2307" s="5"/>
      <c r="AR2307" s="5"/>
      <c r="AS2307" s="5"/>
      <c r="AT2307" s="5"/>
      <c r="AU2307" s="5"/>
      <c r="AV2307" s="5"/>
      <c r="AW2307" s="5"/>
      <c r="AX2307" s="5"/>
      <c r="AY2307" s="5"/>
      <c r="AZ2307" s="5"/>
      <c r="BA2307" s="5"/>
      <c r="BB2307" s="5"/>
      <c r="BC2307" s="5"/>
      <c r="BD2307" s="5"/>
      <c r="BE2307" s="5"/>
      <c r="BF2307" s="5"/>
      <c r="BG2307" s="5"/>
      <c r="BH2307" s="5"/>
      <c r="BI2307" s="5"/>
      <c r="BJ2307" s="5"/>
      <c r="BK2307" s="5"/>
      <c r="BL2307" s="5"/>
      <c r="BM2307" s="5"/>
      <c r="BN2307" s="5"/>
      <c r="BO2307" s="1">
        <f t="shared" si="35"/>
        <v>0</v>
      </c>
      <c r="BP2307" s="2"/>
    </row>
    <row r="2308" spans="1:68" x14ac:dyDescent="0.25">
      <c r="A2308" s="3"/>
      <c r="B2308" s="4"/>
      <c r="C2308" s="2"/>
      <c r="D2308" s="5"/>
      <c r="E2308" s="5"/>
      <c r="F2308" s="5"/>
      <c r="G2308" s="5"/>
      <c r="H2308" s="5"/>
      <c r="I2308" s="5"/>
      <c r="J2308" s="5"/>
      <c r="K2308" s="5"/>
      <c r="L2308" s="5"/>
      <c r="M2308" s="5"/>
      <c r="N2308" s="5"/>
      <c r="O2308" s="5"/>
      <c r="P2308" s="5"/>
      <c r="Q2308" s="5"/>
      <c r="R2308" s="5"/>
      <c r="S2308" s="5"/>
      <c r="T2308" s="5"/>
      <c r="U2308" s="5"/>
      <c r="V2308" s="5"/>
      <c r="W2308" s="5"/>
      <c r="X2308" s="5"/>
      <c r="Y2308" s="5"/>
      <c r="Z2308" s="5"/>
      <c r="AA2308" s="5"/>
      <c r="AB2308" s="5"/>
      <c r="AC2308" s="5"/>
      <c r="AD2308" s="5"/>
      <c r="AE2308" s="5"/>
      <c r="AF2308" s="5"/>
      <c r="AG2308" s="5"/>
      <c r="AH2308" s="5"/>
      <c r="AI2308" s="5"/>
      <c r="AJ2308" s="5"/>
      <c r="AK2308" s="5"/>
      <c r="AL2308" s="5"/>
      <c r="AM2308" s="5"/>
      <c r="AN2308" s="5"/>
      <c r="AO2308" s="5"/>
      <c r="AP2308" s="5"/>
      <c r="AQ2308" s="5"/>
      <c r="AR2308" s="5"/>
      <c r="AS2308" s="5"/>
      <c r="AT2308" s="5"/>
      <c r="AU2308" s="5"/>
      <c r="AV2308" s="5"/>
      <c r="AW2308" s="5"/>
      <c r="AX2308" s="5"/>
      <c r="AY2308" s="5"/>
      <c r="AZ2308" s="5"/>
      <c r="BA2308" s="5"/>
      <c r="BB2308" s="5"/>
      <c r="BC2308" s="5"/>
      <c r="BD2308" s="5"/>
      <c r="BE2308" s="5"/>
      <c r="BF2308" s="5"/>
      <c r="BG2308" s="5"/>
      <c r="BH2308" s="5"/>
      <c r="BI2308" s="5"/>
      <c r="BJ2308" s="5"/>
      <c r="BK2308" s="5"/>
      <c r="BL2308" s="5"/>
      <c r="BM2308" s="5"/>
      <c r="BN2308" s="5"/>
      <c r="BO2308" s="1">
        <f t="shared" si="35"/>
        <v>0</v>
      </c>
      <c r="BP2308" s="2"/>
    </row>
    <row r="2309" spans="1:68" x14ac:dyDescent="0.25">
      <c r="A2309" s="3"/>
      <c r="B2309" s="4"/>
      <c r="C2309" s="2"/>
      <c r="D2309" s="5"/>
      <c r="E2309" s="5"/>
      <c r="F2309" s="5"/>
      <c r="G2309" s="5"/>
      <c r="H2309" s="5"/>
      <c r="I2309" s="5"/>
      <c r="J2309" s="5"/>
      <c r="K2309" s="5"/>
      <c r="L2309" s="5"/>
      <c r="M2309" s="5"/>
      <c r="N2309" s="5"/>
      <c r="O2309" s="5"/>
      <c r="P2309" s="5"/>
      <c r="Q2309" s="5"/>
      <c r="R2309" s="5"/>
      <c r="S2309" s="5"/>
      <c r="T2309" s="5"/>
      <c r="U2309" s="5"/>
      <c r="V2309" s="5"/>
      <c r="W2309" s="5"/>
      <c r="X2309" s="5"/>
      <c r="Y2309" s="5"/>
      <c r="Z2309" s="5"/>
      <c r="AA2309" s="5"/>
      <c r="AB2309" s="5"/>
      <c r="AC2309" s="5"/>
      <c r="AD2309" s="5"/>
      <c r="AE2309" s="5"/>
      <c r="AF2309" s="5"/>
      <c r="AG2309" s="5"/>
      <c r="AH2309" s="5"/>
      <c r="AI2309" s="5"/>
      <c r="AJ2309" s="5"/>
      <c r="AK2309" s="5"/>
      <c r="AL2309" s="5"/>
      <c r="AM2309" s="5"/>
      <c r="AN2309" s="5"/>
      <c r="AO2309" s="5"/>
      <c r="AP2309" s="5"/>
      <c r="AQ2309" s="5"/>
      <c r="AR2309" s="5"/>
      <c r="AS2309" s="5"/>
      <c r="AT2309" s="5"/>
      <c r="AU2309" s="5"/>
      <c r="AV2309" s="5"/>
      <c r="AW2309" s="5"/>
      <c r="AX2309" s="5"/>
      <c r="AY2309" s="5"/>
      <c r="AZ2309" s="5"/>
      <c r="BA2309" s="5"/>
      <c r="BB2309" s="5"/>
      <c r="BC2309" s="5"/>
      <c r="BD2309" s="5"/>
      <c r="BE2309" s="5"/>
      <c r="BF2309" s="5"/>
      <c r="BG2309" s="5"/>
      <c r="BH2309" s="5"/>
      <c r="BI2309" s="5"/>
      <c r="BJ2309" s="5"/>
      <c r="BK2309" s="5"/>
      <c r="BL2309" s="5"/>
      <c r="BM2309" s="5"/>
      <c r="BN2309" s="5"/>
      <c r="BO2309" s="1">
        <f t="shared" si="35"/>
        <v>0</v>
      </c>
      <c r="BP2309" s="2"/>
    </row>
    <row r="2310" spans="1:68" x14ac:dyDescent="0.25">
      <c r="A2310" s="3"/>
      <c r="B2310" s="4"/>
      <c r="C2310" s="2"/>
      <c r="D2310" s="5"/>
      <c r="E2310" s="5"/>
      <c r="F2310" s="5"/>
      <c r="G2310" s="5"/>
      <c r="H2310" s="5"/>
      <c r="I2310" s="5"/>
      <c r="J2310" s="5"/>
      <c r="K2310" s="5"/>
      <c r="L2310" s="5"/>
      <c r="M2310" s="5"/>
      <c r="N2310" s="5"/>
      <c r="O2310" s="5"/>
      <c r="P2310" s="5"/>
      <c r="Q2310" s="5"/>
      <c r="R2310" s="5"/>
      <c r="S2310" s="5"/>
      <c r="T2310" s="5"/>
      <c r="U2310" s="5"/>
      <c r="V2310" s="5"/>
      <c r="W2310" s="5"/>
      <c r="X2310" s="5"/>
      <c r="Y2310" s="5"/>
      <c r="Z2310" s="5"/>
      <c r="AA2310" s="5"/>
      <c r="AB2310" s="5"/>
      <c r="AC2310" s="5"/>
      <c r="AD2310" s="5"/>
      <c r="AE2310" s="5"/>
      <c r="AF2310" s="5"/>
      <c r="AG2310" s="5"/>
      <c r="AH2310" s="5"/>
      <c r="AI2310" s="5"/>
      <c r="AJ2310" s="5"/>
      <c r="AK2310" s="5"/>
      <c r="AL2310" s="5"/>
      <c r="AM2310" s="5"/>
      <c r="AN2310" s="5"/>
      <c r="AO2310" s="5"/>
      <c r="AP2310" s="5"/>
      <c r="AQ2310" s="5"/>
      <c r="AR2310" s="5"/>
      <c r="AS2310" s="5"/>
      <c r="AT2310" s="5"/>
      <c r="AU2310" s="5"/>
      <c r="AV2310" s="5"/>
      <c r="AW2310" s="5"/>
      <c r="AX2310" s="5"/>
      <c r="AY2310" s="5"/>
      <c r="AZ2310" s="5"/>
      <c r="BA2310" s="5"/>
      <c r="BB2310" s="5"/>
      <c r="BC2310" s="5"/>
      <c r="BD2310" s="5"/>
      <c r="BE2310" s="5"/>
      <c r="BF2310" s="5"/>
      <c r="BG2310" s="5"/>
      <c r="BH2310" s="5"/>
      <c r="BI2310" s="5"/>
      <c r="BJ2310" s="5"/>
      <c r="BK2310" s="5"/>
      <c r="BL2310" s="5"/>
      <c r="BM2310" s="5"/>
      <c r="BN2310" s="5"/>
      <c r="BO2310" s="1">
        <f t="shared" si="35"/>
        <v>0</v>
      </c>
      <c r="BP2310" s="2"/>
    </row>
    <row r="2311" spans="1:68" x14ac:dyDescent="0.25">
      <c r="A2311" s="3"/>
      <c r="B2311" s="4"/>
      <c r="C2311" s="2"/>
      <c r="D2311" s="5"/>
      <c r="E2311" s="5"/>
      <c r="F2311" s="5"/>
      <c r="G2311" s="5"/>
      <c r="H2311" s="5"/>
      <c r="I2311" s="5"/>
      <c r="J2311" s="5"/>
      <c r="K2311" s="5"/>
      <c r="L2311" s="5"/>
      <c r="M2311" s="5"/>
      <c r="N2311" s="5"/>
      <c r="O2311" s="5"/>
      <c r="P2311" s="5"/>
      <c r="Q2311" s="5"/>
      <c r="R2311" s="5"/>
      <c r="S2311" s="5"/>
      <c r="T2311" s="5"/>
      <c r="U2311" s="5"/>
      <c r="V2311" s="5"/>
      <c r="W2311" s="5"/>
      <c r="X2311" s="5"/>
      <c r="Y2311" s="5"/>
      <c r="Z2311" s="5"/>
      <c r="AA2311" s="5"/>
      <c r="AB2311" s="5"/>
      <c r="AC2311" s="5"/>
      <c r="AD2311" s="5"/>
      <c r="AE2311" s="5"/>
      <c r="AF2311" s="5"/>
      <c r="AG2311" s="5"/>
      <c r="AH2311" s="5"/>
      <c r="AI2311" s="5"/>
      <c r="AJ2311" s="5"/>
      <c r="AK2311" s="5"/>
      <c r="AL2311" s="5"/>
      <c r="AM2311" s="5"/>
      <c r="AN2311" s="5"/>
      <c r="AO2311" s="5"/>
      <c r="AP2311" s="5"/>
      <c r="AQ2311" s="5"/>
      <c r="AR2311" s="5"/>
      <c r="AS2311" s="5"/>
      <c r="AT2311" s="5"/>
      <c r="AU2311" s="5"/>
      <c r="AV2311" s="5"/>
      <c r="AW2311" s="5"/>
      <c r="AX2311" s="5"/>
      <c r="AY2311" s="5"/>
      <c r="AZ2311" s="5"/>
      <c r="BA2311" s="5"/>
      <c r="BB2311" s="5"/>
      <c r="BC2311" s="5"/>
      <c r="BD2311" s="5"/>
      <c r="BE2311" s="5"/>
      <c r="BF2311" s="5"/>
      <c r="BG2311" s="5"/>
      <c r="BH2311" s="5"/>
      <c r="BI2311" s="5"/>
      <c r="BJ2311" s="5"/>
      <c r="BK2311" s="5"/>
      <c r="BL2311" s="5"/>
      <c r="BM2311" s="5"/>
      <c r="BN2311" s="5"/>
      <c r="BO2311" s="1">
        <f t="shared" si="35"/>
        <v>0</v>
      </c>
      <c r="BP2311" s="2"/>
    </row>
    <row r="2312" spans="1:68" x14ac:dyDescent="0.25">
      <c r="A2312" s="3"/>
      <c r="B2312" s="4"/>
      <c r="C2312" s="2"/>
      <c r="D2312" s="5"/>
      <c r="E2312" s="5"/>
      <c r="F2312" s="5"/>
      <c r="G2312" s="5"/>
      <c r="H2312" s="5"/>
      <c r="I2312" s="5"/>
      <c r="J2312" s="5"/>
      <c r="K2312" s="5"/>
      <c r="L2312" s="5"/>
      <c r="M2312" s="5"/>
      <c r="N2312" s="5"/>
      <c r="O2312" s="5"/>
      <c r="P2312" s="5"/>
      <c r="Q2312" s="5"/>
      <c r="R2312" s="5"/>
      <c r="S2312" s="5"/>
      <c r="T2312" s="5"/>
      <c r="U2312" s="5"/>
      <c r="V2312" s="5"/>
      <c r="W2312" s="5"/>
      <c r="X2312" s="5"/>
      <c r="Y2312" s="5"/>
      <c r="Z2312" s="5"/>
      <c r="AA2312" s="5"/>
      <c r="AB2312" s="5"/>
      <c r="AC2312" s="5"/>
      <c r="AD2312" s="5"/>
      <c r="AE2312" s="5"/>
      <c r="AF2312" s="5"/>
      <c r="AG2312" s="5"/>
      <c r="AH2312" s="5"/>
      <c r="AI2312" s="5"/>
      <c r="AJ2312" s="5"/>
      <c r="AK2312" s="5"/>
      <c r="AL2312" s="5"/>
      <c r="AM2312" s="5"/>
      <c r="AN2312" s="5"/>
      <c r="AO2312" s="5"/>
      <c r="AP2312" s="5"/>
      <c r="AQ2312" s="5"/>
      <c r="AR2312" s="5"/>
      <c r="AS2312" s="5"/>
      <c r="AT2312" s="5"/>
      <c r="AU2312" s="5"/>
      <c r="AV2312" s="5"/>
      <c r="AW2312" s="5"/>
      <c r="AX2312" s="5"/>
      <c r="AY2312" s="5"/>
      <c r="AZ2312" s="5"/>
      <c r="BA2312" s="5"/>
      <c r="BB2312" s="5"/>
      <c r="BC2312" s="5"/>
      <c r="BD2312" s="5"/>
      <c r="BE2312" s="5"/>
      <c r="BF2312" s="5"/>
      <c r="BG2312" s="5"/>
      <c r="BH2312" s="5"/>
      <c r="BI2312" s="5"/>
      <c r="BJ2312" s="5"/>
      <c r="BK2312" s="5"/>
      <c r="BL2312" s="5"/>
      <c r="BM2312" s="5"/>
      <c r="BN2312" s="5"/>
      <c r="BO2312" s="1">
        <f t="shared" ref="BO2312:BO2375" si="36">COUNTA(D2312:BN2312)</f>
        <v>0</v>
      </c>
      <c r="BP2312" s="2"/>
    </row>
    <row r="2313" spans="1:68" x14ac:dyDescent="0.25">
      <c r="A2313" s="3"/>
      <c r="B2313" s="4"/>
      <c r="C2313" s="2"/>
      <c r="D2313" s="5"/>
      <c r="E2313" s="5"/>
      <c r="F2313" s="5"/>
      <c r="G2313" s="5"/>
      <c r="H2313" s="5"/>
      <c r="I2313" s="5"/>
      <c r="J2313" s="5"/>
      <c r="K2313" s="5"/>
      <c r="L2313" s="5"/>
      <c r="M2313" s="5"/>
      <c r="N2313" s="5"/>
      <c r="O2313" s="5"/>
      <c r="P2313" s="5"/>
      <c r="Q2313" s="5"/>
      <c r="R2313" s="5"/>
      <c r="S2313" s="5"/>
      <c r="T2313" s="5"/>
      <c r="U2313" s="5"/>
      <c r="V2313" s="5"/>
      <c r="W2313" s="5"/>
      <c r="X2313" s="5"/>
      <c r="Y2313" s="5"/>
      <c r="Z2313" s="5"/>
      <c r="AA2313" s="5"/>
      <c r="AB2313" s="5"/>
      <c r="AC2313" s="5"/>
      <c r="AD2313" s="5"/>
      <c r="AE2313" s="5"/>
      <c r="AF2313" s="5"/>
      <c r="AG2313" s="5"/>
      <c r="AH2313" s="5"/>
      <c r="AI2313" s="5"/>
      <c r="AJ2313" s="5"/>
      <c r="AK2313" s="5"/>
      <c r="AL2313" s="5"/>
      <c r="AM2313" s="5"/>
      <c r="AN2313" s="5"/>
      <c r="AO2313" s="5"/>
      <c r="AP2313" s="5"/>
      <c r="AQ2313" s="5"/>
      <c r="AR2313" s="5"/>
      <c r="AS2313" s="5"/>
      <c r="AT2313" s="5"/>
      <c r="AU2313" s="5"/>
      <c r="AV2313" s="5"/>
      <c r="AW2313" s="5"/>
      <c r="AX2313" s="5"/>
      <c r="AY2313" s="5"/>
      <c r="AZ2313" s="5"/>
      <c r="BA2313" s="5"/>
      <c r="BB2313" s="5"/>
      <c r="BC2313" s="5"/>
      <c r="BD2313" s="5"/>
      <c r="BE2313" s="5"/>
      <c r="BF2313" s="5"/>
      <c r="BG2313" s="5"/>
      <c r="BH2313" s="5"/>
      <c r="BI2313" s="5"/>
      <c r="BJ2313" s="5"/>
      <c r="BK2313" s="5"/>
      <c r="BL2313" s="5"/>
      <c r="BM2313" s="5"/>
      <c r="BN2313" s="5"/>
      <c r="BO2313" s="1">
        <f t="shared" si="36"/>
        <v>0</v>
      </c>
      <c r="BP2313" s="2"/>
    </row>
    <row r="2314" spans="1:68" x14ac:dyDescent="0.25">
      <c r="A2314" s="3"/>
      <c r="B2314" s="4"/>
      <c r="C2314" s="2"/>
      <c r="D2314" s="5"/>
      <c r="E2314" s="5"/>
      <c r="F2314" s="5"/>
      <c r="G2314" s="5"/>
      <c r="H2314" s="5"/>
      <c r="I2314" s="5"/>
      <c r="J2314" s="5"/>
      <c r="K2314" s="5"/>
      <c r="L2314" s="5"/>
      <c r="M2314" s="5"/>
      <c r="N2314" s="5"/>
      <c r="O2314" s="5"/>
      <c r="P2314" s="5"/>
      <c r="Q2314" s="5"/>
      <c r="R2314" s="5"/>
      <c r="S2314" s="5"/>
      <c r="T2314" s="5"/>
      <c r="U2314" s="5"/>
      <c r="V2314" s="5"/>
      <c r="W2314" s="5"/>
      <c r="X2314" s="5"/>
      <c r="Y2314" s="5"/>
      <c r="Z2314" s="5"/>
      <c r="AA2314" s="5"/>
      <c r="AB2314" s="5"/>
      <c r="AC2314" s="5"/>
      <c r="AD2314" s="5"/>
      <c r="AE2314" s="5"/>
      <c r="AF2314" s="5"/>
      <c r="AG2314" s="5"/>
      <c r="AH2314" s="5"/>
      <c r="AI2314" s="5"/>
      <c r="AJ2314" s="5"/>
      <c r="AK2314" s="5"/>
      <c r="AL2314" s="5"/>
      <c r="AM2314" s="5"/>
      <c r="AN2314" s="5"/>
      <c r="AO2314" s="5"/>
      <c r="AP2314" s="5"/>
      <c r="AQ2314" s="5"/>
      <c r="AR2314" s="5"/>
      <c r="AS2314" s="5"/>
      <c r="AT2314" s="5"/>
      <c r="AU2314" s="5"/>
      <c r="AV2314" s="5"/>
      <c r="AW2314" s="5"/>
      <c r="AX2314" s="5"/>
      <c r="AY2314" s="5"/>
      <c r="AZ2314" s="5"/>
      <c r="BA2314" s="5"/>
      <c r="BB2314" s="5"/>
      <c r="BC2314" s="5"/>
      <c r="BD2314" s="5"/>
      <c r="BE2314" s="5"/>
      <c r="BF2314" s="5"/>
      <c r="BG2314" s="5"/>
      <c r="BH2314" s="5"/>
      <c r="BI2314" s="5"/>
      <c r="BJ2314" s="5"/>
      <c r="BK2314" s="5"/>
      <c r="BL2314" s="5"/>
      <c r="BM2314" s="5"/>
      <c r="BN2314" s="5"/>
      <c r="BO2314" s="1">
        <f t="shared" si="36"/>
        <v>0</v>
      </c>
      <c r="BP2314" s="2"/>
    </row>
    <row r="2315" spans="1:68" x14ac:dyDescent="0.25">
      <c r="A2315" s="3"/>
      <c r="B2315" s="4"/>
      <c r="C2315" s="2"/>
      <c r="D2315" s="5"/>
      <c r="E2315" s="5"/>
      <c r="F2315" s="5"/>
      <c r="G2315" s="5"/>
      <c r="H2315" s="5"/>
      <c r="I2315" s="5"/>
      <c r="J2315" s="5"/>
      <c r="K2315" s="5"/>
      <c r="L2315" s="5"/>
      <c r="M2315" s="5"/>
      <c r="N2315" s="5"/>
      <c r="O2315" s="5"/>
      <c r="P2315" s="5"/>
      <c r="Q2315" s="5"/>
      <c r="R2315" s="5"/>
      <c r="S2315" s="5"/>
      <c r="T2315" s="5"/>
      <c r="U2315" s="5"/>
      <c r="V2315" s="5"/>
      <c r="W2315" s="5"/>
      <c r="X2315" s="5"/>
      <c r="Y2315" s="5"/>
      <c r="Z2315" s="5"/>
      <c r="AA2315" s="5"/>
      <c r="AB2315" s="5"/>
      <c r="AC2315" s="5"/>
      <c r="AD2315" s="5"/>
      <c r="AE2315" s="5"/>
      <c r="AF2315" s="5"/>
      <c r="AG2315" s="5"/>
      <c r="AH2315" s="5"/>
      <c r="AI2315" s="5"/>
      <c r="AJ2315" s="5"/>
      <c r="AK2315" s="5"/>
      <c r="AL2315" s="5"/>
      <c r="AM2315" s="5"/>
      <c r="AN2315" s="5"/>
      <c r="AO2315" s="5"/>
      <c r="AP2315" s="5"/>
      <c r="AQ2315" s="5"/>
      <c r="AR2315" s="5"/>
      <c r="AS2315" s="5"/>
      <c r="AT2315" s="5"/>
      <c r="AU2315" s="5"/>
      <c r="AV2315" s="5"/>
      <c r="AW2315" s="5"/>
      <c r="AX2315" s="5"/>
      <c r="AY2315" s="5"/>
      <c r="AZ2315" s="5"/>
      <c r="BA2315" s="5"/>
      <c r="BB2315" s="5"/>
      <c r="BC2315" s="5"/>
      <c r="BD2315" s="5"/>
      <c r="BE2315" s="5"/>
      <c r="BF2315" s="5"/>
      <c r="BG2315" s="5"/>
      <c r="BH2315" s="5"/>
      <c r="BI2315" s="5"/>
      <c r="BJ2315" s="5"/>
      <c r="BK2315" s="5"/>
      <c r="BL2315" s="5"/>
      <c r="BM2315" s="5"/>
      <c r="BN2315" s="5"/>
      <c r="BO2315" s="1">
        <f t="shared" si="36"/>
        <v>0</v>
      </c>
      <c r="BP2315" s="2"/>
    </row>
    <row r="2316" spans="1:68" x14ac:dyDescent="0.25">
      <c r="A2316" s="3"/>
      <c r="B2316" s="4"/>
      <c r="C2316" s="2"/>
      <c r="D2316" s="5"/>
      <c r="E2316" s="5"/>
      <c r="F2316" s="5"/>
      <c r="G2316" s="5"/>
      <c r="H2316" s="5"/>
      <c r="I2316" s="5"/>
      <c r="J2316" s="5"/>
      <c r="K2316" s="5"/>
      <c r="L2316" s="5"/>
      <c r="M2316" s="5"/>
      <c r="N2316" s="5"/>
      <c r="O2316" s="5"/>
      <c r="P2316" s="5"/>
      <c r="Q2316" s="5"/>
      <c r="R2316" s="5"/>
      <c r="S2316" s="5"/>
      <c r="T2316" s="5"/>
      <c r="U2316" s="5"/>
      <c r="V2316" s="5"/>
      <c r="W2316" s="5"/>
      <c r="X2316" s="5"/>
      <c r="Y2316" s="5"/>
      <c r="Z2316" s="5"/>
      <c r="AA2316" s="5"/>
      <c r="AB2316" s="5"/>
      <c r="AC2316" s="5"/>
      <c r="AD2316" s="5"/>
      <c r="AE2316" s="5"/>
      <c r="AF2316" s="5"/>
      <c r="AG2316" s="5"/>
      <c r="AH2316" s="5"/>
      <c r="AI2316" s="5"/>
      <c r="AJ2316" s="5"/>
      <c r="AK2316" s="5"/>
      <c r="AL2316" s="5"/>
      <c r="AM2316" s="5"/>
      <c r="AN2316" s="5"/>
      <c r="AO2316" s="5"/>
      <c r="AP2316" s="5"/>
      <c r="AQ2316" s="5"/>
      <c r="AR2316" s="5"/>
      <c r="AS2316" s="5"/>
      <c r="AT2316" s="5"/>
      <c r="AU2316" s="5"/>
      <c r="AV2316" s="5"/>
      <c r="AW2316" s="5"/>
      <c r="AX2316" s="5"/>
      <c r="AY2316" s="5"/>
      <c r="AZ2316" s="5"/>
      <c r="BA2316" s="5"/>
      <c r="BB2316" s="5"/>
      <c r="BC2316" s="5"/>
      <c r="BD2316" s="5"/>
      <c r="BE2316" s="5"/>
      <c r="BF2316" s="5"/>
      <c r="BG2316" s="5"/>
      <c r="BH2316" s="5"/>
      <c r="BI2316" s="5"/>
      <c r="BJ2316" s="5"/>
      <c r="BK2316" s="5"/>
      <c r="BL2316" s="5"/>
      <c r="BM2316" s="5"/>
      <c r="BN2316" s="5"/>
      <c r="BO2316" s="1">
        <f t="shared" si="36"/>
        <v>0</v>
      </c>
      <c r="BP2316" s="2"/>
    </row>
    <row r="2317" spans="1:68" x14ac:dyDescent="0.25">
      <c r="A2317" s="3"/>
      <c r="B2317" s="4"/>
      <c r="C2317" s="2"/>
      <c r="D2317" s="5"/>
      <c r="E2317" s="5"/>
      <c r="F2317" s="5"/>
      <c r="G2317" s="5"/>
      <c r="H2317" s="5"/>
      <c r="I2317" s="5"/>
      <c r="J2317" s="5"/>
      <c r="K2317" s="5"/>
      <c r="L2317" s="5"/>
      <c r="M2317" s="5"/>
      <c r="N2317" s="5"/>
      <c r="O2317" s="5"/>
      <c r="P2317" s="5"/>
      <c r="Q2317" s="5"/>
      <c r="R2317" s="5"/>
      <c r="S2317" s="5"/>
      <c r="T2317" s="5"/>
      <c r="U2317" s="5"/>
      <c r="V2317" s="5"/>
      <c r="W2317" s="5"/>
      <c r="X2317" s="5"/>
      <c r="Y2317" s="5"/>
      <c r="Z2317" s="5"/>
      <c r="AA2317" s="5"/>
      <c r="AB2317" s="5"/>
      <c r="AC2317" s="5"/>
      <c r="AD2317" s="5"/>
      <c r="AE2317" s="5"/>
      <c r="AF2317" s="5"/>
      <c r="AG2317" s="5"/>
      <c r="AH2317" s="5"/>
      <c r="AI2317" s="5"/>
      <c r="AJ2317" s="5"/>
      <c r="AK2317" s="5"/>
      <c r="AL2317" s="5"/>
      <c r="AM2317" s="5"/>
      <c r="AN2317" s="5"/>
      <c r="AO2317" s="5"/>
      <c r="AP2317" s="5"/>
      <c r="AQ2317" s="5"/>
      <c r="AR2317" s="5"/>
      <c r="AS2317" s="5"/>
      <c r="AT2317" s="5"/>
      <c r="AU2317" s="5"/>
      <c r="AV2317" s="5"/>
      <c r="AW2317" s="5"/>
      <c r="AX2317" s="5"/>
      <c r="AY2317" s="5"/>
      <c r="AZ2317" s="5"/>
      <c r="BA2317" s="5"/>
      <c r="BB2317" s="5"/>
      <c r="BC2317" s="5"/>
      <c r="BD2317" s="5"/>
      <c r="BE2317" s="5"/>
      <c r="BF2317" s="5"/>
      <c r="BG2317" s="5"/>
      <c r="BH2317" s="5"/>
      <c r="BI2317" s="5"/>
      <c r="BJ2317" s="5"/>
      <c r="BK2317" s="5"/>
      <c r="BL2317" s="5"/>
      <c r="BM2317" s="5"/>
      <c r="BN2317" s="5"/>
      <c r="BO2317" s="1">
        <f t="shared" si="36"/>
        <v>0</v>
      </c>
      <c r="BP2317" s="2"/>
    </row>
    <row r="2318" spans="1:68" x14ac:dyDescent="0.25">
      <c r="A2318" s="3"/>
      <c r="B2318" s="4"/>
      <c r="C2318" s="2"/>
      <c r="D2318" s="5"/>
      <c r="E2318" s="5"/>
      <c r="F2318" s="5"/>
      <c r="G2318" s="5"/>
      <c r="H2318" s="5"/>
      <c r="I2318" s="5"/>
      <c r="J2318" s="5"/>
      <c r="K2318" s="5"/>
      <c r="L2318" s="5"/>
      <c r="M2318" s="5"/>
      <c r="N2318" s="5"/>
      <c r="O2318" s="5"/>
      <c r="P2318" s="5"/>
      <c r="Q2318" s="5"/>
      <c r="R2318" s="5"/>
      <c r="S2318" s="5"/>
      <c r="T2318" s="5"/>
      <c r="U2318" s="5"/>
      <c r="V2318" s="5"/>
      <c r="W2318" s="5"/>
      <c r="X2318" s="5"/>
      <c r="Y2318" s="5"/>
      <c r="Z2318" s="5"/>
      <c r="AA2318" s="5"/>
      <c r="AB2318" s="5"/>
      <c r="AC2318" s="5"/>
      <c r="AD2318" s="5"/>
      <c r="AE2318" s="5"/>
      <c r="AF2318" s="5"/>
      <c r="AG2318" s="5"/>
      <c r="AH2318" s="5"/>
      <c r="AI2318" s="5"/>
      <c r="AJ2318" s="5"/>
      <c r="AK2318" s="5"/>
      <c r="AL2318" s="5"/>
      <c r="AM2318" s="5"/>
      <c r="AN2318" s="5"/>
      <c r="AO2318" s="5"/>
      <c r="AP2318" s="5"/>
      <c r="AQ2318" s="5"/>
      <c r="AR2318" s="5"/>
      <c r="AS2318" s="5"/>
      <c r="AT2318" s="5"/>
      <c r="AU2318" s="5"/>
      <c r="AV2318" s="5"/>
      <c r="AW2318" s="5"/>
      <c r="AX2318" s="5"/>
      <c r="AY2318" s="5"/>
      <c r="AZ2318" s="5"/>
      <c r="BA2318" s="5"/>
      <c r="BB2318" s="5"/>
      <c r="BC2318" s="5"/>
      <c r="BD2318" s="5"/>
      <c r="BE2318" s="5"/>
      <c r="BF2318" s="5"/>
      <c r="BG2318" s="5"/>
      <c r="BH2318" s="5"/>
      <c r="BI2318" s="5"/>
      <c r="BJ2318" s="5"/>
      <c r="BK2318" s="5"/>
      <c r="BL2318" s="5"/>
      <c r="BM2318" s="5"/>
      <c r="BN2318" s="5"/>
      <c r="BO2318" s="1">
        <f t="shared" si="36"/>
        <v>0</v>
      </c>
      <c r="BP2318" s="2"/>
    </row>
    <row r="2319" spans="1:68" x14ac:dyDescent="0.25">
      <c r="A2319" s="3"/>
      <c r="B2319" s="4"/>
      <c r="C2319" s="2"/>
      <c r="D2319" s="5"/>
      <c r="E2319" s="5"/>
      <c r="F2319" s="5"/>
      <c r="G2319" s="5"/>
      <c r="H2319" s="5"/>
      <c r="I2319" s="5"/>
      <c r="J2319" s="5"/>
      <c r="K2319" s="5"/>
      <c r="L2319" s="5"/>
      <c r="M2319" s="5"/>
      <c r="N2319" s="5"/>
      <c r="O2319" s="5"/>
      <c r="P2319" s="5"/>
      <c r="Q2319" s="5"/>
      <c r="R2319" s="5"/>
      <c r="S2319" s="5"/>
      <c r="T2319" s="5"/>
      <c r="U2319" s="5"/>
      <c r="V2319" s="5"/>
      <c r="W2319" s="5"/>
      <c r="X2319" s="5"/>
      <c r="Y2319" s="5"/>
      <c r="Z2319" s="5"/>
      <c r="AA2319" s="5"/>
      <c r="AB2319" s="5"/>
      <c r="AC2319" s="5"/>
      <c r="AD2319" s="5"/>
      <c r="AE2319" s="5"/>
      <c r="AF2319" s="5"/>
      <c r="AG2319" s="5"/>
      <c r="AH2319" s="5"/>
      <c r="AI2319" s="5"/>
      <c r="AJ2319" s="5"/>
      <c r="AK2319" s="5"/>
      <c r="AL2319" s="5"/>
      <c r="AM2319" s="5"/>
      <c r="AN2319" s="5"/>
      <c r="AO2319" s="5"/>
      <c r="AP2319" s="5"/>
      <c r="AQ2319" s="5"/>
      <c r="AR2319" s="5"/>
      <c r="AS2319" s="5"/>
      <c r="AT2319" s="5"/>
      <c r="AU2319" s="5"/>
      <c r="AV2319" s="5"/>
      <c r="AW2319" s="5"/>
      <c r="AX2319" s="5"/>
      <c r="AY2319" s="5"/>
      <c r="AZ2319" s="5"/>
      <c r="BA2319" s="5"/>
      <c r="BB2319" s="5"/>
      <c r="BC2319" s="5"/>
      <c r="BD2319" s="5"/>
      <c r="BE2319" s="5"/>
      <c r="BF2319" s="5"/>
      <c r="BG2319" s="5"/>
      <c r="BH2319" s="5"/>
      <c r="BI2319" s="5"/>
      <c r="BJ2319" s="5"/>
      <c r="BK2319" s="5"/>
      <c r="BL2319" s="5"/>
      <c r="BM2319" s="5"/>
      <c r="BN2319" s="5"/>
      <c r="BO2319" s="1">
        <f t="shared" si="36"/>
        <v>0</v>
      </c>
      <c r="BP2319" s="2"/>
    </row>
    <row r="2320" spans="1:68" x14ac:dyDescent="0.25">
      <c r="A2320" s="3"/>
      <c r="B2320" s="4"/>
      <c r="C2320" s="2"/>
      <c r="D2320" s="5"/>
      <c r="E2320" s="5"/>
      <c r="F2320" s="5"/>
      <c r="G2320" s="5"/>
      <c r="H2320" s="5"/>
      <c r="I2320" s="5"/>
      <c r="J2320" s="5"/>
      <c r="K2320" s="5"/>
      <c r="L2320" s="5"/>
      <c r="M2320" s="5"/>
      <c r="N2320" s="5"/>
      <c r="O2320" s="5"/>
      <c r="P2320" s="5"/>
      <c r="Q2320" s="5"/>
      <c r="R2320" s="5"/>
      <c r="S2320" s="5"/>
      <c r="T2320" s="5"/>
      <c r="U2320" s="5"/>
      <c r="V2320" s="5"/>
      <c r="W2320" s="5"/>
      <c r="X2320" s="5"/>
      <c r="Y2320" s="5"/>
      <c r="Z2320" s="5"/>
      <c r="AA2320" s="5"/>
      <c r="AB2320" s="5"/>
      <c r="AC2320" s="5"/>
      <c r="AD2320" s="5"/>
      <c r="AE2320" s="5"/>
      <c r="AF2320" s="5"/>
      <c r="AG2320" s="5"/>
      <c r="AH2320" s="5"/>
      <c r="AI2320" s="5"/>
      <c r="AJ2320" s="5"/>
      <c r="AK2320" s="5"/>
      <c r="AL2320" s="5"/>
      <c r="AM2320" s="5"/>
      <c r="AN2320" s="5"/>
      <c r="AO2320" s="5"/>
      <c r="AP2320" s="5"/>
      <c r="AQ2320" s="5"/>
      <c r="AR2320" s="5"/>
      <c r="AS2320" s="5"/>
      <c r="AT2320" s="5"/>
      <c r="AU2320" s="5"/>
      <c r="AV2320" s="5"/>
      <c r="AW2320" s="5"/>
      <c r="AX2320" s="5"/>
      <c r="AY2320" s="5"/>
      <c r="AZ2320" s="5"/>
      <c r="BA2320" s="5"/>
      <c r="BB2320" s="5"/>
      <c r="BC2320" s="5"/>
      <c r="BD2320" s="5"/>
      <c r="BE2320" s="5"/>
      <c r="BF2320" s="5"/>
      <c r="BG2320" s="5"/>
      <c r="BH2320" s="5"/>
      <c r="BI2320" s="5"/>
      <c r="BJ2320" s="5"/>
      <c r="BK2320" s="5"/>
      <c r="BL2320" s="5"/>
      <c r="BM2320" s="5"/>
      <c r="BN2320" s="5"/>
      <c r="BO2320" s="1">
        <f t="shared" si="36"/>
        <v>0</v>
      </c>
      <c r="BP2320" s="2"/>
    </row>
    <row r="2321" spans="1:68" x14ac:dyDescent="0.25">
      <c r="A2321" s="3"/>
      <c r="B2321" s="4"/>
      <c r="C2321" s="2"/>
      <c r="D2321" s="5"/>
      <c r="E2321" s="5"/>
      <c r="F2321" s="5"/>
      <c r="G2321" s="5"/>
      <c r="H2321" s="5"/>
      <c r="I2321" s="5"/>
      <c r="J2321" s="5"/>
      <c r="K2321" s="5"/>
      <c r="L2321" s="5"/>
      <c r="M2321" s="5"/>
      <c r="N2321" s="5"/>
      <c r="O2321" s="5"/>
      <c r="P2321" s="5"/>
      <c r="Q2321" s="5"/>
      <c r="R2321" s="5"/>
      <c r="S2321" s="5"/>
      <c r="T2321" s="5"/>
      <c r="U2321" s="5"/>
      <c r="V2321" s="5"/>
      <c r="W2321" s="5"/>
      <c r="X2321" s="5"/>
      <c r="Y2321" s="5"/>
      <c r="Z2321" s="5"/>
      <c r="AA2321" s="5"/>
      <c r="AB2321" s="5"/>
      <c r="AC2321" s="5"/>
      <c r="AD2321" s="5"/>
      <c r="AE2321" s="5"/>
      <c r="AF2321" s="5"/>
      <c r="AG2321" s="5"/>
      <c r="AH2321" s="5"/>
      <c r="AI2321" s="5"/>
      <c r="AJ2321" s="5"/>
      <c r="AK2321" s="5"/>
      <c r="AL2321" s="5"/>
      <c r="AM2321" s="5"/>
      <c r="AN2321" s="5"/>
      <c r="AO2321" s="5"/>
      <c r="AP2321" s="5"/>
      <c r="AQ2321" s="5"/>
      <c r="AR2321" s="5"/>
      <c r="AS2321" s="5"/>
      <c r="AT2321" s="5"/>
      <c r="AU2321" s="5"/>
      <c r="AV2321" s="5"/>
      <c r="AW2321" s="5"/>
      <c r="AX2321" s="5"/>
      <c r="AY2321" s="5"/>
      <c r="AZ2321" s="5"/>
      <c r="BA2321" s="5"/>
      <c r="BB2321" s="5"/>
      <c r="BC2321" s="5"/>
      <c r="BD2321" s="5"/>
      <c r="BE2321" s="5"/>
      <c r="BF2321" s="5"/>
      <c r="BG2321" s="5"/>
      <c r="BH2321" s="5"/>
      <c r="BI2321" s="5"/>
      <c r="BJ2321" s="5"/>
      <c r="BK2321" s="5"/>
      <c r="BL2321" s="5"/>
      <c r="BM2321" s="5"/>
      <c r="BN2321" s="5"/>
      <c r="BO2321" s="1">
        <f t="shared" si="36"/>
        <v>0</v>
      </c>
      <c r="BP2321" s="2"/>
    </row>
    <row r="2322" spans="1:68" x14ac:dyDescent="0.25">
      <c r="A2322" s="3"/>
      <c r="B2322" s="4"/>
      <c r="C2322" s="2"/>
      <c r="D2322" s="5"/>
      <c r="E2322" s="5"/>
      <c r="F2322" s="5"/>
      <c r="G2322" s="5"/>
      <c r="H2322" s="5"/>
      <c r="I2322" s="5"/>
      <c r="J2322" s="5"/>
      <c r="K2322" s="5"/>
      <c r="L2322" s="5"/>
      <c r="M2322" s="5"/>
      <c r="N2322" s="5"/>
      <c r="O2322" s="5"/>
      <c r="P2322" s="5"/>
      <c r="Q2322" s="5"/>
      <c r="R2322" s="5"/>
      <c r="S2322" s="5"/>
      <c r="T2322" s="5"/>
      <c r="U2322" s="5"/>
      <c r="V2322" s="5"/>
      <c r="W2322" s="5"/>
      <c r="X2322" s="5"/>
      <c r="Y2322" s="5"/>
      <c r="Z2322" s="5"/>
      <c r="AA2322" s="5"/>
      <c r="AB2322" s="5"/>
      <c r="AC2322" s="5"/>
      <c r="AD2322" s="5"/>
      <c r="AE2322" s="5"/>
      <c r="AF2322" s="5"/>
      <c r="AG2322" s="5"/>
      <c r="AH2322" s="5"/>
      <c r="AI2322" s="5"/>
      <c r="AJ2322" s="5"/>
      <c r="AK2322" s="5"/>
      <c r="AL2322" s="5"/>
      <c r="AM2322" s="5"/>
      <c r="AN2322" s="5"/>
      <c r="AO2322" s="5"/>
      <c r="AP2322" s="5"/>
      <c r="AQ2322" s="5"/>
      <c r="AR2322" s="5"/>
      <c r="AS2322" s="5"/>
      <c r="AT2322" s="5"/>
      <c r="AU2322" s="5"/>
      <c r="AV2322" s="5"/>
      <c r="AW2322" s="5"/>
      <c r="AX2322" s="5"/>
      <c r="AY2322" s="5"/>
      <c r="AZ2322" s="5"/>
      <c r="BA2322" s="5"/>
      <c r="BB2322" s="5"/>
      <c r="BC2322" s="5"/>
      <c r="BD2322" s="5"/>
      <c r="BE2322" s="5"/>
      <c r="BF2322" s="5"/>
      <c r="BG2322" s="5"/>
      <c r="BH2322" s="5"/>
      <c r="BI2322" s="5"/>
      <c r="BJ2322" s="5"/>
      <c r="BK2322" s="5"/>
      <c r="BL2322" s="5"/>
      <c r="BM2322" s="5"/>
      <c r="BN2322" s="5"/>
      <c r="BO2322" s="1">
        <f t="shared" si="36"/>
        <v>0</v>
      </c>
      <c r="BP2322" s="2"/>
    </row>
    <row r="2323" spans="1:68" x14ac:dyDescent="0.25">
      <c r="A2323" s="3"/>
      <c r="B2323" s="4"/>
      <c r="C2323" s="2"/>
      <c r="D2323" s="5"/>
      <c r="E2323" s="5"/>
      <c r="F2323" s="5"/>
      <c r="G2323" s="5"/>
      <c r="H2323" s="5"/>
      <c r="I2323" s="5"/>
      <c r="J2323" s="5"/>
      <c r="K2323" s="5"/>
      <c r="L2323" s="5"/>
      <c r="M2323" s="5"/>
      <c r="N2323" s="5"/>
      <c r="O2323" s="5"/>
      <c r="P2323" s="5"/>
      <c r="Q2323" s="5"/>
      <c r="R2323" s="5"/>
      <c r="S2323" s="5"/>
      <c r="T2323" s="5"/>
      <c r="U2323" s="5"/>
      <c r="V2323" s="5"/>
      <c r="W2323" s="5"/>
      <c r="X2323" s="5"/>
      <c r="Y2323" s="5"/>
      <c r="Z2323" s="5"/>
      <c r="AA2323" s="5"/>
      <c r="AB2323" s="5"/>
      <c r="AC2323" s="5"/>
      <c r="AD2323" s="5"/>
      <c r="AE2323" s="5"/>
      <c r="AF2323" s="5"/>
      <c r="AG2323" s="5"/>
      <c r="AH2323" s="5"/>
      <c r="AI2323" s="5"/>
      <c r="AJ2323" s="5"/>
      <c r="AK2323" s="5"/>
      <c r="AL2323" s="5"/>
      <c r="AM2323" s="5"/>
      <c r="AN2323" s="5"/>
      <c r="AO2323" s="5"/>
      <c r="AP2323" s="5"/>
      <c r="AQ2323" s="5"/>
      <c r="AR2323" s="5"/>
      <c r="AS2323" s="5"/>
      <c r="AT2323" s="5"/>
      <c r="AU2323" s="5"/>
      <c r="AV2323" s="5"/>
      <c r="AW2323" s="5"/>
      <c r="AX2323" s="5"/>
      <c r="AY2323" s="5"/>
      <c r="AZ2323" s="5"/>
      <c r="BA2323" s="5"/>
      <c r="BB2323" s="5"/>
      <c r="BC2323" s="5"/>
      <c r="BD2323" s="5"/>
      <c r="BE2323" s="5"/>
      <c r="BF2323" s="5"/>
      <c r="BG2323" s="5"/>
      <c r="BH2323" s="5"/>
      <c r="BI2323" s="5"/>
      <c r="BJ2323" s="5"/>
      <c r="BK2323" s="5"/>
      <c r="BL2323" s="5"/>
      <c r="BM2323" s="5"/>
      <c r="BN2323" s="5"/>
      <c r="BO2323" s="1">
        <f t="shared" si="36"/>
        <v>0</v>
      </c>
      <c r="BP2323" s="2"/>
    </row>
    <row r="2324" spans="1:68" x14ac:dyDescent="0.25">
      <c r="A2324" s="3"/>
      <c r="B2324" s="4"/>
      <c r="C2324" s="2"/>
      <c r="D2324" s="5"/>
      <c r="E2324" s="5"/>
      <c r="F2324" s="5"/>
      <c r="G2324" s="5"/>
      <c r="H2324" s="5"/>
      <c r="I2324" s="5"/>
      <c r="J2324" s="5"/>
      <c r="K2324" s="5"/>
      <c r="L2324" s="5"/>
      <c r="M2324" s="5"/>
      <c r="N2324" s="5"/>
      <c r="O2324" s="5"/>
      <c r="P2324" s="5"/>
      <c r="Q2324" s="5"/>
      <c r="R2324" s="5"/>
      <c r="S2324" s="5"/>
      <c r="T2324" s="5"/>
      <c r="U2324" s="5"/>
      <c r="V2324" s="5"/>
      <c r="W2324" s="5"/>
      <c r="X2324" s="5"/>
      <c r="Y2324" s="5"/>
      <c r="Z2324" s="5"/>
      <c r="AA2324" s="5"/>
      <c r="AB2324" s="5"/>
      <c r="AC2324" s="5"/>
      <c r="AD2324" s="5"/>
      <c r="AE2324" s="5"/>
      <c r="AF2324" s="5"/>
      <c r="AG2324" s="5"/>
      <c r="AH2324" s="5"/>
      <c r="AI2324" s="5"/>
      <c r="AJ2324" s="5"/>
      <c r="AK2324" s="5"/>
      <c r="AL2324" s="5"/>
      <c r="AM2324" s="5"/>
      <c r="AN2324" s="5"/>
      <c r="AO2324" s="5"/>
      <c r="AP2324" s="5"/>
      <c r="AQ2324" s="5"/>
      <c r="AR2324" s="5"/>
      <c r="AS2324" s="5"/>
      <c r="AT2324" s="5"/>
      <c r="AU2324" s="5"/>
      <c r="AV2324" s="5"/>
      <c r="AW2324" s="5"/>
      <c r="AX2324" s="5"/>
      <c r="AY2324" s="5"/>
      <c r="AZ2324" s="5"/>
      <c r="BA2324" s="5"/>
      <c r="BB2324" s="5"/>
      <c r="BC2324" s="5"/>
      <c r="BD2324" s="5"/>
      <c r="BE2324" s="5"/>
      <c r="BF2324" s="5"/>
      <c r="BG2324" s="5"/>
      <c r="BH2324" s="5"/>
      <c r="BI2324" s="5"/>
      <c r="BJ2324" s="5"/>
      <c r="BK2324" s="5"/>
      <c r="BL2324" s="5"/>
      <c r="BM2324" s="5"/>
      <c r="BN2324" s="5"/>
      <c r="BO2324" s="1">
        <f t="shared" si="36"/>
        <v>0</v>
      </c>
      <c r="BP2324" s="2"/>
    </row>
    <row r="2325" spans="1:68" x14ac:dyDescent="0.25">
      <c r="A2325" s="3"/>
      <c r="B2325" s="4"/>
      <c r="C2325" s="2"/>
      <c r="D2325" s="5"/>
      <c r="E2325" s="5"/>
      <c r="F2325" s="5"/>
      <c r="G2325" s="5"/>
      <c r="H2325" s="5"/>
      <c r="I2325" s="5"/>
      <c r="J2325" s="5"/>
      <c r="K2325" s="5"/>
      <c r="L2325" s="5"/>
      <c r="M2325" s="5"/>
      <c r="N2325" s="5"/>
      <c r="O2325" s="5"/>
      <c r="P2325" s="5"/>
      <c r="Q2325" s="5"/>
      <c r="R2325" s="5"/>
      <c r="S2325" s="5"/>
      <c r="T2325" s="5"/>
      <c r="U2325" s="5"/>
      <c r="V2325" s="5"/>
      <c r="W2325" s="5"/>
      <c r="X2325" s="5"/>
      <c r="Y2325" s="5"/>
      <c r="Z2325" s="5"/>
      <c r="AA2325" s="5"/>
      <c r="AB2325" s="5"/>
      <c r="AC2325" s="5"/>
      <c r="AD2325" s="5"/>
      <c r="AE2325" s="5"/>
      <c r="AF2325" s="5"/>
      <c r="AG2325" s="5"/>
      <c r="AH2325" s="5"/>
      <c r="AI2325" s="5"/>
      <c r="AJ2325" s="5"/>
      <c r="AK2325" s="5"/>
      <c r="AL2325" s="5"/>
      <c r="AM2325" s="5"/>
      <c r="AN2325" s="5"/>
      <c r="AO2325" s="5"/>
      <c r="AP2325" s="5"/>
      <c r="AQ2325" s="5"/>
      <c r="AR2325" s="5"/>
      <c r="AS2325" s="5"/>
      <c r="AT2325" s="5"/>
      <c r="AU2325" s="5"/>
      <c r="AV2325" s="5"/>
      <c r="AW2325" s="5"/>
      <c r="AX2325" s="5"/>
      <c r="AY2325" s="5"/>
      <c r="AZ2325" s="5"/>
      <c r="BA2325" s="5"/>
      <c r="BB2325" s="5"/>
      <c r="BC2325" s="5"/>
      <c r="BD2325" s="5"/>
      <c r="BE2325" s="5"/>
      <c r="BF2325" s="5"/>
      <c r="BG2325" s="5"/>
      <c r="BH2325" s="5"/>
      <c r="BI2325" s="5"/>
      <c r="BJ2325" s="5"/>
      <c r="BK2325" s="5"/>
      <c r="BL2325" s="5"/>
      <c r="BM2325" s="5"/>
      <c r="BN2325" s="5"/>
      <c r="BO2325" s="1">
        <f t="shared" si="36"/>
        <v>0</v>
      </c>
      <c r="BP2325" s="2"/>
    </row>
    <row r="2326" spans="1:68" x14ac:dyDescent="0.25">
      <c r="A2326" s="3"/>
      <c r="B2326" s="4"/>
      <c r="C2326" s="2"/>
      <c r="D2326" s="5"/>
      <c r="E2326" s="5"/>
      <c r="F2326" s="5"/>
      <c r="G2326" s="5"/>
      <c r="H2326" s="5"/>
      <c r="I2326" s="5"/>
      <c r="J2326" s="5"/>
      <c r="K2326" s="5"/>
      <c r="L2326" s="5"/>
      <c r="M2326" s="5"/>
      <c r="N2326" s="5"/>
      <c r="O2326" s="5"/>
      <c r="P2326" s="5"/>
      <c r="Q2326" s="5"/>
      <c r="R2326" s="5"/>
      <c r="S2326" s="5"/>
      <c r="T2326" s="5"/>
      <c r="U2326" s="5"/>
      <c r="V2326" s="5"/>
      <c r="W2326" s="5"/>
      <c r="X2326" s="5"/>
      <c r="Y2326" s="5"/>
      <c r="Z2326" s="5"/>
      <c r="AA2326" s="5"/>
      <c r="AB2326" s="5"/>
      <c r="AC2326" s="5"/>
      <c r="AD2326" s="5"/>
      <c r="AE2326" s="5"/>
      <c r="AF2326" s="5"/>
      <c r="AG2326" s="5"/>
      <c r="AH2326" s="5"/>
      <c r="AI2326" s="5"/>
      <c r="AJ2326" s="5"/>
      <c r="AK2326" s="5"/>
      <c r="AL2326" s="5"/>
      <c r="AM2326" s="5"/>
      <c r="AN2326" s="5"/>
      <c r="AO2326" s="5"/>
      <c r="AP2326" s="5"/>
      <c r="AQ2326" s="5"/>
      <c r="AR2326" s="5"/>
      <c r="AS2326" s="5"/>
      <c r="AT2326" s="5"/>
      <c r="AU2326" s="5"/>
      <c r="AV2326" s="5"/>
      <c r="AW2326" s="5"/>
      <c r="AX2326" s="5"/>
      <c r="AY2326" s="5"/>
      <c r="AZ2326" s="5"/>
      <c r="BA2326" s="5"/>
      <c r="BB2326" s="5"/>
      <c r="BC2326" s="5"/>
      <c r="BD2326" s="5"/>
      <c r="BE2326" s="5"/>
      <c r="BF2326" s="5"/>
      <c r="BG2326" s="5"/>
      <c r="BH2326" s="5"/>
      <c r="BI2326" s="5"/>
      <c r="BJ2326" s="5"/>
      <c r="BK2326" s="5"/>
      <c r="BL2326" s="5"/>
      <c r="BM2326" s="5"/>
      <c r="BN2326" s="5"/>
      <c r="BO2326" s="1">
        <f t="shared" si="36"/>
        <v>0</v>
      </c>
      <c r="BP2326" s="2"/>
    </row>
    <row r="2327" spans="1:68" x14ac:dyDescent="0.25">
      <c r="A2327" s="3"/>
      <c r="B2327" s="4"/>
      <c r="C2327" s="2"/>
      <c r="D2327" s="5"/>
      <c r="E2327" s="5"/>
      <c r="F2327" s="5"/>
      <c r="G2327" s="5"/>
      <c r="H2327" s="5"/>
      <c r="I2327" s="5"/>
      <c r="J2327" s="5"/>
      <c r="K2327" s="5"/>
      <c r="L2327" s="5"/>
      <c r="M2327" s="5"/>
      <c r="N2327" s="5"/>
      <c r="O2327" s="5"/>
      <c r="P2327" s="5"/>
      <c r="Q2327" s="5"/>
      <c r="R2327" s="5"/>
      <c r="S2327" s="5"/>
      <c r="T2327" s="5"/>
      <c r="U2327" s="5"/>
      <c r="V2327" s="5"/>
      <c r="W2327" s="5"/>
      <c r="X2327" s="5"/>
      <c r="Y2327" s="5"/>
      <c r="Z2327" s="5"/>
      <c r="AA2327" s="5"/>
      <c r="AB2327" s="5"/>
      <c r="AC2327" s="5"/>
      <c r="AD2327" s="5"/>
      <c r="AE2327" s="5"/>
      <c r="AF2327" s="5"/>
      <c r="AG2327" s="5"/>
      <c r="AH2327" s="5"/>
      <c r="AI2327" s="5"/>
      <c r="AJ2327" s="5"/>
      <c r="AK2327" s="5"/>
      <c r="AL2327" s="5"/>
      <c r="AM2327" s="5"/>
      <c r="AN2327" s="5"/>
      <c r="AO2327" s="5"/>
      <c r="AP2327" s="5"/>
      <c r="AQ2327" s="5"/>
      <c r="AR2327" s="5"/>
      <c r="AS2327" s="5"/>
      <c r="AT2327" s="5"/>
      <c r="AU2327" s="5"/>
      <c r="AV2327" s="5"/>
      <c r="AW2327" s="5"/>
      <c r="AX2327" s="5"/>
      <c r="AY2327" s="5"/>
      <c r="AZ2327" s="5"/>
      <c r="BA2327" s="5"/>
      <c r="BB2327" s="5"/>
      <c r="BC2327" s="5"/>
      <c r="BD2327" s="5"/>
      <c r="BE2327" s="5"/>
      <c r="BF2327" s="5"/>
      <c r="BG2327" s="5"/>
      <c r="BH2327" s="5"/>
      <c r="BI2327" s="5"/>
      <c r="BJ2327" s="5"/>
      <c r="BK2327" s="5"/>
      <c r="BL2327" s="5"/>
      <c r="BM2327" s="5"/>
      <c r="BN2327" s="5"/>
      <c r="BO2327" s="1">
        <f t="shared" si="36"/>
        <v>0</v>
      </c>
      <c r="BP2327" s="2"/>
    </row>
    <row r="2328" spans="1:68" x14ac:dyDescent="0.25">
      <c r="A2328" s="3"/>
      <c r="B2328" s="4"/>
      <c r="C2328" s="2"/>
      <c r="D2328" s="5"/>
      <c r="E2328" s="5"/>
      <c r="F2328" s="5"/>
      <c r="G2328" s="5"/>
      <c r="H2328" s="5"/>
      <c r="I2328" s="5"/>
      <c r="J2328" s="5"/>
      <c r="K2328" s="5"/>
      <c r="L2328" s="5"/>
      <c r="M2328" s="5"/>
      <c r="N2328" s="5"/>
      <c r="O2328" s="5"/>
      <c r="P2328" s="5"/>
      <c r="Q2328" s="5"/>
      <c r="R2328" s="5"/>
      <c r="S2328" s="5"/>
      <c r="T2328" s="5"/>
      <c r="U2328" s="5"/>
      <c r="V2328" s="5"/>
      <c r="W2328" s="5"/>
      <c r="X2328" s="5"/>
      <c r="Y2328" s="5"/>
      <c r="Z2328" s="5"/>
      <c r="AA2328" s="5"/>
      <c r="AB2328" s="5"/>
      <c r="AC2328" s="5"/>
      <c r="AD2328" s="5"/>
      <c r="AE2328" s="5"/>
      <c r="AF2328" s="5"/>
      <c r="AG2328" s="5"/>
      <c r="AH2328" s="5"/>
      <c r="AI2328" s="5"/>
      <c r="AJ2328" s="5"/>
      <c r="AK2328" s="5"/>
      <c r="AL2328" s="5"/>
      <c r="AM2328" s="5"/>
      <c r="AN2328" s="5"/>
      <c r="AO2328" s="5"/>
      <c r="AP2328" s="5"/>
      <c r="AQ2328" s="5"/>
      <c r="AR2328" s="5"/>
      <c r="AS2328" s="5"/>
      <c r="AT2328" s="5"/>
      <c r="AU2328" s="5"/>
      <c r="AV2328" s="5"/>
      <c r="AW2328" s="5"/>
      <c r="AX2328" s="5"/>
      <c r="AY2328" s="5"/>
      <c r="AZ2328" s="5"/>
      <c r="BA2328" s="5"/>
      <c r="BB2328" s="5"/>
      <c r="BC2328" s="5"/>
      <c r="BD2328" s="5"/>
      <c r="BE2328" s="5"/>
      <c r="BF2328" s="5"/>
      <c r="BG2328" s="5"/>
      <c r="BH2328" s="5"/>
      <c r="BI2328" s="5"/>
      <c r="BJ2328" s="5"/>
      <c r="BK2328" s="5"/>
      <c r="BL2328" s="5"/>
      <c r="BM2328" s="5"/>
      <c r="BN2328" s="5"/>
      <c r="BO2328" s="1">
        <f t="shared" si="36"/>
        <v>0</v>
      </c>
      <c r="BP2328" s="2"/>
    </row>
    <row r="2329" spans="1:68" x14ac:dyDescent="0.25">
      <c r="A2329" s="3"/>
      <c r="B2329" s="4"/>
      <c r="C2329" s="2"/>
      <c r="D2329" s="5"/>
      <c r="E2329" s="5"/>
      <c r="F2329" s="5"/>
      <c r="G2329" s="5"/>
      <c r="H2329" s="5"/>
      <c r="I2329" s="5"/>
      <c r="J2329" s="5"/>
      <c r="K2329" s="5"/>
      <c r="L2329" s="5"/>
      <c r="M2329" s="5"/>
      <c r="N2329" s="5"/>
      <c r="O2329" s="5"/>
      <c r="P2329" s="5"/>
      <c r="Q2329" s="5"/>
      <c r="R2329" s="5"/>
      <c r="S2329" s="5"/>
      <c r="T2329" s="5"/>
      <c r="U2329" s="5"/>
      <c r="V2329" s="5"/>
      <c r="W2329" s="5"/>
      <c r="X2329" s="5"/>
      <c r="Y2329" s="5"/>
      <c r="Z2329" s="5"/>
      <c r="AA2329" s="5"/>
      <c r="AB2329" s="5"/>
      <c r="AC2329" s="5"/>
      <c r="AD2329" s="5"/>
      <c r="AE2329" s="5"/>
      <c r="AF2329" s="5"/>
      <c r="AG2329" s="5"/>
      <c r="AH2329" s="5"/>
      <c r="AI2329" s="5"/>
      <c r="AJ2329" s="5"/>
      <c r="AK2329" s="5"/>
      <c r="AL2329" s="5"/>
      <c r="AM2329" s="5"/>
      <c r="AN2329" s="5"/>
      <c r="AO2329" s="5"/>
      <c r="AP2329" s="5"/>
      <c r="AQ2329" s="5"/>
      <c r="AR2329" s="5"/>
      <c r="AS2329" s="5"/>
      <c r="AT2329" s="5"/>
      <c r="AU2329" s="5"/>
      <c r="AV2329" s="5"/>
      <c r="AW2329" s="5"/>
      <c r="AX2329" s="5"/>
      <c r="AY2329" s="5"/>
      <c r="AZ2329" s="5"/>
      <c r="BA2329" s="5"/>
      <c r="BB2329" s="5"/>
      <c r="BC2329" s="5"/>
      <c r="BD2329" s="5"/>
      <c r="BE2329" s="5"/>
      <c r="BF2329" s="5"/>
      <c r="BG2329" s="5"/>
      <c r="BH2329" s="5"/>
      <c r="BI2329" s="5"/>
      <c r="BJ2329" s="5"/>
      <c r="BK2329" s="5"/>
      <c r="BL2329" s="5"/>
      <c r="BM2329" s="5"/>
      <c r="BN2329" s="5"/>
      <c r="BO2329" s="1">
        <f t="shared" si="36"/>
        <v>0</v>
      </c>
      <c r="BP2329" s="2"/>
    </row>
    <row r="2330" spans="1:68" x14ac:dyDescent="0.25">
      <c r="A2330" s="3"/>
      <c r="B2330" s="4"/>
      <c r="C2330" s="2"/>
      <c r="D2330" s="5"/>
      <c r="E2330" s="5"/>
      <c r="F2330" s="5"/>
      <c r="G2330" s="5"/>
      <c r="H2330" s="5"/>
      <c r="I2330" s="5"/>
      <c r="J2330" s="5"/>
      <c r="K2330" s="5"/>
      <c r="L2330" s="5"/>
      <c r="M2330" s="5"/>
      <c r="N2330" s="5"/>
      <c r="O2330" s="5"/>
      <c r="P2330" s="5"/>
      <c r="Q2330" s="5"/>
      <c r="R2330" s="5"/>
      <c r="S2330" s="5"/>
      <c r="T2330" s="5"/>
      <c r="U2330" s="5"/>
      <c r="V2330" s="5"/>
      <c r="W2330" s="5"/>
      <c r="X2330" s="5"/>
      <c r="Y2330" s="5"/>
      <c r="Z2330" s="5"/>
      <c r="AA2330" s="5"/>
      <c r="AB2330" s="5"/>
      <c r="AC2330" s="5"/>
      <c r="AD2330" s="5"/>
      <c r="AE2330" s="5"/>
      <c r="AF2330" s="5"/>
      <c r="AG2330" s="5"/>
      <c r="AH2330" s="5"/>
      <c r="AI2330" s="5"/>
      <c r="AJ2330" s="5"/>
      <c r="AK2330" s="5"/>
      <c r="AL2330" s="5"/>
      <c r="AM2330" s="5"/>
      <c r="AN2330" s="5"/>
      <c r="AO2330" s="5"/>
      <c r="AP2330" s="5"/>
      <c r="AQ2330" s="5"/>
      <c r="AR2330" s="5"/>
      <c r="AS2330" s="5"/>
      <c r="AT2330" s="5"/>
      <c r="AU2330" s="5"/>
      <c r="AV2330" s="5"/>
      <c r="AW2330" s="5"/>
      <c r="AX2330" s="5"/>
      <c r="AY2330" s="5"/>
      <c r="AZ2330" s="5"/>
      <c r="BA2330" s="5"/>
      <c r="BB2330" s="5"/>
      <c r="BC2330" s="5"/>
      <c r="BD2330" s="5"/>
      <c r="BE2330" s="5"/>
      <c r="BF2330" s="5"/>
      <c r="BG2330" s="5"/>
      <c r="BH2330" s="5"/>
      <c r="BI2330" s="5"/>
      <c r="BJ2330" s="5"/>
      <c r="BK2330" s="5"/>
      <c r="BL2330" s="5"/>
      <c r="BM2330" s="5"/>
      <c r="BN2330" s="5"/>
      <c r="BO2330" s="1">
        <f t="shared" si="36"/>
        <v>0</v>
      </c>
      <c r="BP2330" s="2"/>
    </row>
    <row r="2331" spans="1:68" x14ac:dyDescent="0.25">
      <c r="A2331" s="3"/>
      <c r="B2331" s="4"/>
      <c r="C2331" s="2"/>
      <c r="D2331" s="5"/>
      <c r="E2331" s="5"/>
      <c r="F2331" s="5"/>
      <c r="G2331" s="5"/>
      <c r="H2331" s="5"/>
      <c r="I2331" s="5"/>
      <c r="J2331" s="5"/>
      <c r="K2331" s="5"/>
      <c r="L2331" s="5"/>
      <c r="M2331" s="5"/>
      <c r="N2331" s="5"/>
      <c r="O2331" s="5"/>
      <c r="P2331" s="5"/>
      <c r="Q2331" s="5"/>
      <c r="R2331" s="5"/>
      <c r="S2331" s="5"/>
      <c r="T2331" s="5"/>
      <c r="U2331" s="5"/>
      <c r="V2331" s="5"/>
      <c r="W2331" s="5"/>
      <c r="X2331" s="5"/>
      <c r="Y2331" s="5"/>
      <c r="Z2331" s="5"/>
      <c r="AA2331" s="5"/>
      <c r="AB2331" s="5"/>
      <c r="AC2331" s="5"/>
      <c r="AD2331" s="5"/>
      <c r="AE2331" s="5"/>
      <c r="AF2331" s="5"/>
      <c r="AG2331" s="5"/>
      <c r="AH2331" s="5"/>
      <c r="AI2331" s="5"/>
      <c r="AJ2331" s="5"/>
      <c r="AK2331" s="5"/>
      <c r="AL2331" s="5"/>
      <c r="AM2331" s="5"/>
      <c r="AN2331" s="5"/>
      <c r="AO2331" s="5"/>
      <c r="AP2331" s="5"/>
      <c r="AQ2331" s="5"/>
      <c r="AR2331" s="5"/>
      <c r="AS2331" s="5"/>
      <c r="AT2331" s="5"/>
      <c r="AU2331" s="5"/>
      <c r="AV2331" s="5"/>
      <c r="AW2331" s="5"/>
      <c r="AX2331" s="5"/>
      <c r="AY2331" s="5"/>
      <c r="AZ2331" s="5"/>
      <c r="BA2331" s="5"/>
      <c r="BB2331" s="5"/>
      <c r="BC2331" s="5"/>
      <c r="BD2331" s="5"/>
      <c r="BE2331" s="5"/>
      <c r="BF2331" s="5"/>
      <c r="BG2331" s="5"/>
      <c r="BH2331" s="5"/>
      <c r="BI2331" s="5"/>
      <c r="BJ2331" s="5"/>
      <c r="BK2331" s="5"/>
      <c r="BL2331" s="5"/>
      <c r="BM2331" s="5"/>
      <c r="BN2331" s="5"/>
      <c r="BO2331" s="1">
        <f t="shared" si="36"/>
        <v>0</v>
      </c>
      <c r="BP2331" s="2"/>
    </row>
    <row r="2332" spans="1:68" x14ac:dyDescent="0.25">
      <c r="A2332" s="3"/>
      <c r="B2332" s="4"/>
      <c r="C2332" s="2"/>
      <c r="D2332" s="5"/>
      <c r="E2332" s="5"/>
      <c r="F2332" s="5"/>
      <c r="G2332" s="5"/>
      <c r="H2332" s="5"/>
      <c r="I2332" s="5"/>
      <c r="J2332" s="5"/>
      <c r="K2332" s="5"/>
      <c r="L2332" s="5"/>
      <c r="M2332" s="5"/>
      <c r="N2332" s="5"/>
      <c r="O2332" s="5"/>
      <c r="P2332" s="5"/>
      <c r="Q2332" s="5"/>
      <c r="R2332" s="5"/>
      <c r="S2332" s="5"/>
      <c r="T2332" s="5"/>
      <c r="U2332" s="5"/>
      <c r="V2332" s="5"/>
      <c r="W2332" s="5"/>
      <c r="X2332" s="5"/>
      <c r="Y2332" s="5"/>
      <c r="Z2332" s="5"/>
      <c r="AA2332" s="5"/>
      <c r="AB2332" s="5"/>
      <c r="AC2332" s="5"/>
      <c r="AD2332" s="5"/>
      <c r="AE2332" s="5"/>
      <c r="AF2332" s="5"/>
      <c r="AG2332" s="5"/>
      <c r="AH2332" s="5"/>
      <c r="AI2332" s="5"/>
      <c r="AJ2332" s="5"/>
      <c r="AK2332" s="5"/>
      <c r="AL2332" s="5"/>
      <c r="AM2332" s="5"/>
      <c r="AN2332" s="5"/>
      <c r="AO2332" s="5"/>
      <c r="AP2332" s="5"/>
      <c r="AQ2332" s="5"/>
      <c r="AR2332" s="5"/>
      <c r="AS2332" s="5"/>
      <c r="AT2332" s="5"/>
      <c r="AU2332" s="5"/>
      <c r="AV2332" s="5"/>
      <c r="AW2332" s="5"/>
      <c r="AX2332" s="5"/>
      <c r="AY2332" s="5"/>
      <c r="AZ2332" s="5"/>
      <c r="BA2332" s="5"/>
      <c r="BB2332" s="5"/>
      <c r="BC2332" s="5"/>
      <c r="BD2332" s="5"/>
      <c r="BE2332" s="5"/>
      <c r="BF2332" s="5"/>
      <c r="BG2332" s="5"/>
      <c r="BH2332" s="5"/>
      <c r="BI2332" s="5"/>
      <c r="BJ2332" s="5"/>
      <c r="BK2332" s="5"/>
      <c r="BL2332" s="5"/>
      <c r="BM2332" s="5"/>
      <c r="BN2332" s="5"/>
      <c r="BO2332" s="1">
        <f t="shared" si="36"/>
        <v>0</v>
      </c>
      <c r="BP2332" s="2"/>
    </row>
    <row r="2333" spans="1:68" x14ac:dyDescent="0.25">
      <c r="A2333" s="3"/>
      <c r="B2333" s="4"/>
      <c r="C2333" s="2"/>
      <c r="D2333" s="5"/>
      <c r="E2333" s="5"/>
      <c r="F2333" s="5"/>
      <c r="G2333" s="5"/>
      <c r="H2333" s="5"/>
      <c r="I2333" s="5"/>
      <c r="J2333" s="5"/>
      <c r="K2333" s="5"/>
      <c r="L2333" s="5"/>
      <c r="M2333" s="5"/>
      <c r="N2333" s="5"/>
      <c r="O2333" s="5"/>
      <c r="P2333" s="5"/>
      <c r="Q2333" s="5"/>
      <c r="R2333" s="5"/>
      <c r="S2333" s="5"/>
      <c r="T2333" s="5"/>
      <c r="U2333" s="5"/>
      <c r="V2333" s="5"/>
      <c r="W2333" s="5"/>
      <c r="X2333" s="5"/>
      <c r="Y2333" s="5"/>
      <c r="Z2333" s="5"/>
      <c r="AA2333" s="5"/>
      <c r="AB2333" s="5"/>
      <c r="AC2333" s="5"/>
      <c r="AD2333" s="5"/>
      <c r="AE2333" s="5"/>
      <c r="AF2333" s="5"/>
      <c r="AG2333" s="5"/>
      <c r="AH2333" s="5"/>
      <c r="AI2333" s="5"/>
      <c r="AJ2333" s="5"/>
      <c r="AK2333" s="5"/>
      <c r="AL2333" s="5"/>
      <c r="AM2333" s="5"/>
      <c r="AN2333" s="5"/>
      <c r="AO2333" s="5"/>
      <c r="AP2333" s="5"/>
      <c r="AQ2333" s="5"/>
      <c r="AR2333" s="5"/>
      <c r="AS2333" s="5"/>
      <c r="AT2333" s="5"/>
      <c r="AU2333" s="5"/>
      <c r="AV2333" s="5"/>
      <c r="AW2333" s="5"/>
      <c r="AX2333" s="5"/>
      <c r="AY2333" s="5"/>
      <c r="AZ2333" s="5"/>
      <c r="BA2333" s="5"/>
      <c r="BB2333" s="5"/>
      <c r="BC2333" s="5"/>
      <c r="BD2333" s="5"/>
      <c r="BE2333" s="5"/>
      <c r="BF2333" s="5"/>
      <c r="BG2333" s="5"/>
      <c r="BH2333" s="5"/>
      <c r="BI2333" s="5"/>
      <c r="BJ2333" s="5"/>
      <c r="BK2333" s="5"/>
      <c r="BL2333" s="5"/>
      <c r="BM2333" s="5"/>
      <c r="BN2333" s="5"/>
      <c r="BO2333" s="1">
        <f t="shared" si="36"/>
        <v>0</v>
      </c>
      <c r="BP2333" s="2"/>
    </row>
    <row r="2334" spans="1:68" x14ac:dyDescent="0.25">
      <c r="A2334" s="3"/>
      <c r="B2334" s="4"/>
      <c r="C2334" s="2"/>
      <c r="D2334" s="5"/>
      <c r="E2334" s="5"/>
      <c r="F2334" s="5"/>
      <c r="G2334" s="5"/>
      <c r="H2334" s="5"/>
      <c r="I2334" s="5"/>
      <c r="J2334" s="5"/>
      <c r="K2334" s="5"/>
      <c r="L2334" s="5"/>
      <c r="M2334" s="5"/>
      <c r="N2334" s="5"/>
      <c r="O2334" s="5"/>
      <c r="P2334" s="5"/>
      <c r="Q2334" s="5"/>
      <c r="R2334" s="5"/>
      <c r="S2334" s="5"/>
      <c r="T2334" s="5"/>
      <c r="U2334" s="5"/>
      <c r="V2334" s="5"/>
      <c r="W2334" s="5"/>
      <c r="X2334" s="5"/>
      <c r="Y2334" s="5"/>
      <c r="Z2334" s="5"/>
      <c r="AA2334" s="5"/>
      <c r="AB2334" s="5"/>
      <c r="AC2334" s="5"/>
      <c r="AD2334" s="5"/>
      <c r="AE2334" s="5"/>
      <c r="AF2334" s="5"/>
      <c r="AG2334" s="5"/>
      <c r="AH2334" s="5"/>
      <c r="AI2334" s="5"/>
      <c r="AJ2334" s="5"/>
      <c r="AK2334" s="5"/>
      <c r="AL2334" s="5"/>
      <c r="AM2334" s="5"/>
      <c r="AN2334" s="5"/>
      <c r="AO2334" s="5"/>
      <c r="AP2334" s="5"/>
      <c r="AQ2334" s="5"/>
      <c r="AR2334" s="5"/>
      <c r="AS2334" s="5"/>
      <c r="AT2334" s="5"/>
      <c r="AU2334" s="5"/>
      <c r="AV2334" s="5"/>
      <c r="AW2334" s="5"/>
      <c r="AX2334" s="5"/>
      <c r="AY2334" s="5"/>
      <c r="AZ2334" s="5"/>
      <c r="BA2334" s="5"/>
      <c r="BB2334" s="5"/>
      <c r="BC2334" s="5"/>
      <c r="BD2334" s="5"/>
      <c r="BE2334" s="5"/>
      <c r="BF2334" s="5"/>
      <c r="BG2334" s="5"/>
      <c r="BH2334" s="5"/>
      <c r="BI2334" s="5"/>
      <c r="BJ2334" s="5"/>
      <c r="BK2334" s="5"/>
      <c r="BL2334" s="5"/>
      <c r="BM2334" s="5"/>
      <c r="BN2334" s="5"/>
      <c r="BO2334" s="1">
        <f t="shared" si="36"/>
        <v>0</v>
      </c>
      <c r="BP2334" s="2"/>
    </row>
    <row r="2335" spans="1:68" x14ac:dyDescent="0.25">
      <c r="A2335" s="3"/>
      <c r="B2335" s="4"/>
      <c r="C2335" s="2"/>
      <c r="D2335" s="5"/>
      <c r="E2335" s="5"/>
      <c r="F2335" s="5"/>
      <c r="G2335" s="5"/>
      <c r="H2335" s="5"/>
      <c r="I2335" s="5"/>
      <c r="J2335" s="5"/>
      <c r="K2335" s="5"/>
      <c r="L2335" s="5"/>
      <c r="M2335" s="5"/>
      <c r="N2335" s="5"/>
      <c r="O2335" s="5"/>
      <c r="P2335" s="5"/>
      <c r="Q2335" s="5"/>
      <c r="R2335" s="5"/>
      <c r="S2335" s="5"/>
      <c r="T2335" s="5"/>
      <c r="U2335" s="5"/>
      <c r="V2335" s="5"/>
      <c r="W2335" s="5"/>
      <c r="X2335" s="5"/>
      <c r="Y2335" s="5"/>
      <c r="Z2335" s="5"/>
      <c r="AA2335" s="5"/>
      <c r="AB2335" s="5"/>
      <c r="AC2335" s="5"/>
      <c r="AD2335" s="5"/>
      <c r="AE2335" s="5"/>
      <c r="AF2335" s="5"/>
      <c r="AG2335" s="5"/>
      <c r="AH2335" s="5"/>
      <c r="AI2335" s="5"/>
      <c r="AJ2335" s="5"/>
      <c r="AK2335" s="5"/>
      <c r="AL2335" s="5"/>
      <c r="AM2335" s="5"/>
      <c r="AN2335" s="5"/>
      <c r="AO2335" s="5"/>
      <c r="AP2335" s="5"/>
      <c r="AQ2335" s="5"/>
      <c r="AR2335" s="5"/>
      <c r="AS2335" s="5"/>
      <c r="AT2335" s="5"/>
      <c r="AU2335" s="5"/>
      <c r="AV2335" s="5"/>
      <c r="AW2335" s="5"/>
      <c r="AX2335" s="5"/>
      <c r="AY2335" s="5"/>
      <c r="AZ2335" s="5"/>
      <c r="BA2335" s="5"/>
      <c r="BB2335" s="5"/>
      <c r="BC2335" s="5"/>
      <c r="BD2335" s="5"/>
      <c r="BE2335" s="5"/>
      <c r="BF2335" s="5"/>
      <c r="BG2335" s="5"/>
      <c r="BH2335" s="5"/>
      <c r="BI2335" s="5"/>
      <c r="BJ2335" s="5"/>
      <c r="BK2335" s="5"/>
      <c r="BL2335" s="5"/>
      <c r="BM2335" s="5"/>
      <c r="BN2335" s="5"/>
      <c r="BO2335" s="1">
        <f t="shared" si="36"/>
        <v>0</v>
      </c>
      <c r="BP2335" s="2"/>
    </row>
    <row r="2336" spans="1:68" x14ac:dyDescent="0.25">
      <c r="A2336" s="3"/>
      <c r="B2336" s="4"/>
      <c r="C2336" s="2"/>
      <c r="D2336" s="5"/>
      <c r="E2336" s="5"/>
      <c r="F2336" s="5"/>
      <c r="G2336" s="5"/>
      <c r="H2336" s="5"/>
      <c r="I2336" s="5"/>
      <c r="J2336" s="5"/>
      <c r="K2336" s="5"/>
      <c r="L2336" s="5"/>
      <c r="M2336" s="5"/>
      <c r="N2336" s="5"/>
      <c r="O2336" s="5"/>
      <c r="P2336" s="5"/>
      <c r="Q2336" s="5"/>
      <c r="R2336" s="5"/>
      <c r="S2336" s="5"/>
      <c r="T2336" s="5"/>
      <c r="U2336" s="5"/>
      <c r="V2336" s="5"/>
      <c r="W2336" s="5"/>
      <c r="X2336" s="5"/>
      <c r="Y2336" s="5"/>
      <c r="Z2336" s="5"/>
      <c r="AA2336" s="5"/>
      <c r="AB2336" s="5"/>
      <c r="AC2336" s="5"/>
      <c r="AD2336" s="5"/>
      <c r="AE2336" s="5"/>
      <c r="AF2336" s="5"/>
      <c r="AG2336" s="5"/>
      <c r="AH2336" s="5"/>
      <c r="AI2336" s="5"/>
      <c r="AJ2336" s="5"/>
      <c r="AK2336" s="5"/>
      <c r="AL2336" s="5"/>
      <c r="AM2336" s="5"/>
      <c r="AN2336" s="5"/>
      <c r="AO2336" s="5"/>
      <c r="AP2336" s="5"/>
      <c r="AQ2336" s="5"/>
      <c r="AR2336" s="5"/>
      <c r="AS2336" s="5"/>
      <c r="AT2336" s="5"/>
      <c r="AU2336" s="5"/>
      <c r="AV2336" s="5"/>
      <c r="AW2336" s="5"/>
      <c r="AX2336" s="5"/>
      <c r="AY2336" s="5"/>
      <c r="AZ2336" s="5"/>
      <c r="BA2336" s="5"/>
      <c r="BB2336" s="5"/>
      <c r="BC2336" s="5"/>
      <c r="BD2336" s="5"/>
      <c r="BE2336" s="5"/>
      <c r="BF2336" s="5"/>
      <c r="BG2336" s="5"/>
      <c r="BH2336" s="5"/>
      <c r="BI2336" s="5"/>
      <c r="BJ2336" s="5"/>
      <c r="BK2336" s="5"/>
      <c r="BL2336" s="5"/>
      <c r="BM2336" s="5"/>
      <c r="BN2336" s="5"/>
      <c r="BO2336" s="1">
        <f t="shared" si="36"/>
        <v>0</v>
      </c>
      <c r="BP2336" s="2"/>
    </row>
    <row r="2337" spans="1:68" x14ac:dyDescent="0.25">
      <c r="A2337" s="3"/>
      <c r="B2337" s="4"/>
      <c r="C2337" s="2"/>
      <c r="D2337" s="5"/>
      <c r="E2337" s="5"/>
      <c r="F2337" s="5"/>
      <c r="G2337" s="5"/>
      <c r="H2337" s="5"/>
      <c r="I2337" s="5"/>
      <c r="J2337" s="5"/>
      <c r="K2337" s="5"/>
      <c r="L2337" s="5"/>
      <c r="M2337" s="5"/>
      <c r="N2337" s="5"/>
      <c r="O2337" s="5"/>
      <c r="P2337" s="5"/>
      <c r="Q2337" s="5"/>
      <c r="R2337" s="5"/>
      <c r="S2337" s="5"/>
      <c r="T2337" s="5"/>
      <c r="U2337" s="5"/>
      <c r="V2337" s="5"/>
      <c r="W2337" s="5"/>
      <c r="X2337" s="5"/>
      <c r="Y2337" s="5"/>
      <c r="Z2337" s="5"/>
      <c r="AA2337" s="5"/>
      <c r="AB2337" s="5"/>
      <c r="AC2337" s="5"/>
      <c r="AD2337" s="5"/>
      <c r="AE2337" s="5"/>
      <c r="AF2337" s="5"/>
      <c r="AG2337" s="5"/>
      <c r="AH2337" s="5"/>
      <c r="AI2337" s="5"/>
      <c r="AJ2337" s="5"/>
      <c r="AK2337" s="5"/>
      <c r="AL2337" s="5"/>
      <c r="AM2337" s="5"/>
      <c r="AN2337" s="5"/>
      <c r="AO2337" s="5"/>
      <c r="AP2337" s="5"/>
      <c r="AQ2337" s="5"/>
      <c r="AR2337" s="5"/>
      <c r="AS2337" s="5"/>
      <c r="AT2337" s="5"/>
      <c r="AU2337" s="5"/>
      <c r="AV2337" s="5"/>
      <c r="AW2337" s="5"/>
      <c r="AX2337" s="5"/>
      <c r="AY2337" s="5"/>
      <c r="AZ2337" s="5"/>
      <c r="BA2337" s="5"/>
      <c r="BB2337" s="5"/>
      <c r="BC2337" s="5"/>
      <c r="BD2337" s="5"/>
      <c r="BE2337" s="5"/>
      <c r="BF2337" s="5"/>
      <c r="BG2337" s="5"/>
      <c r="BH2337" s="5"/>
      <c r="BI2337" s="5"/>
      <c r="BJ2337" s="5"/>
      <c r="BK2337" s="5"/>
      <c r="BL2337" s="5"/>
      <c r="BM2337" s="5"/>
      <c r="BN2337" s="5"/>
      <c r="BO2337" s="1">
        <f t="shared" si="36"/>
        <v>0</v>
      </c>
      <c r="BP2337" s="2"/>
    </row>
    <row r="2338" spans="1:68" x14ac:dyDescent="0.25">
      <c r="A2338" s="3"/>
      <c r="B2338" s="4"/>
      <c r="C2338" s="2"/>
      <c r="D2338" s="5"/>
      <c r="E2338" s="5"/>
      <c r="F2338" s="5"/>
      <c r="G2338" s="5"/>
      <c r="H2338" s="5"/>
      <c r="I2338" s="5"/>
      <c r="J2338" s="5"/>
      <c r="K2338" s="5"/>
      <c r="L2338" s="5"/>
      <c r="M2338" s="5"/>
      <c r="N2338" s="5"/>
      <c r="O2338" s="5"/>
      <c r="P2338" s="5"/>
      <c r="Q2338" s="5"/>
      <c r="R2338" s="5"/>
      <c r="S2338" s="5"/>
      <c r="T2338" s="5"/>
      <c r="U2338" s="5"/>
      <c r="V2338" s="5"/>
      <c r="W2338" s="5"/>
      <c r="X2338" s="5"/>
      <c r="Y2338" s="5"/>
      <c r="Z2338" s="5"/>
      <c r="AA2338" s="5"/>
      <c r="AB2338" s="5"/>
      <c r="AC2338" s="5"/>
      <c r="AD2338" s="5"/>
      <c r="AE2338" s="5"/>
      <c r="AF2338" s="5"/>
      <c r="AG2338" s="5"/>
      <c r="AH2338" s="5"/>
      <c r="AI2338" s="5"/>
      <c r="AJ2338" s="5"/>
      <c r="AK2338" s="5"/>
      <c r="AL2338" s="5"/>
      <c r="AM2338" s="5"/>
      <c r="AN2338" s="5"/>
      <c r="AO2338" s="5"/>
      <c r="AP2338" s="5"/>
      <c r="AQ2338" s="5"/>
      <c r="AR2338" s="5"/>
      <c r="AS2338" s="5"/>
      <c r="AT2338" s="5"/>
      <c r="AU2338" s="5"/>
      <c r="AV2338" s="5"/>
      <c r="AW2338" s="5"/>
      <c r="AX2338" s="5"/>
      <c r="AY2338" s="5"/>
      <c r="AZ2338" s="5"/>
      <c r="BA2338" s="5"/>
      <c r="BB2338" s="5"/>
      <c r="BC2338" s="5"/>
      <c r="BD2338" s="5"/>
      <c r="BE2338" s="5"/>
      <c r="BF2338" s="5"/>
      <c r="BG2338" s="5"/>
      <c r="BH2338" s="5"/>
      <c r="BI2338" s="5"/>
      <c r="BJ2338" s="5"/>
      <c r="BK2338" s="5"/>
      <c r="BL2338" s="5"/>
      <c r="BM2338" s="5"/>
      <c r="BN2338" s="5"/>
      <c r="BO2338" s="1">
        <f t="shared" si="36"/>
        <v>0</v>
      </c>
      <c r="BP2338" s="2"/>
    </row>
    <row r="2339" spans="1:68" x14ac:dyDescent="0.25">
      <c r="A2339" s="3"/>
      <c r="B2339" s="4"/>
      <c r="C2339" s="2"/>
      <c r="D2339" s="5"/>
      <c r="E2339" s="5"/>
      <c r="F2339" s="5"/>
      <c r="G2339" s="5"/>
      <c r="H2339" s="5"/>
      <c r="I2339" s="5"/>
      <c r="J2339" s="5"/>
      <c r="K2339" s="5"/>
      <c r="L2339" s="5"/>
      <c r="M2339" s="5"/>
      <c r="N2339" s="5"/>
      <c r="O2339" s="5"/>
      <c r="P2339" s="5"/>
      <c r="Q2339" s="5"/>
      <c r="R2339" s="5"/>
      <c r="S2339" s="5"/>
      <c r="T2339" s="5"/>
      <c r="U2339" s="5"/>
      <c r="V2339" s="5"/>
      <c r="W2339" s="5"/>
      <c r="X2339" s="5"/>
      <c r="Y2339" s="5"/>
      <c r="Z2339" s="5"/>
      <c r="AA2339" s="5"/>
      <c r="AB2339" s="5"/>
      <c r="AC2339" s="5"/>
      <c r="AD2339" s="5"/>
      <c r="AE2339" s="5"/>
      <c r="AF2339" s="5"/>
      <c r="AG2339" s="5"/>
      <c r="AH2339" s="5"/>
      <c r="AI2339" s="5"/>
      <c r="AJ2339" s="5"/>
      <c r="AK2339" s="5"/>
      <c r="AL2339" s="5"/>
      <c r="AM2339" s="5"/>
      <c r="AN2339" s="5"/>
      <c r="AO2339" s="5"/>
      <c r="AP2339" s="5"/>
      <c r="AQ2339" s="5"/>
      <c r="AR2339" s="5"/>
      <c r="AS2339" s="5"/>
      <c r="AT2339" s="5"/>
      <c r="AU2339" s="5"/>
      <c r="AV2339" s="5"/>
      <c r="AW2339" s="5"/>
      <c r="AX2339" s="5"/>
      <c r="AY2339" s="5"/>
      <c r="AZ2339" s="5"/>
      <c r="BA2339" s="5"/>
      <c r="BB2339" s="5"/>
      <c r="BC2339" s="5"/>
      <c r="BD2339" s="5"/>
      <c r="BE2339" s="5"/>
      <c r="BF2339" s="5"/>
      <c r="BG2339" s="5"/>
      <c r="BH2339" s="5"/>
      <c r="BI2339" s="5"/>
      <c r="BJ2339" s="5"/>
      <c r="BK2339" s="5"/>
      <c r="BL2339" s="5"/>
      <c r="BM2339" s="5"/>
      <c r="BN2339" s="5"/>
      <c r="BO2339" s="1">
        <f t="shared" si="36"/>
        <v>0</v>
      </c>
      <c r="BP2339" s="2"/>
    </row>
    <row r="2340" spans="1:68" x14ac:dyDescent="0.25">
      <c r="A2340" s="3"/>
      <c r="B2340" s="4"/>
      <c r="C2340" s="2"/>
      <c r="D2340" s="5"/>
      <c r="E2340" s="5"/>
      <c r="F2340" s="5"/>
      <c r="G2340" s="5"/>
      <c r="H2340" s="5"/>
      <c r="I2340" s="5"/>
      <c r="J2340" s="5"/>
      <c r="K2340" s="5"/>
      <c r="L2340" s="5"/>
      <c r="M2340" s="5"/>
      <c r="N2340" s="5"/>
      <c r="O2340" s="5"/>
      <c r="P2340" s="5"/>
      <c r="Q2340" s="5"/>
      <c r="R2340" s="5"/>
      <c r="S2340" s="5"/>
      <c r="T2340" s="5"/>
      <c r="U2340" s="5"/>
      <c r="V2340" s="5"/>
      <c r="W2340" s="5"/>
      <c r="X2340" s="5"/>
      <c r="Y2340" s="5"/>
      <c r="Z2340" s="5"/>
      <c r="AA2340" s="5"/>
      <c r="AB2340" s="5"/>
      <c r="AC2340" s="5"/>
      <c r="AD2340" s="5"/>
      <c r="AE2340" s="5"/>
      <c r="AF2340" s="5"/>
      <c r="AG2340" s="5"/>
      <c r="AH2340" s="5"/>
      <c r="AI2340" s="5"/>
      <c r="AJ2340" s="5"/>
      <c r="AK2340" s="5"/>
      <c r="AL2340" s="5"/>
      <c r="AM2340" s="5"/>
      <c r="AN2340" s="5"/>
      <c r="AO2340" s="5"/>
      <c r="AP2340" s="5"/>
      <c r="AQ2340" s="5"/>
      <c r="AR2340" s="5"/>
      <c r="AS2340" s="5"/>
      <c r="AT2340" s="5"/>
      <c r="AU2340" s="5"/>
      <c r="AV2340" s="5"/>
      <c r="AW2340" s="5"/>
      <c r="AX2340" s="5"/>
      <c r="AY2340" s="5"/>
      <c r="AZ2340" s="5"/>
      <c r="BA2340" s="5"/>
      <c r="BB2340" s="5"/>
      <c r="BC2340" s="5"/>
      <c r="BD2340" s="5"/>
      <c r="BE2340" s="5"/>
      <c r="BF2340" s="5"/>
      <c r="BG2340" s="5"/>
      <c r="BH2340" s="5"/>
      <c r="BI2340" s="5"/>
      <c r="BJ2340" s="5"/>
      <c r="BK2340" s="5"/>
      <c r="BL2340" s="5"/>
      <c r="BM2340" s="5"/>
      <c r="BN2340" s="5"/>
      <c r="BO2340" s="1">
        <f t="shared" si="36"/>
        <v>0</v>
      </c>
      <c r="BP2340" s="2"/>
    </row>
    <row r="2341" spans="1:68" x14ac:dyDescent="0.25">
      <c r="A2341" s="3"/>
      <c r="B2341" s="4"/>
      <c r="C2341" s="2"/>
      <c r="D2341" s="5"/>
      <c r="E2341" s="5"/>
      <c r="F2341" s="5"/>
      <c r="G2341" s="5"/>
      <c r="H2341" s="5"/>
      <c r="I2341" s="5"/>
      <c r="J2341" s="5"/>
      <c r="K2341" s="5"/>
      <c r="L2341" s="5"/>
      <c r="M2341" s="5"/>
      <c r="N2341" s="5"/>
      <c r="O2341" s="5"/>
      <c r="P2341" s="5"/>
      <c r="Q2341" s="5"/>
      <c r="R2341" s="5"/>
      <c r="S2341" s="5"/>
      <c r="T2341" s="5"/>
      <c r="U2341" s="5"/>
      <c r="V2341" s="5"/>
      <c r="W2341" s="5"/>
      <c r="X2341" s="5"/>
      <c r="Y2341" s="5"/>
      <c r="Z2341" s="5"/>
      <c r="AA2341" s="5"/>
      <c r="AB2341" s="5"/>
      <c r="AC2341" s="5"/>
      <c r="AD2341" s="5"/>
      <c r="AE2341" s="5"/>
      <c r="AF2341" s="5"/>
      <c r="AG2341" s="5"/>
      <c r="AH2341" s="5"/>
      <c r="AI2341" s="5"/>
      <c r="AJ2341" s="5"/>
      <c r="AK2341" s="5"/>
      <c r="AL2341" s="5"/>
      <c r="AM2341" s="5"/>
      <c r="AN2341" s="5"/>
      <c r="AO2341" s="5"/>
      <c r="AP2341" s="5"/>
      <c r="AQ2341" s="5"/>
      <c r="AR2341" s="5"/>
      <c r="AS2341" s="5"/>
      <c r="AT2341" s="5"/>
      <c r="AU2341" s="5"/>
      <c r="AV2341" s="5"/>
      <c r="AW2341" s="5"/>
      <c r="AX2341" s="5"/>
      <c r="AY2341" s="5"/>
      <c r="AZ2341" s="5"/>
      <c r="BA2341" s="5"/>
      <c r="BB2341" s="5"/>
      <c r="BC2341" s="5"/>
      <c r="BD2341" s="5"/>
      <c r="BE2341" s="5"/>
      <c r="BF2341" s="5"/>
      <c r="BG2341" s="5"/>
      <c r="BH2341" s="5"/>
      <c r="BI2341" s="5"/>
      <c r="BJ2341" s="5"/>
      <c r="BK2341" s="5"/>
      <c r="BL2341" s="5"/>
      <c r="BM2341" s="5"/>
      <c r="BN2341" s="5"/>
      <c r="BO2341" s="1">
        <f t="shared" si="36"/>
        <v>0</v>
      </c>
      <c r="BP2341" s="2"/>
    </row>
    <row r="2342" spans="1:68" x14ac:dyDescent="0.25">
      <c r="A2342" s="3"/>
      <c r="B2342" s="4"/>
      <c r="C2342" s="2"/>
      <c r="D2342" s="5"/>
      <c r="E2342" s="5"/>
      <c r="F2342" s="5"/>
      <c r="G2342" s="5"/>
      <c r="H2342" s="5"/>
      <c r="I2342" s="5"/>
      <c r="J2342" s="5"/>
      <c r="K2342" s="5"/>
      <c r="L2342" s="5"/>
      <c r="M2342" s="5"/>
      <c r="N2342" s="5"/>
      <c r="O2342" s="5"/>
      <c r="P2342" s="5"/>
      <c r="Q2342" s="5"/>
      <c r="R2342" s="5"/>
      <c r="S2342" s="5"/>
      <c r="T2342" s="5"/>
      <c r="U2342" s="5"/>
      <c r="V2342" s="5"/>
      <c r="W2342" s="5"/>
      <c r="X2342" s="5"/>
      <c r="Y2342" s="5"/>
      <c r="Z2342" s="5"/>
      <c r="AA2342" s="5"/>
      <c r="AB2342" s="5"/>
      <c r="AC2342" s="5"/>
      <c r="AD2342" s="5"/>
      <c r="AE2342" s="5"/>
      <c r="AF2342" s="5"/>
      <c r="AG2342" s="5"/>
      <c r="AH2342" s="5"/>
      <c r="AI2342" s="5"/>
      <c r="AJ2342" s="5"/>
      <c r="AK2342" s="5"/>
      <c r="AL2342" s="5"/>
      <c r="AM2342" s="5"/>
      <c r="AN2342" s="5"/>
      <c r="AO2342" s="5"/>
      <c r="AP2342" s="5"/>
      <c r="AQ2342" s="5"/>
      <c r="AR2342" s="5"/>
      <c r="AS2342" s="5"/>
      <c r="AT2342" s="5"/>
      <c r="AU2342" s="5"/>
      <c r="AV2342" s="5"/>
      <c r="AW2342" s="5"/>
      <c r="AX2342" s="5"/>
      <c r="AY2342" s="5"/>
      <c r="AZ2342" s="5"/>
      <c r="BA2342" s="5"/>
      <c r="BB2342" s="5"/>
      <c r="BC2342" s="5"/>
      <c r="BD2342" s="5"/>
      <c r="BE2342" s="5"/>
      <c r="BF2342" s="5"/>
      <c r="BG2342" s="5"/>
      <c r="BH2342" s="5"/>
      <c r="BI2342" s="5"/>
      <c r="BJ2342" s="5"/>
      <c r="BK2342" s="5"/>
      <c r="BL2342" s="5"/>
      <c r="BM2342" s="5"/>
      <c r="BN2342" s="5"/>
      <c r="BO2342" s="1">
        <f t="shared" si="36"/>
        <v>0</v>
      </c>
      <c r="BP2342" s="2"/>
    </row>
    <row r="2343" spans="1:68" x14ac:dyDescent="0.25">
      <c r="A2343" s="3"/>
      <c r="B2343" s="4"/>
      <c r="C2343" s="2"/>
      <c r="D2343" s="5"/>
      <c r="E2343" s="5"/>
      <c r="F2343" s="5"/>
      <c r="G2343" s="5"/>
      <c r="H2343" s="5"/>
      <c r="I2343" s="5"/>
      <c r="J2343" s="5"/>
      <c r="K2343" s="5"/>
      <c r="L2343" s="5"/>
      <c r="M2343" s="5"/>
      <c r="N2343" s="5"/>
      <c r="O2343" s="5"/>
      <c r="P2343" s="5"/>
      <c r="Q2343" s="5"/>
      <c r="R2343" s="5"/>
      <c r="S2343" s="5"/>
      <c r="T2343" s="5"/>
      <c r="U2343" s="5"/>
      <c r="V2343" s="5"/>
      <c r="W2343" s="5"/>
      <c r="X2343" s="5"/>
      <c r="Y2343" s="5"/>
      <c r="Z2343" s="5"/>
      <c r="AA2343" s="5"/>
      <c r="AB2343" s="5"/>
      <c r="AC2343" s="5"/>
      <c r="AD2343" s="5"/>
      <c r="AE2343" s="5"/>
      <c r="AF2343" s="5"/>
      <c r="AG2343" s="5"/>
      <c r="AH2343" s="5"/>
      <c r="AI2343" s="5"/>
      <c r="AJ2343" s="5"/>
      <c r="AK2343" s="5"/>
      <c r="AL2343" s="5"/>
      <c r="AM2343" s="5"/>
      <c r="AN2343" s="5"/>
      <c r="AO2343" s="5"/>
      <c r="AP2343" s="5"/>
      <c r="AQ2343" s="5"/>
      <c r="AR2343" s="5"/>
      <c r="AS2343" s="5"/>
      <c r="AT2343" s="5"/>
      <c r="AU2343" s="5"/>
      <c r="AV2343" s="5"/>
      <c r="AW2343" s="5"/>
      <c r="AX2343" s="5"/>
      <c r="AY2343" s="5"/>
      <c r="AZ2343" s="5"/>
      <c r="BA2343" s="5"/>
      <c r="BB2343" s="5"/>
      <c r="BC2343" s="5"/>
      <c r="BD2343" s="5"/>
      <c r="BE2343" s="5"/>
      <c r="BF2343" s="5"/>
      <c r="BG2343" s="5"/>
      <c r="BH2343" s="5"/>
      <c r="BI2343" s="5"/>
      <c r="BJ2343" s="5"/>
      <c r="BK2343" s="5"/>
      <c r="BL2343" s="5"/>
      <c r="BM2343" s="5"/>
      <c r="BN2343" s="5"/>
      <c r="BO2343" s="1">
        <f t="shared" si="36"/>
        <v>0</v>
      </c>
      <c r="BP2343" s="2"/>
    </row>
    <row r="2344" spans="1:68" x14ac:dyDescent="0.25">
      <c r="A2344" s="3"/>
      <c r="B2344" s="4"/>
      <c r="C2344" s="2"/>
      <c r="D2344" s="5"/>
      <c r="E2344" s="5"/>
      <c r="F2344" s="5"/>
      <c r="G2344" s="5"/>
      <c r="H2344" s="5"/>
      <c r="I2344" s="5"/>
      <c r="J2344" s="5"/>
      <c r="K2344" s="5"/>
      <c r="L2344" s="5"/>
      <c r="M2344" s="5"/>
      <c r="N2344" s="5"/>
      <c r="O2344" s="5"/>
      <c r="P2344" s="5"/>
      <c r="Q2344" s="5"/>
      <c r="R2344" s="5"/>
      <c r="S2344" s="5"/>
      <c r="T2344" s="5"/>
      <c r="U2344" s="5"/>
      <c r="V2344" s="5"/>
      <c r="W2344" s="5"/>
      <c r="X2344" s="5"/>
      <c r="Y2344" s="5"/>
      <c r="Z2344" s="5"/>
      <c r="AA2344" s="5"/>
      <c r="AB2344" s="5"/>
      <c r="AC2344" s="5"/>
      <c r="AD2344" s="5"/>
      <c r="AE2344" s="5"/>
      <c r="AF2344" s="5"/>
      <c r="AG2344" s="5"/>
      <c r="AH2344" s="5"/>
      <c r="AI2344" s="5"/>
      <c r="AJ2344" s="5"/>
      <c r="AK2344" s="5"/>
      <c r="AL2344" s="5"/>
      <c r="AM2344" s="5"/>
      <c r="AN2344" s="5"/>
      <c r="AO2344" s="5"/>
      <c r="AP2344" s="5"/>
      <c r="AQ2344" s="5"/>
      <c r="AR2344" s="5"/>
      <c r="AS2344" s="5"/>
      <c r="AT2344" s="5"/>
      <c r="AU2344" s="5"/>
      <c r="AV2344" s="5"/>
      <c r="AW2344" s="5"/>
      <c r="AX2344" s="5"/>
      <c r="AY2344" s="5"/>
      <c r="AZ2344" s="5"/>
      <c r="BA2344" s="5"/>
      <c r="BB2344" s="5"/>
      <c r="BC2344" s="5"/>
      <c r="BD2344" s="5"/>
      <c r="BE2344" s="5"/>
      <c r="BF2344" s="5"/>
      <c r="BG2344" s="5"/>
      <c r="BH2344" s="5"/>
      <c r="BI2344" s="5"/>
      <c r="BJ2344" s="5"/>
      <c r="BK2344" s="5"/>
      <c r="BL2344" s="5"/>
      <c r="BM2344" s="5"/>
      <c r="BN2344" s="5"/>
      <c r="BO2344" s="1">
        <f t="shared" si="36"/>
        <v>0</v>
      </c>
      <c r="BP2344" s="2"/>
    </row>
    <row r="2345" spans="1:68" x14ac:dyDescent="0.25">
      <c r="A2345" s="3"/>
      <c r="B2345" s="4"/>
      <c r="C2345" s="2"/>
      <c r="D2345" s="5"/>
      <c r="E2345" s="5"/>
      <c r="F2345" s="5"/>
      <c r="G2345" s="5"/>
      <c r="H2345" s="5"/>
      <c r="I2345" s="5"/>
      <c r="J2345" s="5"/>
      <c r="K2345" s="5"/>
      <c r="L2345" s="5"/>
      <c r="M2345" s="5"/>
      <c r="N2345" s="5"/>
      <c r="O2345" s="5"/>
      <c r="P2345" s="5"/>
      <c r="Q2345" s="5"/>
      <c r="R2345" s="5"/>
      <c r="S2345" s="5"/>
      <c r="T2345" s="5"/>
      <c r="U2345" s="5"/>
      <c r="V2345" s="5"/>
      <c r="W2345" s="5"/>
      <c r="X2345" s="5"/>
      <c r="Y2345" s="5"/>
      <c r="Z2345" s="5"/>
      <c r="AA2345" s="5"/>
      <c r="AB2345" s="5"/>
      <c r="AC2345" s="5"/>
      <c r="AD2345" s="5"/>
      <c r="AE2345" s="5"/>
      <c r="AF2345" s="5"/>
      <c r="AG2345" s="5"/>
      <c r="AH2345" s="5"/>
      <c r="AI2345" s="5"/>
      <c r="AJ2345" s="5"/>
      <c r="AK2345" s="5"/>
      <c r="AL2345" s="5"/>
      <c r="AM2345" s="5"/>
      <c r="AN2345" s="5"/>
      <c r="AO2345" s="5"/>
      <c r="AP2345" s="5"/>
      <c r="AQ2345" s="5"/>
      <c r="AR2345" s="5"/>
      <c r="AS2345" s="5"/>
      <c r="AT2345" s="5"/>
      <c r="AU2345" s="5"/>
      <c r="AV2345" s="5"/>
      <c r="AW2345" s="5"/>
      <c r="AX2345" s="5"/>
      <c r="AY2345" s="5"/>
      <c r="AZ2345" s="5"/>
      <c r="BA2345" s="5"/>
      <c r="BB2345" s="5"/>
      <c r="BC2345" s="5"/>
      <c r="BD2345" s="5"/>
      <c r="BE2345" s="5"/>
      <c r="BF2345" s="5"/>
      <c r="BG2345" s="5"/>
      <c r="BH2345" s="5"/>
      <c r="BI2345" s="5"/>
      <c r="BJ2345" s="5"/>
      <c r="BK2345" s="5"/>
      <c r="BL2345" s="5"/>
      <c r="BM2345" s="5"/>
      <c r="BN2345" s="5"/>
      <c r="BO2345" s="1">
        <f t="shared" si="36"/>
        <v>0</v>
      </c>
      <c r="BP2345" s="2"/>
    </row>
    <row r="2346" spans="1:68" x14ac:dyDescent="0.25">
      <c r="A2346" s="3"/>
      <c r="B2346" s="4"/>
      <c r="C2346" s="2"/>
      <c r="D2346" s="5"/>
      <c r="E2346" s="5"/>
      <c r="F2346" s="5"/>
      <c r="G2346" s="5"/>
      <c r="H2346" s="5"/>
      <c r="I2346" s="5"/>
      <c r="J2346" s="5"/>
      <c r="K2346" s="5"/>
      <c r="L2346" s="5"/>
      <c r="M2346" s="5"/>
      <c r="N2346" s="5"/>
      <c r="O2346" s="5"/>
      <c r="P2346" s="5"/>
      <c r="Q2346" s="5"/>
      <c r="R2346" s="5"/>
      <c r="S2346" s="5"/>
      <c r="T2346" s="5"/>
      <c r="U2346" s="5"/>
      <c r="V2346" s="5"/>
      <c r="W2346" s="5"/>
      <c r="X2346" s="5"/>
      <c r="Y2346" s="5"/>
      <c r="Z2346" s="5"/>
      <c r="AA2346" s="5"/>
      <c r="AB2346" s="5"/>
      <c r="AC2346" s="5"/>
      <c r="AD2346" s="5"/>
      <c r="AE2346" s="5"/>
      <c r="AF2346" s="5"/>
      <c r="AG2346" s="5"/>
      <c r="AH2346" s="5"/>
      <c r="AI2346" s="5"/>
      <c r="AJ2346" s="5"/>
      <c r="AK2346" s="5"/>
      <c r="AL2346" s="5"/>
      <c r="AM2346" s="5"/>
      <c r="AN2346" s="5"/>
      <c r="AO2346" s="5"/>
      <c r="AP2346" s="5"/>
      <c r="AQ2346" s="5"/>
      <c r="AR2346" s="5"/>
      <c r="AS2346" s="5"/>
      <c r="AT2346" s="5"/>
      <c r="AU2346" s="5"/>
      <c r="AV2346" s="5"/>
      <c r="AW2346" s="5"/>
      <c r="AX2346" s="5"/>
      <c r="AY2346" s="5"/>
      <c r="AZ2346" s="5"/>
      <c r="BA2346" s="5"/>
      <c r="BB2346" s="5"/>
      <c r="BC2346" s="5"/>
      <c r="BD2346" s="5"/>
      <c r="BE2346" s="5"/>
      <c r="BF2346" s="5"/>
      <c r="BG2346" s="5"/>
      <c r="BH2346" s="5"/>
      <c r="BI2346" s="5"/>
      <c r="BJ2346" s="5"/>
      <c r="BK2346" s="5"/>
      <c r="BL2346" s="5"/>
      <c r="BM2346" s="5"/>
      <c r="BN2346" s="5"/>
      <c r="BO2346" s="1">
        <f t="shared" si="36"/>
        <v>0</v>
      </c>
      <c r="BP2346" s="2"/>
    </row>
    <row r="2347" spans="1:68" x14ac:dyDescent="0.25">
      <c r="A2347" s="3"/>
      <c r="B2347" s="4"/>
      <c r="C2347" s="2"/>
      <c r="D2347" s="5"/>
      <c r="E2347" s="5"/>
      <c r="F2347" s="5"/>
      <c r="G2347" s="5"/>
      <c r="H2347" s="5"/>
      <c r="I2347" s="5"/>
      <c r="J2347" s="5"/>
      <c r="K2347" s="5"/>
      <c r="L2347" s="5"/>
      <c r="M2347" s="5"/>
      <c r="N2347" s="5"/>
      <c r="O2347" s="5"/>
      <c r="P2347" s="5"/>
      <c r="Q2347" s="5"/>
      <c r="R2347" s="5"/>
      <c r="S2347" s="5"/>
      <c r="T2347" s="5"/>
      <c r="U2347" s="5"/>
      <c r="V2347" s="5"/>
      <c r="W2347" s="5"/>
      <c r="X2347" s="5"/>
      <c r="Y2347" s="5"/>
      <c r="Z2347" s="5"/>
      <c r="AA2347" s="5"/>
      <c r="AB2347" s="5"/>
      <c r="AC2347" s="5"/>
      <c r="AD2347" s="5"/>
      <c r="AE2347" s="5"/>
      <c r="AF2347" s="5"/>
      <c r="AG2347" s="5"/>
      <c r="AH2347" s="5"/>
      <c r="AI2347" s="5"/>
      <c r="AJ2347" s="5"/>
      <c r="AK2347" s="5"/>
      <c r="AL2347" s="5"/>
      <c r="AM2347" s="5"/>
      <c r="AN2347" s="5"/>
      <c r="AO2347" s="5"/>
      <c r="AP2347" s="5"/>
      <c r="AQ2347" s="5"/>
      <c r="AR2347" s="5"/>
      <c r="AS2347" s="5"/>
      <c r="AT2347" s="5"/>
      <c r="AU2347" s="5"/>
      <c r="AV2347" s="5"/>
      <c r="AW2347" s="5"/>
      <c r="AX2347" s="5"/>
      <c r="AY2347" s="5"/>
      <c r="AZ2347" s="5"/>
      <c r="BA2347" s="5"/>
      <c r="BB2347" s="5"/>
      <c r="BC2347" s="5"/>
      <c r="BD2347" s="5"/>
      <c r="BE2347" s="5"/>
      <c r="BF2347" s="5"/>
      <c r="BG2347" s="5"/>
      <c r="BH2347" s="5"/>
      <c r="BI2347" s="5"/>
      <c r="BJ2347" s="5"/>
      <c r="BK2347" s="5"/>
      <c r="BL2347" s="5"/>
      <c r="BM2347" s="5"/>
      <c r="BN2347" s="5"/>
      <c r="BO2347" s="1">
        <f t="shared" si="36"/>
        <v>0</v>
      </c>
      <c r="BP2347" s="2"/>
    </row>
    <row r="2348" spans="1:68" x14ac:dyDescent="0.25">
      <c r="A2348" s="3"/>
      <c r="B2348" s="4"/>
      <c r="C2348" s="2"/>
      <c r="D2348" s="5"/>
      <c r="E2348" s="5"/>
      <c r="F2348" s="5"/>
      <c r="G2348" s="5"/>
      <c r="H2348" s="5"/>
      <c r="I2348" s="5"/>
      <c r="J2348" s="5"/>
      <c r="K2348" s="5"/>
      <c r="L2348" s="5"/>
      <c r="M2348" s="5"/>
      <c r="N2348" s="5"/>
      <c r="O2348" s="5"/>
      <c r="P2348" s="5"/>
      <c r="Q2348" s="5"/>
      <c r="R2348" s="5"/>
      <c r="S2348" s="5"/>
      <c r="T2348" s="5"/>
      <c r="U2348" s="5"/>
      <c r="V2348" s="5"/>
      <c r="W2348" s="5"/>
      <c r="X2348" s="5"/>
      <c r="Y2348" s="5"/>
      <c r="Z2348" s="5"/>
      <c r="AA2348" s="5"/>
      <c r="AB2348" s="5"/>
      <c r="AC2348" s="5"/>
      <c r="AD2348" s="5"/>
      <c r="AE2348" s="5"/>
      <c r="AF2348" s="5"/>
      <c r="AG2348" s="5"/>
      <c r="AH2348" s="5"/>
      <c r="AI2348" s="5"/>
      <c r="AJ2348" s="5"/>
      <c r="AK2348" s="5"/>
      <c r="AL2348" s="5"/>
      <c r="AM2348" s="5"/>
      <c r="AN2348" s="5"/>
      <c r="AO2348" s="5"/>
      <c r="AP2348" s="5"/>
      <c r="AQ2348" s="5"/>
      <c r="AR2348" s="5"/>
      <c r="AS2348" s="5"/>
      <c r="AT2348" s="5"/>
      <c r="AU2348" s="5"/>
      <c r="AV2348" s="5"/>
      <c r="AW2348" s="5"/>
      <c r="AX2348" s="5"/>
      <c r="AY2348" s="5"/>
      <c r="AZ2348" s="5"/>
      <c r="BA2348" s="5"/>
      <c r="BB2348" s="5"/>
      <c r="BC2348" s="5"/>
      <c r="BD2348" s="5"/>
      <c r="BE2348" s="5"/>
      <c r="BF2348" s="5"/>
      <c r="BG2348" s="5"/>
      <c r="BH2348" s="5"/>
      <c r="BI2348" s="5"/>
      <c r="BJ2348" s="5"/>
      <c r="BK2348" s="5"/>
      <c r="BL2348" s="5"/>
      <c r="BM2348" s="5"/>
      <c r="BN2348" s="5"/>
      <c r="BO2348" s="1">
        <f t="shared" si="36"/>
        <v>0</v>
      </c>
      <c r="BP2348" s="2"/>
    </row>
    <row r="2349" spans="1:68" x14ac:dyDescent="0.25">
      <c r="A2349" s="3"/>
      <c r="B2349" s="4"/>
      <c r="C2349" s="2"/>
      <c r="D2349" s="5"/>
      <c r="E2349" s="5"/>
      <c r="F2349" s="5"/>
      <c r="G2349" s="5"/>
      <c r="H2349" s="5"/>
      <c r="I2349" s="5"/>
      <c r="J2349" s="5"/>
      <c r="K2349" s="5"/>
      <c r="L2349" s="5"/>
      <c r="M2349" s="5"/>
      <c r="N2349" s="5"/>
      <c r="O2349" s="5"/>
      <c r="P2349" s="5"/>
      <c r="Q2349" s="5"/>
      <c r="R2349" s="5"/>
      <c r="S2349" s="5"/>
      <c r="T2349" s="5"/>
      <c r="U2349" s="5"/>
      <c r="V2349" s="5"/>
      <c r="W2349" s="5"/>
      <c r="X2349" s="5"/>
      <c r="Y2349" s="5"/>
      <c r="Z2349" s="5"/>
      <c r="AA2349" s="5"/>
      <c r="AB2349" s="5"/>
      <c r="AC2349" s="5"/>
      <c r="AD2349" s="5"/>
      <c r="AE2349" s="5"/>
      <c r="AF2349" s="5"/>
      <c r="AG2349" s="5"/>
      <c r="AH2349" s="5"/>
      <c r="AI2349" s="5"/>
      <c r="AJ2349" s="5"/>
      <c r="AK2349" s="5"/>
      <c r="AL2349" s="5"/>
      <c r="AM2349" s="5"/>
      <c r="AN2349" s="5"/>
      <c r="AO2349" s="5"/>
      <c r="AP2349" s="5"/>
      <c r="AQ2349" s="5"/>
      <c r="AR2349" s="5"/>
      <c r="AS2349" s="5"/>
      <c r="AT2349" s="5"/>
      <c r="AU2349" s="5"/>
      <c r="AV2349" s="5"/>
      <c r="AW2349" s="5"/>
      <c r="AX2349" s="5"/>
      <c r="AY2349" s="5"/>
      <c r="AZ2349" s="5"/>
      <c r="BA2349" s="5"/>
      <c r="BB2349" s="5"/>
      <c r="BC2349" s="5"/>
      <c r="BD2349" s="5"/>
      <c r="BE2349" s="5"/>
      <c r="BF2349" s="5"/>
      <c r="BG2349" s="5"/>
      <c r="BH2349" s="5"/>
      <c r="BI2349" s="5"/>
      <c r="BJ2349" s="5"/>
      <c r="BK2349" s="5"/>
      <c r="BL2349" s="5"/>
      <c r="BM2349" s="5"/>
      <c r="BN2349" s="5"/>
      <c r="BO2349" s="1">
        <f t="shared" si="36"/>
        <v>0</v>
      </c>
      <c r="BP2349" s="2"/>
    </row>
    <row r="2350" spans="1:68" x14ac:dyDescent="0.25">
      <c r="A2350" s="3"/>
      <c r="B2350" s="4"/>
      <c r="C2350" s="2"/>
      <c r="D2350" s="5"/>
      <c r="E2350" s="5"/>
      <c r="F2350" s="5"/>
      <c r="G2350" s="5"/>
      <c r="H2350" s="5"/>
      <c r="I2350" s="5"/>
      <c r="J2350" s="5"/>
      <c r="K2350" s="5"/>
      <c r="L2350" s="5"/>
      <c r="M2350" s="5"/>
      <c r="N2350" s="5"/>
      <c r="O2350" s="5"/>
      <c r="P2350" s="5"/>
      <c r="Q2350" s="5"/>
      <c r="R2350" s="5"/>
      <c r="S2350" s="5"/>
      <c r="T2350" s="5"/>
      <c r="U2350" s="5"/>
      <c r="V2350" s="5"/>
      <c r="W2350" s="5"/>
      <c r="X2350" s="5"/>
      <c r="Y2350" s="5"/>
      <c r="Z2350" s="5"/>
      <c r="AA2350" s="5"/>
      <c r="AB2350" s="5"/>
      <c r="AC2350" s="5"/>
      <c r="AD2350" s="5"/>
      <c r="AE2350" s="5"/>
      <c r="AF2350" s="5"/>
      <c r="AG2350" s="5"/>
      <c r="AH2350" s="5"/>
      <c r="AI2350" s="5"/>
      <c r="AJ2350" s="5"/>
      <c r="AK2350" s="5"/>
      <c r="AL2350" s="5"/>
      <c r="AM2350" s="5"/>
      <c r="AN2350" s="5"/>
      <c r="AO2350" s="5"/>
      <c r="AP2350" s="5"/>
      <c r="AQ2350" s="5"/>
      <c r="AR2350" s="5"/>
      <c r="AS2350" s="5"/>
      <c r="AT2350" s="5"/>
      <c r="AU2350" s="5"/>
      <c r="AV2350" s="5"/>
      <c r="AW2350" s="5"/>
      <c r="AX2350" s="5"/>
      <c r="AY2350" s="5"/>
      <c r="AZ2350" s="5"/>
      <c r="BA2350" s="5"/>
      <c r="BB2350" s="5"/>
      <c r="BC2350" s="5"/>
      <c r="BD2350" s="5"/>
      <c r="BE2350" s="5"/>
      <c r="BF2350" s="5"/>
      <c r="BG2350" s="5"/>
      <c r="BH2350" s="5"/>
      <c r="BI2350" s="5"/>
      <c r="BJ2350" s="5"/>
      <c r="BK2350" s="5"/>
      <c r="BL2350" s="5"/>
      <c r="BM2350" s="5"/>
      <c r="BN2350" s="5"/>
      <c r="BO2350" s="1">
        <f t="shared" si="36"/>
        <v>0</v>
      </c>
      <c r="BP2350" s="2"/>
    </row>
    <row r="2351" spans="1:68" x14ac:dyDescent="0.25">
      <c r="A2351" s="3"/>
      <c r="B2351" s="4"/>
      <c r="C2351" s="2"/>
      <c r="D2351" s="5"/>
      <c r="E2351" s="5"/>
      <c r="F2351" s="5"/>
      <c r="G2351" s="5"/>
      <c r="H2351" s="5"/>
      <c r="I2351" s="5"/>
      <c r="J2351" s="5"/>
      <c r="K2351" s="5"/>
      <c r="L2351" s="5"/>
      <c r="M2351" s="5"/>
      <c r="N2351" s="5"/>
      <c r="O2351" s="5"/>
      <c r="P2351" s="5"/>
      <c r="Q2351" s="5"/>
      <c r="R2351" s="5"/>
      <c r="S2351" s="5"/>
      <c r="T2351" s="5"/>
      <c r="U2351" s="5"/>
      <c r="V2351" s="5"/>
      <c r="W2351" s="5"/>
      <c r="X2351" s="5"/>
      <c r="Y2351" s="5"/>
      <c r="Z2351" s="5"/>
      <c r="AA2351" s="5"/>
      <c r="AB2351" s="5"/>
      <c r="AC2351" s="5"/>
      <c r="AD2351" s="5"/>
      <c r="AE2351" s="5"/>
      <c r="AF2351" s="5"/>
      <c r="AG2351" s="5"/>
      <c r="AH2351" s="5"/>
      <c r="AI2351" s="5"/>
      <c r="AJ2351" s="5"/>
      <c r="AK2351" s="5"/>
      <c r="AL2351" s="5"/>
      <c r="AM2351" s="5"/>
      <c r="AN2351" s="5"/>
      <c r="AO2351" s="5"/>
      <c r="AP2351" s="5"/>
      <c r="AQ2351" s="5"/>
      <c r="AR2351" s="5"/>
      <c r="AS2351" s="5"/>
      <c r="AT2351" s="5"/>
      <c r="AU2351" s="5"/>
      <c r="AV2351" s="5"/>
      <c r="AW2351" s="5"/>
      <c r="AX2351" s="5"/>
      <c r="AY2351" s="5"/>
      <c r="AZ2351" s="5"/>
      <c r="BA2351" s="5"/>
      <c r="BB2351" s="5"/>
      <c r="BC2351" s="5"/>
      <c r="BD2351" s="5"/>
      <c r="BE2351" s="5"/>
      <c r="BF2351" s="5"/>
      <c r="BG2351" s="5"/>
      <c r="BH2351" s="5"/>
      <c r="BI2351" s="5"/>
      <c r="BJ2351" s="5"/>
      <c r="BK2351" s="5"/>
      <c r="BL2351" s="5"/>
      <c r="BM2351" s="5"/>
      <c r="BN2351" s="5"/>
      <c r="BO2351" s="1">
        <f t="shared" si="36"/>
        <v>0</v>
      </c>
      <c r="BP2351" s="2"/>
    </row>
    <row r="2352" spans="1:68" x14ac:dyDescent="0.25">
      <c r="A2352" s="3"/>
      <c r="B2352" s="4"/>
      <c r="C2352" s="2"/>
      <c r="D2352" s="5"/>
      <c r="E2352" s="5"/>
      <c r="F2352" s="5"/>
      <c r="G2352" s="5"/>
      <c r="H2352" s="5"/>
      <c r="I2352" s="5"/>
      <c r="J2352" s="5"/>
      <c r="K2352" s="5"/>
      <c r="L2352" s="5"/>
      <c r="M2352" s="5"/>
      <c r="N2352" s="5"/>
      <c r="O2352" s="5"/>
      <c r="P2352" s="5"/>
      <c r="Q2352" s="5"/>
      <c r="R2352" s="5"/>
      <c r="S2352" s="5"/>
      <c r="T2352" s="5"/>
      <c r="U2352" s="5"/>
      <c r="V2352" s="5"/>
      <c r="W2352" s="5"/>
      <c r="X2352" s="5"/>
      <c r="Y2352" s="5"/>
      <c r="Z2352" s="5"/>
      <c r="AA2352" s="5"/>
      <c r="AB2352" s="5"/>
      <c r="AC2352" s="5"/>
      <c r="AD2352" s="5"/>
      <c r="AE2352" s="5"/>
      <c r="AF2352" s="5"/>
      <c r="AG2352" s="5"/>
      <c r="AH2352" s="5"/>
      <c r="AI2352" s="5"/>
      <c r="AJ2352" s="5"/>
      <c r="AK2352" s="5"/>
      <c r="AL2352" s="5"/>
      <c r="AM2352" s="5"/>
      <c r="AN2352" s="5"/>
      <c r="AO2352" s="5"/>
      <c r="AP2352" s="5"/>
      <c r="AQ2352" s="5"/>
      <c r="AR2352" s="5"/>
      <c r="AS2352" s="5"/>
      <c r="AT2352" s="5"/>
      <c r="AU2352" s="5"/>
      <c r="AV2352" s="5"/>
      <c r="AW2352" s="5"/>
      <c r="AX2352" s="5"/>
      <c r="AY2352" s="5"/>
      <c r="AZ2352" s="5"/>
      <c r="BA2352" s="5"/>
      <c r="BB2352" s="5"/>
      <c r="BC2352" s="5"/>
      <c r="BD2352" s="5"/>
      <c r="BE2352" s="5"/>
      <c r="BF2352" s="5"/>
      <c r="BG2352" s="5"/>
      <c r="BH2352" s="5"/>
      <c r="BI2352" s="5"/>
      <c r="BJ2352" s="5"/>
      <c r="BK2352" s="5"/>
      <c r="BL2352" s="5"/>
      <c r="BM2352" s="5"/>
      <c r="BN2352" s="5"/>
      <c r="BO2352" s="1">
        <f t="shared" si="36"/>
        <v>0</v>
      </c>
      <c r="BP2352" s="2"/>
    </row>
    <row r="2353" spans="1:68" x14ac:dyDescent="0.25">
      <c r="A2353" s="3"/>
      <c r="B2353" s="4"/>
      <c r="C2353" s="2"/>
      <c r="D2353" s="5"/>
      <c r="E2353" s="5"/>
      <c r="F2353" s="5"/>
      <c r="G2353" s="5"/>
      <c r="H2353" s="5"/>
      <c r="I2353" s="5"/>
      <c r="J2353" s="5"/>
      <c r="K2353" s="5"/>
      <c r="L2353" s="5"/>
      <c r="M2353" s="5"/>
      <c r="N2353" s="5"/>
      <c r="O2353" s="5"/>
      <c r="P2353" s="5"/>
      <c r="Q2353" s="5"/>
      <c r="R2353" s="5"/>
      <c r="S2353" s="5"/>
      <c r="T2353" s="5"/>
      <c r="U2353" s="5"/>
      <c r="V2353" s="5"/>
      <c r="W2353" s="5"/>
      <c r="X2353" s="5"/>
      <c r="Y2353" s="5"/>
      <c r="Z2353" s="5"/>
      <c r="AA2353" s="5"/>
      <c r="AB2353" s="5"/>
      <c r="AC2353" s="5"/>
      <c r="AD2353" s="5"/>
      <c r="AE2353" s="5"/>
      <c r="AF2353" s="5"/>
      <c r="AG2353" s="5"/>
      <c r="AH2353" s="5"/>
      <c r="AI2353" s="5"/>
      <c r="AJ2353" s="5"/>
      <c r="AK2353" s="5"/>
      <c r="AL2353" s="5"/>
      <c r="AM2353" s="5"/>
      <c r="AN2353" s="5"/>
      <c r="AO2353" s="5"/>
      <c r="AP2353" s="5"/>
      <c r="AQ2353" s="5"/>
      <c r="AR2353" s="5"/>
      <c r="AS2353" s="5"/>
      <c r="AT2353" s="5"/>
      <c r="AU2353" s="5"/>
      <c r="AV2353" s="5"/>
      <c r="AW2353" s="5"/>
      <c r="AX2353" s="5"/>
      <c r="AY2353" s="5"/>
      <c r="AZ2353" s="5"/>
      <c r="BA2353" s="5"/>
      <c r="BB2353" s="5"/>
      <c r="BC2353" s="5"/>
      <c r="BD2353" s="5"/>
      <c r="BE2353" s="5"/>
      <c r="BF2353" s="5"/>
      <c r="BG2353" s="5"/>
      <c r="BH2353" s="5"/>
      <c r="BI2353" s="5"/>
      <c r="BJ2353" s="5"/>
      <c r="BK2353" s="5"/>
      <c r="BL2353" s="5"/>
      <c r="BM2353" s="5"/>
      <c r="BN2353" s="5"/>
      <c r="BO2353" s="1">
        <f t="shared" si="36"/>
        <v>0</v>
      </c>
      <c r="BP2353" s="2"/>
    </row>
    <row r="2354" spans="1:68" x14ac:dyDescent="0.25">
      <c r="A2354" s="3"/>
      <c r="B2354" s="4"/>
      <c r="C2354" s="2"/>
      <c r="D2354" s="5"/>
      <c r="E2354" s="5"/>
      <c r="F2354" s="5"/>
      <c r="G2354" s="5"/>
      <c r="H2354" s="5"/>
      <c r="I2354" s="5"/>
      <c r="J2354" s="5"/>
      <c r="K2354" s="5"/>
      <c r="L2354" s="5"/>
      <c r="M2354" s="5"/>
      <c r="N2354" s="5"/>
      <c r="O2354" s="5"/>
      <c r="P2354" s="5"/>
      <c r="Q2354" s="5"/>
      <c r="R2354" s="5"/>
      <c r="S2354" s="5"/>
      <c r="T2354" s="5"/>
      <c r="U2354" s="5"/>
      <c r="V2354" s="5"/>
      <c r="W2354" s="5"/>
      <c r="X2354" s="5"/>
      <c r="Y2354" s="5"/>
      <c r="Z2354" s="5"/>
      <c r="AA2354" s="5"/>
      <c r="AB2354" s="5"/>
      <c r="AC2354" s="5"/>
      <c r="AD2354" s="5"/>
      <c r="AE2354" s="5"/>
      <c r="AF2354" s="5"/>
      <c r="AG2354" s="5"/>
      <c r="AH2354" s="5"/>
      <c r="AI2354" s="5"/>
      <c r="AJ2354" s="5"/>
      <c r="AK2354" s="5"/>
      <c r="AL2354" s="5"/>
      <c r="AM2354" s="5"/>
      <c r="AN2354" s="5"/>
      <c r="AO2354" s="5"/>
      <c r="AP2354" s="5"/>
      <c r="AQ2354" s="5"/>
      <c r="AR2354" s="5"/>
      <c r="AS2354" s="5"/>
      <c r="AT2354" s="5"/>
      <c r="AU2354" s="5"/>
      <c r="AV2354" s="5"/>
      <c r="AW2354" s="5"/>
      <c r="AX2354" s="5"/>
      <c r="AY2354" s="5"/>
      <c r="AZ2354" s="5"/>
      <c r="BA2354" s="5"/>
      <c r="BB2354" s="5"/>
      <c r="BC2354" s="5"/>
      <c r="BD2354" s="5"/>
      <c r="BE2354" s="5"/>
      <c r="BF2354" s="5"/>
      <c r="BG2354" s="5"/>
      <c r="BH2354" s="5"/>
      <c r="BI2354" s="5"/>
      <c r="BJ2354" s="5"/>
      <c r="BK2354" s="5"/>
      <c r="BL2354" s="5"/>
      <c r="BM2354" s="5"/>
      <c r="BN2354" s="5"/>
      <c r="BO2354" s="1">
        <f t="shared" si="36"/>
        <v>0</v>
      </c>
      <c r="BP2354" s="2"/>
    </row>
    <row r="2355" spans="1:68" x14ac:dyDescent="0.25">
      <c r="A2355" s="3"/>
      <c r="B2355" s="4"/>
      <c r="C2355" s="2"/>
      <c r="D2355" s="5"/>
      <c r="E2355" s="5"/>
      <c r="F2355" s="5"/>
      <c r="G2355" s="5"/>
      <c r="H2355" s="5"/>
      <c r="I2355" s="5"/>
      <c r="J2355" s="5"/>
      <c r="K2355" s="5"/>
      <c r="L2355" s="5"/>
      <c r="M2355" s="5"/>
      <c r="N2355" s="5"/>
      <c r="O2355" s="5"/>
      <c r="P2355" s="5"/>
      <c r="Q2355" s="5"/>
      <c r="R2355" s="5"/>
      <c r="S2355" s="5"/>
      <c r="T2355" s="5"/>
      <c r="U2355" s="5"/>
      <c r="V2355" s="5"/>
      <c r="W2355" s="5"/>
      <c r="X2355" s="5"/>
      <c r="Y2355" s="5"/>
      <c r="Z2355" s="5"/>
      <c r="AA2355" s="5"/>
      <c r="AB2355" s="5"/>
      <c r="AC2355" s="5"/>
      <c r="AD2355" s="5"/>
      <c r="AE2355" s="5"/>
      <c r="AF2355" s="5"/>
      <c r="AG2355" s="5"/>
      <c r="AH2355" s="5"/>
      <c r="AI2355" s="5"/>
      <c r="AJ2355" s="5"/>
      <c r="AK2355" s="5"/>
      <c r="AL2355" s="5"/>
      <c r="AM2355" s="5"/>
      <c r="AN2355" s="5"/>
      <c r="AO2355" s="5"/>
      <c r="AP2355" s="5"/>
      <c r="AQ2355" s="5"/>
      <c r="AR2355" s="5"/>
      <c r="AS2355" s="5"/>
      <c r="AT2355" s="5"/>
      <c r="AU2355" s="5"/>
      <c r="AV2355" s="5"/>
      <c r="AW2355" s="5"/>
      <c r="AX2355" s="5"/>
      <c r="AY2355" s="5"/>
      <c r="AZ2355" s="5"/>
      <c r="BA2355" s="5"/>
      <c r="BB2355" s="5"/>
      <c r="BC2355" s="5"/>
      <c r="BD2355" s="5"/>
      <c r="BE2355" s="5"/>
      <c r="BF2355" s="5"/>
      <c r="BG2355" s="5"/>
      <c r="BH2355" s="5"/>
      <c r="BI2355" s="5"/>
      <c r="BJ2355" s="5"/>
      <c r="BK2355" s="5"/>
      <c r="BL2355" s="5"/>
      <c r="BM2355" s="5"/>
      <c r="BN2355" s="5"/>
      <c r="BO2355" s="1">
        <f t="shared" si="36"/>
        <v>0</v>
      </c>
      <c r="BP2355" s="2"/>
    </row>
    <row r="2356" spans="1:68" x14ac:dyDescent="0.25">
      <c r="A2356" s="3"/>
      <c r="B2356" s="4"/>
      <c r="C2356" s="2"/>
      <c r="D2356" s="5"/>
      <c r="E2356" s="5"/>
      <c r="F2356" s="5"/>
      <c r="G2356" s="5"/>
      <c r="H2356" s="5"/>
      <c r="I2356" s="5"/>
      <c r="J2356" s="5"/>
      <c r="K2356" s="5"/>
      <c r="L2356" s="5"/>
      <c r="M2356" s="5"/>
      <c r="N2356" s="5"/>
      <c r="O2356" s="5"/>
      <c r="P2356" s="5"/>
      <c r="Q2356" s="5"/>
      <c r="R2356" s="5"/>
      <c r="S2356" s="5"/>
      <c r="T2356" s="5"/>
      <c r="U2356" s="5"/>
      <c r="V2356" s="5"/>
      <c r="W2356" s="5"/>
      <c r="X2356" s="5"/>
      <c r="Y2356" s="5"/>
      <c r="Z2356" s="5"/>
      <c r="AA2356" s="5"/>
      <c r="AB2356" s="5"/>
      <c r="AC2356" s="5"/>
      <c r="AD2356" s="5"/>
      <c r="AE2356" s="5"/>
      <c r="AF2356" s="5"/>
      <c r="AG2356" s="5"/>
      <c r="AH2356" s="5"/>
      <c r="AI2356" s="5"/>
      <c r="AJ2356" s="5"/>
      <c r="AK2356" s="5"/>
      <c r="AL2356" s="5"/>
      <c r="AM2356" s="5"/>
      <c r="AN2356" s="5"/>
      <c r="AO2356" s="5"/>
      <c r="AP2356" s="5"/>
      <c r="AQ2356" s="5"/>
      <c r="AR2356" s="5"/>
      <c r="AS2356" s="5"/>
      <c r="AT2356" s="5"/>
      <c r="AU2356" s="5"/>
      <c r="AV2356" s="5"/>
      <c r="AW2356" s="5"/>
      <c r="AX2356" s="5"/>
      <c r="AY2356" s="5"/>
      <c r="AZ2356" s="5"/>
      <c r="BA2356" s="5"/>
      <c r="BB2356" s="5"/>
      <c r="BC2356" s="5"/>
      <c r="BD2356" s="5"/>
      <c r="BE2356" s="5"/>
      <c r="BF2356" s="5"/>
      <c r="BG2356" s="5"/>
      <c r="BH2356" s="5"/>
      <c r="BI2356" s="5"/>
      <c r="BJ2356" s="5"/>
      <c r="BK2356" s="5"/>
      <c r="BL2356" s="5"/>
      <c r="BM2356" s="5"/>
      <c r="BN2356" s="5"/>
      <c r="BO2356" s="1">
        <f t="shared" si="36"/>
        <v>0</v>
      </c>
      <c r="BP2356" s="2"/>
    </row>
    <row r="2357" spans="1:68" x14ac:dyDescent="0.25">
      <c r="A2357" s="3"/>
      <c r="B2357" s="4"/>
      <c r="C2357" s="2"/>
      <c r="D2357" s="5"/>
      <c r="E2357" s="5"/>
      <c r="F2357" s="5"/>
      <c r="G2357" s="5"/>
      <c r="H2357" s="5"/>
      <c r="I2357" s="5"/>
      <c r="J2357" s="5"/>
      <c r="K2357" s="5"/>
      <c r="L2357" s="5"/>
      <c r="M2357" s="5"/>
      <c r="N2357" s="5"/>
      <c r="O2357" s="5"/>
      <c r="P2357" s="5"/>
      <c r="Q2357" s="5"/>
      <c r="R2357" s="5"/>
      <c r="S2357" s="5"/>
      <c r="T2357" s="5"/>
      <c r="U2357" s="5"/>
      <c r="V2357" s="5"/>
      <c r="W2357" s="5"/>
      <c r="X2357" s="5"/>
      <c r="Y2357" s="5"/>
      <c r="Z2357" s="5"/>
      <c r="AA2357" s="5"/>
      <c r="AB2357" s="5"/>
      <c r="AC2357" s="5"/>
      <c r="AD2357" s="5"/>
      <c r="AE2357" s="5"/>
      <c r="AF2357" s="5"/>
      <c r="AG2357" s="5"/>
      <c r="AH2357" s="5"/>
      <c r="AI2357" s="5"/>
      <c r="AJ2357" s="5"/>
      <c r="AK2357" s="5"/>
      <c r="AL2357" s="5"/>
      <c r="AM2357" s="5"/>
      <c r="AN2357" s="5"/>
      <c r="AO2357" s="5"/>
      <c r="AP2357" s="5"/>
      <c r="AQ2357" s="5"/>
      <c r="AR2357" s="5"/>
      <c r="AS2357" s="5"/>
      <c r="AT2357" s="5"/>
      <c r="AU2357" s="5"/>
      <c r="AV2357" s="5"/>
      <c r="AW2357" s="5"/>
      <c r="AX2357" s="5"/>
      <c r="AY2357" s="5"/>
      <c r="AZ2357" s="5"/>
      <c r="BA2357" s="5"/>
      <c r="BB2357" s="5"/>
      <c r="BC2357" s="5"/>
      <c r="BD2357" s="5"/>
      <c r="BE2357" s="5"/>
      <c r="BF2357" s="5"/>
      <c r="BG2357" s="5"/>
      <c r="BH2357" s="5"/>
      <c r="BI2357" s="5"/>
      <c r="BJ2357" s="5"/>
      <c r="BK2357" s="5"/>
      <c r="BL2357" s="5"/>
      <c r="BM2357" s="5"/>
      <c r="BN2357" s="5"/>
      <c r="BO2357" s="1">
        <f t="shared" si="36"/>
        <v>0</v>
      </c>
      <c r="BP2357" s="2"/>
    </row>
    <row r="2358" spans="1:68" x14ac:dyDescent="0.25">
      <c r="A2358" s="3"/>
      <c r="B2358" s="4"/>
      <c r="C2358" s="2"/>
      <c r="D2358" s="5"/>
      <c r="E2358" s="5"/>
      <c r="F2358" s="5"/>
      <c r="G2358" s="5"/>
      <c r="H2358" s="5"/>
      <c r="I2358" s="5"/>
      <c r="J2358" s="5"/>
      <c r="K2358" s="5"/>
      <c r="L2358" s="5"/>
      <c r="M2358" s="5"/>
      <c r="N2358" s="5"/>
      <c r="O2358" s="5"/>
      <c r="P2358" s="5"/>
      <c r="Q2358" s="5"/>
      <c r="R2358" s="5"/>
      <c r="S2358" s="5"/>
      <c r="T2358" s="5"/>
      <c r="U2358" s="5"/>
      <c r="V2358" s="5"/>
      <c r="W2358" s="5"/>
      <c r="X2358" s="5"/>
      <c r="Y2358" s="5"/>
      <c r="Z2358" s="5"/>
      <c r="AA2358" s="5"/>
      <c r="AB2358" s="5"/>
      <c r="AC2358" s="5"/>
      <c r="AD2358" s="5"/>
      <c r="AE2358" s="5"/>
      <c r="AF2358" s="5"/>
      <c r="AG2358" s="5"/>
      <c r="AH2358" s="5"/>
      <c r="AI2358" s="5"/>
      <c r="AJ2358" s="5"/>
      <c r="AK2358" s="5"/>
      <c r="AL2358" s="5"/>
      <c r="AM2358" s="5"/>
      <c r="AN2358" s="5"/>
      <c r="AO2358" s="5"/>
      <c r="AP2358" s="5"/>
      <c r="AQ2358" s="5"/>
      <c r="AR2358" s="5"/>
      <c r="AS2358" s="5"/>
      <c r="AT2358" s="5"/>
      <c r="AU2358" s="5"/>
      <c r="AV2358" s="5"/>
      <c r="AW2358" s="5"/>
      <c r="AX2358" s="5"/>
      <c r="AY2358" s="5"/>
      <c r="AZ2358" s="5"/>
      <c r="BA2358" s="5"/>
      <c r="BB2358" s="5"/>
      <c r="BC2358" s="5"/>
      <c r="BD2358" s="5"/>
      <c r="BE2358" s="5"/>
      <c r="BF2358" s="5"/>
      <c r="BG2358" s="5"/>
      <c r="BH2358" s="5"/>
      <c r="BI2358" s="5"/>
      <c r="BJ2358" s="5"/>
      <c r="BK2358" s="5"/>
      <c r="BL2358" s="5"/>
      <c r="BM2358" s="5"/>
      <c r="BN2358" s="5"/>
      <c r="BO2358" s="1">
        <f t="shared" si="36"/>
        <v>0</v>
      </c>
      <c r="BP2358" s="2"/>
    </row>
    <row r="2359" spans="1:68" x14ac:dyDescent="0.25">
      <c r="A2359" s="3"/>
      <c r="B2359" s="4"/>
      <c r="C2359" s="2"/>
      <c r="D2359" s="5"/>
      <c r="E2359" s="5"/>
      <c r="F2359" s="5"/>
      <c r="G2359" s="5"/>
      <c r="H2359" s="5"/>
      <c r="I2359" s="5"/>
      <c r="J2359" s="5"/>
      <c r="K2359" s="5"/>
      <c r="L2359" s="5"/>
      <c r="M2359" s="5"/>
      <c r="N2359" s="5"/>
      <c r="O2359" s="5"/>
      <c r="P2359" s="5"/>
      <c r="Q2359" s="5"/>
      <c r="R2359" s="5"/>
      <c r="S2359" s="5"/>
      <c r="T2359" s="5"/>
      <c r="U2359" s="5"/>
      <c r="V2359" s="5"/>
      <c r="W2359" s="5"/>
      <c r="X2359" s="5"/>
      <c r="Y2359" s="5"/>
      <c r="Z2359" s="5"/>
      <c r="AA2359" s="5"/>
      <c r="AB2359" s="5"/>
      <c r="AC2359" s="5"/>
      <c r="AD2359" s="5"/>
      <c r="AE2359" s="5"/>
      <c r="AF2359" s="5"/>
      <c r="AG2359" s="5"/>
      <c r="AH2359" s="5"/>
      <c r="AI2359" s="5"/>
      <c r="AJ2359" s="5"/>
      <c r="AK2359" s="5"/>
      <c r="AL2359" s="5"/>
      <c r="AM2359" s="5"/>
      <c r="AN2359" s="5"/>
      <c r="AO2359" s="5"/>
      <c r="AP2359" s="5"/>
      <c r="AQ2359" s="5"/>
      <c r="AR2359" s="5"/>
      <c r="AS2359" s="5"/>
      <c r="AT2359" s="5"/>
      <c r="AU2359" s="5"/>
      <c r="AV2359" s="5"/>
      <c r="AW2359" s="5"/>
      <c r="AX2359" s="5"/>
      <c r="AY2359" s="5"/>
      <c r="AZ2359" s="5"/>
      <c r="BA2359" s="5"/>
      <c r="BB2359" s="5"/>
      <c r="BC2359" s="5"/>
      <c r="BD2359" s="5"/>
      <c r="BE2359" s="5"/>
      <c r="BF2359" s="5"/>
      <c r="BG2359" s="5"/>
      <c r="BH2359" s="5"/>
      <c r="BI2359" s="5"/>
      <c r="BJ2359" s="5"/>
      <c r="BK2359" s="5"/>
      <c r="BL2359" s="5"/>
      <c r="BM2359" s="5"/>
      <c r="BN2359" s="5"/>
      <c r="BO2359" s="1">
        <f t="shared" si="36"/>
        <v>0</v>
      </c>
      <c r="BP2359" s="2"/>
    </row>
    <row r="2360" spans="1:68" x14ac:dyDescent="0.25">
      <c r="A2360" s="3"/>
      <c r="B2360" s="4"/>
      <c r="C2360" s="2"/>
      <c r="D2360" s="5"/>
      <c r="E2360" s="5"/>
      <c r="F2360" s="5"/>
      <c r="G2360" s="5"/>
      <c r="H2360" s="5"/>
      <c r="I2360" s="5"/>
      <c r="J2360" s="5"/>
      <c r="K2360" s="5"/>
      <c r="L2360" s="5"/>
      <c r="M2360" s="5"/>
      <c r="N2360" s="5"/>
      <c r="O2360" s="5"/>
      <c r="P2360" s="5"/>
      <c r="Q2360" s="5"/>
      <c r="R2360" s="5"/>
      <c r="S2360" s="5"/>
      <c r="T2360" s="5"/>
      <c r="U2360" s="5"/>
      <c r="V2360" s="5"/>
      <c r="W2360" s="5"/>
      <c r="X2360" s="5"/>
      <c r="Y2360" s="5"/>
      <c r="Z2360" s="5"/>
      <c r="AA2360" s="5"/>
      <c r="AB2360" s="5"/>
      <c r="AC2360" s="5"/>
      <c r="AD2360" s="5"/>
      <c r="AE2360" s="5"/>
      <c r="AF2360" s="5"/>
      <c r="AG2360" s="5"/>
      <c r="AH2360" s="5"/>
      <c r="AI2360" s="5"/>
      <c r="AJ2360" s="5"/>
      <c r="AK2360" s="5"/>
      <c r="AL2360" s="5"/>
      <c r="AM2360" s="5"/>
      <c r="AN2360" s="5"/>
      <c r="AO2360" s="5"/>
      <c r="AP2360" s="5"/>
      <c r="AQ2360" s="5"/>
      <c r="AR2360" s="5"/>
      <c r="AS2360" s="5"/>
      <c r="AT2360" s="5"/>
      <c r="AU2360" s="5"/>
      <c r="AV2360" s="5"/>
      <c r="AW2360" s="5"/>
      <c r="AX2360" s="5"/>
      <c r="AY2360" s="5"/>
      <c r="AZ2360" s="5"/>
      <c r="BA2360" s="5"/>
      <c r="BB2360" s="5"/>
      <c r="BC2360" s="5"/>
      <c r="BD2360" s="5"/>
      <c r="BE2360" s="5"/>
      <c r="BF2360" s="5"/>
      <c r="BG2360" s="5"/>
      <c r="BH2360" s="5"/>
      <c r="BI2360" s="5"/>
      <c r="BJ2360" s="5"/>
      <c r="BK2360" s="5"/>
      <c r="BL2360" s="5"/>
      <c r="BM2360" s="5"/>
      <c r="BN2360" s="5"/>
      <c r="BO2360" s="1">
        <f t="shared" si="36"/>
        <v>0</v>
      </c>
      <c r="BP2360" s="2"/>
    </row>
    <row r="2361" spans="1:68" x14ac:dyDescent="0.25">
      <c r="A2361" s="3"/>
      <c r="B2361" s="4"/>
      <c r="C2361" s="2"/>
      <c r="D2361" s="5"/>
      <c r="E2361" s="5"/>
      <c r="F2361" s="5"/>
      <c r="G2361" s="5"/>
      <c r="H2361" s="5"/>
      <c r="I2361" s="5"/>
      <c r="J2361" s="5"/>
      <c r="K2361" s="5"/>
      <c r="L2361" s="5"/>
      <c r="M2361" s="5"/>
      <c r="N2361" s="5"/>
      <c r="O2361" s="5"/>
      <c r="P2361" s="5"/>
      <c r="Q2361" s="5"/>
      <c r="R2361" s="5"/>
      <c r="S2361" s="5"/>
      <c r="T2361" s="5"/>
      <c r="U2361" s="5"/>
      <c r="V2361" s="5"/>
      <c r="W2361" s="5"/>
      <c r="X2361" s="5"/>
      <c r="Y2361" s="5"/>
      <c r="Z2361" s="5"/>
      <c r="AA2361" s="5"/>
      <c r="AB2361" s="5"/>
      <c r="AC2361" s="5"/>
      <c r="AD2361" s="5"/>
      <c r="AE2361" s="5"/>
      <c r="AF2361" s="5"/>
      <c r="AG2361" s="5"/>
      <c r="AH2361" s="5"/>
      <c r="AI2361" s="5"/>
      <c r="AJ2361" s="5"/>
      <c r="AK2361" s="5"/>
      <c r="AL2361" s="5"/>
      <c r="AM2361" s="5"/>
      <c r="AN2361" s="5"/>
      <c r="AO2361" s="5"/>
      <c r="AP2361" s="5"/>
      <c r="AQ2361" s="5"/>
      <c r="AR2361" s="5"/>
      <c r="AS2361" s="5"/>
      <c r="AT2361" s="5"/>
      <c r="AU2361" s="5"/>
      <c r="AV2361" s="5"/>
      <c r="AW2361" s="5"/>
      <c r="AX2361" s="5"/>
      <c r="AY2361" s="5"/>
      <c r="AZ2361" s="5"/>
      <c r="BA2361" s="5"/>
      <c r="BB2361" s="5"/>
      <c r="BC2361" s="5"/>
      <c r="BD2361" s="5"/>
      <c r="BE2361" s="5"/>
      <c r="BF2361" s="5"/>
      <c r="BG2361" s="5"/>
      <c r="BH2361" s="5"/>
      <c r="BI2361" s="5"/>
      <c r="BJ2361" s="5"/>
      <c r="BK2361" s="5"/>
      <c r="BL2361" s="5"/>
      <c r="BM2361" s="5"/>
      <c r="BN2361" s="5"/>
      <c r="BO2361" s="1">
        <f t="shared" si="36"/>
        <v>0</v>
      </c>
      <c r="BP2361" s="2"/>
    </row>
    <row r="2362" spans="1:68" x14ac:dyDescent="0.25">
      <c r="A2362" s="3"/>
      <c r="B2362" s="4"/>
      <c r="C2362" s="2"/>
      <c r="D2362" s="5"/>
      <c r="E2362" s="5"/>
      <c r="F2362" s="5"/>
      <c r="G2362" s="5"/>
      <c r="H2362" s="5"/>
      <c r="I2362" s="5"/>
      <c r="J2362" s="5"/>
      <c r="K2362" s="5"/>
      <c r="L2362" s="5"/>
      <c r="M2362" s="5"/>
      <c r="N2362" s="5"/>
      <c r="O2362" s="5"/>
      <c r="P2362" s="5"/>
      <c r="Q2362" s="5"/>
      <c r="R2362" s="5"/>
      <c r="S2362" s="5"/>
      <c r="T2362" s="5"/>
      <c r="U2362" s="5"/>
      <c r="V2362" s="5"/>
      <c r="W2362" s="5"/>
      <c r="X2362" s="5"/>
      <c r="Y2362" s="5"/>
      <c r="Z2362" s="5"/>
      <c r="AA2362" s="5"/>
      <c r="AB2362" s="5"/>
      <c r="AC2362" s="5"/>
      <c r="AD2362" s="5"/>
      <c r="AE2362" s="5"/>
      <c r="AF2362" s="5"/>
      <c r="AG2362" s="5"/>
      <c r="AH2362" s="5"/>
      <c r="AI2362" s="5"/>
      <c r="AJ2362" s="5"/>
      <c r="AK2362" s="5"/>
      <c r="AL2362" s="5"/>
      <c r="AM2362" s="5"/>
      <c r="AN2362" s="5"/>
      <c r="AO2362" s="5"/>
      <c r="AP2362" s="5"/>
      <c r="AQ2362" s="5"/>
      <c r="AR2362" s="5"/>
      <c r="AS2362" s="5"/>
      <c r="AT2362" s="5"/>
      <c r="AU2362" s="5"/>
      <c r="AV2362" s="5"/>
      <c r="AW2362" s="5"/>
      <c r="AX2362" s="5"/>
      <c r="AY2362" s="5"/>
      <c r="AZ2362" s="5"/>
      <c r="BA2362" s="5"/>
      <c r="BB2362" s="5"/>
      <c r="BC2362" s="5"/>
      <c r="BD2362" s="5"/>
      <c r="BE2362" s="5"/>
      <c r="BF2362" s="5"/>
      <c r="BG2362" s="5"/>
      <c r="BH2362" s="5"/>
      <c r="BI2362" s="5"/>
      <c r="BJ2362" s="5"/>
      <c r="BK2362" s="5"/>
      <c r="BL2362" s="5"/>
      <c r="BM2362" s="5"/>
      <c r="BN2362" s="5"/>
      <c r="BO2362" s="1">
        <f t="shared" si="36"/>
        <v>0</v>
      </c>
      <c r="BP2362" s="2"/>
    </row>
    <row r="2363" spans="1:68" x14ac:dyDescent="0.25">
      <c r="A2363" s="3"/>
      <c r="B2363" s="4"/>
      <c r="C2363" s="2"/>
      <c r="D2363" s="5"/>
      <c r="E2363" s="5"/>
      <c r="F2363" s="5"/>
      <c r="G2363" s="5"/>
      <c r="H2363" s="5"/>
      <c r="I2363" s="5"/>
      <c r="J2363" s="5"/>
      <c r="K2363" s="5"/>
      <c r="L2363" s="5"/>
      <c r="M2363" s="5"/>
      <c r="N2363" s="5"/>
      <c r="O2363" s="5"/>
      <c r="P2363" s="5"/>
      <c r="Q2363" s="5"/>
      <c r="R2363" s="5"/>
      <c r="S2363" s="5"/>
      <c r="T2363" s="5"/>
      <c r="U2363" s="5"/>
      <c r="V2363" s="5"/>
      <c r="W2363" s="5"/>
      <c r="X2363" s="5"/>
      <c r="Y2363" s="5"/>
      <c r="Z2363" s="5"/>
      <c r="AA2363" s="5"/>
      <c r="AB2363" s="5"/>
      <c r="AC2363" s="5"/>
      <c r="AD2363" s="5"/>
      <c r="AE2363" s="5"/>
      <c r="AF2363" s="5"/>
      <c r="AG2363" s="5"/>
      <c r="AH2363" s="5"/>
      <c r="AI2363" s="5"/>
      <c r="AJ2363" s="5"/>
      <c r="AK2363" s="5"/>
      <c r="AL2363" s="5"/>
      <c r="AM2363" s="5"/>
      <c r="AN2363" s="5"/>
      <c r="AO2363" s="5"/>
      <c r="AP2363" s="5"/>
      <c r="AQ2363" s="5"/>
      <c r="AR2363" s="5"/>
      <c r="AS2363" s="5"/>
      <c r="AT2363" s="5"/>
      <c r="AU2363" s="5"/>
      <c r="AV2363" s="5"/>
      <c r="AW2363" s="5"/>
      <c r="AX2363" s="5"/>
      <c r="AY2363" s="5"/>
      <c r="AZ2363" s="5"/>
      <c r="BA2363" s="5"/>
      <c r="BB2363" s="5"/>
      <c r="BC2363" s="5"/>
      <c r="BD2363" s="5"/>
      <c r="BE2363" s="5"/>
      <c r="BF2363" s="5"/>
      <c r="BG2363" s="5"/>
      <c r="BH2363" s="5"/>
      <c r="BI2363" s="5"/>
      <c r="BJ2363" s="5"/>
      <c r="BK2363" s="5"/>
      <c r="BL2363" s="5"/>
      <c r="BM2363" s="5"/>
      <c r="BN2363" s="5"/>
      <c r="BO2363" s="1">
        <f t="shared" si="36"/>
        <v>0</v>
      </c>
      <c r="BP2363" s="2"/>
    </row>
    <row r="2364" spans="1:68" x14ac:dyDescent="0.25">
      <c r="A2364" s="3"/>
      <c r="B2364" s="4"/>
      <c r="C2364" s="2"/>
      <c r="D2364" s="5"/>
      <c r="E2364" s="5"/>
      <c r="F2364" s="5"/>
      <c r="G2364" s="5"/>
      <c r="H2364" s="5"/>
      <c r="I2364" s="5"/>
      <c r="J2364" s="5"/>
      <c r="K2364" s="5"/>
      <c r="L2364" s="5"/>
      <c r="M2364" s="5"/>
      <c r="N2364" s="5"/>
      <c r="O2364" s="5"/>
      <c r="P2364" s="5"/>
      <c r="Q2364" s="5"/>
      <c r="R2364" s="5"/>
      <c r="S2364" s="5"/>
      <c r="T2364" s="5"/>
      <c r="U2364" s="5"/>
      <c r="V2364" s="5"/>
      <c r="W2364" s="5"/>
      <c r="X2364" s="5"/>
      <c r="Y2364" s="5"/>
      <c r="Z2364" s="5"/>
      <c r="AA2364" s="5"/>
      <c r="AB2364" s="5"/>
      <c r="AC2364" s="5"/>
      <c r="AD2364" s="5"/>
      <c r="AE2364" s="5"/>
      <c r="AF2364" s="5"/>
      <c r="AG2364" s="5"/>
      <c r="AH2364" s="5"/>
      <c r="AI2364" s="5"/>
      <c r="AJ2364" s="5"/>
      <c r="AK2364" s="5"/>
      <c r="AL2364" s="5"/>
      <c r="AM2364" s="5"/>
      <c r="AN2364" s="5"/>
      <c r="AO2364" s="5"/>
      <c r="AP2364" s="5"/>
      <c r="AQ2364" s="5"/>
      <c r="AR2364" s="5"/>
      <c r="AS2364" s="5"/>
      <c r="AT2364" s="5"/>
      <c r="AU2364" s="5"/>
      <c r="AV2364" s="5"/>
      <c r="AW2364" s="5"/>
      <c r="AX2364" s="5"/>
      <c r="AY2364" s="5"/>
      <c r="AZ2364" s="5"/>
      <c r="BA2364" s="5"/>
      <c r="BB2364" s="5"/>
      <c r="BC2364" s="5"/>
      <c r="BD2364" s="5"/>
      <c r="BE2364" s="5"/>
      <c r="BF2364" s="5"/>
      <c r="BG2364" s="5"/>
      <c r="BH2364" s="5"/>
      <c r="BI2364" s="5"/>
      <c r="BJ2364" s="5"/>
      <c r="BK2364" s="5"/>
      <c r="BL2364" s="5"/>
      <c r="BM2364" s="5"/>
      <c r="BN2364" s="5"/>
      <c r="BO2364" s="1">
        <f t="shared" si="36"/>
        <v>0</v>
      </c>
      <c r="BP2364" s="2"/>
    </row>
    <row r="2365" spans="1:68" x14ac:dyDescent="0.25">
      <c r="A2365" s="3"/>
      <c r="B2365" s="4"/>
      <c r="C2365" s="2"/>
      <c r="D2365" s="5"/>
      <c r="E2365" s="5"/>
      <c r="F2365" s="5"/>
      <c r="G2365" s="5"/>
      <c r="H2365" s="5"/>
      <c r="I2365" s="5"/>
      <c r="J2365" s="5"/>
      <c r="K2365" s="5"/>
      <c r="L2365" s="5"/>
      <c r="M2365" s="5"/>
      <c r="N2365" s="5"/>
      <c r="O2365" s="5"/>
      <c r="P2365" s="5"/>
      <c r="Q2365" s="5"/>
      <c r="R2365" s="5"/>
      <c r="S2365" s="5"/>
      <c r="T2365" s="5"/>
      <c r="U2365" s="5"/>
      <c r="V2365" s="5"/>
      <c r="W2365" s="5"/>
      <c r="X2365" s="5"/>
      <c r="Y2365" s="5"/>
      <c r="Z2365" s="5"/>
      <c r="AA2365" s="5"/>
      <c r="AB2365" s="5"/>
      <c r="AC2365" s="5"/>
      <c r="AD2365" s="5"/>
      <c r="AE2365" s="5"/>
      <c r="AF2365" s="5"/>
      <c r="AG2365" s="5"/>
      <c r="AH2365" s="5"/>
      <c r="AI2365" s="5"/>
      <c r="AJ2365" s="5"/>
      <c r="AK2365" s="5"/>
      <c r="AL2365" s="5"/>
      <c r="AM2365" s="5"/>
      <c r="AN2365" s="5"/>
      <c r="AO2365" s="5"/>
      <c r="AP2365" s="5"/>
      <c r="AQ2365" s="5"/>
      <c r="AR2365" s="5"/>
      <c r="AS2365" s="5"/>
      <c r="AT2365" s="5"/>
      <c r="AU2365" s="5"/>
      <c r="AV2365" s="5"/>
      <c r="AW2365" s="5"/>
      <c r="AX2365" s="5"/>
      <c r="AY2365" s="5"/>
      <c r="AZ2365" s="5"/>
      <c r="BA2365" s="5"/>
      <c r="BB2365" s="5"/>
      <c r="BC2365" s="5"/>
      <c r="BD2365" s="5"/>
      <c r="BE2365" s="5"/>
      <c r="BF2365" s="5"/>
      <c r="BG2365" s="5"/>
      <c r="BH2365" s="5"/>
      <c r="BI2365" s="5"/>
      <c r="BJ2365" s="5"/>
      <c r="BK2365" s="5"/>
      <c r="BL2365" s="5"/>
      <c r="BM2365" s="5"/>
      <c r="BN2365" s="5"/>
      <c r="BO2365" s="1">
        <f t="shared" si="36"/>
        <v>0</v>
      </c>
      <c r="BP2365" s="2"/>
    </row>
    <row r="2366" spans="1:68" x14ac:dyDescent="0.25">
      <c r="A2366" s="3"/>
      <c r="B2366" s="4"/>
      <c r="C2366" s="2"/>
      <c r="D2366" s="5"/>
      <c r="E2366" s="5"/>
      <c r="F2366" s="5"/>
      <c r="G2366" s="5"/>
      <c r="H2366" s="5"/>
      <c r="I2366" s="5"/>
      <c r="J2366" s="5"/>
      <c r="K2366" s="5"/>
      <c r="L2366" s="5"/>
      <c r="M2366" s="5"/>
      <c r="N2366" s="5"/>
      <c r="O2366" s="5"/>
      <c r="P2366" s="5"/>
      <c r="Q2366" s="5"/>
      <c r="R2366" s="5"/>
      <c r="S2366" s="5"/>
      <c r="T2366" s="5"/>
      <c r="U2366" s="5"/>
      <c r="V2366" s="5"/>
      <c r="W2366" s="5"/>
      <c r="X2366" s="5"/>
      <c r="Y2366" s="5"/>
      <c r="Z2366" s="5"/>
      <c r="AA2366" s="5"/>
      <c r="AB2366" s="5"/>
      <c r="AC2366" s="5"/>
      <c r="AD2366" s="5"/>
      <c r="AE2366" s="5"/>
      <c r="AF2366" s="5"/>
      <c r="AG2366" s="5"/>
      <c r="AH2366" s="5"/>
      <c r="AI2366" s="5"/>
      <c r="AJ2366" s="5"/>
      <c r="AK2366" s="5"/>
      <c r="AL2366" s="5"/>
      <c r="AM2366" s="5"/>
      <c r="AN2366" s="5"/>
      <c r="AO2366" s="5"/>
      <c r="AP2366" s="5"/>
      <c r="AQ2366" s="5"/>
      <c r="AR2366" s="5"/>
      <c r="AS2366" s="5"/>
      <c r="AT2366" s="5"/>
      <c r="AU2366" s="5"/>
      <c r="AV2366" s="5"/>
      <c r="AW2366" s="5"/>
      <c r="AX2366" s="5"/>
      <c r="AY2366" s="5"/>
      <c r="AZ2366" s="5"/>
      <c r="BA2366" s="5"/>
      <c r="BB2366" s="5"/>
      <c r="BC2366" s="5"/>
      <c r="BD2366" s="5"/>
      <c r="BE2366" s="5"/>
      <c r="BF2366" s="5"/>
      <c r="BG2366" s="5"/>
      <c r="BH2366" s="5"/>
      <c r="BI2366" s="5"/>
      <c r="BJ2366" s="5"/>
      <c r="BK2366" s="5"/>
      <c r="BL2366" s="5"/>
      <c r="BM2366" s="5"/>
      <c r="BN2366" s="5"/>
      <c r="BO2366" s="1">
        <f t="shared" si="36"/>
        <v>0</v>
      </c>
      <c r="BP2366" s="2"/>
    </row>
    <row r="2367" spans="1:68" x14ac:dyDescent="0.25">
      <c r="A2367" s="3"/>
      <c r="B2367" s="4"/>
      <c r="C2367" s="2"/>
      <c r="D2367" s="5"/>
      <c r="E2367" s="5"/>
      <c r="F2367" s="5"/>
      <c r="G2367" s="5"/>
      <c r="H2367" s="5"/>
      <c r="I2367" s="5"/>
      <c r="J2367" s="5"/>
      <c r="K2367" s="5"/>
      <c r="L2367" s="5"/>
      <c r="M2367" s="5"/>
      <c r="N2367" s="5"/>
      <c r="O2367" s="5"/>
      <c r="P2367" s="5"/>
      <c r="Q2367" s="5"/>
      <c r="R2367" s="5"/>
      <c r="S2367" s="5"/>
      <c r="T2367" s="5"/>
      <c r="U2367" s="5"/>
      <c r="V2367" s="5"/>
      <c r="W2367" s="5"/>
      <c r="X2367" s="5"/>
      <c r="Y2367" s="5"/>
      <c r="Z2367" s="5"/>
      <c r="AA2367" s="5"/>
      <c r="AB2367" s="5"/>
      <c r="AC2367" s="5"/>
      <c r="AD2367" s="5"/>
      <c r="AE2367" s="5"/>
      <c r="AF2367" s="5"/>
      <c r="AG2367" s="5"/>
      <c r="AH2367" s="5"/>
      <c r="AI2367" s="5"/>
      <c r="AJ2367" s="5"/>
      <c r="AK2367" s="5"/>
      <c r="AL2367" s="5"/>
      <c r="AM2367" s="5"/>
      <c r="AN2367" s="5"/>
      <c r="AO2367" s="5"/>
      <c r="AP2367" s="5"/>
      <c r="AQ2367" s="5"/>
      <c r="AR2367" s="5"/>
      <c r="AS2367" s="5"/>
      <c r="AT2367" s="5"/>
      <c r="AU2367" s="5"/>
      <c r="AV2367" s="5"/>
      <c r="AW2367" s="5"/>
      <c r="AX2367" s="5"/>
      <c r="AY2367" s="5"/>
      <c r="AZ2367" s="5"/>
      <c r="BA2367" s="5"/>
      <c r="BB2367" s="5"/>
      <c r="BC2367" s="5"/>
      <c r="BD2367" s="5"/>
      <c r="BE2367" s="5"/>
      <c r="BF2367" s="5"/>
      <c r="BG2367" s="5"/>
      <c r="BH2367" s="5"/>
      <c r="BI2367" s="5"/>
      <c r="BJ2367" s="5"/>
      <c r="BK2367" s="5"/>
      <c r="BL2367" s="5"/>
      <c r="BM2367" s="5"/>
      <c r="BN2367" s="5"/>
      <c r="BO2367" s="1">
        <f t="shared" si="36"/>
        <v>0</v>
      </c>
      <c r="BP2367" s="2"/>
    </row>
    <row r="2368" spans="1:68" x14ac:dyDescent="0.25">
      <c r="A2368" s="3"/>
      <c r="B2368" s="4"/>
      <c r="C2368" s="2"/>
      <c r="D2368" s="5"/>
      <c r="E2368" s="5"/>
      <c r="F2368" s="5"/>
      <c r="G2368" s="5"/>
      <c r="H2368" s="5"/>
      <c r="I2368" s="5"/>
      <c r="J2368" s="5"/>
      <c r="K2368" s="5"/>
      <c r="L2368" s="5"/>
      <c r="M2368" s="5"/>
      <c r="N2368" s="5"/>
      <c r="O2368" s="5"/>
      <c r="P2368" s="5"/>
      <c r="Q2368" s="5"/>
      <c r="R2368" s="5"/>
      <c r="S2368" s="5"/>
      <c r="T2368" s="5"/>
      <c r="U2368" s="5"/>
      <c r="V2368" s="5"/>
      <c r="W2368" s="5"/>
      <c r="X2368" s="5"/>
      <c r="Y2368" s="5"/>
      <c r="Z2368" s="5"/>
      <c r="AA2368" s="5"/>
      <c r="AB2368" s="5"/>
      <c r="AC2368" s="5"/>
      <c r="AD2368" s="5"/>
      <c r="AE2368" s="5"/>
      <c r="AF2368" s="5"/>
      <c r="AG2368" s="5"/>
      <c r="AH2368" s="5"/>
      <c r="AI2368" s="5"/>
      <c r="AJ2368" s="5"/>
      <c r="AK2368" s="5"/>
      <c r="AL2368" s="5"/>
      <c r="AM2368" s="5"/>
      <c r="AN2368" s="5"/>
      <c r="AO2368" s="5"/>
      <c r="AP2368" s="5"/>
      <c r="AQ2368" s="5"/>
      <c r="AR2368" s="5"/>
      <c r="AS2368" s="5"/>
      <c r="AT2368" s="5"/>
      <c r="AU2368" s="5"/>
      <c r="AV2368" s="5"/>
      <c r="AW2368" s="5"/>
      <c r="AX2368" s="5"/>
      <c r="AY2368" s="5"/>
      <c r="AZ2368" s="5"/>
      <c r="BA2368" s="5"/>
      <c r="BB2368" s="5"/>
      <c r="BC2368" s="5"/>
      <c r="BD2368" s="5"/>
      <c r="BE2368" s="5"/>
      <c r="BF2368" s="5"/>
      <c r="BG2368" s="5"/>
      <c r="BH2368" s="5"/>
      <c r="BI2368" s="5"/>
      <c r="BJ2368" s="5"/>
      <c r="BK2368" s="5"/>
      <c r="BL2368" s="5"/>
      <c r="BM2368" s="5"/>
      <c r="BN2368" s="5"/>
      <c r="BO2368" s="1">
        <f t="shared" si="36"/>
        <v>0</v>
      </c>
      <c r="BP2368" s="2"/>
    </row>
    <row r="2369" spans="1:68" x14ac:dyDescent="0.25">
      <c r="A2369" s="3"/>
      <c r="B2369" s="4"/>
      <c r="C2369" s="2"/>
      <c r="D2369" s="5"/>
      <c r="E2369" s="5"/>
      <c r="F2369" s="5"/>
      <c r="G2369" s="5"/>
      <c r="H2369" s="5"/>
      <c r="I2369" s="5"/>
      <c r="J2369" s="5"/>
      <c r="K2369" s="5"/>
      <c r="L2369" s="5"/>
      <c r="M2369" s="5"/>
      <c r="N2369" s="5"/>
      <c r="O2369" s="5"/>
      <c r="P2369" s="5"/>
      <c r="Q2369" s="5"/>
      <c r="R2369" s="5"/>
      <c r="S2369" s="5"/>
      <c r="T2369" s="5"/>
      <c r="U2369" s="5"/>
      <c r="V2369" s="5"/>
      <c r="W2369" s="5"/>
      <c r="X2369" s="5"/>
      <c r="Y2369" s="5"/>
      <c r="Z2369" s="5"/>
      <c r="AA2369" s="5"/>
      <c r="AB2369" s="5"/>
      <c r="AC2369" s="5"/>
      <c r="AD2369" s="5"/>
      <c r="AE2369" s="5"/>
      <c r="AF2369" s="5"/>
      <c r="AG2369" s="5"/>
      <c r="AH2369" s="5"/>
      <c r="AI2369" s="5"/>
      <c r="AJ2369" s="5"/>
      <c r="AK2369" s="5"/>
      <c r="AL2369" s="5"/>
      <c r="AM2369" s="5"/>
      <c r="AN2369" s="5"/>
      <c r="AO2369" s="5"/>
      <c r="AP2369" s="5"/>
      <c r="AQ2369" s="5"/>
      <c r="AR2369" s="5"/>
      <c r="AS2369" s="5"/>
      <c r="AT2369" s="5"/>
      <c r="AU2369" s="5"/>
      <c r="AV2369" s="5"/>
      <c r="AW2369" s="5"/>
      <c r="AX2369" s="5"/>
      <c r="AY2369" s="5"/>
      <c r="AZ2369" s="5"/>
      <c r="BA2369" s="5"/>
      <c r="BB2369" s="5"/>
      <c r="BC2369" s="5"/>
      <c r="BD2369" s="5"/>
      <c r="BE2369" s="5"/>
      <c r="BF2369" s="5"/>
      <c r="BG2369" s="5"/>
      <c r="BH2369" s="5"/>
      <c r="BI2369" s="5"/>
      <c r="BJ2369" s="5"/>
      <c r="BK2369" s="5"/>
      <c r="BL2369" s="5"/>
      <c r="BM2369" s="5"/>
      <c r="BN2369" s="5"/>
      <c r="BO2369" s="1">
        <f t="shared" si="36"/>
        <v>0</v>
      </c>
      <c r="BP2369" s="2"/>
    </row>
    <row r="2370" spans="1:68" x14ac:dyDescent="0.25">
      <c r="A2370" s="3"/>
      <c r="B2370" s="4"/>
      <c r="C2370" s="2"/>
      <c r="D2370" s="5"/>
      <c r="E2370" s="5"/>
      <c r="F2370" s="5"/>
      <c r="G2370" s="5"/>
      <c r="H2370" s="5"/>
      <c r="I2370" s="5"/>
      <c r="J2370" s="5"/>
      <c r="K2370" s="5"/>
      <c r="L2370" s="5"/>
      <c r="M2370" s="5"/>
      <c r="N2370" s="5"/>
      <c r="O2370" s="5"/>
      <c r="P2370" s="5"/>
      <c r="Q2370" s="5"/>
      <c r="R2370" s="5"/>
      <c r="S2370" s="5"/>
      <c r="T2370" s="5"/>
      <c r="U2370" s="5"/>
      <c r="V2370" s="5"/>
      <c r="W2370" s="5"/>
      <c r="X2370" s="5"/>
      <c r="Y2370" s="5"/>
      <c r="Z2370" s="5"/>
      <c r="AA2370" s="5"/>
      <c r="AB2370" s="5"/>
      <c r="AC2370" s="5"/>
      <c r="AD2370" s="5"/>
      <c r="AE2370" s="5"/>
      <c r="AF2370" s="5"/>
      <c r="AG2370" s="5"/>
      <c r="AH2370" s="5"/>
      <c r="AI2370" s="5"/>
      <c r="AJ2370" s="5"/>
      <c r="AK2370" s="5"/>
      <c r="AL2370" s="5"/>
      <c r="AM2370" s="5"/>
      <c r="AN2370" s="5"/>
      <c r="AO2370" s="5"/>
      <c r="AP2370" s="5"/>
      <c r="AQ2370" s="5"/>
      <c r="AR2370" s="5"/>
      <c r="AS2370" s="5"/>
      <c r="AT2370" s="5"/>
      <c r="AU2370" s="5"/>
      <c r="AV2370" s="5"/>
      <c r="AW2370" s="5"/>
      <c r="AX2370" s="5"/>
      <c r="AY2370" s="5"/>
      <c r="AZ2370" s="5"/>
      <c r="BA2370" s="5"/>
      <c r="BB2370" s="5"/>
      <c r="BC2370" s="5"/>
      <c r="BD2370" s="5"/>
      <c r="BE2370" s="5"/>
      <c r="BF2370" s="5"/>
      <c r="BG2370" s="5"/>
      <c r="BH2370" s="5"/>
      <c r="BI2370" s="5"/>
      <c r="BJ2370" s="5"/>
      <c r="BK2370" s="5"/>
      <c r="BL2370" s="5"/>
      <c r="BM2370" s="5"/>
      <c r="BN2370" s="5"/>
      <c r="BO2370" s="1">
        <f t="shared" si="36"/>
        <v>0</v>
      </c>
      <c r="BP2370" s="2"/>
    </row>
    <row r="2371" spans="1:68" x14ac:dyDescent="0.25">
      <c r="A2371" s="3"/>
      <c r="B2371" s="4"/>
      <c r="C2371" s="2"/>
      <c r="D2371" s="5"/>
      <c r="E2371" s="5"/>
      <c r="F2371" s="5"/>
      <c r="G2371" s="5"/>
      <c r="H2371" s="5"/>
      <c r="I2371" s="5"/>
      <c r="J2371" s="5"/>
      <c r="K2371" s="5"/>
      <c r="L2371" s="5"/>
      <c r="M2371" s="5"/>
      <c r="N2371" s="5"/>
      <c r="O2371" s="5"/>
      <c r="P2371" s="5"/>
      <c r="Q2371" s="5"/>
      <c r="R2371" s="5"/>
      <c r="S2371" s="5"/>
      <c r="T2371" s="5"/>
      <c r="U2371" s="5"/>
      <c r="V2371" s="5"/>
      <c r="W2371" s="5"/>
      <c r="X2371" s="5"/>
      <c r="Y2371" s="5"/>
      <c r="Z2371" s="5"/>
      <c r="AA2371" s="5"/>
      <c r="AB2371" s="5"/>
      <c r="AC2371" s="5"/>
      <c r="AD2371" s="5"/>
      <c r="AE2371" s="5"/>
      <c r="AF2371" s="5"/>
      <c r="AG2371" s="5"/>
      <c r="AH2371" s="5"/>
      <c r="AI2371" s="5"/>
      <c r="AJ2371" s="5"/>
      <c r="AK2371" s="5"/>
      <c r="AL2371" s="5"/>
      <c r="AM2371" s="5"/>
      <c r="AN2371" s="5"/>
      <c r="AO2371" s="5"/>
      <c r="AP2371" s="5"/>
      <c r="AQ2371" s="5"/>
      <c r="AR2371" s="5"/>
      <c r="AS2371" s="5"/>
      <c r="AT2371" s="5"/>
      <c r="AU2371" s="5"/>
      <c r="AV2371" s="5"/>
      <c r="AW2371" s="5"/>
      <c r="AX2371" s="5"/>
      <c r="AY2371" s="5"/>
      <c r="AZ2371" s="5"/>
      <c r="BA2371" s="5"/>
      <c r="BB2371" s="5"/>
      <c r="BC2371" s="5"/>
      <c r="BD2371" s="5"/>
      <c r="BE2371" s="5"/>
      <c r="BF2371" s="5"/>
      <c r="BG2371" s="5"/>
      <c r="BH2371" s="5"/>
      <c r="BI2371" s="5"/>
      <c r="BJ2371" s="5"/>
      <c r="BK2371" s="5"/>
      <c r="BL2371" s="5"/>
      <c r="BM2371" s="5"/>
      <c r="BN2371" s="5"/>
      <c r="BO2371" s="1">
        <f t="shared" si="36"/>
        <v>0</v>
      </c>
      <c r="BP2371" s="2"/>
    </row>
    <row r="2372" spans="1:68" x14ac:dyDescent="0.25">
      <c r="A2372" s="3"/>
      <c r="B2372" s="4"/>
      <c r="C2372" s="2"/>
      <c r="D2372" s="5"/>
      <c r="E2372" s="5"/>
      <c r="F2372" s="5"/>
      <c r="G2372" s="5"/>
      <c r="H2372" s="5"/>
      <c r="I2372" s="5"/>
      <c r="J2372" s="5"/>
      <c r="K2372" s="5"/>
      <c r="L2372" s="5"/>
      <c r="M2372" s="5"/>
      <c r="N2372" s="5"/>
      <c r="O2372" s="5"/>
      <c r="P2372" s="5"/>
      <c r="Q2372" s="5"/>
      <c r="R2372" s="5"/>
      <c r="S2372" s="5"/>
      <c r="T2372" s="5"/>
      <c r="U2372" s="5"/>
      <c r="V2372" s="5"/>
      <c r="W2372" s="5"/>
      <c r="X2372" s="5"/>
      <c r="Y2372" s="5"/>
      <c r="Z2372" s="5"/>
      <c r="AA2372" s="5"/>
      <c r="AB2372" s="5"/>
      <c r="AC2372" s="5"/>
      <c r="AD2372" s="5"/>
      <c r="AE2372" s="5"/>
      <c r="AF2372" s="5"/>
      <c r="AG2372" s="5"/>
      <c r="AH2372" s="5"/>
      <c r="AI2372" s="5"/>
      <c r="AJ2372" s="5"/>
      <c r="AK2372" s="5"/>
      <c r="AL2372" s="5"/>
      <c r="AM2372" s="5"/>
      <c r="AN2372" s="5"/>
      <c r="AO2372" s="5"/>
      <c r="AP2372" s="5"/>
      <c r="AQ2372" s="5"/>
      <c r="AR2372" s="5"/>
      <c r="AS2372" s="5"/>
      <c r="AT2372" s="5"/>
      <c r="AU2372" s="5"/>
      <c r="AV2372" s="5"/>
      <c r="AW2372" s="5"/>
      <c r="AX2372" s="5"/>
      <c r="AY2372" s="5"/>
      <c r="AZ2372" s="5"/>
      <c r="BA2372" s="5"/>
      <c r="BB2372" s="5"/>
      <c r="BC2372" s="5"/>
      <c r="BD2372" s="5"/>
      <c r="BE2372" s="5"/>
      <c r="BF2372" s="5"/>
      <c r="BG2372" s="5"/>
      <c r="BH2372" s="5"/>
      <c r="BI2372" s="5"/>
      <c r="BJ2372" s="5"/>
      <c r="BK2372" s="5"/>
      <c r="BL2372" s="5"/>
      <c r="BM2372" s="5"/>
      <c r="BN2372" s="5"/>
      <c r="BO2372" s="1">
        <f t="shared" si="36"/>
        <v>0</v>
      </c>
      <c r="BP2372" s="2"/>
    </row>
    <row r="2373" spans="1:68" x14ac:dyDescent="0.25">
      <c r="A2373" s="3"/>
      <c r="B2373" s="4"/>
      <c r="C2373" s="2"/>
      <c r="D2373" s="5"/>
      <c r="E2373" s="5"/>
      <c r="F2373" s="5"/>
      <c r="G2373" s="5"/>
      <c r="H2373" s="5"/>
      <c r="I2373" s="5"/>
      <c r="J2373" s="5"/>
      <c r="K2373" s="5"/>
      <c r="L2373" s="5"/>
      <c r="M2373" s="5"/>
      <c r="N2373" s="5"/>
      <c r="O2373" s="5"/>
      <c r="P2373" s="5"/>
      <c r="Q2373" s="5"/>
      <c r="R2373" s="5"/>
      <c r="S2373" s="5"/>
      <c r="T2373" s="5"/>
      <c r="U2373" s="5"/>
      <c r="V2373" s="5"/>
      <c r="W2373" s="5"/>
      <c r="X2373" s="5"/>
      <c r="Y2373" s="5"/>
      <c r="Z2373" s="5"/>
      <c r="AA2373" s="5"/>
      <c r="AB2373" s="5"/>
      <c r="AC2373" s="5"/>
      <c r="AD2373" s="5"/>
      <c r="AE2373" s="5"/>
      <c r="AF2373" s="5"/>
      <c r="AG2373" s="5"/>
      <c r="AH2373" s="5"/>
      <c r="AI2373" s="5"/>
      <c r="AJ2373" s="5"/>
      <c r="AK2373" s="5"/>
      <c r="AL2373" s="5"/>
      <c r="AM2373" s="5"/>
      <c r="AN2373" s="5"/>
      <c r="AO2373" s="5"/>
      <c r="AP2373" s="5"/>
      <c r="AQ2373" s="5"/>
      <c r="AR2373" s="5"/>
      <c r="AS2373" s="5"/>
      <c r="AT2373" s="5"/>
      <c r="AU2373" s="5"/>
      <c r="AV2373" s="5"/>
      <c r="AW2373" s="5"/>
      <c r="AX2373" s="5"/>
      <c r="AY2373" s="5"/>
      <c r="AZ2373" s="5"/>
      <c r="BA2373" s="5"/>
      <c r="BB2373" s="5"/>
      <c r="BC2373" s="5"/>
      <c r="BD2373" s="5"/>
      <c r="BE2373" s="5"/>
      <c r="BF2373" s="5"/>
      <c r="BG2373" s="5"/>
      <c r="BH2373" s="5"/>
      <c r="BI2373" s="5"/>
      <c r="BJ2373" s="5"/>
      <c r="BK2373" s="5"/>
      <c r="BL2373" s="5"/>
      <c r="BM2373" s="5"/>
      <c r="BN2373" s="5"/>
      <c r="BO2373" s="1">
        <f t="shared" si="36"/>
        <v>0</v>
      </c>
      <c r="BP2373" s="2"/>
    </row>
    <row r="2374" spans="1:68" x14ac:dyDescent="0.25">
      <c r="A2374" s="3"/>
      <c r="B2374" s="4"/>
      <c r="C2374" s="2"/>
      <c r="D2374" s="5"/>
      <c r="E2374" s="5"/>
      <c r="F2374" s="5"/>
      <c r="G2374" s="5"/>
      <c r="H2374" s="5"/>
      <c r="I2374" s="5"/>
      <c r="J2374" s="5"/>
      <c r="K2374" s="5"/>
      <c r="L2374" s="5"/>
      <c r="M2374" s="5"/>
      <c r="N2374" s="5"/>
      <c r="O2374" s="5"/>
      <c r="P2374" s="5"/>
      <c r="Q2374" s="5"/>
      <c r="R2374" s="5"/>
      <c r="S2374" s="5"/>
      <c r="T2374" s="5"/>
      <c r="U2374" s="5"/>
      <c r="V2374" s="5"/>
      <c r="W2374" s="5"/>
      <c r="X2374" s="5"/>
      <c r="Y2374" s="5"/>
      <c r="Z2374" s="5"/>
      <c r="AA2374" s="5"/>
      <c r="AB2374" s="5"/>
      <c r="AC2374" s="5"/>
      <c r="AD2374" s="5"/>
      <c r="AE2374" s="5"/>
      <c r="AF2374" s="5"/>
      <c r="AG2374" s="5"/>
      <c r="AH2374" s="5"/>
      <c r="AI2374" s="5"/>
      <c r="AJ2374" s="5"/>
      <c r="AK2374" s="5"/>
      <c r="AL2374" s="5"/>
      <c r="AM2374" s="5"/>
      <c r="AN2374" s="5"/>
      <c r="AO2374" s="5"/>
      <c r="AP2374" s="5"/>
      <c r="AQ2374" s="5"/>
      <c r="AR2374" s="5"/>
      <c r="AS2374" s="5"/>
      <c r="AT2374" s="5"/>
      <c r="AU2374" s="5"/>
      <c r="AV2374" s="5"/>
      <c r="AW2374" s="5"/>
      <c r="AX2374" s="5"/>
      <c r="AY2374" s="5"/>
      <c r="AZ2374" s="5"/>
      <c r="BA2374" s="5"/>
      <c r="BB2374" s="5"/>
      <c r="BC2374" s="5"/>
      <c r="BD2374" s="5"/>
      <c r="BE2374" s="5"/>
      <c r="BF2374" s="5"/>
      <c r="BG2374" s="5"/>
      <c r="BH2374" s="5"/>
      <c r="BI2374" s="5"/>
      <c r="BJ2374" s="5"/>
      <c r="BK2374" s="5"/>
      <c r="BL2374" s="5"/>
      <c r="BM2374" s="5"/>
      <c r="BN2374" s="5"/>
      <c r="BO2374" s="1">
        <f t="shared" si="36"/>
        <v>0</v>
      </c>
      <c r="BP2374" s="2"/>
    </row>
    <row r="2375" spans="1:68" x14ac:dyDescent="0.25">
      <c r="A2375" s="3"/>
      <c r="B2375" s="4"/>
      <c r="C2375" s="2"/>
      <c r="D2375" s="5"/>
      <c r="E2375" s="5"/>
      <c r="F2375" s="5"/>
      <c r="G2375" s="5"/>
      <c r="H2375" s="5"/>
      <c r="I2375" s="5"/>
      <c r="J2375" s="5"/>
      <c r="K2375" s="5"/>
      <c r="L2375" s="5"/>
      <c r="M2375" s="5"/>
      <c r="N2375" s="5"/>
      <c r="O2375" s="5"/>
      <c r="P2375" s="5"/>
      <c r="Q2375" s="5"/>
      <c r="R2375" s="5"/>
      <c r="S2375" s="5"/>
      <c r="T2375" s="5"/>
      <c r="U2375" s="5"/>
      <c r="V2375" s="5"/>
      <c r="W2375" s="5"/>
      <c r="X2375" s="5"/>
      <c r="Y2375" s="5"/>
      <c r="Z2375" s="5"/>
      <c r="AA2375" s="5"/>
      <c r="AB2375" s="5"/>
      <c r="AC2375" s="5"/>
      <c r="AD2375" s="5"/>
      <c r="AE2375" s="5"/>
      <c r="AF2375" s="5"/>
      <c r="AG2375" s="5"/>
      <c r="AH2375" s="5"/>
      <c r="AI2375" s="5"/>
      <c r="AJ2375" s="5"/>
      <c r="AK2375" s="5"/>
      <c r="AL2375" s="5"/>
      <c r="AM2375" s="5"/>
      <c r="AN2375" s="5"/>
      <c r="AO2375" s="5"/>
      <c r="AP2375" s="5"/>
      <c r="AQ2375" s="5"/>
      <c r="AR2375" s="5"/>
      <c r="AS2375" s="5"/>
      <c r="AT2375" s="5"/>
      <c r="AU2375" s="5"/>
      <c r="AV2375" s="5"/>
      <c r="AW2375" s="5"/>
      <c r="AX2375" s="5"/>
      <c r="AY2375" s="5"/>
      <c r="AZ2375" s="5"/>
      <c r="BA2375" s="5"/>
      <c r="BB2375" s="5"/>
      <c r="BC2375" s="5"/>
      <c r="BD2375" s="5"/>
      <c r="BE2375" s="5"/>
      <c r="BF2375" s="5"/>
      <c r="BG2375" s="5"/>
      <c r="BH2375" s="5"/>
      <c r="BI2375" s="5"/>
      <c r="BJ2375" s="5"/>
      <c r="BK2375" s="5"/>
      <c r="BL2375" s="5"/>
      <c r="BM2375" s="5"/>
      <c r="BN2375" s="5"/>
      <c r="BO2375" s="1">
        <f t="shared" si="36"/>
        <v>0</v>
      </c>
      <c r="BP2375" s="2"/>
    </row>
    <row r="2376" spans="1:68" x14ac:dyDescent="0.25">
      <c r="A2376" s="3"/>
      <c r="B2376" s="4"/>
      <c r="C2376" s="2"/>
      <c r="D2376" s="5"/>
      <c r="E2376" s="5"/>
      <c r="F2376" s="5"/>
      <c r="G2376" s="5"/>
      <c r="H2376" s="5"/>
      <c r="I2376" s="5"/>
      <c r="J2376" s="5"/>
      <c r="K2376" s="5"/>
      <c r="L2376" s="5"/>
      <c r="M2376" s="5"/>
      <c r="N2376" s="5"/>
      <c r="O2376" s="5"/>
      <c r="P2376" s="5"/>
      <c r="Q2376" s="5"/>
      <c r="R2376" s="5"/>
      <c r="S2376" s="5"/>
      <c r="T2376" s="5"/>
      <c r="U2376" s="5"/>
      <c r="V2376" s="5"/>
      <c r="W2376" s="5"/>
      <c r="X2376" s="5"/>
      <c r="Y2376" s="5"/>
      <c r="Z2376" s="5"/>
      <c r="AA2376" s="5"/>
      <c r="AB2376" s="5"/>
      <c r="AC2376" s="5"/>
      <c r="AD2376" s="5"/>
      <c r="AE2376" s="5"/>
      <c r="AF2376" s="5"/>
      <c r="AG2376" s="5"/>
      <c r="AH2376" s="5"/>
      <c r="AI2376" s="5"/>
      <c r="AJ2376" s="5"/>
      <c r="AK2376" s="5"/>
      <c r="AL2376" s="5"/>
      <c r="AM2376" s="5"/>
      <c r="AN2376" s="5"/>
      <c r="AO2376" s="5"/>
      <c r="AP2376" s="5"/>
      <c r="AQ2376" s="5"/>
      <c r="AR2376" s="5"/>
      <c r="AS2376" s="5"/>
      <c r="AT2376" s="5"/>
      <c r="AU2376" s="5"/>
      <c r="AV2376" s="5"/>
      <c r="AW2376" s="5"/>
      <c r="AX2376" s="5"/>
      <c r="AY2376" s="5"/>
      <c r="AZ2376" s="5"/>
      <c r="BA2376" s="5"/>
      <c r="BB2376" s="5"/>
      <c r="BC2376" s="5"/>
      <c r="BD2376" s="5"/>
      <c r="BE2376" s="5"/>
      <c r="BF2376" s="5"/>
      <c r="BG2376" s="5"/>
      <c r="BH2376" s="5"/>
      <c r="BI2376" s="5"/>
      <c r="BJ2376" s="5"/>
      <c r="BK2376" s="5"/>
      <c r="BL2376" s="5"/>
      <c r="BM2376" s="5"/>
      <c r="BN2376" s="5"/>
      <c r="BO2376" s="1">
        <f t="shared" ref="BO2376:BO2439" si="37">COUNTA(D2376:BN2376)</f>
        <v>0</v>
      </c>
      <c r="BP2376" s="2"/>
    </row>
    <row r="2377" spans="1:68" x14ac:dyDescent="0.25">
      <c r="A2377" s="3"/>
      <c r="B2377" s="4"/>
      <c r="C2377" s="2"/>
      <c r="D2377" s="5"/>
      <c r="E2377" s="5"/>
      <c r="F2377" s="5"/>
      <c r="G2377" s="5"/>
      <c r="H2377" s="5"/>
      <c r="I2377" s="5"/>
      <c r="J2377" s="5"/>
      <c r="K2377" s="5"/>
      <c r="L2377" s="5"/>
      <c r="M2377" s="5"/>
      <c r="N2377" s="5"/>
      <c r="O2377" s="5"/>
      <c r="P2377" s="5"/>
      <c r="Q2377" s="5"/>
      <c r="R2377" s="5"/>
      <c r="S2377" s="5"/>
      <c r="T2377" s="5"/>
      <c r="U2377" s="5"/>
      <c r="V2377" s="5"/>
      <c r="W2377" s="5"/>
      <c r="X2377" s="5"/>
      <c r="Y2377" s="5"/>
      <c r="Z2377" s="5"/>
      <c r="AA2377" s="5"/>
      <c r="AB2377" s="5"/>
      <c r="AC2377" s="5"/>
      <c r="AD2377" s="5"/>
      <c r="AE2377" s="5"/>
      <c r="AF2377" s="5"/>
      <c r="AG2377" s="5"/>
      <c r="AH2377" s="5"/>
      <c r="AI2377" s="5"/>
      <c r="AJ2377" s="5"/>
      <c r="AK2377" s="5"/>
      <c r="AL2377" s="5"/>
      <c r="AM2377" s="5"/>
      <c r="AN2377" s="5"/>
      <c r="AO2377" s="5"/>
      <c r="AP2377" s="5"/>
      <c r="AQ2377" s="5"/>
      <c r="AR2377" s="5"/>
      <c r="AS2377" s="5"/>
      <c r="AT2377" s="5"/>
      <c r="AU2377" s="5"/>
      <c r="AV2377" s="5"/>
      <c r="AW2377" s="5"/>
      <c r="AX2377" s="5"/>
      <c r="AY2377" s="5"/>
      <c r="AZ2377" s="5"/>
      <c r="BA2377" s="5"/>
      <c r="BB2377" s="5"/>
      <c r="BC2377" s="5"/>
      <c r="BD2377" s="5"/>
      <c r="BE2377" s="5"/>
      <c r="BF2377" s="5"/>
      <c r="BG2377" s="5"/>
      <c r="BH2377" s="5"/>
      <c r="BI2377" s="5"/>
      <c r="BJ2377" s="5"/>
      <c r="BK2377" s="5"/>
      <c r="BL2377" s="5"/>
      <c r="BM2377" s="5"/>
      <c r="BN2377" s="5"/>
      <c r="BO2377" s="1">
        <f t="shared" si="37"/>
        <v>0</v>
      </c>
      <c r="BP2377" s="2"/>
    </row>
    <row r="2378" spans="1:68" x14ac:dyDescent="0.25">
      <c r="A2378" s="3"/>
      <c r="B2378" s="4"/>
      <c r="C2378" s="2"/>
      <c r="D2378" s="5"/>
      <c r="E2378" s="5"/>
      <c r="F2378" s="5"/>
      <c r="G2378" s="5"/>
      <c r="H2378" s="5"/>
      <c r="I2378" s="5"/>
      <c r="J2378" s="5"/>
      <c r="K2378" s="5"/>
      <c r="L2378" s="5"/>
      <c r="M2378" s="5"/>
      <c r="N2378" s="5"/>
      <c r="O2378" s="5"/>
      <c r="P2378" s="5"/>
      <c r="Q2378" s="5"/>
      <c r="R2378" s="5"/>
      <c r="S2378" s="5"/>
      <c r="T2378" s="5"/>
      <c r="U2378" s="5"/>
      <c r="V2378" s="5"/>
      <c r="W2378" s="5"/>
      <c r="X2378" s="5"/>
      <c r="Y2378" s="5"/>
      <c r="Z2378" s="5"/>
      <c r="AA2378" s="5"/>
      <c r="AB2378" s="5"/>
      <c r="AC2378" s="5"/>
      <c r="AD2378" s="5"/>
      <c r="AE2378" s="5"/>
      <c r="AF2378" s="5"/>
      <c r="AG2378" s="5"/>
      <c r="AH2378" s="5"/>
      <c r="AI2378" s="5"/>
      <c r="AJ2378" s="5"/>
      <c r="AK2378" s="5"/>
      <c r="AL2378" s="5"/>
      <c r="AM2378" s="5"/>
      <c r="AN2378" s="5"/>
      <c r="AO2378" s="5"/>
      <c r="AP2378" s="5"/>
      <c r="AQ2378" s="5"/>
      <c r="AR2378" s="5"/>
      <c r="AS2378" s="5"/>
      <c r="AT2378" s="5"/>
      <c r="AU2378" s="5"/>
      <c r="AV2378" s="5"/>
      <c r="AW2378" s="5"/>
      <c r="AX2378" s="5"/>
      <c r="AY2378" s="5"/>
      <c r="AZ2378" s="5"/>
      <c r="BA2378" s="5"/>
      <c r="BB2378" s="5"/>
      <c r="BC2378" s="5"/>
      <c r="BD2378" s="5"/>
      <c r="BE2378" s="5"/>
      <c r="BF2378" s="5"/>
      <c r="BG2378" s="5"/>
      <c r="BH2378" s="5"/>
      <c r="BI2378" s="5"/>
      <c r="BJ2378" s="5"/>
      <c r="BK2378" s="5"/>
      <c r="BL2378" s="5"/>
      <c r="BM2378" s="5"/>
      <c r="BN2378" s="5"/>
      <c r="BO2378" s="1">
        <f t="shared" si="37"/>
        <v>0</v>
      </c>
      <c r="BP2378" s="2"/>
    </row>
    <row r="2379" spans="1:68" x14ac:dyDescent="0.25">
      <c r="A2379" s="3"/>
      <c r="B2379" s="4"/>
      <c r="C2379" s="2"/>
      <c r="D2379" s="5"/>
      <c r="E2379" s="5"/>
      <c r="F2379" s="5"/>
      <c r="G2379" s="5"/>
      <c r="H2379" s="5"/>
      <c r="I2379" s="5"/>
      <c r="J2379" s="5"/>
      <c r="K2379" s="5"/>
      <c r="L2379" s="5"/>
      <c r="M2379" s="5"/>
      <c r="N2379" s="5"/>
      <c r="O2379" s="5"/>
      <c r="P2379" s="5"/>
      <c r="Q2379" s="5"/>
      <c r="R2379" s="5"/>
      <c r="S2379" s="5"/>
      <c r="T2379" s="5"/>
      <c r="U2379" s="5"/>
      <c r="V2379" s="5"/>
      <c r="W2379" s="5"/>
      <c r="X2379" s="5"/>
      <c r="Y2379" s="5"/>
      <c r="Z2379" s="5"/>
      <c r="AA2379" s="5"/>
      <c r="AB2379" s="5"/>
      <c r="AC2379" s="5"/>
      <c r="AD2379" s="5"/>
      <c r="AE2379" s="5"/>
      <c r="AF2379" s="5"/>
      <c r="AG2379" s="5"/>
      <c r="AH2379" s="5"/>
      <c r="AI2379" s="5"/>
      <c r="AJ2379" s="5"/>
      <c r="AK2379" s="5"/>
      <c r="AL2379" s="5"/>
      <c r="AM2379" s="5"/>
      <c r="AN2379" s="5"/>
      <c r="AO2379" s="5"/>
      <c r="AP2379" s="5"/>
      <c r="AQ2379" s="5"/>
      <c r="AR2379" s="5"/>
      <c r="AS2379" s="5"/>
      <c r="AT2379" s="5"/>
      <c r="AU2379" s="5"/>
      <c r="AV2379" s="5"/>
      <c r="AW2379" s="5"/>
      <c r="AX2379" s="5"/>
      <c r="AY2379" s="5"/>
      <c r="AZ2379" s="5"/>
      <c r="BA2379" s="5"/>
      <c r="BB2379" s="5"/>
      <c r="BC2379" s="5"/>
      <c r="BD2379" s="5"/>
      <c r="BE2379" s="5"/>
      <c r="BF2379" s="5"/>
      <c r="BG2379" s="5"/>
      <c r="BH2379" s="5"/>
      <c r="BI2379" s="5"/>
      <c r="BJ2379" s="5"/>
      <c r="BK2379" s="5"/>
      <c r="BL2379" s="5"/>
      <c r="BM2379" s="5"/>
      <c r="BN2379" s="5"/>
      <c r="BO2379" s="1">
        <f t="shared" si="37"/>
        <v>0</v>
      </c>
      <c r="BP2379" s="2"/>
    </row>
    <row r="2380" spans="1:68" x14ac:dyDescent="0.25">
      <c r="A2380" s="3"/>
      <c r="B2380" s="4"/>
      <c r="C2380" s="2"/>
      <c r="D2380" s="5"/>
      <c r="E2380" s="5"/>
      <c r="F2380" s="5"/>
      <c r="G2380" s="5"/>
      <c r="H2380" s="5"/>
      <c r="I2380" s="5"/>
      <c r="J2380" s="5"/>
      <c r="K2380" s="5"/>
      <c r="L2380" s="5"/>
      <c r="M2380" s="5"/>
      <c r="N2380" s="5"/>
      <c r="O2380" s="5"/>
      <c r="P2380" s="5"/>
      <c r="Q2380" s="5"/>
      <c r="R2380" s="5"/>
      <c r="S2380" s="5"/>
      <c r="T2380" s="5"/>
      <c r="U2380" s="5"/>
      <c r="V2380" s="5"/>
      <c r="W2380" s="5"/>
      <c r="X2380" s="5"/>
      <c r="Y2380" s="5"/>
      <c r="Z2380" s="5"/>
      <c r="AA2380" s="5"/>
      <c r="AB2380" s="5"/>
      <c r="AC2380" s="5"/>
      <c r="AD2380" s="5"/>
      <c r="AE2380" s="5"/>
      <c r="AF2380" s="5"/>
      <c r="AG2380" s="5"/>
      <c r="AH2380" s="5"/>
      <c r="AI2380" s="5"/>
      <c r="AJ2380" s="5"/>
      <c r="AK2380" s="5"/>
      <c r="AL2380" s="5"/>
      <c r="AM2380" s="5"/>
      <c r="AN2380" s="5"/>
      <c r="AO2380" s="5"/>
      <c r="AP2380" s="5"/>
      <c r="AQ2380" s="5"/>
      <c r="AR2380" s="5"/>
      <c r="AS2380" s="5"/>
      <c r="AT2380" s="5"/>
      <c r="AU2380" s="5"/>
      <c r="AV2380" s="5"/>
      <c r="AW2380" s="5"/>
      <c r="AX2380" s="5"/>
      <c r="AY2380" s="5"/>
      <c r="AZ2380" s="5"/>
      <c r="BA2380" s="5"/>
      <c r="BB2380" s="5"/>
      <c r="BC2380" s="5"/>
      <c r="BD2380" s="5"/>
      <c r="BE2380" s="5"/>
      <c r="BF2380" s="5"/>
      <c r="BG2380" s="5"/>
      <c r="BH2380" s="5"/>
      <c r="BI2380" s="5"/>
      <c r="BJ2380" s="5"/>
      <c r="BK2380" s="5"/>
      <c r="BL2380" s="5"/>
      <c r="BM2380" s="5"/>
      <c r="BN2380" s="5"/>
      <c r="BO2380" s="1">
        <f t="shared" si="37"/>
        <v>0</v>
      </c>
      <c r="BP2380" s="2"/>
    </row>
    <row r="2381" spans="1:68" x14ac:dyDescent="0.25">
      <c r="A2381" s="3"/>
      <c r="B2381" s="4"/>
      <c r="C2381" s="2"/>
      <c r="D2381" s="5"/>
      <c r="E2381" s="5"/>
      <c r="F2381" s="5"/>
      <c r="G2381" s="5"/>
      <c r="H2381" s="5"/>
      <c r="I2381" s="5"/>
      <c r="J2381" s="5"/>
      <c r="K2381" s="5"/>
      <c r="L2381" s="5"/>
      <c r="M2381" s="5"/>
      <c r="N2381" s="5"/>
      <c r="O2381" s="5"/>
      <c r="P2381" s="5"/>
      <c r="Q2381" s="5"/>
      <c r="R2381" s="5"/>
      <c r="S2381" s="5"/>
      <c r="T2381" s="5"/>
      <c r="U2381" s="5"/>
      <c r="V2381" s="5"/>
      <c r="W2381" s="5"/>
      <c r="X2381" s="5"/>
      <c r="Y2381" s="5"/>
      <c r="Z2381" s="5"/>
      <c r="AA2381" s="5"/>
      <c r="AB2381" s="5"/>
      <c r="AC2381" s="5"/>
      <c r="AD2381" s="5"/>
      <c r="AE2381" s="5"/>
      <c r="AF2381" s="5"/>
      <c r="AG2381" s="5"/>
      <c r="AH2381" s="5"/>
      <c r="AI2381" s="5"/>
      <c r="AJ2381" s="5"/>
      <c r="AK2381" s="5"/>
      <c r="AL2381" s="5"/>
      <c r="AM2381" s="5"/>
      <c r="AN2381" s="5"/>
      <c r="AO2381" s="5"/>
      <c r="AP2381" s="5"/>
      <c r="AQ2381" s="5"/>
      <c r="AR2381" s="5"/>
      <c r="AS2381" s="5"/>
      <c r="AT2381" s="5"/>
      <c r="AU2381" s="5"/>
      <c r="AV2381" s="5"/>
      <c r="AW2381" s="5"/>
      <c r="AX2381" s="5"/>
      <c r="AY2381" s="5"/>
      <c r="AZ2381" s="5"/>
      <c r="BA2381" s="5"/>
      <c r="BB2381" s="5"/>
      <c r="BC2381" s="5"/>
      <c r="BD2381" s="5"/>
      <c r="BE2381" s="5"/>
      <c r="BF2381" s="5"/>
      <c r="BG2381" s="5"/>
      <c r="BH2381" s="5"/>
      <c r="BI2381" s="5"/>
      <c r="BJ2381" s="5"/>
      <c r="BK2381" s="5"/>
      <c r="BL2381" s="5"/>
      <c r="BM2381" s="5"/>
      <c r="BN2381" s="5"/>
      <c r="BO2381" s="1">
        <f t="shared" si="37"/>
        <v>0</v>
      </c>
      <c r="BP2381" s="2"/>
    </row>
    <row r="2382" spans="1:68" x14ac:dyDescent="0.25">
      <c r="A2382" s="3"/>
      <c r="B2382" s="4"/>
      <c r="C2382" s="2"/>
      <c r="D2382" s="5"/>
      <c r="E2382" s="5"/>
      <c r="F2382" s="5"/>
      <c r="G2382" s="5"/>
      <c r="H2382" s="5"/>
      <c r="I2382" s="5"/>
      <c r="J2382" s="5"/>
      <c r="K2382" s="5"/>
      <c r="L2382" s="5"/>
      <c r="M2382" s="5"/>
      <c r="N2382" s="5"/>
      <c r="O2382" s="5"/>
      <c r="P2382" s="5"/>
      <c r="Q2382" s="5"/>
      <c r="R2382" s="5"/>
      <c r="S2382" s="5"/>
      <c r="T2382" s="5"/>
      <c r="U2382" s="5"/>
      <c r="V2382" s="5"/>
      <c r="W2382" s="5"/>
      <c r="X2382" s="5"/>
      <c r="Y2382" s="5"/>
      <c r="Z2382" s="5"/>
      <c r="AA2382" s="5"/>
      <c r="AB2382" s="5"/>
      <c r="AC2382" s="5"/>
      <c r="AD2382" s="5"/>
      <c r="AE2382" s="5"/>
      <c r="AF2382" s="5"/>
      <c r="AG2382" s="5"/>
      <c r="AH2382" s="5"/>
      <c r="AI2382" s="5"/>
      <c r="AJ2382" s="5"/>
      <c r="AK2382" s="5"/>
      <c r="AL2382" s="5"/>
      <c r="AM2382" s="5"/>
      <c r="AN2382" s="5"/>
      <c r="AO2382" s="5"/>
      <c r="AP2382" s="5"/>
      <c r="AQ2382" s="5"/>
      <c r="AR2382" s="5"/>
      <c r="AS2382" s="5"/>
      <c r="AT2382" s="5"/>
      <c r="AU2382" s="5"/>
      <c r="AV2382" s="5"/>
      <c r="AW2382" s="5"/>
      <c r="AX2382" s="5"/>
      <c r="AY2382" s="5"/>
      <c r="AZ2382" s="5"/>
      <c r="BA2382" s="5"/>
      <c r="BB2382" s="5"/>
      <c r="BC2382" s="5"/>
      <c r="BD2382" s="5"/>
      <c r="BE2382" s="5"/>
      <c r="BF2382" s="5"/>
      <c r="BG2382" s="5"/>
      <c r="BH2382" s="5"/>
      <c r="BI2382" s="5"/>
      <c r="BJ2382" s="5"/>
      <c r="BK2382" s="5"/>
      <c r="BL2382" s="5"/>
      <c r="BM2382" s="5"/>
      <c r="BN2382" s="5"/>
      <c r="BO2382" s="1">
        <f t="shared" si="37"/>
        <v>0</v>
      </c>
      <c r="BP2382" s="2"/>
    </row>
    <row r="2383" spans="1:68" x14ac:dyDescent="0.25">
      <c r="A2383" s="3"/>
      <c r="B2383" s="4"/>
      <c r="C2383" s="2"/>
      <c r="D2383" s="5"/>
      <c r="E2383" s="5"/>
      <c r="F2383" s="5"/>
      <c r="G2383" s="5"/>
      <c r="H2383" s="5"/>
      <c r="I2383" s="5"/>
      <c r="J2383" s="5"/>
      <c r="K2383" s="5"/>
      <c r="L2383" s="5"/>
      <c r="M2383" s="5"/>
      <c r="N2383" s="5"/>
      <c r="O2383" s="5"/>
      <c r="P2383" s="5"/>
      <c r="Q2383" s="5"/>
      <c r="R2383" s="5"/>
      <c r="S2383" s="5"/>
      <c r="T2383" s="5"/>
      <c r="U2383" s="5"/>
      <c r="V2383" s="5"/>
      <c r="W2383" s="5"/>
      <c r="X2383" s="5"/>
      <c r="Y2383" s="5"/>
      <c r="Z2383" s="5"/>
      <c r="AA2383" s="5"/>
      <c r="AB2383" s="5"/>
      <c r="AC2383" s="5"/>
      <c r="AD2383" s="5"/>
      <c r="AE2383" s="5"/>
      <c r="AF2383" s="5"/>
      <c r="AG2383" s="5"/>
      <c r="AH2383" s="5"/>
      <c r="AI2383" s="5"/>
      <c r="AJ2383" s="5"/>
      <c r="AK2383" s="5"/>
      <c r="AL2383" s="5"/>
      <c r="AM2383" s="5"/>
      <c r="AN2383" s="5"/>
      <c r="AO2383" s="5"/>
      <c r="AP2383" s="5"/>
      <c r="AQ2383" s="5"/>
      <c r="AR2383" s="5"/>
      <c r="AS2383" s="5"/>
      <c r="AT2383" s="5"/>
      <c r="AU2383" s="5"/>
      <c r="AV2383" s="5"/>
      <c r="AW2383" s="5"/>
      <c r="AX2383" s="5"/>
      <c r="AY2383" s="5"/>
      <c r="AZ2383" s="5"/>
      <c r="BA2383" s="5"/>
      <c r="BB2383" s="5"/>
      <c r="BC2383" s="5"/>
      <c r="BD2383" s="5"/>
      <c r="BE2383" s="5"/>
      <c r="BF2383" s="5"/>
      <c r="BG2383" s="5"/>
      <c r="BH2383" s="5"/>
      <c r="BI2383" s="5"/>
      <c r="BJ2383" s="5"/>
      <c r="BK2383" s="5"/>
      <c r="BL2383" s="5"/>
      <c r="BM2383" s="5"/>
      <c r="BN2383" s="5"/>
      <c r="BO2383" s="1">
        <f t="shared" si="37"/>
        <v>0</v>
      </c>
      <c r="BP2383" s="2"/>
    </row>
    <row r="2384" spans="1:68" x14ac:dyDescent="0.25">
      <c r="A2384" s="3"/>
      <c r="B2384" s="4"/>
      <c r="C2384" s="2"/>
      <c r="D2384" s="5"/>
      <c r="E2384" s="5"/>
      <c r="F2384" s="5"/>
      <c r="G2384" s="5"/>
      <c r="H2384" s="5"/>
      <c r="I2384" s="5"/>
      <c r="J2384" s="5"/>
      <c r="K2384" s="5"/>
      <c r="L2384" s="5"/>
      <c r="M2384" s="5"/>
      <c r="N2384" s="5"/>
      <c r="O2384" s="5"/>
      <c r="P2384" s="5"/>
      <c r="Q2384" s="5"/>
      <c r="R2384" s="5"/>
      <c r="S2384" s="5"/>
      <c r="T2384" s="5"/>
      <c r="U2384" s="5"/>
      <c r="V2384" s="5"/>
      <c r="W2384" s="5"/>
      <c r="X2384" s="5"/>
      <c r="Y2384" s="5"/>
      <c r="Z2384" s="5"/>
      <c r="AA2384" s="5"/>
      <c r="AB2384" s="5"/>
      <c r="AC2384" s="5"/>
      <c r="AD2384" s="5"/>
      <c r="AE2384" s="5"/>
      <c r="AF2384" s="5"/>
      <c r="AG2384" s="5"/>
      <c r="AH2384" s="5"/>
      <c r="AI2384" s="5"/>
      <c r="AJ2384" s="5"/>
      <c r="AK2384" s="5"/>
      <c r="AL2384" s="5"/>
      <c r="AM2384" s="5"/>
      <c r="AN2384" s="5"/>
      <c r="AO2384" s="5"/>
      <c r="AP2384" s="5"/>
      <c r="AQ2384" s="5"/>
      <c r="AR2384" s="5"/>
      <c r="AS2384" s="5"/>
      <c r="AT2384" s="5"/>
      <c r="AU2384" s="5"/>
      <c r="AV2384" s="5"/>
      <c r="AW2384" s="5"/>
      <c r="AX2384" s="5"/>
      <c r="AY2384" s="5"/>
      <c r="AZ2384" s="5"/>
      <c r="BA2384" s="5"/>
      <c r="BB2384" s="5"/>
      <c r="BC2384" s="5"/>
      <c r="BD2384" s="5"/>
      <c r="BE2384" s="5"/>
      <c r="BF2384" s="5"/>
      <c r="BG2384" s="5"/>
      <c r="BH2384" s="5"/>
      <c r="BI2384" s="5"/>
      <c r="BJ2384" s="5"/>
      <c r="BK2384" s="5"/>
      <c r="BL2384" s="5"/>
      <c r="BM2384" s="5"/>
      <c r="BN2384" s="5"/>
      <c r="BO2384" s="1">
        <f t="shared" si="37"/>
        <v>0</v>
      </c>
      <c r="BP2384" s="2"/>
    </row>
    <row r="2385" spans="1:68" x14ac:dyDescent="0.25">
      <c r="A2385" s="3"/>
      <c r="B2385" s="4"/>
      <c r="C2385" s="2"/>
      <c r="D2385" s="5"/>
      <c r="E2385" s="5"/>
      <c r="F2385" s="5"/>
      <c r="G2385" s="5"/>
      <c r="H2385" s="5"/>
      <c r="I2385" s="5"/>
      <c r="J2385" s="5"/>
      <c r="K2385" s="5"/>
      <c r="L2385" s="5"/>
      <c r="M2385" s="5"/>
      <c r="N2385" s="5"/>
      <c r="O2385" s="5"/>
      <c r="P2385" s="5"/>
      <c r="Q2385" s="5"/>
      <c r="R2385" s="5"/>
      <c r="S2385" s="5"/>
      <c r="T2385" s="5"/>
      <c r="U2385" s="5"/>
      <c r="V2385" s="5"/>
      <c r="W2385" s="5"/>
      <c r="X2385" s="5"/>
      <c r="Y2385" s="5"/>
      <c r="Z2385" s="5"/>
      <c r="AA2385" s="5"/>
      <c r="AB2385" s="5"/>
      <c r="AC2385" s="5"/>
      <c r="AD2385" s="5"/>
      <c r="AE2385" s="5"/>
      <c r="AF2385" s="5"/>
      <c r="AG2385" s="5"/>
      <c r="AH2385" s="5"/>
      <c r="AI2385" s="5"/>
      <c r="AJ2385" s="5"/>
      <c r="AK2385" s="5"/>
      <c r="AL2385" s="5"/>
      <c r="AM2385" s="5"/>
      <c r="AN2385" s="5"/>
      <c r="AO2385" s="5"/>
      <c r="AP2385" s="5"/>
      <c r="AQ2385" s="5"/>
      <c r="AR2385" s="5"/>
      <c r="AS2385" s="5"/>
      <c r="AT2385" s="5"/>
      <c r="AU2385" s="5"/>
      <c r="AV2385" s="5"/>
      <c r="AW2385" s="5"/>
      <c r="AX2385" s="5"/>
      <c r="AY2385" s="5"/>
      <c r="AZ2385" s="5"/>
      <c r="BA2385" s="5"/>
      <c r="BB2385" s="5"/>
      <c r="BC2385" s="5"/>
      <c r="BD2385" s="5"/>
      <c r="BE2385" s="5"/>
      <c r="BF2385" s="5"/>
      <c r="BG2385" s="5"/>
      <c r="BH2385" s="5"/>
      <c r="BI2385" s="5"/>
      <c r="BJ2385" s="5"/>
      <c r="BK2385" s="5"/>
      <c r="BL2385" s="5"/>
      <c r="BM2385" s="5"/>
      <c r="BN2385" s="5"/>
      <c r="BO2385" s="1">
        <f t="shared" si="37"/>
        <v>0</v>
      </c>
      <c r="BP2385" s="2"/>
    </row>
    <row r="2386" spans="1:68" x14ac:dyDescent="0.25">
      <c r="A2386" s="3"/>
      <c r="B2386" s="4"/>
      <c r="C2386" s="2"/>
      <c r="D2386" s="5"/>
      <c r="E2386" s="5"/>
      <c r="F2386" s="5"/>
      <c r="G2386" s="5"/>
      <c r="H2386" s="5"/>
      <c r="I2386" s="5"/>
      <c r="J2386" s="5"/>
      <c r="K2386" s="5"/>
      <c r="L2386" s="5"/>
      <c r="M2386" s="5"/>
      <c r="N2386" s="5"/>
      <c r="O2386" s="5"/>
      <c r="P2386" s="5"/>
      <c r="Q2386" s="5"/>
      <c r="R2386" s="5"/>
      <c r="S2386" s="5"/>
      <c r="T2386" s="5"/>
      <c r="U2386" s="5"/>
      <c r="V2386" s="5"/>
      <c r="W2386" s="5"/>
      <c r="X2386" s="5"/>
      <c r="Y2386" s="5"/>
      <c r="Z2386" s="5"/>
      <c r="AA2386" s="5"/>
      <c r="AB2386" s="5"/>
      <c r="AC2386" s="5"/>
      <c r="AD2386" s="5"/>
      <c r="AE2386" s="5"/>
      <c r="AF2386" s="5"/>
      <c r="AG2386" s="5"/>
      <c r="AH2386" s="5"/>
      <c r="AI2386" s="5"/>
      <c r="AJ2386" s="5"/>
      <c r="AK2386" s="5"/>
      <c r="AL2386" s="5"/>
      <c r="AM2386" s="5"/>
      <c r="AN2386" s="5"/>
      <c r="AO2386" s="5"/>
      <c r="AP2386" s="5"/>
      <c r="AQ2386" s="5"/>
      <c r="AR2386" s="5"/>
      <c r="AS2386" s="5"/>
      <c r="AT2386" s="5"/>
      <c r="AU2386" s="5"/>
      <c r="AV2386" s="5"/>
      <c r="AW2386" s="5"/>
      <c r="AX2386" s="5"/>
      <c r="AY2386" s="5"/>
      <c r="AZ2386" s="5"/>
      <c r="BA2386" s="5"/>
      <c r="BB2386" s="5"/>
      <c r="BC2386" s="5"/>
      <c r="BD2386" s="5"/>
      <c r="BE2386" s="5"/>
      <c r="BF2386" s="5"/>
      <c r="BG2386" s="5"/>
      <c r="BH2386" s="5"/>
      <c r="BI2386" s="5"/>
      <c r="BJ2386" s="5"/>
      <c r="BK2386" s="5"/>
      <c r="BL2386" s="5"/>
      <c r="BM2386" s="5"/>
      <c r="BN2386" s="5"/>
      <c r="BO2386" s="1">
        <f t="shared" si="37"/>
        <v>0</v>
      </c>
      <c r="BP2386" s="2"/>
    </row>
    <row r="2387" spans="1:68" x14ac:dyDescent="0.25">
      <c r="A2387" s="3"/>
      <c r="B2387" s="4"/>
      <c r="C2387" s="2"/>
      <c r="D2387" s="5"/>
      <c r="E2387" s="5"/>
      <c r="F2387" s="5"/>
      <c r="G2387" s="5"/>
      <c r="H2387" s="5"/>
      <c r="I2387" s="5"/>
      <c r="J2387" s="5"/>
      <c r="K2387" s="5"/>
      <c r="L2387" s="5"/>
      <c r="M2387" s="5"/>
      <c r="N2387" s="5"/>
      <c r="O2387" s="5"/>
      <c r="P2387" s="5"/>
      <c r="Q2387" s="5"/>
      <c r="R2387" s="5"/>
      <c r="S2387" s="5"/>
      <c r="T2387" s="5"/>
      <c r="U2387" s="5"/>
      <c r="V2387" s="5"/>
      <c r="W2387" s="5"/>
      <c r="X2387" s="5"/>
      <c r="Y2387" s="5"/>
      <c r="Z2387" s="5"/>
      <c r="AA2387" s="5"/>
      <c r="AB2387" s="5"/>
      <c r="AC2387" s="5"/>
      <c r="AD2387" s="5"/>
      <c r="AE2387" s="5"/>
      <c r="AF2387" s="5"/>
      <c r="AG2387" s="5"/>
      <c r="AH2387" s="5"/>
      <c r="AI2387" s="5"/>
      <c r="AJ2387" s="5"/>
      <c r="AK2387" s="5"/>
      <c r="AL2387" s="5"/>
      <c r="AM2387" s="5"/>
      <c r="AN2387" s="5"/>
      <c r="AO2387" s="5"/>
      <c r="AP2387" s="5"/>
      <c r="AQ2387" s="5"/>
      <c r="AR2387" s="5"/>
      <c r="AS2387" s="5"/>
      <c r="AT2387" s="5"/>
      <c r="AU2387" s="5"/>
      <c r="AV2387" s="5"/>
      <c r="AW2387" s="5"/>
      <c r="AX2387" s="5"/>
      <c r="AY2387" s="5"/>
      <c r="AZ2387" s="5"/>
      <c r="BA2387" s="5"/>
      <c r="BB2387" s="5"/>
      <c r="BC2387" s="5"/>
      <c r="BD2387" s="5"/>
      <c r="BE2387" s="5"/>
      <c r="BF2387" s="5"/>
      <c r="BG2387" s="5"/>
      <c r="BH2387" s="5"/>
      <c r="BI2387" s="5"/>
      <c r="BJ2387" s="5"/>
      <c r="BK2387" s="5"/>
      <c r="BL2387" s="5"/>
      <c r="BM2387" s="5"/>
      <c r="BN2387" s="5"/>
      <c r="BO2387" s="1">
        <f t="shared" si="37"/>
        <v>0</v>
      </c>
      <c r="BP2387" s="2"/>
    </row>
    <row r="2388" spans="1:68" x14ac:dyDescent="0.25">
      <c r="A2388" s="3"/>
      <c r="B2388" s="4"/>
      <c r="C2388" s="2"/>
      <c r="D2388" s="5"/>
      <c r="E2388" s="5"/>
      <c r="F2388" s="5"/>
      <c r="G2388" s="5"/>
      <c r="H2388" s="5"/>
      <c r="I2388" s="5"/>
      <c r="J2388" s="5"/>
      <c r="K2388" s="5"/>
      <c r="L2388" s="5"/>
      <c r="M2388" s="5"/>
      <c r="N2388" s="5"/>
      <c r="O2388" s="5"/>
      <c r="P2388" s="5"/>
      <c r="Q2388" s="5"/>
      <c r="R2388" s="5"/>
      <c r="S2388" s="5"/>
      <c r="T2388" s="5"/>
      <c r="U2388" s="5"/>
      <c r="V2388" s="5"/>
      <c r="W2388" s="5"/>
      <c r="X2388" s="5"/>
      <c r="Y2388" s="5"/>
      <c r="Z2388" s="5"/>
      <c r="AA2388" s="5"/>
      <c r="AB2388" s="5"/>
      <c r="AC2388" s="5"/>
      <c r="AD2388" s="5"/>
      <c r="AE2388" s="5"/>
      <c r="AF2388" s="5"/>
      <c r="AG2388" s="5"/>
      <c r="AH2388" s="5"/>
      <c r="AI2388" s="5"/>
      <c r="AJ2388" s="5"/>
      <c r="AK2388" s="5"/>
      <c r="AL2388" s="5"/>
      <c r="AM2388" s="5"/>
      <c r="AN2388" s="5"/>
      <c r="AO2388" s="5"/>
      <c r="AP2388" s="5"/>
      <c r="AQ2388" s="5"/>
      <c r="AR2388" s="5"/>
      <c r="AS2388" s="5"/>
      <c r="AT2388" s="5"/>
      <c r="AU2388" s="5"/>
      <c r="AV2388" s="5"/>
      <c r="AW2388" s="5"/>
      <c r="AX2388" s="5"/>
      <c r="AY2388" s="5"/>
      <c r="AZ2388" s="5"/>
      <c r="BA2388" s="5"/>
      <c r="BB2388" s="5"/>
      <c r="BC2388" s="5"/>
      <c r="BD2388" s="5"/>
      <c r="BE2388" s="5"/>
      <c r="BF2388" s="5"/>
      <c r="BG2388" s="5"/>
      <c r="BH2388" s="5"/>
      <c r="BI2388" s="5"/>
      <c r="BJ2388" s="5"/>
      <c r="BK2388" s="5"/>
      <c r="BL2388" s="5"/>
      <c r="BM2388" s="5"/>
      <c r="BN2388" s="5"/>
      <c r="BO2388" s="1">
        <f t="shared" si="37"/>
        <v>0</v>
      </c>
      <c r="BP2388" s="2"/>
    </row>
    <row r="2389" spans="1:68" x14ac:dyDescent="0.25">
      <c r="A2389" s="3"/>
      <c r="B2389" s="4"/>
      <c r="C2389" s="2"/>
      <c r="D2389" s="5"/>
      <c r="E2389" s="5"/>
      <c r="F2389" s="5"/>
      <c r="G2389" s="5"/>
      <c r="H2389" s="5"/>
      <c r="I2389" s="5"/>
      <c r="J2389" s="5"/>
      <c r="K2389" s="5"/>
      <c r="L2389" s="5"/>
      <c r="M2389" s="5"/>
      <c r="N2389" s="5"/>
      <c r="O2389" s="5"/>
      <c r="P2389" s="5"/>
      <c r="Q2389" s="5"/>
      <c r="R2389" s="5"/>
      <c r="S2389" s="5"/>
      <c r="T2389" s="5"/>
      <c r="U2389" s="5"/>
      <c r="V2389" s="5"/>
      <c r="W2389" s="5"/>
      <c r="X2389" s="5"/>
      <c r="Y2389" s="5"/>
      <c r="Z2389" s="5"/>
      <c r="AA2389" s="5"/>
      <c r="AB2389" s="5"/>
      <c r="AC2389" s="5"/>
      <c r="AD2389" s="5"/>
      <c r="AE2389" s="5"/>
      <c r="AF2389" s="5"/>
      <c r="AG2389" s="5"/>
      <c r="AH2389" s="5"/>
      <c r="AI2389" s="5"/>
      <c r="AJ2389" s="5"/>
      <c r="AK2389" s="5"/>
      <c r="AL2389" s="5"/>
      <c r="AM2389" s="5"/>
      <c r="AN2389" s="5"/>
      <c r="AO2389" s="5"/>
      <c r="AP2389" s="5"/>
      <c r="AQ2389" s="5"/>
      <c r="AR2389" s="5"/>
      <c r="AS2389" s="5"/>
      <c r="AT2389" s="5"/>
      <c r="AU2389" s="5"/>
      <c r="AV2389" s="5"/>
      <c r="AW2389" s="5"/>
      <c r="AX2389" s="5"/>
      <c r="AY2389" s="5"/>
      <c r="AZ2389" s="5"/>
      <c r="BA2389" s="5"/>
      <c r="BB2389" s="5"/>
      <c r="BC2389" s="5"/>
      <c r="BD2389" s="5"/>
      <c r="BE2389" s="5"/>
      <c r="BF2389" s="5"/>
      <c r="BG2389" s="5"/>
      <c r="BH2389" s="5"/>
      <c r="BI2389" s="5"/>
      <c r="BJ2389" s="5"/>
      <c r="BK2389" s="5"/>
      <c r="BL2389" s="5"/>
      <c r="BM2389" s="5"/>
      <c r="BN2389" s="5"/>
      <c r="BO2389" s="1">
        <f t="shared" si="37"/>
        <v>0</v>
      </c>
      <c r="BP2389" s="2"/>
    </row>
    <row r="2390" spans="1:68" x14ac:dyDescent="0.25">
      <c r="A2390" s="3"/>
      <c r="B2390" s="4"/>
      <c r="C2390" s="2"/>
      <c r="D2390" s="5"/>
      <c r="E2390" s="5"/>
      <c r="F2390" s="5"/>
      <c r="G2390" s="5"/>
      <c r="H2390" s="5"/>
      <c r="I2390" s="5"/>
      <c r="J2390" s="5"/>
      <c r="K2390" s="5"/>
      <c r="L2390" s="5"/>
      <c r="M2390" s="5"/>
      <c r="N2390" s="5"/>
      <c r="O2390" s="5"/>
      <c r="P2390" s="5"/>
      <c r="Q2390" s="5"/>
      <c r="R2390" s="5"/>
      <c r="S2390" s="5"/>
      <c r="T2390" s="5"/>
      <c r="U2390" s="5"/>
      <c r="V2390" s="5"/>
      <c r="W2390" s="5"/>
      <c r="X2390" s="5"/>
      <c r="Y2390" s="5"/>
      <c r="Z2390" s="5"/>
      <c r="AA2390" s="5"/>
      <c r="AB2390" s="5"/>
      <c r="AC2390" s="5"/>
      <c r="AD2390" s="5"/>
      <c r="AE2390" s="5"/>
      <c r="AF2390" s="5"/>
      <c r="AG2390" s="5"/>
      <c r="AH2390" s="5"/>
      <c r="AI2390" s="5"/>
      <c r="AJ2390" s="5"/>
      <c r="AK2390" s="5"/>
      <c r="AL2390" s="5"/>
      <c r="AM2390" s="5"/>
      <c r="AN2390" s="5"/>
      <c r="AO2390" s="5"/>
      <c r="AP2390" s="5"/>
      <c r="AQ2390" s="5"/>
      <c r="AR2390" s="5"/>
      <c r="AS2390" s="5"/>
      <c r="AT2390" s="5"/>
      <c r="AU2390" s="5"/>
      <c r="AV2390" s="5"/>
      <c r="AW2390" s="5"/>
      <c r="AX2390" s="5"/>
      <c r="AY2390" s="5"/>
      <c r="AZ2390" s="5"/>
      <c r="BA2390" s="5"/>
      <c r="BB2390" s="5"/>
      <c r="BC2390" s="5"/>
      <c r="BD2390" s="5"/>
      <c r="BE2390" s="5"/>
      <c r="BF2390" s="5"/>
      <c r="BG2390" s="5"/>
      <c r="BH2390" s="5"/>
      <c r="BI2390" s="5"/>
      <c r="BJ2390" s="5"/>
      <c r="BK2390" s="5"/>
      <c r="BL2390" s="5"/>
      <c r="BM2390" s="5"/>
      <c r="BN2390" s="5"/>
      <c r="BO2390" s="1">
        <f t="shared" si="37"/>
        <v>0</v>
      </c>
      <c r="BP2390" s="2"/>
    </row>
    <row r="2391" spans="1:68" x14ac:dyDescent="0.25">
      <c r="A2391" s="3"/>
      <c r="B2391" s="4"/>
      <c r="C2391" s="2"/>
      <c r="D2391" s="5"/>
      <c r="E2391" s="5"/>
      <c r="F2391" s="5"/>
      <c r="G2391" s="5"/>
      <c r="H2391" s="5"/>
      <c r="I2391" s="5"/>
      <c r="J2391" s="5"/>
      <c r="K2391" s="5"/>
      <c r="L2391" s="5"/>
      <c r="M2391" s="5"/>
      <c r="N2391" s="5"/>
      <c r="O2391" s="5"/>
      <c r="P2391" s="5"/>
      <c r="Q2391" s="5"/>
      <c r="R2391" s="5"/>
      <c r="S2391" s="5"/>
      <c r="T2391" s="5"/>
      <c r="U2391" s="5"/>
      <c r="V2391" s="5"/>
      <c r="W2391" s="5"/>
      <c r="X2391" s="5"/>
      <c r="Y2391" s="5"/>
      <c r="Z2391" s="5"/>
      <c r="AA2391" s="5"/>
      <c r="AB2391" s="5"/>
      <c r="AC2391" s="5"/>
      <c r="AD2391" s="5"/>
      <c r="AE2391" s="5"/>
      <c r="AF2391" s="5"/>
      <c r="AG2391" s="5"/>
      <c r="AH2391" s="5"/>
      <c r="AI2391" s="5"/>
      <c r="AJ2391" s="5"/>
      <c r="AK2391" s="5"/>
      <c r="AL2391" s="5"/>
      <c r="AM2391" s="5"/>
      <c r="AN2391" s="5"/>
      <c r="AO2391" s="5"/>
      <c r="AP2391" s="5"/>
      <c r="AQ2391" s="5"/>
      <c r="AR2391" s="5"/>
      <c r="AS2391" s="5"/>
      <c r="AT2391" s="5"/>
      <c r="AU2391" s="5"/>
      <c r="AV2391" s="5"/>
      <c r="AW2391" s="5"/>
      <c r="AX2391" s="5"/>
      <c r="AY2391" s="5"/>
      <c r="AZ2391" s="5"/>
      <c r="BA2391" s="5"/>
      <c r="BB2391" s="5"/>
      <c r="BC2391" s="5"/>
      <c r="BD2391" s="5"/>
      <c r="BE2391" s="5"/>
      <c r="BF2391" s="5"/>
      <c r="BG2391" s="5"/>
      <c r="BH2391" s="5"/>
      <c r="BI2391" s="5"/>
      <c r="BJ2391" s="5"/>
      <c r="BK2391" s="5"/>
      <c r="BL2391" s="5"/>
      <c r="BM2391" s="5"/>
      <c r="BN2391" s="5"/>
      <c r="BO2391" s="1">
        <f t="shared" si="37"/>
        <v>0</v>
      </c>
      <c r="BP2391" s="2"/>
    </row>
    <row r="2392" spans="1:68" x14ac:dyDescent="0.25">
      <c r="A2392" s="3"/>
      <c r="B2392" s="4"/>
      <c r="C2392" s="2"/>
      <c r="D2392" s="5"/>
      <c r="E2392" s="5"/>
      <c r="F2392" s="5"/>
      <c r="G2392" s="5"/>
      <c r="H2392" s="5"/>
      <c r="I2392" s="5"/>
      <c r="J2392" s="5"/>
      <c r="K2392" s="5"/>
      <c r="L2392" s="5"/>
      <c r="M2392" s="5"/>
      <c r="N2392" s="5"/>
      <c r="O2392" s="5"/>
      <c r="P2392" s="5"/>
      <c r="Q2392" s="5"/>
      <c r="R2392" s="5"/>
      <c r="S2392" s="5"/>
      <c r="T2392" s="5"/>
      <c r="U2392" s="5"/>
      <c r="V2392" s="5"/>
      <c r="W2392" s="5"/>
      <c r="X2392" s="5"/>
      <c r="Y2392" s="5"/>
      <c r="Z2392" s="5"/>
      <c r="AA2392" s="5"/>
      <c r="AB2392" s="5"/>
      <c r="AC2392" s="5"/>
      <c r="AD2392" s="5"/>
      <c r="AE2392" s="5"/>
      <c r="AF2392" s="5"/>
      <c r="AG2392" s="5"/>
      <c r="AH2392" s="5"/>
      <c r="AI2392" s="5"/>
      <c r="AJ2392" s="5"/>
      <c r="AK2392" s="5"/>
      <c r="AL2392" s="5"/>
      <c r="AM2392" s="5"/>
      <c r="AN2392" s="5"/>
      <c r="AO2392" s="5"/>
      <c r="AP2392" s="5"/>
      <c r="AQ2392" s="5"/>
      <c r="AR2392" s="5"/>
      <c r="AS2392" s="5"/>
      <c r="AT2392" s="5"/>
      <c r="AU2392" s="5"/>
      <c r="AV2392" s="5"/>
      <c r="AW2392" s="5"/>
      <c r="AX2392" s="5"/>
      <c r="AY2392" s="5"/>
      <c r="AZ2392" s="5"/>
      <c r="BA2392" s="5"/>
      <c r="BB2392" s="5"/>
      <c r="BC2392" s="5"/>
      <c r="BD2392" s="5"/>
      <c r="BE2392" s="5"/>
      <c r="BF2392" s="5"/>
      <c r="BG2392" s="5"/>
      <c r="BH2392" s="5"/>
      <c r="BI2392" s="5"/>
      <c r="BJ2392" s="5"/>
      <c r="BK2392" s="5"/>
      <c r="BL2392" s="5"/>
      <c r="BM2392" s="5"/>
      <c r="BN2392" s="5"/>
      <c r="BO2392" s="1">
        <f t="shared" si="37"/>
        <v>0</v>
      </c>
      <c r="BP2392" s="2"/>
    </row>
    <row r="2393" spans="1:68" x14ac:dyDescent="0.25">
      <c r="A2393" s="3"/>
      <c r="B2393" s="4"/>
      <c r="C2393" s="2"/>
      <c r="D2393" s="5"/>
      <c r="E2393" s="5"/>
      <c r="F2393" s="5"/>
      <c r="G2393" s="5"/>
      <c r="H2393" s="5"/>
      <c r="I2393" s="5"/>
      <c r="J2393" s="5"/>
      <c r="K2393" s="5"/>
      <c r="L2393" s="5"/>
      <c r="M2393" s="5"/>
      <c r="N2393" s="5"/>
      <c r="O2393" s="5"/>
      <c r="P2393" s="5"/>
      <c r="Q2393" s="5"/>
      <c r="R2393" s="5"/>
      <c r="S2393" s="5"/>
      <c r="T2393" s="5"/>
      <c r="U2393" s="5"/>
      <c r="V2393" s="5"/>
      <c r="W2393" s="5"/>
      <c r="X2393" s="5"/>
      <c r="Y2393" s="5"/>
      <c r="Z2393" s="5"/>
      <c r="AA2393" s="5"/>
      <c r="AB2393" s="5"/>
      <c r="AC2393" s="5"/>
      <c r="AD2393" s="5"/>
      <c r="AE2393" s="5"/>
      <c r="AF2393" s="5"/>
      <c r="AG2393" s="5"/>
      <c r="AH2393" s="5"/>
      <c r="AI2393" s="5"/>
      <c r="AJ2393" s="5"/>
      <c r="AK2393" s="5"/>
      <c r="AL2393" s="5"/>
      <c r="AM2393" s="5"/>
      <c r="AN2393" s="5"/>
      <c r="AO2393" s="5"/>
      <c r="AP2393" s="5"/>
      <c r="AQ2393" s="5"/>
      <c r="AR2393" s="5"/>
      <c r="AS2393" s="5"/>
      <c r="AT2393" s="5"/>
      <c r="AU2393" s="5"/>
      <c r="AV2393" s="5"/>
      <c r="AW2393" s="5"/>
      <c r="AX2393" s="5"/>
      <c r="AY2393" s="5"/>
      <c r="AZ2393" s="5"/>
      <c r="BA2393" s="5"/>
      <c r="BB2393" s="5"/>
      <c r="BC2393" s="5"/>
      <c r="BD2393" s="5"/>
      <c r="BE2393" s="5"/>
      <c r="BF2393" s="5"/>
      <c r="BG2393" s="5"/>
      <c r="BH2393" s="5"/>
      <c r="BI2393" s="5"/>
      <c r="BJ2393" s="5"/>
      <c r="BK2393" s="5"/>
      <c r="BL2393" s="5"/>
      <c r="BM2393" s="5"/>
      <c r="BN2393" s="5"/>
      <c r="BO2393" s="1">
        <f t="shared" si="37"/>
        <v>0</v>
      </c>
      <c r="BP2393" s="2"/>
    </row>
    <row r="2394" spans="1:68" x14ac:dyDescent="0.25">
      <c r="A2394" s="3"/>
      <c r="B2394" s="4"/>
      <c r="C2394" s="2"/>
      <c r="D2394" s="5"/>
      <c r="E2394" s="5"/>
      <c r="F2394" s="5"/>
      <c r="G2394" s="5"/>
      <c r="H2394" s="5"/>
      <c r="I2394" s="5"/>
      <c r="J2394" s="5"/>
      <c r="K2394" s="5"/>
      <c r="L2394" s="5"/>
      <c r="M2394" s="5"/>
      <c r="N2394" s="5"/>
      <c r="O2394" s="5"/>
      <c r="P2394" s="5"/>
      <c r="Q2394" s="5"/>
      <c r="R2394" s="5"/>
      <c r="S2394" s="5"/>
      <c r="T2394" s="5"/>
      <c r="U2394" s="5"/>
      <c r="V2394" s="5"/>
      <c r="W2394" s="5"/>
      <c r="X2394" s="5"/>
      <c r="Y2394" s="5"/>
      <c r="Z2394" s="5"/>
      <c r="AA2394" s="5"/>
      <c r="AB2394" s="5"/>
      <c r="AC2394" s="5"/>
      <c r="AD2394" s="5"/>
      <c r="AE2394" s="5"/>
      <c r="AF2394" s="5"/>
      <c r="AG2394" s="5"/>
      <c r="AH2394" s="5"/>
      <c r="AI2394" s="5"/>
      <c r="AJ2394" s="5"/>
      <c r="AK2394" s="5"/>
      <c r="AL2394" s="5"/>
      <c r="AM2394" s="5"/>
      <c r="AN2394" s="5"/>
      <c r="AO2394" s="5"/>
      <c r="AP2394" s="5"/>
      <c r="AQ2394" s="5"/>
      <c r="AR2394" s="5"/>
      <c r="AS2394" s="5"/>
      <c r="AT2394" s="5"/>
      <c r="AU2394" s="5"/>
      <c r="AV2394" s="5"/>
      <c r="AW2394" s="5"/>
      <c r="AX2394" s="5"/>
      <c r="AY2394" s="5"/>
      <c r="AZ2394" s="5"/>
      <c r="BA2394" s="5"/>
      <c r="BB2394" s="5"/>
      <c r="BC2394" s="5"/>
      <c r="BD2394" s="5"/>
      <c r="BE2394" s="5"/>
      <c r="BF2394" s="5"/>
      <c r="BG2394" s="5"/>
      <c r="BH2394" s="5"/>
      <c r="BI2394" s="5"/>
      <c r="BJ2394" s="5"/>
      <c r="BK2394" s="5"/>
      <c r="BL2394" s="5"/>
      <c r="BM2394" s="5"/>
      <c r="BN2394" s="5"/>
      <c r="BO2394" s="1">
        <f t="shared" si="37"/>
        <v>0</v>
      </c>
      <c r="BP2394" s="2"/>
    </row>
    <row r="2395" spans="1:68" x14ac:dyDescent="0.25">
      <c r="A2395" s="3"/>
      <c r="B2395" s="4"/>
      <c r="C2395" s="2"/>
      <c r="D2395" s="5"/>
      <c r="E2395" s="5"/>
      <c r="F2395" s="5"/>
      <c r="G2395" s="5"/>
      <c r="H2395" s="5"/>
      <c r="I2395" s="5"/>
      <c r="J2395" s="5"/>
      <c r="K2395" s="5"/>
      <c r="L2395" s="5"/>
      <c r="M2395" s="5"/>
      <c r="N2395" s="5"/>
      <c r="O2395" s="5"/>
      <c r="P2395" s="5"/>
      <c r="Q2395" s="5"/>
      <c r="R2395" s="5"/>
      <c r="S2395" s="5"/>
      <c r="T2395" s="5"/>
      <c r="U2395" s="5"/>
      <c r="V2395" s="5"/>
      <c r="W2395" s="5"/>
      <c r="X2395" s="5"/>
      <c r="Y2395" s="5"/>
      <c r="Z2395" s="5"/>
      <c r="AA2395" s="5"/>
      <c r="AB2395" s="5"/>
      <c r="AC2395" s="5"/>
      <c r="AD2395" s="5"/>
      <c r="AE2395" s="5"/>
      <c r="AF2395" s="5"/>
      <c r="AG2395" s="5"/>
      <c r="AH2395" s="5"/>
      <c r="AI2395" s="5"/>
      <c r="AJ2395" s="5"/>
      <c r="AK2395" s="5"/>
      <c r="AL2395" s="5"/>
      <c r="AM2395" s="5"/>
      <c r="AN2395" s="5"/>
      <c r="AO2395" s="5"/>
      <c r="AP2395" s="5"/>
      <c r="AQ2395" s="5"/>
      <c r="AR2395" s="5"/>
      <c r="AS2395" s="5"/>
      <c r="AT2395" s="5"/>
      <c r="AU2395" s="5"/>
      <c r="AV2395" s="5"/>
      <c r="AW2395" s="5"/>
      <c r="AX2395" s="5"/>
      <c r="AY2395" s="5"/>
      <c r="AZ2395" s="5"/>
      <c r="BA2395" s="5"/>
      <c r="BB2395" s="5"/>
      <c r="BC2395" s="5"/>
      <c r="BD2395" s="5"/>
      <c r="BE2395" s="5"/>
      <c r="BF2395" s="5"/>
      <c r="BG2395" s="5"/>
      <c r="BH2395" s="5"/>
      <c r="BI2395" s="5"/>
      <c r="BJ2395" s="5"/>
      <c r="BK2395" s="5"/>
      <c r="BL2395" s="5"/>
      <c r="BM2395" s="5"/>
      <c r="BN2395" s="5"/>
      <c r="BO2395" s="1">
        <f t="shared" si="37"/>
        <v>0</v>
      </c>
      <c r="BP2395" s="2"/>
    </row>
    <row r="2396" spans="1:68" x14ac:dyDescent="0.25">
      <c r="A2396" s="3"/>
      <c r="B2396" s="4"/>
      <c r="C2396" s="2"/>
      <c r="D2396" s="5"/>
      <c r="E2396" s="5"/>
      <c r="F2396" s="5"/>
      <c r="G2396" s="5"/>
      <c r="H2396" s="5"/>
      <c r="I2396" s="5"/>
      <c r="J2396" s="5"/>
      <c r="K2396" s="5"/>
      <c r="L2396" s="5"/>
      <c r="M2396" s="5"/>
      <c r="N2396" s="5"/>
      <c r="O2396" s="5"/>
      <c r="P2396" s="5"/>
      <c r="Q2396" s="5"/>
      <c r="R2396" s="5"/>
      <c r="S2396" s="5"/>
      <c r="T2396" s="5"/>
      <c r="U2396" s="5"/>
      <c r="V2396" s="5"/>
      <c r="W2396" s="5"/>
      <c r="X2396" s="5"/>
      <c r="Y2396" s="5"/>
      <c r="Z2396" s="5"/>
      <c r="AA2396" s="5"/>
      <c r="AB2396" s="5"/>
      <c r="AC2396" s="5"/>
      <c r="AD2396" s="5"/>
      <c r="AE2396" s="5"/>
      <c r="AF2396" s="5"/>
      <c r="AG2396" s="5"/>
      <c r="AH2396" s="5"/>
      <c r="AI2396" s="5"/>
      <c r="AJ2396" s="5"/>
      <c r="AK2396" s="5"/>
      <c r="AL2396" s="5"/>
      <c r="AM2396" s="5"/>
      <c r="AN2396" s="5"/>
      <c r="AO2396" s="5"/>
      <c r="AP2396" s="5"/>
      <c r="AQ2396" s="5"/>
      <c r="AR2396" s="5"/>
      <c r="AS2396" s="5"/>
      <c r="AT2396" s="5"/>
      <c r="AU2396" s="5"/>
      <c r="AV2396" s="5"/>
      <c r="AW2396" s="5"/>
      <c r="AX2396" s="5"/>
      <c r="AY2396" s="5"/>
      <c r="AZ2396" s="5"/>
      <c r="BA2396" s="5"/>
      <c r="BB2396" s="5"/>
      <c r="BC2396" s="5"/>
      <c r="BD2396" s="5"/>
      <c r="BE2396" s="5"/>
      <c r="BF2396" s="5"/>
      <c r="BG2396" s="5"/>
      <c r="BH2396" s="5"/>
      <c r="BI2396" s="5"/>
      <c r="BJ2396" s="5"/>
      <c r="BK2396" s="5"/>
      <c r="BL2396" s="5"/>
      <c r="BM2396" s="5"/>
      <c r="BN2396" s="5"/>
      <c r="BO2396" s="1">
        <f t="shared" si="37"/>
        <v>0</v>
      </c>
      <c r="BP2396" s="2"/>
    </row>
    <row r="2397" spans="1:68" x14ac:dyDescent="0.25">
      <c r="A2397" s="3"/>
      <c r="B2397" s="4"/>
      <c r="C2397" s="2"/>
      <c r="D2397" s="5"/>
      <c r="E2397" s="5"/>
      <c r="F2397" s="5"/>
      <c r="G2397" s="5"/>
      <c r="H2397" s="5"/>
      <c r="I2397" s="5"/>
      <c r="J2397" s="5"/>
      <c r="K2397" s="5"/>
      <c r="L2397" s="5"/>
      <c r="M2397" s="5"/>
      <c r="N2397" s="5"/>
      <c r="O2397" s="5"/>
      <c r="P2397" s="5"/>
      <c r="Q2397" s="5"/>
      <c r="R2397" s="5"/>
      <c r="S2397" s="5"/>
      <c r="T2397" s="5"/>
      <c r="U2397" s="5"/>
      <c r="V2397" s="5"/>
      <c r="W2397" s="5"/>
      <c r="X2397" s="5"/>
      <c r="Y2397" s="5"/>
      <c r="Z2397" s="5"/>
      <c r="AA2397" s="5"/>
      <c r="AB2397" s="5"/>
      <c r="AC2397" s="5"/>
      <c r="AD2397" s="5"/>
      <c r="AE2397" s="5"/>
      <c r="AF2397" s="5"/>
      <c r="AG2397" s="5"/>
      <c r="AH2397" s="5"/>
      <c r="AI2397" s="5"/>
      <c r="AJ2397" s="5"/>
      <c r="AK2397" s="5"/>
      <c r="AL2397" s="5"/>
      <c r="AM2397" s="5"/>
      <c r="AN2397" s="5"/>
      <c r="AO2397" s="5"/>
      <c r="AP2397" s="5"/>
      <c r="AQ2397" s="5"/>
      <c r="AR2397" s="5"/>
      <c r="AS2397" s="5"/>
      <c r="AT2397" s="5"/>
      <c r="AU2397" s="5"/>
      <c r="AV2397" s="5"/>
      <c r="AW2397" s="5"/>
      <c r="AX2397" s="5"/>
      <c r="AY2397" s="5"/>
      <c r="AZ2397" s="5"/>
      <c r="BA2397" s="5"/>
      <c r="BB2397" s="5"/>
      <c r="BC2397" s="5"/>
      <c r="BD2397" s="5"/>
      <c r="BE2397" s="5"/>
      <c r="BF2397" s="5"/>
      <c r="BG2397" s="5"/>
      <c r="BH2397" s="5"/>
      <c r="BI2397" s="5"/>
      <c r="BJ2397" s="5"/>
      <c r="BK2397" s="5"/>
      <c r="BL2397" s="5"/>
      <c r="BM2397" s="5"/>
      <c r="BN2397" s="5"/>
      <c r="BO2397" s="1">
        <f t="shared" si="37"/>
        <v>0</v>
      </c>
      <c r="BP2397" s="2"/>
    </row>
    <row r="2398" spans="1:68" x14ac:dyDescent="0.25">
      <c r="A2398" s="3"/>
      <c r="B2398" s="4"/>
      <c r="C2398" s="2"/>
      <c r="D2398" s="5"/>
      <c r="E2398" s="5"/>
      <c r="F2398" s="5"/>
      <c r="G2398" s="5"/>
      <c r="H2398" s="5"/>
      <c r="I2398" s="5"/>
      <c r="J2398" s="5"/>
      <c r="K2398" s="5"/>
      <c r="L2398" s="5"/>
      <c r="M2398" s="5"/>
      <c r="N2398" s="5"/>
      <c r="O2398" s="5"/>
      <c r="P2398" s="5"/>
      <c r="Q2398" s="5"/>
      <c r="R2398" s="5"/>
      <c r="S2398" s="5"/>
      <c r="T2398" s="5"/>
      <c r="U2398" s="5"/>
      <c r="V2398" s="5"/>
      <c r="W2398" s="5"/>
      <c r="X2398" s="5"/>
      <c r="Y2398" s="5"/>
      <c r="Z2398" s="5"/>
      <c r="AA2398" s="5"/>
      <c r="AB2398" s="5"/>
      <c r="AC2398" s="5"/>
      <c r="AD2398" s="5"/>
      <c r="AE2398" s="5"/>
      <c r="AF2398" s="5"/>
      <c r="AG2398" s="5"/>
      <c r="AH2398" s="5"/>
      <c r="AI2398" s="5"/>
      <c r="AJ2398" s="5"/>
      <c r="AK2398" s="5"/>
      <c r="AL2398" s="5"/>
      <c r="AM2398" s="5"/>
      <c r="AN2398" s="5"/>
      <c r="AO2398" s="5"/>
      <c r="AP2398" s="5"/>
      <c r="AQ2398" s="5"/>
      <c r="AR2398" s="5"/>
      <c r="AS2398" s="5"/>
      <c r="AT2398" s="5"/>
      <c r="AU2398" s="5"/>
      <c r="AV2398" s="5"/>
      <c r="AW2398" s="5"/>
      <c r="AX2398" s="5"/>
      <c r="AY2398" s="5"/>
      <c r="AZ2398" s="5"/>
      <c r="BA2398" s="5"/>
      <c r="BB2398" s="5"/>
      <c r="BC2398" s="5"/>
      <c r="BD2398" s="5"/>
      <c r="BE2398" s="5"/>
      <c r="BF2398" s="5"/>
      <c r="BG2398" s="5"/>
      <c r="BH2398" s="5"/>
      <c r="BI2398" s="5"/>
      <c r="BJ2398" s="5"/>
      <c r="BK2398" s="5"/>
      <c r="BL2398" s="5"/>
      <c r="BM2398" s="5"/>
      <c r="BN2398" s="5"/>
      <c r="BO2398" s="1">
        <f t="shared" si="37"/>
        <v>0</v>
      </c>
      <c r="BP2398" s="2"/>
    </row>
    <row r="2399" spans="1:68" x14ac:dyDescent="0.25">
      <c r="A2399" s="3"/>
      <c r="B2399" s="4"/>
      <c r="C2399" s="2"/>
      <c r="D2399" s="5"/>
      <c r="E2399" s="5"/>
      <c r="F2399" s="5"/>
      <c r="G2399" s="5"/>
      <c r="H2399" s="5"/>
      <c r="I2399" s="5"/>
      <c r="J2399" s="5"/>
      <c r="K2399" s="5"/>
      <c r="L2399" s="5"/>
      <c r="M2399" s="5"/>
      <c r="N2399" s="5"/>
      <c r="O2399" s="5"/>
      <c r="P2399" s="5"/>
      <c r="Q2399" s="5"/>
      <c r="R2399" s="5"/>
      <c r="S2399" s="5"/>
      <c r="T2399" s="5"/>
      <c r="U2399" s="5"/>
      <c r="V2399" s="5"/>
      <c r="W2399" s="5"/>
      <c r="X2399" s="5"/>
      <c r="Y2399" s="5"/>
      <c r="Z2399" s="5"/>
      <c r="AA2399" s="5"/>
      <c r="AB2399" s="5"/>
      <c r="AC2399" s="5"/>
      <c r="AD2399" s="5"/>
      <c r="AE2399" s="5"/>
      <c r="AF2399" s="5"/>
      <c r="AG2399" s="5"/>
      <c r="AH2399" s="5"/>
      <c r="AI2399" s="5"/>
      <c r="AJ2399" s="5"/>
      <c r="AK2399" s="5"/>
      <c r="AL2399" s="5"/>
      <c r="AM2399" s="5"/>
      <c r="AN2399" s="5"/>
      <c r="AO2399" s="5"/>
      <c r="AP2399" s="5"/>
      <c r="AQ2399" s="5"/>
      <c r="AR2399" s="5"/>
      <c r="AS2399" s="5"/>
      <c r="AT2399" s="5"/>
      <c r="AU2399" s="5"/>
      <c r="AV2399" s="5"/>
      <c r="AW2399" s="5"/>
      <c r="AX2399" s="5"/>
      <c r="AY2399" s="5"/>
      <c r="AZ2399" s="5"/>
      <c r="BA2399" s="5"/>
      <c r="BB2399" s="5"/>
      <c r="BC2399" s="5"/>
      <c r="BD2399" s="5"/>
      <c r="BE2399" s="5"/>
      <c r="BF2399" s="5"/>
      <c r="BG2399" s="5"/>
      <c r="BH2399" s="5"/>
      <c r="BI2399" s="5"/>
      <c r="BJ2399" s="5"/>
      <c r="BK2399" s="5"/>
      <c r="BL2399" s="5"/>
      <c r="BM2399" s="5"/>
      <c r="BN2399" s="5"/>
      <c r="BO2399" s="1">
        <f t="shared" si="37"/>
        <v>0</v>
      </c>
      <c r="BP2399" s="2"/>
    </row>
    <row r="2400" spans="1:68" x14ac:dyDescent="0.25">
      <c r="A2400" s="3"/>
      <c r="B2400" s="4"/>
      <c r="C2400" s="2"/>
      <c r="D2400" s="5"/>
      <c r="E2400" s="5"/>
      <c r="F2400" s="5"/>
      <c r="G2400" s="5"/>
      <c r="H2400" s="5"/>
      <c r="I2400" s="5"/>
      <c r="J2400" s="5"/>
      <c r="K2400" s="5"/>
      <c r="L2400" s="5"/>
      <c r="M2400" s="5"/>
      <c r="N2400" s="5"/>
      <c r="O2400" s="5"/>
      <c r="P2400" s="5"/>
      <c r="Q2400" s="5"/>
      <c r="R2400" s="5"/>
      <c r="S2400" s="5"/>
      <c r="T2400" s="5"/>
      <c r="U2400" s="5"/>
      <c r="V2400" s="5"/>
      <c r="W2400" s="5"/>
      <c r="X2400" s="5"/>
      <c r="Y2400" s="5"/>
      <c r="Z2400" s="5"/>
      <c r="AA2400" s="5"/>
      <c r="AB2400" s="5"/>
      <c r="AC2400" s="5"/>
      <c r="AD2400" s="5"/>
      <c r="AE2400" s="5"/>
      <c r="AF2400" s="5"/>
      <c r="AG2400" s="5"/>
      <c r="AH2400" s="5"/>
      <c r="AI2400" s="5"/>
      <c r="AJ2400" s="5"/>
      <c r="AK2400" s="5"/>
      <c r="AL2400" s="5"/>
      <c r="AM2400" s="5"/>
      <c r="AN2400" s="5"/>
      <c r="AO2400" s="5"/>
      <c r="AP2400" s="5"/>
      <c r="AQ2400" s="5"/>
      <c r="AR2400" s="5"/>
      <c r="AS2400" s="5"/>
      <c r="AT2400" s="5"/>
      <c r="AU2400" s="5"/>
      <c r="AV2400" s="5"/>
      <c r="AW2400" s="5"/>
      <c r="AX2400" s="5"/>
      <c r="AY2400" s="5"/>
      <c r="AZ2400" s="5"/>
      <c r="BA2400" s="5"/>
      <c r="BB2400" s="5"/>
      <c r="BC2400" s="5"/>
      <c r="BD2400" s="5"/>
      <c r="BE2400" s="5"/>
      <c r="BF2400" s="5"/>
      <c r="BG2400" s="5"/>
      <c r="BH2400" s="5"/>
      <c r="BI2400" s="5"/>
      <c r="BJ2400" s="5"/>
      <c r="BK2400" s="5"/>
      <c r="BL2400" s="5"/>
      <c r="BM2400" s="5"/>
      <c r="BN2400" s="5"/>
      <c r="BO2400" s="1">
        <f t="shared" si="37"/>
        <v>0</v>
      </c>
      <c r="BP2400" s="2"/>
    </row>
    <row r="2401" spans="1:68" x14ac:dyDescent="0.25">
      <c r="A2401" s="3"/>
      <c r="B2401" s="4"/>
      <c r="C2401" s="2"/>
      <c r="D2401" s="5"/>
      <c r="E2401" s="5"/>
      <c r="F2401" s="5"/>
      <c r="G2401" s="5"/>
      <c r="H2401" s="5"/>
      <c r="I2401" s="5"/>
      <c r="J2401" s="5"/>
      <c r="K2401" s="5"/>
      <c r="L2401" s="5"/>
      <c r="M2401" s="5"/>
      <c r="N2401" s="5"/>
      <c r="O2401" s="5"/>
      <c r="P2401" s="5"/>
      <c r="Q2401" s="5"/>
      <c r="R2401" s="5"/>
      <c r="S2401" s="5"/>
      <c r="T2401" s="5"/>
      <c r="U2401" s="5"/>
      <c r="V2401" s="5"/>
      <c r="W2401" s="5"/>
      <c r="X2401" s="5"/>
      <c r="Y2401" s="5"/>
      <c r="Z2401" s="5"/>
      <c r="AA2401" s="5"/>
      <c r="AB2401" s="5"/>
      <c r="AC2401" s="5"/>
      <c r="AD2401" s="5"/>
      <c r="AE2401" s="5"/>
      <c r="AF2401" s="5"/>
      <c r="AG2401" s="5"/>
      <c r="AH2401" s="5"/>
      <c r="AI2401" s="5"/>
      <c r="AJ2401" s="5"/>
      <c r="AK2401" s="5"/>
      <c r="AL2401" s="5"/>
      <c r="AM2401" s="5"/>
      <c r="AN2401" s="5"/>
      <c r="AO2401" s="5"/>
      <c r="AP2401" s="5"/>
      <c r="AQ2401" s="5"/>
      <c r="AR2401" s="5"/>
      <c r="AS2401" s="5"/>
      <c r="AT2401" s="5"/>
      <c r="AU2401" s="5"/>
      <c r="AV2401" s="5"/>
      <c r="AW2401" s="5"/>
      <c r="AX2401" s="5"/>
      <c r="AY2401" s="5"/>
      <c r="AZ2401" s="5"/>
      <c r="BA2401" s="5"/>
      <c r="BB2401" s="5"/>
      <c r="BC2401" s="5"/>
      <c r="BD2401" s="5"/>
      <c r="BE2401" s="5"/>
      <c r="BF2401" s="5"/>
      <c r="BG2401" s="5"/>
      <c r="BH2401" s="5"/>
      <c r="BI2401" s="5"/>
      <c r="BJ2401" s="5"/>
      <c r="BK2401" s="5"/>
      <c r="BL2401" s="5"/>
      <c r="BM2401" s="5"/>
      <c r="BN2401" s="5"/>
      <c r="BO2401" s="1">
        <f t="shared" si="37"/>
        <v>0</v>
      </c>
      <c r="BP2401" s="2"/>
    </row>
    <row r="2402" spans="1:68" x14ac:dyDescent="0.25">
      <c r="A2402" s="3"/>
      <c r="B2402" s="4"/>
      <c r="C2402" s="2"/>
      <c r="D2402" s="5"/>
      <c r="E2402" s="5"/>
      <c r="F2402" s="5"/>
      <c r="G2402" s="5"/>
      <c r="H2402" s="5"/>
      <c r="I2402" s="5"/>
      <c r="J2402" s="5"/>
      <c r="K2402" s="5"/>
      <c r="L2402" s="5"/>
      <c r="M2402" s="5"/>
      <c r="N2402" s="5"/>
      <c r="O2402" s="5"/>
      <c r="P2402" s="5"/>
      <c r="Q2402" s="5"/>
      <c r="R2402" s="5"/>
      <c r="S2402" s="5"/>
      <c r="T2402" s="5"/>
      <c r="U2402" s="5"/>
      <c r="V2402" s="5"/>
      <c r="W2402" s="5"/>
      <c r="X2402" s="5"/>
      <c r="Y2402" s="5"/>
      <c r="Z2402" s="5"/>
      <c r="AA2402" s="5"/>
      <c r="AB2402" s="5"/>
      <c r="AC2402" s="5"/>
      <c r="AD2402" s="5"/>
      <c r="AE2402" s="5"/>
      <c r="AF2402" s="5"/>
      <c r="AG2402" s="5"/>
      <c r="AH2402" s="5"/>
      <c r="AI2402" s="5"/>
      <c r="AJ2402" s="5"/>
      <c r="AK2402" s="5"/>
      <c r="AL2402" s="5"/>
      <c r="AM2402" s="5"/>
      <c r="AN2402" s="5"/>
      <c r="AO2402" s="5"/>
      <c r="AP2402" s="5"/>
      <c r="AQ2402" s="5"/>
      <c r="AR2402" s="5"/>
      <c r="AS2402" s="5"/>
      <c r="AT2402" s="5"/>
      <c r="AU2402" s="5"/>
      <c r="AV2402" s="5"/>
      <c r="AW2402" s="5"/>
      <c r="AX2402" s="5"/>
      <c r="AY2402" s="5"/>
      <c r="AZ2402" s="5"/>
      <c r="BA2402" s="5"/>
      <c r="BB2402" s="5"/>
      <c r="BC2402" s="5"/>
      <c r="BD2402" s="5"/>
      <c r="BE2402" s="5"/>
      <c r="BF2402" s="5"/>
      <c r="BG2402" s="5"/>
      <c r="BH2402" s="5"/>
      <c r="BI2402" s="5"/>
      <c r="BJ2402" s="5"/>
      <c r="BK2402" s="5"/>
      <c r="BL2402" s="5"/>
      <c r="BM2402" s="5"/>
      <c r="BN2402" s="5"/>
      <c r="BO2402" s="1">
        <f t="shared" si="37"/>
        <v>0</v>
      </c>
      <c r="BP2402" s="2"/>
    </row>
    <row r="2403" spans="1:68" x14ac:dyDescent="0.25">
      <c r="A2403" s="3"/>
      <c r="B2403" s="4"/>
      <c r="C2403" s="2"/>
      <c r="D2403" s="5"/>
      <c r="E2403" s="5"/>
      <c r="F2403" s="5"/>
      <c r="G2403" s="5"/>
      <c r="H2403" s="5"/>
      <c r="I2403" s="5"/>
      <c r="J2403" s="5"/>
      <c r="K2403" s="5"/>
      <c r="L2403" s="5"/>
      <c r="M2403" s="5"/>
      <c r="N2403" s="5"/>
      <c r="O2403" s="5"/>
      <c r="P2403" s="5"/>
      <c r="Q2403" s="5"/>
      <c r="R2403" s="5"/>
      <c r="S2403" s="5"/>
      <c r="T2403" s="5"/>
      <c r="U2403" s="5"/>
      <c r="V2403" s="5"/>
      <c r="W2403" s="5"/>
      <c r="X2403" s="5"/>
      <c r="Y2403" s="5"/>
      <c r="Z2403" s="5"/>
      <c r="AA2403" s="5"/>
      <c r="AB2403" s="5"/>
      <c r="AC2403" s="5"/>
      <c r="AD2403" s="5"/>
      <c r="AE2403" s="5"/>
      <c r="AF2403" s="5"/>
      <c r="AG2403" s="5"/>
      <c r="AH2403" s="5"/>
      <c r="AI2403" s="5"/>
      <c r="AJ2403" s="5"/>
      <c r="AK2403" s="5"/>
      <c r="AL2403" s="5"/>
      <c r="AM2403" s="5"/>
      <c r="AN2403" s="5"/>
      <c r="AO2403" s="5"/>
      <c r="AP2403" s="5"/>
      <c r="AQ2403" s="5"/>
      <c r="AR2403" s="5"/>
      <c r="AS2403" s="5"/>
      <c r="AT2403" s="5"/>
      <c r="AU2403" s="5"/>
      <c r="AV2403" s="5"/>
      <c r="AW2403" s="5"/>
      <c r="AX2403" s="5"/>
      <c r="AY2403" s="5"/>
      <c r="AZ2403" s="5"/>
      <c r="BA2403" s="5"/>
      <c r="BB2403" s="5"/>
      <c r="BC2403" s="5"/>
      <c r="BD2403" s="5"/>
      <c r="BE2403" s="5"/>
      <c r="BF2403" s="5"/>
      <c r="BG2403" s="5"/>
      <c r="BH2403" s="5"/>
      <c r="BI2403" s="5"/>
      <c r="BJ2403" s="5"/>
      <c r="BK2403" s="5"/>
      <c r="BL2403" s="5"/>
      <c r="BM2403" s="5"/>
      <c r="BN2403" s="5"/>
      <c r="BO2403" s="1">
        <f t="shared" si="37"/>
        <v>0</v>
      </c>
      <c r="BP2403" s="2"/>
    </row>
    <row r="2404" spans="1:68" x14ac:dyDescent="0.25">
      <c r="A2404" s="3"/>
      <c r="B2404" s="4"/>
      <c r="C2404" s="2"/>
      <c r="D2404" s="5"/>
      <c r="E2404" s="5"/>
      <c r="F2404" s="5"/>
      <c r="G2404" s="5"/>
      <c r="H2404" s="5"/>
      <c r="I2404" s="5"/>
      <c r="J2404" s="5"/>
      <c r="K2404" s="5"/>
      <c r="L2404" s="5"/>
      <c r="M2404" s="5"/>
      <c r="N2404" s="5"/>
      <c r="O2404" s="5"/>
      <c r="P2404" s="5"/>
      <c r="Q2404" s="5"/>
      <c r="R2404" s="5"/>
      <c r="S2404" s="5"/>
      <c r="T2404" s="5"/>
      <c r="U2404" s="5"/>
      <c r="V2404" s="5"/>
      <c r="W2404" s="5"/>
      <c r="X2404" s="5"/>
      <c r="Y2404" s="5"/>
      <c r="Z2404" s="5"/>
      <c r="AA2404" s="5"/>
      <c r="AB2404" s="5"/>
      <c r="AC2404" s="5"/>
      <c r="AD2404" s="5"/>
      <c r="AE2404" s="5"/>
      <c r="AF2404" s="5"/>
      <c r="AG2404" s="5"/>
      <c r="AH2404" s="5"/>
      <c r="AI2404" s="5"/>
      <c r="AJ2404" s="5"/>
      <c r="AK2404" s="5"/>
      <c r="AL2404" s="5"/>
      <c r="AM2404" s="5"/>
      <c r="AN2404" s="5"/>
      <c r="AO2404" s="5"/>
      <c r="AP2404" s="5"/>
      <c r="AQ2404" s="5"/>
      <c r="AR2404" s="5"/>
      <c r="AS2404" s="5"/>
      <c r="AT2404" s="5"/>
      <c r="AU2404" s="5"/>
      <c r="AV2404" s="5"/>
      <c r="AW2404" s="5"/>
      <c r="AX2404" s="5"/>
      <c r="AY2404" s="5"/>
      <c r="AZ2404" s="5"/>
      <c r="BA2404" s="5"/>
      <c r="BB2404" s="5"/>
      <c r="BC2404" s="5"/>
      <c r="BD2404" s="5"/>
      <c r="BE2404" s="5"/>
      <c r="BF2404" s="5"/>
      <c r="BG2404" s="5"/>
      <c r="BH2404" s="5"/>
      <c r="BI2404" s="5"/>
      <c r="BJ2404" s="5"/>
      <c r="BK2404" s="5"/>
      <c r="BL2404" s="5"/>
      <c r="BM2404" s="5"/>
      <c r="BN2404" s="5"/>
      <c r="BO2404" s="1">
        <f t="shared" si="37"/>
        <v>0</v>
      </c>
      <c r="BP2404" s="2"/>
    </row>
    <row r="2405" spans="1:68" x14ac:dyDescent="0.25">
      <c r="A2405" s="3"/>
      <c r="B2405" s="4"/>
      <c r="C2405" s="2"/>
      <c r="D2405" s="5"/>
      <c r="E2405" s="5"/>
      <c r="F2405" s="5"/>
      <c r="G2405" s="5"/>
      <c r="H2405" s="5"/>
      <c r="I2405" s="5"/>
      <c r="J2405" s="5"/>
      <c r="K2405" s="5"/>
      <c r="L2405" s="5"/>
      <c r="M2405" s="5"/>
      <c r="N2405" s="5"/>
      <c r="O2405" s="5"/>
      <c r="P2405" s="5"/>
      <c r="Q2405" s="5"/>
      <c r="R2405" s="5"/>
      <c r="S2405" s="5"/>
      <c r="T2405" s="5"/>
      <c r="U2405" s="5"/>
      <c r="V2405" s="5"/>
      <c r="W2405" s="5"/>
      <c r="X2405" s="5"/>
      <c r="Y2405" s="5"/>
      <c r="Z2405" s="5"/>
      <c r="AA2405" s="5"/>
      <c r="AB2405" s="5"/>
      <c r="AC2405" s="5"/>
      <c r="AD2405" s="5"/>
      <c r="AE2405" s="5"/>
      <c r="AF2405" s="5"/>
      <c r="AG2405" s="5"/>
      <c r="AH2405" s="5"/>
      <c r="AI2405" s="5"/>
      <c r="AJ2405" s="5"/>
      <c r="AK2405" s="5"/>
      <c r="AL2405" s="5"/>
      <c r="AM2405" s="5"/>
      <c r="AN2405" s="5"/>
      <c r="AO2405" s="5"/>
      <c r="AP2405" s="5"/>
      <c r="AQ2405" s="5"/>
      <c r="AR2405" s="5"/>
      <c r="AS2405" s="5"/>
      <c r="AT2405" s="5"/>
      <c r="AU2405" s="5"/>
      <c r="AV2405" s="5"/>
      <c r="AW2405" s="5"/>
      <c r="AX2405" s="5"/>
      <c r="AY2405" s="5"/>
      <c r="AZ2405" s="5"/>
      <c r="BA2405" s="5"/>
      <c r="BB2405" s="5"/>
      <c r="BC2405" s="5"/>
      <c r="BD2405" s="5"/>
      <c r="BE2405" s="5"/>
      <c r="BF2405" s="5"/>
      <c r="BG2405" s="5"/>
      <c r="BH2405" s="5"/>
      <c r="BI2405" s="5"/>
      <c r="BJ2405" s="5"/>
      <c r="BK2405" s="5"/>
      <c r="BL2405" s="5"/>
      <c r="BM2405" s="5"/>
      <c r="BN2405" s="5"/>
      <c r="BO2405" s="1">
        <f t="shared" si="37"/>
        <v>0</v>
      </c>
      <c r="BP2405" s="2"/>
    </row>
    <row r="2406" spans="1:68" x14ac:dyDescent="0.25">
      <c r="A2406" s="3"/>
      <c r="B2406" s="4"/>
      <c r="C2406" s="2"/>
      <c r="D2406" s="5"/>
      <c r="E2406" s="5"/>
      <c r="F2406" s="5"/>
      <c r="G2406" s="5"/>
      <c r="H2406" s="5"/>
      <c r="I2406" s="5"/>
      <c r="J2406" s="5"/>
      <c r="K2406" s="5"/>
      <c r="L2406" s="5"/>
      <c r="M2406" s="5"/>
      <c r="N2406" s="5"/>
      <c r="O2406" s="5"/>
      <c r="P2406" s="5"/>
      <c r="Q2406" s="5"/>
      <c r="R2406" s="5"/>
      <c r="S2406" s="5"/>
      <c r="T2406" s="5"/>
      <c r="U2406" s="5"/>
      <c r="V2406" s="5"/>
      <c r="W2406" s="5"/>
      <c r="X2406" s="5"/>
      <c r="Y2406" s="5"/>
      <c r="Z2406" s="5"/>
      <c r="AA2406" s="5"/>
      <c r="AB2406" s="5"/>
      <c r="AC2406" s="5"/>
      <c r="AD2406" s="5"/>
      <c r="AE2406" s="5"/>
      <c r="AF2406" s="5"/>
      <c r="AG2406" s="5"/>
      <c r="AH2406" s="5"/>
      <c r="AI2406" s="5"/>
      <c r="AJ2406" s="5"/>
      <c r="AK2406" s="5"/>
      <c r="AL2406" s="5"/>
      <c r="AM2406" s="5"/>
      <c r="AN2406" s="5"/>
      <c r="AO2406" s="5"/>
      <c r="AP2406" s="5"/>
      <c r="AQ2406" s="5"/>
      <c r="AR2406" s="5"/>
      <c r="AS2406" s="5"/>
      <c r="AT2406" s="5"/>
      <c r="AU2406" s="5"/>
      <c r="AV2406" s="5"/>
      <c r="AW2406" s="5"/>
      <c r="AX2406" s="5"/>
      <c r="AY2406" s="5"/>
      <c r="AZ2406" s="5"/>
      <c r="BA2406" s="5"/>
      <c r="BB2406" s="5"/>
      <c r="BC2406" s="5"/>
      <c r="BD2406" s="5"/>
      <c r="BE2406" s="5"/>
      <c r="BF2406" s="5"/>
      <c r="BG2406" s="5"/>
      <c r="BH2406" s="5"/>
      <c r="BI2406" s="5"/>
      <c r="BJ2406" s="5"/>
      <c r="BK2406" s="5"/>
      <c r="BL2406" s="5"/>
      <c r="BM2406" s="5"/>
      <c r="BN2406" s="5"/>
      <c r="BO2406" s="1">
        <f t="shared" si="37"/>
        <v>0</v>
      </c>
      <c r="BP2406" s="2"/>
    </row>
    <row r="2407" spans="1:68" x14ac:dyDescent="0.25">
      <c r="A2407" s="3"/>
      <c r="B2407" s="4"/>
      <c r="C2407" s="2"/>
      <c r="D2407" s="5"/>
      <c r="E2407" s="5"/>
      <c r="F2407" s="5"/>
      <c r="G2407" s="5"/>
      <c r="H2407" s="5"/>
      <c r="I2407" s="5"/>
      <c r="J2407" s="5"/>
      <c r="K2407" s="5"/>
      <c r="L2407" s="5"/>
      <c r="M2407" s="5"/>
      <c r="N2407" s="5"/>
      <c r="O2407" s="5"/>
      <c r="P2407" s="5"/>
      <c r="Q2407" s="5"/>
      <c r="R2407" s="5"/>
      <c r="S2407" s="5"/>
      <c r="T2407" s="5"/>
      <c r="U2407" s="5"/>
      <c r="V2407" s="5"/>
      <c r="W2407" s="5"/>
      <c r="X2407" s="5"/>
      <c r="Y2407" s="5"/>
      <c r="Z2407" s="5"/>
      <c r="AA2407" s="5"/>
      <c r="AB2407" s="5"/>
      <c r="AC2407" s="5"/>
      <c r="AD2407" s="5"/>
      <c r="AE2407" s="5"/>
      <c r="AF2407" s="5"/>
      <c r="AG2407" s="5"/>
      <c r="AH2407" s="5"/>
      <c r="AI2407" s="5"/>
      <c r="AJ2407" s="5"/>
      <c r="AK2407" s="5"/>
      <c r="AL2407" s="5"/>
      <c r="AM2407" s="5"/>
      <c r="AN2407" s="5"/>
      <c r="AO2407" s="5"/>
      <c r="AP2407" s="5"/>
      <c r="AQ2407" s="5"/>
      <c r="AR2407" s="5"/>
      <c r="AS2407" s="5"/>
      <c r="AT2407" s="5"/>
      <c r="AU2407" s="5"/>
      <c r="AV2407" s="5"/>
      <c r="AW2407" s="5"/>
      <c r="AX2407" s="5"/>
      <c r="AY2407" s="5"/>
      <c r="AZ2407" s="5"/>
      <c r="BA2407" s="5"/>
      <c r="BB2407" s="5"/>
      <c r="BC2407" s="5"/>
      <c r="BD2407" s="5"/>
      <c r="BE2407" s="5"/>
      <c r="BF2407" s="5"/>
      <c r="BG2407" s="5"/>
      <c r="BH2407" s="5"/>
      <c r="BI2407" s="5"/>
      <c r="BJ2407" s="5"/>
      <c r="BK2407" s="5"/>
      <c r="BL2407" s="5"/>
      <c r="BM2407" s="5"/>
      <c r="BN2407" s="5"/>
      <c r="BO2407" s="1">
        <f t="shared" si="37"/>
        <v>0</v>
      </c>
      <c r="BP2407" s="2"/>
    </row>
    <row r="2408" spans="1:68" x14ac:dyDescent="0.25">
      <c r="A2408" s="3"/>
      <c r="B2408" s="4"/>
      <c r="C2408" s="2"/>
      <c r="D2408" s="5"/>
      <c r="E2408" s="5"/>
      <c r="F2408" s="5"/>
      <c r="G2408" s="5"/>
      <c r="H2408" s="5"/>
      <c r="I2408" s="5"/>
      <c r="J2408" s="5"/>
      <c r="K2408" s="5"/>
      <c r="L2408" s="5"/>
      <c r="M2408" s="5"/>
      <c r="N2408" s="5"/>
      <c r="O2408" s="5"/>
      <c r="P2408" s="5"/>
      <c r="Q2408" s="5"/>
      <c r="R2408" s="5"/>
      <c r="S2408" s="5"/>
      <c r="T2408" s="5"/>
      <c r="U2408" s="5"/>
      <c r="V2408" s="5"/>
      <c r="W2408" s="5"/>
      <c r="X2408" s="5"/>
      <c r="Y2408" s="5"/>
      <c r="Z2408" s="5"/>
      <c r="AA2408" s="5"/>
      <c r="AB2408" s="5"/>
      <c r="AC2408" s="5"/>
      <c r="AD2408" s="5"/>
      <c r="AE2408" s="5"/>
      <c r="AF2408" s="5"/>
      <c r="AG2408" s="5"/>
      <c r="AH2408" s="5"/>
      <c r="AI2408" s="5"/>
      <c r="AJ2408" s="5"/>
      <c r="AK2408" s="5"/>
      <c r="AL2408" s="5"/>
      <c r="AM2408" s="5"/>
      <c r="AN2408" s="5"/>
      <c r="AO2408" s="5"/>
      <c r="AP2408" s="5"/>
      <c r="AQ2408" s="5"/>
      <c r="AR2408" s="5"/>
      <c r="AS2408" s="5"/>
      <c r="AT2408" s="5"/>
      <c r="AU2408" s="5"/>
      <c r="AV2408" s="5"/>
      <c r="AW2408" s="5"/>
      <c r="AX2408" s="5"/>
      <c r="AY2408" s="5"/>
      <c r="AZ2408" s="5"/>
      <c r="BA2408" s="5"/>
      <c r="BB2408" s="5"/>
      <c r="BC2408" s="5"/>
      <c r="BD2408" s="5"/>
      <c r="BE2408" s="5"/>
      <c r="BF2408" s="5"/>
      <c r="BG2408" s="5"/>
      <c r="BH2408" s="5"/>
      <c r="BI2408" s="5"/>
      <c r="BJ2408" s="5"/>
      <c r="BK2408" s="5"/>
      <c r="BL2408" s="5"/>
      <c r="BM2408" s="5"/>
      <c r="BN2408" s="5"/>
      <c r="BO2408" s="1">
        <f t="shared" si="37"/>
        <v>0</v>
      </c>
      <c r="BP2408" s="2"/>
    </row>
    <row r="2409" spans="1:68" x14ac:dyDescent="0.25">
      <c r="A2409" s="3"/>
      <c r="B2409" s="4"/>
      <c r="C2409" s="2"/>
      <c r="D2409" s="5"/>
      <c r="E2409" s="5"/>
      <c r="F2409" s="5"/>
      <c r="G2409" s="5"/>
      <c r="H2409" s="5"/>
      <c r="I2409" s="5"/>
      <c r="J2409" s="5"/>
      <c r="K2409" s="5"/>
      <c r="L2409" s="5"/>
      <c r="M2409" s="5"/>
      <c r="N2409" s="5"/>
      <c r="O2409" s="5"/>
      <c r="P2409" s="5"/>
      <c r="Q2409" s="5"/>
      <c r="R2409" s="5"/>
      <c r="S2409" s="5"/>
      <c r="T2409" s="5"/>
      <c r="U2409" s="5"/>
      <c r="V2409" s="5"/>
      <c r="W2409" s="5"/>
      <c r="X2409" s="5"/>
      <c r="Y2409" s="5"/>
      <c r="Z2409" s="5"/>
      <c r="AA2409" s="5"/>
      <c r="AB2409" s="5"/>
      <c r="AC2409" s="5"/>
      <c r="AD2409" s="5"/>
      <c r="AE2409" s="5"/>
      <c r="AF2409" s="5"/>
      <c r="AG2409" s="5"/>
      <c r="AH2409" s="5"/>
      <c r="AI2409" s="5"/>
      <c r="AJ2409" s="5"/>
      <c r="AK2409" s="5"/>
      <c r="AL2409" s="5"/>
      <c r="AM2409" s="5"/>
      <c r="AN2409" s="5"/>
      <c r="AO2409" s="5"/>
      <c r="AP2409" s="5"/>
      <c r="AQ2409" s="5"/>
      <c r="AR2409" s="5"/>
      <c r="AS2409" s="5"/>
      <c r="AT2409" s="5"/>
      <c r="AU2409" s="5"/>
      <c r="AV2409" s="5"/>
      <c r="AW2409" s="5"/>
      <c r="AX2409" s="5"/>
      <c r="AY2409" s="5"/>
      <c r="AZ2409" s="5"/>
      <c r="BA2409" s="5"/>
      <c r="BB2409" s="5"/>
      <c r="BC2409" s="5"/>
      <c r="BD2409" s="5"/>
      <c r="BE2409" s="5"/>
      <c r="BF2409" s="5"/>
      <c r="BG2409" s="5"/>
      <c r="BH2409" s="5"/>
      <c r="BI2409" s="5"/>
      <c r="BJ2409" s="5"/>
      <c r="BK2409" s="5"/>
      <c r="BL2409" s="5"/>
      <c r="BM2409" s="5"/>
      <c r="BN2409" s="5"/>
      <c r="BO2409" s="1">
        <f t="shared" si="37"/>
        <v>0</v>
      </c>
      <c r="BP2409" s="2"/>
    </row>
    <row r="2410" spans="1:68" x14ac:dyDescent="0.25">
      <c r="A2410" s="3"/>
      <c r="B2410" s="4"/>
      <c r="C2410" s="2"/>
      <c r="D2410" s="5"/>
      <c r="E2410" s="5"/>
      <c r="F2410" s="5"/>
      <c r="G2410" s="5"/>
      <c r="H2410" s="5"/>
      <c r="I2410" s="5"/>
      <c r="J2410" s="5"/>
      <c r="K2410" s="5"/>
      <c r="L2410" s="5"/>
      <c r="M2410" s="5"/>
      <c r="N2410" s="5"/>
      <c r="O2410" s="5"/>
      <c r="P2410" s="5"/>
      <c r="Q2410" s="5"/>
      <c r="R2410" s="5"/>
      <c r="S2410" s="5"/>
      <c r="T2410" s="5"/>
      <c r="U2410" s="5"/>
      <c r="V2410" s="5"/>
      <c r="W2410" s="5"/>
      <c r="X2410" s="5"/>
      <c r="Y2410" s="5"/>
      <c r="Z2410" s="5"/>
      <c r="AA2410" s="5"/>
      <c r="AB2410" s="5"/>
      <c r="AC2410" s="5"/>
      <c r="AD2410" s="5"/>
      <c r="AE2410" s="5"/>
      <c r="AF2410" s="5"/>
      <c r="AG2410" s="5"/>
      <c r="AH2410" s="5"/>
      <c r="AI2410" s="5"/>
      <c r="AJ2410" s="5"/>
      <c r="AK2410" s="5"/>
      <c r="AL2410" s="5"/>
      <c r="AM2410" s="5"/>
      <c r="AN2410" s="5"/>
      <c r="AO2410" s="5"/>
      <c r="AP2410" s="5"/>
      <c r="AQ2410" s="5"/>
      <c r="AR2410" s="5"/>
      <c r="AS2410" s="5"/>
      <c r="AT2410" s="5"/>
      <c r="AU2410" s="5"/>
      <c r="AV2410" s="5"/>
      <c r="AW2410" s="5"/>
      <c r="AX2410" s="5"/>
      <c r="AY2410" s="5"/>
      <c r="AZ2410" s="5"/>
      <c r="BA2410" s="5"/>
      <c r="BB2410" s="5"/>
      <c r="BC2410" s="5"/>
      <c r="BD2410" s="5"/>
      <c r="BE2410" s="5"/>
      <c r="BF2410" s="5"/>
      <c r="BG2410" s="5"/>
      <c r="BH2410" s="5"/>
      <c r="BI2410" s="5"/>
      <c r="BJ2410" s="5"/>
      <c r="BK2410" s="5"/>
      <c r="BL2410" s="5"/>
      <c r="BM2410" s="5"/>
      <c r="BN2410" s="5"/>
      <c r="BO2410" s="1">
        <f t="shared" si="37"/>
        <v>0</v>
      </c>
      <c r="BP2410" s="2"/>
    </row>
    <row r="2411" spans="1:68" x14ac:dyDescent="0.25">
      <c r="A2411" s="3"/>
      <c r="B2411" s="4"/>
      <c r="C2411" s="2"/>
      <c r="D2411" s="5"/>
      <c r="E2411" s="5"/>
      <c r="F2411" s="5"/>
      <c r="G2411" s="5"/>
      <c r="H2411" s="5"/>
      <c r="I2411" s="5"/>
      <c r="J2411" s="5"/>
      <c r="K2411" s="5"/>
      <c r="L2411" s="5"/>
      <c r="M2411" s="5"/>
      <c r="N2411" s="5"/>
      <c r="O2411" s="5"/>
      <c r="P2411" s="5"/>
      <c r="Q2411" s="5"/>
      <c r="R2411" s="5"/>
      <c r="S2411" s="5"/>
      <c r="T2411" s="5"/>
      <c r="U2411" s="5"/>
      <c r="V2411" s="5"/>
      <c r="W2411" s="5"/>
      <c r="X2411" s="5"/>
      <c r="Y2411" s="5"/>
      <c r="Z2411" s="5"/>
      <c r="AA2411" s="5"/>
      <c r="AB2411" s="5"/>
      <c r="AC2411" s="5"/>
      <c r="AD2411" s="5"/>
      <c r="AE2411" s="5"/>
      <c r="AF2411" s="5"/>
      <c r="AG2411" s="5"/>
      <c r="AH2411" s="5"/>
      <c r="AI2411" s="5"/>
      <c r="AJ2411" s="5"/>
      <c r="AK2411" s="5"/>
      <c r="AL2411" s="5"/>
      <c r="AM2411" s="5"/>
      <c r="AN2411" s="5"/>
      <c r="AO2411" s="5"/>
      <c r="AP2411" s="5"/>
      <c r="AQ2411" s="5"/>
      <c r="AR2411" s="5"/>
      <c r="AS2411" s="5"/>
      <c r="AT2411" s="5"/>
      <c r="AU2411" s="5"/>
      <c r="AV2411" s="5"/>
      <c r="AW2411" s="5"/>
      <c r="AX2411" s="5"/>
      <c r="AY2411" s="5"/>
      <c r="AZ2411" s="5"/>
      <c r="BA2411" s="5"/>
      <c r="BB2411" s="5"/>
      <c r="BC2411" s="5"/>
      <c r="BD2411" s="5"/>
      <c r="BE2411" s="5"/>
      <c r="BF2411" s="5"/>
      <c r="BG2411" s="5"/>
      <c r="BH2411" s="5"/>
      <c r="BI2411" s="5"/>
      <c r="BJ2411" s="5"/>
      <c r="BK2411" s="5"/>
      <c r="BL2411" s="5"/>
      <c r="BM2411" s="5"/>
      <c r="BN2411" s="5"/>
      <c r="BO2411" s="1">
        <f t="shared" si="37"/>
        <v>0</v>
      </c>
      <c r="BP2411" s="2"/>
    </row>
    <row r="2412" spans="1:68" x14ac:dyDescent="0.25">
      <c r="A2412" s="3"/>
      <c r="B2412" s="4"/>
      <c r="C2412" s="2"/>
      <c r="D2412" s="5"/>
      <c r="E2412" s="5"/>
      <c r="F2412" s="5"/>
      <c r="G2412" s="5"/>
      <c r="H2412" s="5"/>
      <c r="I2412" s="5"/>
      <c r="J2412" s="5"/>
      <c r="K2412" s="5"/>
      <c r="L2412" s="5"/>
      <c r="M2412" s="5"/>
      <c r="N2412" s="5"/>
      <c r="O2412" s="5"/>
      <c r="P2412" s="5"/>
      <c r="Q2412" s="5"/>
      <c r="R2412" s="5"/>
      <c r="S2412" s="5"/>
      <c r="T2412" s="5"/>
      <c r="U2412" s="5"/>
      <c r="V2412" s="5"/>
      <c r="W2412" s="5"/>
      <c r="X2412" s="5"/>
      <c r="Y2412" s="5"/>
      <c r="Z2412" s="5"/>
      <c r="AA2412" s="5"/>
      <c r="AB2412" s="5"/>
      <c r="AC2412" s="5"/>
      <c r="AD2412" s="5"/>
      <c r="AE2412" s="5"/>
      <c r="AF2412" s="5"/>
      <c r="AG2412" s="5"/>
      <c r="AH2412" s="5"/>
      <c r="AI2412" s="5"/>
      <c r="AJ2412" s="5"/>
      <c r="AK2412" s="5"/>
      <c r="AL2412" s="5"/>
      <c r="AM2412" s="5"/>
      <c r="AN2412" s="5"/>
      <c r="AO2412" s="5"/>
      <c r="AP2412" s="5"/>
      <c r="AQ2412" s="5"/>
      <c r="AR2412" s="5"/>
      <c r="AS2412" s="5"/>
      <c r="AT2412" s="5"/>
      <c r="AU2412" s="5"/>
      <c r="AV2412" s="5"/>
      <c r="AW2412" s="5"/>
      <c r="AX2412" s="5"/>
      <c r="AY2412" s="5"/>
      <c r="AZ2412" s="5"/>
      <c r="BA2412" s="5"/>
      <c r="BB2412" s="5"/>
      <c r="BC2412" s="5"/>
      <c r="BD2412" s="5"/>
      <c r="BE2412" s="5"/>
      <c r="BF2412" s="5"/>
      <c r="BG2412" s="5"/>
      <c r="BH2412" s="5"/>
      <c r="BI2412" s="5"/>
      <c r="BJ2412" s="5"/>
      <c r="BK2412" s="5"/>
      <c r="BL2412" s="5"/>
      <c r="BM2412" s="5"/>
      <c r="BN2412" s="5"/>
      <c r="BO2412" s="1">
        <f t="shared" si="37"/>
        <v>0</v>
      </c>
      <c r="BP2412" s="2"/>
    </row>
    <row r="2413" spans="1:68" x14ac:dyDescent="0.25">
      <c r="A2413" s="3"/>
      <c r="B2413" s="4"/>
      <c r="C2413" s="2"/>
      <c r="D2413" s="5"/>
      <c r="E2413" s="5"/>
      <c r="F2413" s="5"/>
      <c r="G2413" s="5"/>
      <c r="H2413" s="5"/>
      <c r="I2413" s="5"/>
      <c r="J2413" s="5"/>
      <c r="K2413" s="5"/>
      <c r="L2413" s="5"/>
      <c r="M2413" s="5"/>
      <c r="N2413" s="5"/>
      <c r="O2413" s="5"/>
      <c r="P2413" s="5"/>
      <c r="Q2413" s="5"/>
      <c r="R2413" s="5"/>
      <c r="S2413" s="5"/>
      <c r="T2413" s="5"/>
      <c r="U2413" s="5"/>
      <c r="V2413" s="5"/>
      <c r="W2413" s="5"/>
      <c r="X2413" s="5"/>
      <c r="Y2413" s="5"/>
      <c r="Z2413" s="5"/>
      <c r="AA2413" s="5"/>
      <c r="AB2413" s="5"/>
      <c r="AC2413" s="5"/>
      <c r="AD2413" s="5"/>
      <c r="AE2413" s="5"/>
      <c r="AF2413" s="5"/>
      <c r="AG2413" s="5"/>
      <c r="AH2413" s="5"/>
      <c r="AI2413" s="5"/>
      <c r="AJ2413" s="5"/>
      <c r="AK2413" s="5"/>
      <c r="AL2413" s="5"/>
      <c r="AM2413" s="5"/>
      <c r="AN2413" s="5"/>
      <c r="AO2413" s="5"/>
      <c r="AP2413" s="5"/>
      <c r="AQ2413" s="5"/>
      <c r="AR2413" s="5"/>
      <c r="AS2413" s="5"/>
      <c r="AT2413" s="5"/>
      <c r="AU2413" s="5"/>
      <c r="AV2413" s="5"/>
      <c r="AW2413" s="5"/>
      <c r="AX2413" s="5"/>
      <c r="AY2413" s="5"/>
      <c r="AZ2413" s="5"/>
      <c r="BA2413" s="5"/>
      <c r="BB2413" s="5"/>
      <c r="BC2413" s="5"/>
      <c r="BD2413" s="5"/>
      <c r="BE2413" s="5"/>
      <c r="BF2413" s="5"/>
      <c r="BG2413" s="5"/>
      <c r="BH2413" s="5"/>
      <c r="BI2413" s="5"/>
      <c r="BJ2413" s="5"/>
      <c r="BK2413" s="5"/>
      <c r="BL2413" s="5"/>
      <c r="BM2413" s="5"/>
      <c r="BN2413" s="5"/>
      <c r="BO2413" s="1">
        <f t="shared" si="37"/>
        <v>0</v>
      </c>
      <c r="BP2413" s="2"/>
    </row>
    <row r="2414" spans="1:68" x14ac:dyDescent="0.25">
      <c r="A2414" s="3"/>
      <c r="B2414" s="4"/>
      <c r="C2414" s="2"/>
      <c r="D2414" s="5"/>
      <c r="E2414" s="5"/>
      <c r="F2414" s="5"/>
      <c r="G2414" s="5"/>
      <c r="H2414" s="5"/>
      <c r="I2414" s="5"/>
      <c r="J2414" s="5"/>
      <c r="K2414" s="5"/>
      <c r="L2414" s="5"/>
      <c r="M2414" s="5"/>
      <c r="N2414" s="5"/>
      <c r="O2414" s="5"/>
      <c r="P2414" s="5"/>
      <c r="Q2414" s="5"/>
      <c r="R2414" s="5"/>
      <c r="S2414" s="5"/>
      <c r="T2414" s="5"/>
      <c r="U2414" s="5"/>
      <c r="V2414" s="5"/>
      <c r="W2414" s="5"/>
      <c r="X2414" s="5"/>
      <c r="Y2414" s="5"/>
      <c r="Z2414" s="5"/>
      <c r="AA2414" s="5"/>
      <c r="AB2414" s="5"/>
      <c r="AC2414" s="5"/>
      <c r="AD2414" s="5"/>
      <c r="AE2414" s="5"/>
      <c r="AF2414" s="5"/>
      <c r="AG2414" s="5"/>
      <c r="AH2414" s="5"/>
      <c r="AI2414" s="5"/>
      <c r="AJ2414" s="5"/>
      <c r="AK2414" s="5"/>
      <c r="AL2414" s="5"/>
      <c r="AM2414" s="5"/>
      <c r="AN2414" s="5"/>
      <c r="AO2414" s="5"/>
      <c r="AP2414" s="5"/>
      <c r="AQ2414" s="5"/>
      <c r="AR2414" s="5"/>
      <c r="AS2414" s="5"/>
      <c r="AT2414" s="5"/>
      <c r="AU2414" s="5"/>
      <c r="AV2414" s="5"/>
      <c r="AW2414" s="5"/>
      <c r="AX2414" s="5"/>
      <c r="AY2414" s="5"/>
      <c r="AZ2414" s="5"/>
      <c r="BA2414" s="5"/>
      <c r="BB2414" s="5"/>
      <c r="BC2414" s="5"/>
      <c r="BD2414" s="5"/>
      <c r="BE2414" s="5"/>
      <c r="BF2414" s="5"/>
      <c r="BG2414" s="5"/>
      <c r="BH2414" s="5"/>
      <c r="BI2414" s="5"/>
      <c r="BJ2414" s="5"/>
      <c r="BK2414" s="5"/>
      <c r="BL2414" s="5"/>
      <c r="BM2414" s="5"/>
      <c r="BN2414" s="5"/>
      <c r="BO2414" s="1">
        <f t="shared" si="37"/>
        <v>0</v>
      </c>
      <c r="BP2414" s="2"/>
    </row>
    <row r="2415" spans="1:68" x14ac:dyDescent="0.25">
      <c r="A2415" s="3"/>
      <c r="B2415" s="4"/>
      <c r="C2415" s="2"/>
      <c r="D2415" s="5"/>
      <c r="E2415" s="5"/>
      <c r="F2415" s="5"/>
      <c r="G2415" s="5"/>
      <c r="H2415" s="5"/>
      <c r="I2415" s="5"/>
      <c r="J2415" s="5"/>
      <c r="K2415" s="5"/>
      <c r="L2415" s="5"/>
      <c r="M2415" s="5"/>
      <c r="N2415" s="5"/>
      <c r="O2415" s="5"/>
      <c r="P2415" s="5"/>
      <c r="Q2415" s="5"/>
      <c r="R2415" s="5"/>
      <c r="S2415" s="5"/>
      <c r="T2415" s="5"/>
      <c r="U2415" s="5"/>
      <c r="V2415" s="5"/>
      <c r="W2415" s="5"/>
      <c r="X2415" s="5"/>
      <c r="Y2415" s="5"/>
      <c r="Z2415" s="5"/>
      <c r="AA2415" s="5"/>
      <c r="AB2415" s="5"/>
      <c r="AC2415" s="5"/>
      <c r="AD2415" s="5"/>
      <c r="AE2415" s="5"/>
      <c r="AF2415" s="5"/>
      <c r="AG2415" s="5"/>
      <c r="AH2415" s="5"/>
      <c r="AI2415" s="5"/>
      <c r="AJ2415" s="5"/>
      <c r="AK2415" s="5"/>
      <c r="AL2415" s="5"/>
      <c r="AM2415" s="5"/>
      <c r="AN2415" s="5"/>
      <c r="AO2415" s="5"/>
      <c r="AP2415" s="5"/>
      <c r="AQ2415" s="5"/>
      <c r="AR2415" s="5"/>
      <c r="AS2415" s="5"/>
      <c r="AT2415" s="5"/>
      <c r="AU2415" s="5"/>
      <c r="AV2415" s="5"/>
      <c r="AW2415" s="5"/>
      <c r="AX2415" s="5"/>
      <c r="AY2415" s="5"/>
      <c r="AZ2415" s="5"/>
      <c r="BA2415" s="5"/>
      <c r="BB2415" s="5"/>
      <c r="BC2415" s="5"/>
      <c r="BD2415" s="5"/>
      <c r="BE2415" s="5"/>
      <c r="BF2415" s="5"/>
      <c r="BG2415" s="5"/>
      <c r="BH2415" s="5"/>
      <c r="BI2415" s="5"/>
      <c r="BJ2415" s="5"/>
      <c r="BK2415" s="5"/>
      <c r="BL2415" s="5"/>
      <c r="BM2415" s="5"/>
      <c r="BN2415" s="5"/>
      <c r="BO2415" s="1">
        <f t="shared" si="37"/>
        <v>0</v>
      </c>
      <c r="BP2415" s="2"/>
    </row>
    <row r="2416" spans="1:68" x14ac:dyDescent="0.25">
      <c r="A2416" s="3"/>
      <c r="B2416" s="4"/>
      <c r="C2416" s="2"/>
      <c r="D2416" s="5"/>
      <c r="E2416" s="5"/>
      <c r="F2416" s="5"/>
      <c r="G2416" s="5"/>
      <c r="H2416" s="5"/>
      <c r="I2416" s="5"/>
      <c r="J2416" s="5"/>
      <c r="K2416" s="5"/>
      <c r="L2416" s="5"/>
      <c r="M2416" s="5"/>
      <c r="N2416" s="5"/>
      <c r="O2416" s="5"/>
      <c r="P2416" s="5"/>
      <c r="Q2416" s="5"/>
      <c r="R2416" s="5"/>
      <c r="S2416" s="5"/>
      <c r="T2416" s="5"/>
      <c r="U2416" s="5"/>
      <c r="V2416" s="5"/>
      <c r="W2416" s="5"/>
      <c r="X2416" s="5"/>
      <c r="Y2416" s="5"/>
      <c r="Z2416" s="5"/>
      <c r="AA2416" s="5"/>
      <c r="AB2416" s="5"/>
      <c r="AC2416" s="5"/>
      <c r="AD2416" s="5"/>
      <c r="AE2416" s="5"/>
      <c r="AF2416" s="5"/>
      <c r="AG2416" s="5"/>
      <c r="AH2416" s="5"/>
      <c r="AI2416" s="5"/>
      <c r="AJ2416" s="5"/>
      <c r="AK2416" s="5"/>
      <c r="AL2416" s="5"/>
      <c r="AM2416" s="5"/>
      <c r="AN2416" s="5"/>
      <c r="AO2416" s="5"/>
      <c r="AP2416" s="5"/>
      <c r="AQ2416" s="5"/>
      <c r="AR2416" s="5"/>
      <c r="AS2416" s="5"/>
      <c r="AT2416" s="5"/>
      <c r="AU2416" s="5"/>
      <c r="AV2416" s="5"/>
      <c r="AW2416" s="5"/>
      <c r="AX2416" s="5"/>
      <c r="AY2416" s="5"/>
      <c r="AZ2416" s="5"/>
      <c r="BA2416" s="5"/>
      <c r="BB2416" s="5"/>
      <c r="BC2416" s="5"/>
      <c r="BD2416" s="5"/>
      <c r="BE2416" s="5"/>
      <c r="BF2416" s="5"/>
      <c r="BG2416" s="5"/>
      <c r="BH2416" s="5"/>
      <c r="BI2416" s="5"/>
      <c r="BJ2416" s="5"/>
      <c r="BK2416" s="5"/>
      <c r="BL2416" s="5"/>
      <c r="BM2416" s="5"/>
      <c r="BN2416" s="5"/>
      <c r="BO2416" s="1">
        <f t="shared" si="37"/>
        <v>0</v>
      </c>
      <c r="BP2416" s="2"/>
    </row>
    <row r="2417" spans="1:68" x14ac:dyDescent="0.25">
      <c r="A2417" s="3"/>
      <c r="B2417" s="4"/>
      <c r="C2417" s="2"/>
      <c r="D2417" s="5"/>
      <c r="E2417" s="5"/>
      <c r="F2417" s="5"/>
      <c r="G2417" s="5"/>
      <c r="H2417" s="5"/>
      <c r="I2417" s="5"/>
      <c r="J2417" s="5"/>
      <c r="K2417" s="5"/>
      <c r="L2417" s="5"/>
      <c r="M2417" s="5"/>
      <c r="N2417" s="5"/>
      <c r="O2417" s="5"/>
      <c r="P2417" s="5"/>
      <c r="Q2417" s="5"/>
      <c r="R2417" s="5"/>
      <c r="S2417" s="5"/>
      <c r="T2417" s="5"/>
      <c r="U2417" s="5"/>
      <c r="V2417" s="5"/>
      <c r="W2417" s="5"/>
      <c r="X2417" s="5"/>
      <c r="Y2417" s="5"/>
      <c r="Z2417" s="5"/>
      <c r="AA2417" s="5"/>
      <c r="AB2417" s="5"/>
      <c r="AC2417" s="5"/>
      <c r="AD2417" s="5"/>
      <c r="AE2417" s="5"/>
      <c r="AF2417" s="5"/>
      <c r="AG2417" s="5"/>
      <c r="AH2417" s="5"/>
      <c r="AI2417" s="5"/>
      <c r="AJ2417" s="5"/>
      <c r="AK2417" s="5"/>
      <c r="AL2417" s="5"/>
      <c r="AM2417" s="5"/>
      <c r="AN2417" s="5"/>
      <c r="AO2417" s="5"/>
      <c r="AP2417" s="5"/>
      <c r="AQ2417" s="5"/>
      <c r="AR2417" s="5"/>
      <c r="AS2417" s="5"/>
      <c r="AT2417" s="5"/>
      <c r="AU2417" s="5"/>
      <c r="AV2417" s="5"/>
      <c r="AW2417" s="5"/>
      <c r="AX2417" s="5"/>
      <c r="AY2417" s="5"/>
      <c r="AZ2417" s="5"/>
      <c r="BA2417" s="5"/>
      <c r="BB2417" s="5"/>
      <c r="BC2417" s="5"/>
      <c r="BD2417" s="5"/>
      <c r="BE2417" s="5"/>
      <c r="BF2417" s="5"/>
      <c r="BG2417" s="5"/>
      <c r="BH2417" s="5"/>
      <c r="BI2417" s="5"/>
      <c r="BJ2417" s="5"/>
      <c r="BK2417" s="5"/>
      <c r="BL2417" s="5"/>
      <c r="BM2417" s="5"/>
      <c r="BN2417" s="5"/>
      <c r="BO2417" s="1">
        <f t="shared" si="37"/>
        <v>0</v>
      </c>
      <c r="BP2417" s="2"/>
    </row>
    <row r="2418" spans="1:68" x14ac:dyDescent="0.25">
      <c r="A2418" s="3"/>
      <c r="B2418" s="4"/>
      <c r="C2418" s="2"/>
      <c r="D2418" s="5"/>
      <c r="E2418" s="5"/>
      <c r="F2418" s="5"/>
      <c r="G2418" s="5"/>
      <c r="H2418" s="5"/>
      <c r="I2418" s="5"/>
      <c r="J2418" s="5"/>
      <c r="K2418" s="5"/>
      <c r="L2418" s="5"/>
      <c r="M2418" s="5"/>
      <c r="N2418" s="5"/>
      <c r="O2418" s="5"/>
      <c r="P2418" s="5"/>
      <c r="Q2418" s="5"/>
      <c r="R2418" s="5"/>
      <c r="S2418" s="5"/>
      <c r="T2418" s="5"/>
      <c r="U2418" s="5"/>
      <c r="V2418" s="5"/>
      <c r="W2418" s="5"/>
      <c r="X2418" s="5"/>
      <c r="Y2418" s="5"/>
      <c r="Z2418" s="5"/>
      <c r="AA2418" s="5"/>
      <c r="AB2418" s="5"/>
      <c r="AC2418" s="5"/>
      <c r="AD2418" s="5"/>
      <c r="AE2418" s="5"/>
      <c r="AF2418" s="5"/>
      <c r="AG2418" s="5"/>
      <c r="AH2418" s="5"/>
      <c r="AI2418" s="5"/>
      <c r="AJ2418" s="5"/>
      <c r="AK2418" s="5"/>
      <c r="AL2418" s="5"/>
      <c r="AM2418" s="5"/>
      <c r="AN2418" s="5"/>
      <c r="AO2418" s="5"/>
      <c r="AP2418" s="5"/>
      <c r="AQ2418" s="5"/>
      <c r="AR2418" s="5"/>
      <c r="AS2418" s="5"/>
      <c r="AT2418" s="5"/>
      <c r="AU2418" s="5"/>
      <c r="AV2418" s="5"/>
      <c r="AW2418" s="5"/>
      <c r="AX2418" s="5"/>
      <c r="AY2418" s="5"/>
      <c r="AZ2418" s="5"/>
      <c r="BA2418" s="5"/>
      <c r="BB2418" s="5"/>
      <c r="BC2418" s="5"/>
      <c r="BD2418" s="5"/>
      <c r="BE2418" s="5"/>
      <c r="BF2418" s="5"/>
      <c r="BG2418" s="5"/>
      <c r="BH2418" s="5"/>
      <c r="BI2418" s="5"/>
      <c r="BJ2418" s="5"/>
      <c r="BK2418" s="5"/>
      <c r="BL2418" s="5"/>
      <c r="BM2418" s="5"/>
      <c r="BN2418" s="5"/>
      <c r="BO2418" s="1">
        <f t="shared" si="37"/>
        <v>0</v>
      </c>
      <c r="BP2418" s="2"/>
    </row>
    <row r="2419" spans="1:68" x14ac:dyDescent="0.25">
      <c r="A2419" s="3"/>
      <c r="B2419" s="4"/>
      <c r="C2419" s="2"/>
      <c r="D2419" s="5"/>
      <c r="E2419" s="5"/>
      <c r="F2419" s="5"/>
      <c r="G2419" s="5"/>
      <c r="H2419" s="5"/>
      <c r="I2419" s="5"/>
      <c r="J2419" s="5"/>
      <c r="K2419" s="5"/>
      <c r="L2419" s="5"/>
      <c r="M2419" s="5"/>
      <c r="N2419" s="5"/>
      <c r="O2419" s="5"/>
      <c r="P2419" s="5"/>
      <c r="Q2419" s="5"/>
      <c r="R2419" s="5"/>
      <c r="S2419" s="5"/>
      <c r="T2419" s="5"/>
      <c r="U2419" s="5"/>
      <c r="V2419" s="5"/>
      <c r="W2419" s="5"/>
      <c r="X2419" s="5"/>
      <c r="Y2419" s="5"/>
      <c r="Z2419" s="5"/>
      <c r="AA2419" s="5"/>
      <c r="AB2419" s="5"/>
      <c r="AC2419" s="5"/>
      <c r="AD2419" s="5"/>
      <c r="AE2419" s="5"/>
      <c r="AF2419" s="5"/>
      <c r="AG2419" s="5"/>
      <c r="AH2419" s="5"/>
      <c r="AI2419" s="5"/>
      <c r="AJ2419" s="5"/>
      <c r="AK2419" s="5"/>
      <c r="AL2419" s="5"/>
      <c r="AM2419" s="5"/>
      <c r="AN2419" s="5"/>
      <c r="AO2419" s="5"/>
      <c r="AP2419" s="5"/>
      <c r="AQ2419" s="5"/>
      <c r="AR2419" s="5"/>
      <c r="AS2419" s="5"/>
      <c r="AT2419" s="5"/>
      <c r="AU2419" s="5"/>
      <c r="AV2419" s="5"/>
      <c r="AW2419" s="5"/>
      <c r="AX2419" s="5"/>
      <c r="AY2419" s="5"/>
      <c r="AZ2419" s="5"/>
      <c r="BA2419" s="5"/>
      <c r="BB2419" s="5"/>
      <c r="BC2419" s="5"/>
      <c r="BD2419" s="5"/>
      <c r="BE2419" s="5"/>
      <c r="BF2419" s="5"/>
      <c r="BG2419" s="5"/>
      <c r="BH2419" s="5"/>
      <c r="BI2419" s="5"/>
      <c r="BJ2419" s="5"/>
      <c r="BK2419" s="5"/>
      <c r="BL2419" s="5"/>
      <c r="BM2419" s="5"/>
      <c r="BN2419" s="5"/>
      <c r="BO2419" s="1">
        <f t="shared" si="37"/>
        <v>0</v>
      </c>
      <c r="BP2419" s="2"/>
    </row>
    <row r="2420" spans="1:68" x14ac:dyDescent="0.25">
      <c r="A2420" s="3"/>
      <c r="B2420" s="4"/>
      <c r="C2420" s="2"/>
      <c r="D2420" s="5"/>
      <c r="E2420" s="5"/>
      <c r="F2420" s="5"/>
      <c r="G2420" s="5"/>
      <c r="H2420" s="5"/>
      <c r="I2420" s="5"/>
      <c r="J2420" s="5"/>
      <c r="K2420" s="5"/>
      <c r="L2420" s="5"/>
      <c r="M2420" s="5"/>
      <c r="N2420" s="5"/>
      <c r="O2420" s="5"/>
      <c r="P2420" s="5"/>
      <c r="Q2420" s="5"/>
      <c r="R2420" s="5"/>
      <c r="S2420" s="5"/>
      <c r="T2420" s="5"/>
      <c r="U2420" s="5"/>
      <c r="V2420" s="5"/>
      <c r="W2420" s="5"/>
      <c r="X2420" s="5"/>
      <c r="Y2420" s="5"/>
      <c r="Z2420" s="5"/>
      <c r="AA2420" s="5"/>
      <c r="AB2420" s="5"/>
      <c r="AC2420" s="5"/>
      <c r="AD2420" s="5"/>
      <c r="AE2420" s="5"/>
      <c r="AF2420" s="5"/>
      <c r="AG2420" s="5"/>
      <c r="AH2420" s="5"/>
      <c r="AI2420" s="5"/>
      <c r="AJ2420" s="5"/>
      <c r="AK2420" s="5"/>
      <c r="AL2420" s="5"/>
      <c r="AM2420" s="5"/>
      <c r="AN2420" s="5"/>
      <c r="AO2420" s="5"/>
      <c r="AP2420" s="5"/>
      <c r="AQ2420" s="5"/>
      <c r="AR2420" s="5"/>
      <c r="AS2420" s="5"/>
      <c r="AT2420" s="5"/>
      <c r="AU2420" s="5"/>
      <c r="AV2420" s="5"/>
      <c r="AW2420" s="5"/>
      <c r="AX2420" s="5"/>
      <c r="AY2420" s="5"/>
      <c r="AZ2420" s="5"/>
      <c r="BA2420" s="5"/>
      <c r="BB2420" s="5"/>
      <c r="BC2420" s="5"/>
      <c r="BD2420" s="5"/>
      <c r="BE2420" s="5"/>
      <c r="BF2420" s="5"/>
      <c r="BG2420" s="5"/>
      <c r="BH2420" s="5"/>
      <c r="BI2420" s="5"/>
      <c r="BJ2420" s="5"/>
      <c r="BK2420" s="5"/>
      <c r="BL2420" s="5"/>
      <c r="BM2420" s="5"/>
      <c r="BN2420" s="5"/>
      <c r="BO2420" s="1">
        <f t="shared" si="37"/>
        <v>0</v>
      </c>
      <c r="BP2420" s="2"/>
    </row>
    <row r="2421" spans="1:68" x14ac:dyDescent="0.25">
      <c r="A2421" s="3"/>
      <c r="B2421" s="4"/>
      <c r="C2421" s="2"/>
      <c r="D2421" s="5"/>
      <c r="E2421" s="5"/>
      <c r="F2421" s="5"/>
      <c r="G2421" s="5"/>
      <c r="H2421" s="5"/>
      <c r="I2421" s="5"/>
      <c r="J2421" s="5"/>
      <c r="K2421" s="5"/>
      <c r="L2421" s="5"/>
      <c r="M2421" s="5"/>
      <c r="N2421" s="5"/>
      <c r="O2421" s="5"/>
      <c r="P2421" s="5"/>
      <c r="Q2421" s="5"/>
      <c r="R2421" s="5"/>
      <c r="S2421" s="5"/>
      <c r="T2421" s="5"/>
      <c r="U2421" s="5"/>
      <c r="V2421" s="5"/>
      <c r="W2421" s="5"/>
      <c r="X2421" s="5"/>
      <c r="Y2421" s="5"/>
      <c r="Z2421" s="5"/>
      <c r="AA2421" s="5"/>
      <c r="AB2421" s="5"/>
      <c r="AC2421" s="5"/>
      <c r="AD2421" s="5"/>
      <c r="AE2421" s="5"/>
      <c r="AF2421" s="5"/>
      <c r="AG2421" s="5"/>
      <c r="AH2421" s="5"/>
      <c r="AI2421" s="5"/>
      <c r="AJ2421" s="5"/>
      <c r="AK2421" s="5"/>
      <c r="AL2421" s="5"/>
      <c r="AM2421" s="5"/>
      <c r="AN2421" s="5"/>
      <c r="AO2421" s="5"/>
      <c r="AP2421" s="5"/>
      <c r="AQ2421" s="5"/>
      <c r="AR2421" s="5"/>
      <c r="AS2421" s="5"/>
      <c r="AT2421" s="5"/>
      <c r="AU2421" s="5"/>
      <c r="AV2421" s="5"/>
      <c r="AW2421" s="5"/>
      <c r="AX2421" s="5"/>
      <c r="AY2421" s="5"/>
      <c r="AZ2421" s="5"/>
      <c r="BA2421" s="5"/>
      <c r="BB2421" s="5"/>
      <c r="BC2421" s="5"/>
      <c r="BD2421" s="5"/>
      <c r="BE2421" s="5"/>
      <c r="BF2421" s="5"/>
      <c r="BG2421" s="5"/>
      <c r="BH2421" s="5"/>
      <c r="BI2421" s="5"/>
      <c r="BJ2421" s="5"/>
      <c r="BK2421" s="5"/>
      <c r="BL2421" s="5"/>
      <c r="BM2421" s="5"/>
      <c r="BN2421" s="5"/>
      <c r="BO2421" s="1">
        <f t="shared" si="37"/>
        <v>0</v>
      </c>
      <c r="BP2421" s="2"/>
    </row>
    <row r="2422" spans="1:68" x14ac:dyDescent="0.25">
      <c r="A2422" s="3"/>
      <c r="B2422" s="4"/>
      <c r="C2422" s="2"/>
      <c r="D2422" s="5"/>
      <c r="E2422" s="5"/>
      <c r="F2422" s="5"/>
      <c r="G2422" s="5"/>
      <c r="H2422" s="5"/>
      <c r="I2422" s="5"/>
      <c r="J2422" s="5"/>
      <c r="K2422" s="5"/>
      <c r="L2422" s="5"/>
      <c r="M2422" s="5"/>
      <c r="N2422" s="5"/>
      <c r="O2422" s="5"/>
      <c r="P2422" s="5"/>
      <c r="Q2422" s="5"/>
      <c r="R2422" s="5"/>
      <c r="S2422" s="5"/>
      <c r="T2422" s="5"/>
      <c r="U2422" s="5"/>
      <c r="V2422" s="5"/>
      <c r="W2422" s="5"/>
      <c r="X2422" s="5"/>
      <c r="Y2422" s="5"/>
      <c r="Z2422" s="5"/>
      <c r="AA2422" s="5"/>
      <c r="AB2422" s="5"/>
      <c r="AC2422" s="5"/>
      <c r="AD2422" s="5"/>
      <c r="AE2422" s="5"/>
      <c r="AF2422" s="5"/>
      <c r="AG2422" s="5"/>
      <c r="AH2422" s="5"/>
      <c r="AI2422" s="5"/>
      <c r="AJ2422" s="5"/>
      <c r="AK2422" s="5"/>
      <c r="AL2422" s="5"/>
      <c r="AM2422" s="5"/>
      <c r="AN2422" s="5"/>
      <c r="AO2422" s="5"/>
      <c r="AP2422" s="5"/>
      <c r="AQ2422" s="5"/>
      <c r="AR2422" s="5"/>
      <c r="AS2422" s="5"/>
      <c r="AT2422" s="5"/>
      <c r="AU2422" s="5"/>
      <c r="AV2422" s="5"/>
      <c r="AW2422" s="5"/>
      <c r="AX2422" s="5"/>
      <c r="AY2422" s="5"/>
      <c r="AZ2422" s="5"/>
      <c r="BA2422" s="5"/>
      <c r="BB2422" s="5"/>
      <c r="BC2422" s="5"/>
      <c r="BD2422" s="5"/>
      <c r="BE2422" s="5"/>
      <c r="BF2422" s="5"/>
      <c r="BG2422" s="5"/>
      <c r="BH2422" s="5"/>
      <c r="BI2422" s="5"/>
      <c r="BJ2422" s="5"/>
      <c r="BK2422" s="5"/>
      <c r="BL2422" s="5"/>
      <c r="BM2422" s="5"/>
      <c r="BN2422" s="5"/>
      <c r="BO2422" s="1">
        <f t="shared" si="37"/>
        <v>0</v>
      </c>
      <c r="BP2422" s="2"/>
    </row>
    <row r="2423" spans="1:68" x14ac:dyDescent="0.25">
      <c r="A2423" s="3"/>
      <c r="B2423" s="4"/>
      <c r="C2423" s="2"/>
      <c r="D2423" s="5"/>
      <c r="E2423" s="5"/>
      <c r="F2423" s="5"/>
      <c r="G2423" s="5"/>
      <c r="H2423" s="5"/>
      <c r="I2423" s="5"/>
      <c r="J2423" s="5"/>
      <c r="K2423" s="5"/>
      <c r="L2423" s="5"/>
      <c r="M2423" s="5"/>
      <c r="N2423" s="5"/>
      <c r="O2423" s="5"/>
      <c r="P2423" s="5"/>
      <c r="Q2423" s="5"/>
      <c r="R2423" s="5"/>
      <c r="S2423" s="5"/>
      <c r="T2423" s="5"/>
      <c r="U2423" s="5"/>
      <c r="V2423" s="5"/>
      <c r="W2423" s="5"/>
      <c r="X2423" s="5"/>
      <c r="Y2423" s="5"/>
      <c r="Z2423" s="5"/>
      <c r="AA2423" s="5"/>
      <c r="AB2423" s="5"/>
      <c r="AC2423" s="5"/>
      <c r="AD2423" s="5"/>
      <c r="AE2423" s="5"/>
      <c r="AF2423" s="5"/>
      <c r="AG2423" s="5"/>
      <c r="AH2423" s="5"/>
      <c r="AI2423" s="5"/>
      <c r="AJ2423" s="5"/>
      <c r="AK2423" s="5"/>
      <c r="AL2423" s="5"/>
      <c r="AM2423" s="5"/>
      <c r="AN2423" s="5"/>
      <c r="AO2423" s="5"/>
      <c r="AP2423" s="5"/>
      <c r="AQ2423" s="5"/>
      <c r="AR2423" s="5"/>
      <c r="AS2423" s="5"/>
      <c r="AT2423" s="5"/>
      <c r="AU2423" s="5"/>
      <c r="AV2423" s="5"/>
      <c r="AW2423" s="5"/>
      <c r="AX2423" s="5"/>
      <c r="AY2423" s="5"/>
      <c r="AZ2423" s="5"/>
      <c r="BA2423" s="5"/>
      <c r="BB2423" s="5"/>
      <c r="BC2423" s="5"/>
      <c r="BD2423" s="5"/>
      <c r="BE2423" s="5"/>
      <c r="BF2423" s="5"/>
      <c r="BG2423" s="5"/>
      <c r="BH2423" s="5"/>
      <c r="BI2423" s="5"/>
      <c r="BJ2423" s="5"/>
      <c r="BK2423" s="5"/>
      <c r="BL2423" s="5"/>
      <c r="BM2423" s="5"/>
      <c r="BN2423" s="5"/>
      <c r="BO2423" s="1">
        <f t="shared" si="37"/>
        <v>0</v>
      </c>
      <c r="BP2423" s="2"/>
    </row>
    <row r="2424" spans="1:68" x14ac:dyDescent="0.25">
      <c r="A2424" s="3"/>
      <c r="B2424" s="4"/>
      <c r="C2424" s="2"/>
      <c r="D2424" s="5"/>
      <c r="E2424" s="5"/>
      <c r="F2424" s="5"/>
      <c r="G2424" s="5"/>
      <c r="H2424" s="5"/>
      <c r="I2424" s="5"/>
      <c r="J2424" s="5"/>
      <c r="K2424" s="5"/>
      <c r="L2424" s="5"/>
      <c r="M2424" s="5"/>
      <c r="N2424" s="5"/>
      <c r="O2424" s="5"/>
      <c r="P2424" s="5"/>
      <c r="Q2424" s="5"/>
      <c r="R2424" s="5"/>
      <c r="S2424" s="5"/>
      <c r="T2424" s="5"/>
      <c r="U2424" s="5"/>
      <c r="V2424" s="5"/>
      <c r="W2424" s="5"/>
      <c r="X2424" s="5"/>
      <c r="Y2424" s="5"/>
      <c r="Z2424" s="5"/>
      <c r="AA2424" s="5"/>
      <c r="AB2424" s="5"/>
      <c r="AC2424" s="5"/>
      <c r="AD2424" s="5"/>
      <c r="AE2424" s="5"/>
      <c r="AF2424" s="5"/>
      <c r="AG2424" s="5"/>
      <c r="AH2424" s="5"/>
      <c r="AI2424" s="5"/>
      <c r="AJ2424" s="5"/>
      <c r="AK2424" s="5"/>
      <c r="AL2424" s="5"/>
      <c r="AM2424" s="5"/>
      <c r="AN2424" s="5"/>
      <c r="AO2424" s="5"/>
      <c r="AP2424" s="5"/>
      <c r="AQ2424" s="5"/>
      <c r="AR2424" s="5"/>
      <c r="AS2424" s="5"/>
      <c r="AT2424" s="5"/>
      <c r="AU2424" s="5"/>
      <c r="AV2424" s="5"/>
      <c r="AW2424" s="5"/>
      <c r="AX2424" s="5"/>
      <c r="AY2424" s="5"/>
      <c r="AZ2424" s="5"/>
      <c r="BA2424" s="5"/>
      <c r="BB2424" s="5"/>
      <c r="BC2424" s="5"/>
      <c r="BD2424" s="5"/>
      <c r="BE2424" s="5"/>
      <c r="BF2424" s="5"/>
      <c r="BG2424" s="5"/>
      <c r="BH2424" s="5"/>
      <c r="BI2424" s="5"/>
      <c r="BJ2424" s="5"/>
      <c r="BK2424" s="5"/>
      <c r="BL2424" s="5"/>
      <c r="BM2424" s="5"/>
      <c r="BN2424" s="5"/>
      <c r="BO2424" s="1">
        <f t="shared" si="37"/>
        <v>0</v>
      </c>
      <c r="BP2424" s="2"/>
    </row>
    <row r="2425" spans="1:68" x14ac:dyDescent="0.25">
      <c r="A2425" s="3"/>
      <c r="B2425" s="4"/>
      <c r="C2425" s="2"/>
      <c r="D2425" s="5"/>
      <c r="E2425" s="5"/>
      <c r="F2425" s="5"/>
      <c r="G2425" s="5"/>
      <c r="H2425" s="5"/>
      <c r="I2425" s="5"/>
      <c r="J2425" s="5"/>
      <c r="K2425" s="5"/>
      <c r="L2425" s="5"/>
      <c r="M2425" s="5"/>
      <c r="N2425" s="5"/>
      <c r="O2425" s="5"/>
      <c r="P2425" s="5"/>
      <c r="Q2425" s="5"/>
      <c r="R2425" s="5"/>
      <c r="S2425" s="5"/>
      <c r="T2425" s="5"/>
      <c r="U2425" s="5"/>
      <c r="V2425" s="5"/>
      <c r="W2425" s="5"/>
      <c r="X2425" s="5"/>
      <c r="Y2425" s="5"/>
      <c r="Z2425" s="5"/>
      <c r="AA2425" s="5"/>
      <c r="AB2425" s="5"/>
      <c r="AC2425" s="5"/>
      <c r="AD2425" s="5"/>
      <c r="AE2425" s="5"/>
      <c r="AF2425" s="5"/>
      <c r="AG2425" s="5"/>
      <c r="AH2425" s="5"/>
      <c r="AI2425" s="5"/>
      <c r="AJ2425" s="5"/>
      <c r="AK2425" s="5"/>
      <c r="AL2425" s="5"/>
      <c r="AM2425" s="5"/>
      <c r="AN2425" s="5"/>
      <c r="AO2425" s="5"/>
      <c r="AP2425" s="5"/>
      <c r="AQ2425" s="5"/>
      <c r="AR2425" s="5"/>
      <c r="AS2425" s="5"/>
      <c r="AT2425" s="5"/>
      <c r="AU2425" s="5"/>
      <c r="AV2425" s="5"/>
      <c r="AW2425" s="5"/>
      <c r="AX2425" s="5"/>
      <c r="AY2425" s="5"/>
      <c r="AZ2425" s="5"/>
      <c r="BA2425" s="5"/>
      <c r="BB2425" s="5"/>
      <c r="BC2425" s="5"/>
      <c r="BD2425" s="5"/>
      <c r="BE2425" s="5"/>
      <c r="BF2425" s="5"/>
      <c r="BG2425" s="5"/>
      <c r="BH2425" s="5"/>
      <c r="BI2425" s="5"/>
      <c r="BJ2425" s="5"/>
      <c r="BK2425" s="5"/>
      <c r="BL2425" s="5"/>
      <c r="BM2425" s="5"/>
      <c r="BN2425" s="5"/>
      <c r="BO2425" s="1">
        <f t="shared" si="37"/>
        <v>0</v>
      </c>
      <c r="BP2425" s="2"/>
    </row>
    <row r="2426" spans="1:68" x14ac:dyDescent="0.25">
      <c r="A2426" s="3"/>
      <c r="B2426" s="4"/>
      <c r="C2426" s="2"/>
      <c r="D2426" s="5"/>
      <c r="E2426" s="5"/>
      <c r="F2426" s="5"/>
      <c r="G2426" s="5"/>
      <c r="H2426" s="5"/>
      <c r="I2426" s="5"/>
      <c r="J2426" s="5"/>
      <c r="K2426" s="5"/>
      <c r="L2426" s="5"/>
      <c r="M2426" s="5"/>
      <c r="N2426" s="5"/>
      <c r="O2426" s="5"/>
      <c r="P2426" s="5"/>
      <c r="Q2426" s="5"/>
      <c r="R2426" s="5"/>
      <c r="S2426" s="5"/>
      <c r="T2426" s="5"/>
      <c r="U2426" s="5"/>
      <c r="V2426" s="5"/>
      <c r="W2426" s="5"/>
      <c r="X2426" s="5"/>
      <c r="Y2426" s="5"/>
      <c r="Z2426" s="5"/>
      <c r="AA2426" s="5"/>
      <c r="AB2426" s="5"/>
      <c r="AC2426" s="5"/>
      <c r="AD2426" s="5"/>
      <c r="AE2426" s="5"/>
      <c r="AF2426" s="5"/>
      <c r="AG2426" s="5"/>
      <c r="AH2426" s="5"/>
      <c r="AI2426" s="5"/>
      <c r="AJ2426" s="5"/>
      <c r="AK2426" s="5"/>
      <c r="AL2426" s="5"/>
      <c r="AM2426" s="5"/>
      <c r="AN2426" s="5"/>
      <c r="AO2426" s="5"/>
      <c r="AP2426" s="5"/>
      <c r="AQ2426" s="5"/>
      <c r="AR2426" s="5"/>
      <c r="AS2426" s="5"/>
      <c r="AT2426" s="5"/>
      <c r="AU2426" s="5"/>
      <c r="AV2426" s="5"/>
      <c r="AW2426" s="5"/>
      <c r="AX2426" s="5"/>
      <c r="AY2426" s="5"/>
      <c r="AZ2426" s="5"/>
      <c r="BA2426" s="5"/>
      <c r="BB2426" s="5"/>
      <c r="BC2426" s="5"/>
      <c r="BD2426" s="5"/>
      <c r="BE2426" s="5"/>
      <c r="BF2426" s="5"/>
      <c r="BG2426" s="5"/>
      <c r="BH2426" s="5"/>
      <c r="BI2426" s="5"/>
      <c r="BJ2426" s="5"/>
      <c r="BK2426" s="5"/>
      <c r="BL2426" s="5"/>
      <c r="BM2426" s="5"/>
      <c r="BN2426" s="5"/>
      <c r="BO2426" s="1">
        <f t="shared" si="37"/>
        <v>0</v>
      </c>
      <c r="BP2426" s="2"/>
    </row>
    <row r="2427" spans="1:68" x14ac:dyDescent="0.25">
      <c r="A2427" s="3"/>
      <c r="B2427" s="4"/>
      <c r="C2427" s="2"/>
      <c r="D2427" s="5"/>
      <c r="E2427" s="5"/>
      <c r="F2427" s="5"/>
      <c r="G2427" s="5"/>
      <c r="H2427" s="5"/>
      <c r="I2427" s="5"/>
      <c r="J2427" s="5"/>
      <c r="K2427" s="5"/>
      <c r="L2427" s="5"/>
      <c r="M2427" s="5"/>
      <c r="N2427" s="5"/>
      <c r="O2427" s="5"/>
      <c r="P2427" s="5"/>
      <c r="Q2427" s="5"/>
      <c r="R2427" s="5"/>
      <c r="S2427" s="5"/>
      <c r="T2427" s="5"/>
      <c r="U2427" s="5"/>
      <c r="V2427" s="5"/>
      <c r="W2427" s="5"/>
      <c r="X2427" s="5"/>
      <c r="Y2427" s="5"/>
      <c r="Z2427" s="5"/>
      <c r="AA2427" s="5"/>
      <c r="AB2427" s="5"/>
      <c r="AC2427" s="5"/>
      <c r="AD2427" s="5"/>
      <c r="AE2427" s="5"/>
      <c r="AF2427" s="5"/>
      <c r="AG2427" s="5"/>
      <c r="AH2427" s="5"/>
      <c r="AI2427" s="5"/>
      <c r="AJ2427" s="5"/>
      <c r="AK2427" s="5"/>
      <c r="AL2427" s="5"/>
      <c r="AM2427" s="5"/>
      <c r="AN2427" s="5"/>
      <c r="AO2427" s="5"/>
      <c r="AP2427" s="5"/>
      <c r="AQ2427" s="5"/>
      <c r="AR2427" s="5"/>
      <c r="AS2427" s="5"/>
      <c r="AT2427" s="5"/>
      <c r="AU2427" s="5"/>
      <c r="AV2427" s="5"/>
      <c r="AW2427" s="5"/>
      <c r="AX2427" s="5"/>
      <c r="AY2427" s="5"/>
      <c r="AZ2427" s="5"/>
      <c r="BA2427" s="5"/>
      <c r="BB2427" s="5"/>
      <c r="BC2427" s="5"/>
      <c r="BD2427" s="5"/>
      <c r="BE2427" s="5"/>
      <c r="BF2427" s="5"/>
      <c r="BG2427" s="5"/>
      <c r="BH2427" s="5"/>
      <c r="BI2427" s="5"/>
      <c r="BJ2427" s="5"/>
      <c r="BK2427" s="5"/>
      <c r="BL2427" s="5"/>
      <c r="BM2427" s="5"/>
      <c r="BN2427" s="5"/>
      <c r="BO2427" s="1">
        <f t="shared" si="37"/>
        <v>0</v>
      </c>
      <c r="BP2427" s="2"/>
    </row>
    <row r="2428" spans="1:68" x14ac:dyDescent="0.25">
      <c r="A2428" s="3"/>
      <c r="B2428" s="4"/>
      <c r="C2428" s="2"/>
      <c r="D2428" s="5"/>
      <c r="E2428" s="5"/>
      <c r="F2428" s="5"/>
      <c r="G2428" s="5"/>
      <c r="H2428" s="5"/>
      <c r="I2428" s="5"/>
      <c r="J2428" s="5"/>
      <c r="K2428" s="5"/>
      <c r="L2428" s="5"/>
      <c r="M2428" s="5"/>
      <c r="N2428" s="5"/>
      <c r="O2428" s="5"/>
      <c r="P2428" s="5"/>
      <c r="Q2428" s="5"/>
      <c r="R2428" s="5"/>
      <c r="S2428" s="5"/>
      <c r="T2428" s="5"/>
      <c r="U2428" s="5"/>
      <c r="V2428" s="5"/>
      <c r="W2428" s="5"/>
      <c r="X2428" s="5"/>
      <c r="Y2428" s="5"/>
      <c r="Z2428" s="5"/>
      <c r="AA2428" s="5"/>
      <c r="AB2428" s="5"/>
      <c r="AC2428" s="5"/>
      <c r="AD2428" s="5"/>
      <c r="AE2428" s="5"/>
      <c r="AF2428" s="5"/>
      <c r="AG2428" s="5"/>
      <c r="AH2428" s="5"/>
      <c r="AI2428" s="5"/>
      <c r="AJ2428" s="5"/>
      <c r="AK2428" s="5"/>
      <c r="AL2428" s="5"/>
      <c r="AM2428" s="5"/>
      <c r="AN2428" s="5"/>
      <c r="AO2428" s="5"/>
      <c r="AP2428" s="5"/>
      <c r="AQ2428" s="5"/>
      <c r="AR2428" s="5"/>
      <c r="AS2428" s="5"/>
      <c r="AT2428" s="5"/>
      <c r="AU2428" s="5"/>
      <c r="AV2428" s="5"/>
      <c r="AW2428" s="5"/>
      <c r="AX2428" s="5"/>
      <c r="AY2428" s="5"/>
      <c r="AZ2428" s="5"/>
      <c r="BA2428" s="5"/>
      <c r="BB2428" s="5"/>
      <c r="BC2428" s="5"/>
      <c r="BD2428" s="5"/>
      <c r="BE2428" s="5"/>
      <c r="BF2428" s="5"/>
      <c r="BG2428" s="5"/>
      <c r="BH2428" s="5"/>
      <c r="BI2428" s="5"/>
      <c r="BJ2428" s="5"/>
      <c r="BK2428" s="5"/>
      <c r="BL2428" s="5"/>
      <c r="BM2428" s="5"/>
      <c r="BN2428" s="5"/>
      <c r="BO2428" s="1">
        <f t="shared" si="37"/>
        <v>0</v>
      </c>
      <c r="BP2428" s="2"/>
    </row>
    <row r="2429" spans="1:68" x14ac:dyDescent="0.25">
      <c r="A2429" s="3"/>
      <c r="B2429" s="4"/>
      <c r="C2429" s="2"/>
      <c r="D2429" s="5"/>
      <c r="E2429" s="5"/>
      <c r="F2429" s="5"/>
      <c r="G2429" s="5"/>
      <c r="H2429" s="5"/>
      <c r="I2429" s="5"/>
      <c r="J2429" s="5"/>
      <c r="K2429" s="5"/>
      <c r="L2429" s="5"/>
      <c r="M2429" s="5"/>
      <c r="N2429" s="5"/>
      <c r="O2429" s="5"/>
      <c r="P2429" s="5"/>
      <c r="Q2429" s="5"/>
      <c r="R2429" s="5"/>
      <c r="S2429" s="5"/>
      <c r="T2429" s="5"/>
      <c r="U2429" s="5"/>
      <c r="V2429" s="5"/>
      <c r="W2429" s="5"/>
      <c r="X2429" s="5"/>
      <c r="Y2429" s="5"/>
      <c r="Z2429" s="5"/>
      <c r="AA2429" s="5"/>
      <c r="AB2429" s="5"/>
      <c r="AC2429" s="5"/>
      <c r="AD2429" s="5"/>
      <c r="AE2429" s="5"/>
      <c r="AF2429" s="5"/>
      <c r="AG2429" s="5"/>
      <c r="AH2429" s="5"/>
      <c r="AI2429" s="5"/>
      <c r="AJ2429" s="5"/>
      <c r="AK2429" s="5"/>
      <c r="AL2429" s="5"/>
      <c r="AM2429" s="5"/>
      <c r="AN2429" s="5"/>
      <c r="AO2429" s="5"/>
      <c r="AP2429" s="5"/>
      <c r="AQ2429" s="5"/>
      <c r="AR2429" s="5"/>
      <c r="AS2429" s="5"/>
      <c r="AT2429" s="5"/>
      <c r="AU2429" s="5"/>
      <c r="AV2429" s="5"/>
      <c r="AW2429" s="5"/>
      <c r="AX2429" s="5"/>
      <c r="AY2429" s="5"/>
      <c r="AZ2429" s="5"/>
      <c r="BA2429" s="5"/>
      <c r="BB2429" s="5"/>
      <c r="BC2429" s="5"/>
      <c r="BD2429" s="5"/>
      <c r="BE2429" s="5"/>
      <c r="BF2429" s="5"/>
      <c r="BG2429" s="5"/>
      <c r="BH2429" s="5"/>
      <c r="BI2429" s="5"/>
      <c r="BJ2429" s="5"/>
      <c r="BK2429" s="5"/>
      <c r="BL2429" s="5"/>
      <c r="BM2429" s="5"/>
      <c r="BN2429" s="5"/>
      <c r="BO2429" s="1">
        <f t="shared" si="37"/>
        <v>0</v>
      </c>
      <c r="BP2429" s="2"/>
    </row>
    <row r="2430" spans="1:68" x14ac:dyDescent="0.25">
      <c r="A2430" s="3"/>
      <c r="B2430" s="4"/>
      <c r="C2430" s="2"/>
      <c r="D2430" s="5"/>
      <c r="E2430" s="5"/>
      <c r="F2430" s="5"/>
      <c r="G2430" s="5"/>
      <c r="H2430" s="5"/>
      <c r="I2430" s="5"/>
      <c r="J2430" s="5"/>
      <c r="K2430" s="5"/>
      <c r="L2430" s="5"/>
      <c r="M2430" s="5"/>
      <c r="N2430" s="5"/>
      <c r="O2430" s="5"/>
      <c r="P2430" s="5"/>
      <c r="Q2430" s="5"/>
      <c r="R2430" s="5"/>
      <c r="S2430" s="5"/>
      <c r="T2430" s="5"/>
      <c r="U2430" s="5"/>
      <c r="V2430" s="5"/>
      <c r="W2430" s="5"/>
      <c r="X2430" s="5"/>
      <c r="Y2430" s="5"/>
      <c r="Z2430" s="5"/>
      <c r="AA2430" s="5"/>
      <c r="AB2430" s="5"/>
      <c r="AC2430" s="5"/>
      <c r="AD2430" s="5"/>
      <c r="AE2430" s="5"/>
      <c r="AF2430" s="5"/>
      <c r="AG2430" s="5"/>
      <c r="AH2430" s="5"/>
      <c r="AI2430" s="5"/>
      <c r="AJ2430" s="5"/>
      <c r="AK2430" s="5"/>
      <c r="AL2430" s="5"/>
      <c r="AM2430" s="5"/>
      <c r="AN2430" s="5"/>
      <c r="AO2430" s="5"/>
      <c r="AP2430" s="5"/>
      <c r="AQ2430" s="5"/>
      <c r="AR2430" s="5"/>
      <c r="AS2430" s="5"/>
      <c r="AT2430" s="5"/>
      <c r="AU2430" s="5"/>
      <c r="AV2430" s="5"/>
      <c r="AW2430" s="5"/>
      <c r="AX2430" s="5"/>
      <c r="AY2430" s="5"/>
      <c r="AZ2430" s="5"/>
      <c r="BA2430" s="5"/>
      <c r="BB2430" s="5"/>
      <c r="BC2430" s="5"/>
      <c r="BD2430" s="5"/>
      <c r="BE2430" s="5"/>
      <c r="BF2430" s="5"/>
      <c r="BG2430" s="5"/>
      <c r="BH2430" s="5"/>
      <c r="BI2430" s="5"/>
      <c r="BJ2430" s="5"/>
      <c r="BK2430" s="5"/>
      <c r="BL2430" s="5"/>
      <c r="BM2430" s="5"/>
      <c r="BN2430" s="5"/>
      <c r="BO2430" s="1">
        <f t="shared" si="37"/>
        <v>0</v>
      </c>
      <c r="BP2430" s="2"/>
    </row>
    <row r="2431" spans="1:68" x14ac:dyDescent="0.25">
      <c r="A2431" s="3"/>
      <c r="B2431" s="4"/>
      <c r="C2431" s="2"/>
      <c r="D2431" s="5"/>
      <c r="E2431" s="5"/>
      <c r="F2431" s="5"/>
      <c r="G2431" s="5"/>
      <c r="H2431" s="5"/>
      <c r="I2431" s="5"/>
      <c r="J2431" s="5"/>
      <c r="K2431" s="5"/>
      <c r="L2431" s="5"/>
      <c r="M2431" s="5"/>
      <c r="N2431" s="5"/>
      <c r="O2431" s="5"/>
      <c r="P2431" s="5"/>
      <c r="Q2431" s="5"/>
      <c r="R2431" s="5"/>
      <c r="S2431" s="5"/>
      <c r="T2431" s="5"/>
      <c r="U2431" s="5"/>
      <c r="V2431" s="5"/>
      <c r="W2431" s="5"/>
      <c r="X2431" s="5"/>
      <c r="Y2431" s="5"/>
      <c r="Z2431" s="5"/>
      <c r="AA2431" s="5"/>
      <c r="AB2431" s="5"/>
      <c r="AC2431" s="5"/>
      <c r="AD2431" s="5"/>
      <c r="AE2431" s="5"/>
      <c r="AF2431" s="5"/>
      <c r="AG2431" s="5"/>
      <c r="AH2431" s="5"/>
      <c r="AI2431" s="5"/>
      <c r="AJ2431" s="5"/>
      <c r="AK2431" s="5"/>
      <c r="AL2431" s="5"/>
      <c r="AM2431" s="5"/>
      <c r="AN2431" s="5"/>
      <c r="AO2431" s="5"/>
      <c r="AP2431" s="5"/>
      <c r="AQ2431" s="5"/>
      <c r="AR2431" s="5"/>
      <c r="AS2431" s="5"/>
      <c r="AT2431" s="5"/>
      <c r="AU2431" s="5"/>
      <c r="AV2431" s="5"/>
      <c r="AW2431" s="5"/>
      <c r="AX2431" s="5"/>
      <c r="AY2431" s="5"/>
      <c r="AZ2431" s="5"/>
      <c r="BA2431" s="5"/>
      <c r="BB2431" s="5"/>
      <c r="BC2431" s="5"/>
      <c r="BD2431" s="5"/>
      <c r="BE2431" s="5"/>
      <c r="BF2431" s="5"/>
      <c r="BG2431" s="5"/>
      <c r="BH2431" s="5"/>
      <c r="BI2431" s="5"/>
      <c r="BJ2431" s="5"/>
      <c r="BK2431" s="5"/>
      <c r="BL2431" s="5"/>
      <c r="BM2431" s="5"/>
      <c r="BN2431" s="5"/>
      <c r="BO2431" s="1">
        <f t="shared" si="37"/>
        <v>0</v>
      </c>
      <c r="BP2431" s="2"/>
    </row>
    <row r="2432" spans="1:68" x14ac:dyDescent="0.25">
      <c r="A2432" s="3"/>
      <c r="B2432" s="4"/>
      <c r="C2432" s="2"/>
      <c r="D2432" s="5"/>
      <c r="E2432" s="5"/>
      <c r="F2432" s="5"/>
      <c r="G2432" s="5"/>
      <c r="H2432" s="5"/>
      <c r="I2432" s="5"/>
      <c r="J2432" s="5"/>
      <c r="K2432" s="5"/>
      <c r="L2432" s="5"/>
      <c r="M2432" s="5"/>
      <c r="N2432" s="5"/>
      <c r="O2432" s="5"/>
      <c r="P2432" s="5"/>
      <c r="Q2432" s="5"/>
      <c r="R2432" s="5"/>
      <c r="S2432" s="5"/>
      <c r="T2432" s="5"/>
      <c r="U2432" s="5"/>
      <c r="V2432" s="5"/>
      <c r="W2432" s="5"/>
      <c r="X2432" s="5"/>
      <c r="Y2432" s="5"/>
      <c r="Z2432" s="5"/>
      <c r="AA2432" s="5"/>
      <c r="AB2432" s="5"/>
      <c r="AC2432" s="5"/>
      <c r="AD2432" s="5"/>
      <c r="AE2432" s="5"/>
      <c r="AF2432" s="5"/>
      <c r="AG2432" s="5"/>
      <c r="AH2432" s="5"/>
      <c r="AI2432" s="5"/>
      <c r="AJ2432" s="5"/>
      <c r="AK2432" s="5"/>
      <c r="AL2432" s="5"/>
      <c r="AM2432" s="5"/>
      <c r="AN2432" s="5"/>
      <c r="AO2432" s="5"/>
      <c r="AP2432" s="5"/>
      <c r="AQ2432" s="5"/>
      <c r="AR2432" s="5"/>
      <c r="AS2432" s="5"/>
      <c r="AT2432" s="5"/>
      <c r="AU2432" s="5"/>
      <c r="AV2432" s="5"/>
      <c r="AW2432" s="5"/>
      <c r="AX2432" s="5"/>
      <c r="AY2432" s="5"/>
      <c r="AZ2432" s="5"/>
      <c r="BA2432" s="5"/>
      <c r="BB2432" s="5"/>
      <c r="BC2432" s="5"/>
      <c r="BD2432" s="5"/>
      <c r="BE2432" s="5"/>
      <c r="BF2432" s="5"/>
      <c r="BG2432" s="5"/>
      <c r="BH2432" s="5"/>
      <c r="BI2432" s="5"/>
      <c r="BJ2432" s="5"/>
      <c r="BK2432" s="5"/>
      <c r="BL2432" s="5"/>
      <c r="BM2432" s="5"/>
      <c r="BN2432" s="5"/>
      <c r="BO2432" s="1">
        <f t="shared" si="37"/>
        <v>0</v>
      </c>
      <c r="BP2432" s="2"/>
    </row>
    <row r="2433" spans="1:68" x14ac:dyDescent="0.25">
      <c r="A2433" s="3"/>
      <c r="B2433" s="4"/>
      <c r="C2433" s="2"/>
      <c r="D2433" s="5"/>
      <c r="E2433" s="5"/>
      <c r="F2433" s="5"/>
      <c r="G2433" s="5"/>
      <c r="H2433" s="5"/>
      <c r="I2433" s="5"/>
      <c r="J2433" s="5"/>
      <c r="K2433" s="5"/>
      <c r="L2433" s="5"/>
      <c r="M2433" s="5"/>
      <c r="N2433" s="5"/>
      <c r="O2433" s="5"/>
      <c r="P2433" s="5"/>
      <c r="Q2433" s="5"/>
      <c r="R2433" s="5"/>
      <c r="S2433" s="5"/>
      <c r="T2433" s="5"/>
      <c r="U2433" s="5"/>
      <c r="V2433" s="5"/>
      <c r="W2433" s="5"/>
      <c r="X2433" s="5"/>
      <c r="Y2433" s="5"/>
      <c r="Z2433" s="5"/>
      <c r="AA2433" s="5"/>
      <c r="AB2433" s="5"/>
      <c r="AC2433" s="5"/>
      <c r="AD2433" s="5"/>
      <c r="AE2433" s="5"/>
      <c r="AF2433" s="5"/>
      <c r="AG2433" s="5"/>
      <c r="AH2433" s="5"/>
      <c r="AI2433" s="5"/>
      <c r="AJ2433" s="5"/>
      <c r="AK2433" s="5"/>
      <c r="AL2433" s="5"/>
      <c r="AM2433" s="5"/>
      <c r="AN2433" s="5"/>
      <c r="AO2433" s="5"/>
      <c r="AP2433" s="5"/>
      <c r="AQ2433" s="5"/>
      <c r="AR2433" s="5"/>
      <c r="AS2433" s="5"/>
      <c r="AT2433" s="5"/>
      <c r="AU2433" s="5"/>
      <c r="AV2433" s="5"/>
      <c r="AW2433" s="5"/>
      <c r="AX2433" s="5"/>
      <c r="AY2433" s="5"/>
      <c r="AZ2433" s="5"/>
      <c r="BA2433" s="5"/>
      <c r="BB2433" s="5"/>
      <c r="BC2433" s="5"/>
      <c r="BD2433" s="5"/>
      <c r="BE2433" s="5"/>
      <c r="BF2433" s="5"/>
      <c r="BG2433" s="5"/>
      <c r="BH2433" s="5"/>
      <c r="BI2433" s="5"/>
      <c r="BJ2433" s="5"/>
      <c r="BK2433" s="5"/>
      <c r="BL2433" s="5"/>
      <c r="BM2433" s="5"/>
      <c r="BN2433" s="5"/>
      <c r="BO2433" s="1">
        <f t="shared" si="37"/>
        <v>0</v>
      </c>
      <c r="BP2433" s="2"/>
    </row>
    <row r="2434" spans="1:68" x14ac:dyDescent="0.25">
      <c r="A2434" s="3"/>
      <c r="B2434" s="4"/>
      <c r="C2434" s="2"/>
      <c r="D2434" s="5"/>
      <c r="E2434" s="5"/>
      <c r="F2434" s="5"/>
      <c r="G2434" s="5"/>
      <c r="H2434" s="5"/>
      <c r="I2434" s="5"/>
      <c r="J2434" s="5"/>
      <c r="K2434" s="5"/>
      <c r="L2434" s="5"/>
      <c r="M2434" s="5"/>
      <c r="N2434" s="5"/>
      <c r="O2434" s="5"/>
      <c r="P2434" s="5"/>
      <c r="Q2434" s="5"/>
      <c r="R2434" s="5"/>
      <c r="S2434" s="5"/>
      <c r="T2434" s="5"/>
      <c r="U2434" s="5"/>
      <c r="V2434" s="5"/>
      <c r="W2434" s="5"/>
      <c r="X2434" s="5"/>
      <c r="Y2434" s="5"/>
      <c r="Z2434" s="5"/>
      <c r="AA2434" s="5"/>
      <c r="AB2434" s="5"/>
      <c r="AC2434" s="5"/>
      <c r="AD2434" s="5"/>
      <c r="AE2434" s="5"/>
      <c r="AF2434" s="5"/>
      <c r="AG2434" s="5"/>
      <c r="AH2434" s="5"/>
      <c r="AI2434" s="5"/>
      <c r="AJ2434" s="5"/>
      <c r="AK2434" s="5"/>
      <c r="AL2434" s="5"/>
      <c r="AM2434" s="5"/>
      <c r="AN2434" s="5"/>
      <c r="AO2434" s="5"/>
      <c r="AP2434" s="5"/>
      <c r="AQ2434" s="5"/>
      <c r="AR2434" s="5"/>
      <c r="AS2434" s="5"/>
      <c r="AT2434" s="5"/>
      <c r="AU2434" s="5"/>
      <c r="AV2434" s="5"/>
      <c r="AW2434" s="5"/>
      <c r="AX2434" s="5"/>
      <c r="AY2434" s="5"/>
      <c r="AZ2434" s="5"/>
      <c r="BA2434" s="5"/>
      <c r="BB2434" s="5"/>
      <c r="BC2434" s="5"/>
      <c r="BD2434" s="5"/>
      <c r="BE2434" s="5"/>
      <c r="BF2434" s="5"/>
      <c r="BG2434" s="5"/>
      <c r="BH2434" s="5"/>
      <c r="BI2434" s="5"/>
      <c r="BJ2434" s="5"/>
      <c r="BK2434" s="5"/>
      <c r="BL2434" s="5"/>
      <c r="BM2434" s="5"/>
      <c r="BN2434" s="5"/>
      <c r="BO2434" s="1">
        <f t="shared" si="37"/>
        <v>0</v>
      </c>
      <c r="BP2434" s="2"/>
    </row>
    <row r="2435" spans="1:68" x14ac:dyDescent="0.25">
      <c r="A2435" s="3"/>
      <c r="B2435" s="4"/>
      <c r="C2435" s="2"/>
      <c r="D2435" s="5"/>
      <c r="E2435" s="5"/>
      <c r="F2435" s="5"/>
      <c r="G2435" s="5"/>
      <c r="H2435" s="5"/>
      <c r="I2435" s="5"/>
      <c r="J2435" s="5"/>
      <c r="K2435" s="5"/>
      <c r="L2435" s="5"/>
      <c r="M2435" s="5"/>
      <c r="N2435" s="5"/>
      <c r="O2435" s="5"/>
      <c r="P2435" s="5"/>
      <c r="Q2435" s="5"/>
      <c r="R2435" s="5"/>
      <c r="S2435" s="5"/>
      <c r="T2435" s="5"/>
      <c r="U2435" s="5"/>
      <c r="V2435" s="5"/>
      <c r="W2435" s="5"/>
      <c r="X2435" s="5"/>
      <c r="Y2435" s="5"/>
      <c r="Z2435" s="5"/>
      <c r="AA2435" s="5"/>
      <c r="AB2435" s="5"/>
      <c r="AC2435" s="5"/>
      <c r="AD2435" s="5"/>
      <c r="AE2435" s="5"/>
      <c r="AF2435" s="5"/>
      <c r="AG2435" s="5"/>
      <c r="AH2435" s="5"/>
      <c r="AI2435" s="5"/>
      <c r="AJ2435" s="5"/>
      <c r="AK2435" s="5"/>
      <c r="AL2435" s="5"/>
      <c r="AM2435" s="5"/>
      <c r="AN2435" s="5"/>
      <c r="AO2435" s="5"/>
      <c r="AP2435" s="5"/>
      <c r="AQ2435" s="5"/>
      <c r="AR2435" s="5"/>
      <c r="AS2435" s="5"/>
      <c r="AT2435" s="5"/>
      <c r="AU2435" s="5"/>
      <c r="AV2435" s="5"/>
      <c r="AW2435" s="5"/>
      <c r="AX2435" s="5"/>
      <c r="AY2435" s="5"/>
      <c r="AZ2435" s="5"/>
      <c r="BA2435" s="5"/>
      <c r="BB2435" s="5"/>
      <c r="BC2435" s="5"/>
      <c r="BD2435" s="5"/>
      <c r="BE2435" s="5"/>
      <c r="BF2435" s="5"/>
      <c r="BG2435" s="5"/>
      <c r="BH2435" s="5"/>
      <c r="BI2435" s="5"/>
      <c r="BJ2435" s="5"/>
      <c r="BK2435" s="5"/>
      <c r="BL2435" s="5"/>
      <c r="BM2435" s="5"/>
      <c r="BN2435" s="5"/>
      <c r="BO2435" s="1">
        <f t="shared" si="37"/>
        <v>0</v>
      </c>
      <c r="BP2435" s="2"/>
    </row>
    <row r="2436" spans="1:68" x14ac:dyDescent="0.25">
      <c r="A2436" s="3"/>
      <c r="B2436" s="4"/>
      <c r="C2436" s="2"/>
      <c r="D2436" s="5"/>
      <c r="E2436" s="5"/>
      <c r="F2436" s="5"/>
      <c r="G2436" s="5"/>
      <c r="H2436" s="5"/>
      <c r="I2436" s="5"/>
      <c r="J2436" s="5"/>
      <c r="K2436" s="5"/>
      <c r="L2436" s="5"/>
      <c r="M2436" s="5"/>
      <c r="N2436" s="5"/>
      <c r="O2436" s="5"/>
      <c r="P2436" s="5"/>
      <c r="Q2436" s="5"/>
      <c r="R2436" s="5"/>
      <c r="S2436" s="5"/>
      <c r="T2436" s="5"/>
      <c r="U2436" s="5"/>
      <c r="V2436" s="5"/>
      <c r="W2436" s="5"/>
      <c r="X2436" s="5"/>
      <c r="Y2436" s="5"/>
      <c r="Z2436" s="5"/>
      <c r="AA2436" s="5"/>
      <c r="AB2436" s="5"/>
      <c r="AC2436" s="5"/>
      <c r="AD2436" s="5"/>
      <c r="AE2436" s="5"/>
      <c r="AF2436" s="5"/>
      <c r="AG2436" s="5"/>
      <c r="AH2436" s="5"/>
      <c r="AI2436" s="5"/>
      <c r="AJ2436" s="5"/>
      <c r="AK2436" s="5"/>
      <c r="AL2436" s="5"/>
      <c r="AM2436" s="5"/>
      <c r="AN2436" s="5"/>
      <c r="AO2436" s="5"/>
      <c r="AP2436" s="5"/>
      <c r="AQ2436" s="5"/>
      <c r="AR2436" s="5"/>
      <c r="AS2436" s="5"/>
      <c r="AT2436" s="5"/>
      <c r="AU2436" s="5"/>
      <c r="AV2436" s="5"/>
      <c r="AW2436" s="5"/>
      <c r="AX2436" s="5"/>
      <c r="AY2436" s="5"/>
      <c r="AZ2436" s="5"/>
      <c r="BA2436" s="5"/>
      <c r="BB2436" s="5"/>
      <c r="BC2436" s="5"/>
      <c r="BD2436" s="5"/>
      <c r="BE2436" s="5"/>
      <c r="BF2436" s="5"/>
      <c r="BG2436" s="5"/>
      <c r="BH2436" s="5"/>
      <c r="BI2436" s="5"/>
      <c r="BJ2436" s="5"/>
      <c r="BK2436" s="5"/>
      <c r="BL2436" s="5"/>
      <c r="BM2436" s="5"/>
      <c r="BN2436" s="5"/>
      <c r="BO2436" s="1">
        <f t="shared" si="37"/>
        <v>0</v>
      </c>
      <c r="BP2436" s="2"/>
    </row>
    <row r="2437" spans="1:68" x14ac:dyDescent="0.25">
      <c r="A2437" s="3"/>
      <c r="B2437" s="4"/>
      <c r="C2437" s="2"/>
      <c r="D2437" s="5"/>
      <c r="E2437" s="5"/>
      <c r="F2437" s="5"/>
      <c r="G2437" s="5"/>
      <c r="H2437" s="5"/>
      <c r="I2437" s="5"/>
      <c r="J2437" s="5"/>
      <c r="K2437" s="5"/>
      <c r="L2437" s="5"/>
      <c r="M2437" s="5"/>
      <c r="N2437" s="5"/>
      <c r="O2437" s="5"/>
      <c r="P2437" s="5"/>
      <c r="Q2437" s="5"/>
      <c r="R2437" s="5"/>
      <c r="S2437" s="5"/>
      <c r="T2437" s="5"/>
      <c r="U2437" s="5"/>
      <c r="V2437" s="5"/>
      <c r="W2437" s="5"/>
      <c r="X2437" s="5"/>
      <c r="Y2437" s="5"/>
      <c r="Z2437" s="5"/>
      <c r="AA2437" s="5"/>
      <c r="AB2437" s="5"/>
      <c r="AC2437" s="5"/>
      <c r="AD2437" s="5"/>
      <c r="AE2437" s="5"/>
      <c r="AF2437" s="5"/>
      <c r="AG2437" s="5"/>
      <c r="AH2437" s="5"/>
      <c r="AI2437" s="5"/>
      <c r="AJ2437" s="5"/>
      <c r="AK2437" s="5"/>
      <c r="AL2437" s="5"/>
      <c r="AM2437" s="5"/>
      <c r="AN2437" s="5"/>
      <c r="AO2437" s="5"/>
      <c r="AP2437" s="5"/>
      <c r="AQ2437" s="5"/>
      <c r="AR2437" s="5"/>
      <c r="AS2437" s="5"/>
      <c r="AT2437" s="5"/>
      <c r="AU2437" s="5"/>
      <c r="AV2437" s="5"/>
      <c r="AW2437" s="5"/>
      <c r="AX2437" s="5"/>
      <c r="AY2437" s="5"/>
      <c r="AZ2437" s="5"/>
      <c r="BA2437" s="5"/>
      <c r="BB2437" s="5"/>
      <c r="BC2437" s="5"/>
      <c r="BD2437" s="5"/>
      <c r="BE2437" s="5"/>
      <c r="BF2437" s="5"/>
      <c r="BG2437" s="5"/>
      <c r="BH2437" s="5"/>
      <c r="BI2437" s="5"/>
      <c r="BJ2437" s="5"/>
      <c r="BK2437" s="5"/>
      <c r="BL2437" s="5"/>
      <c r="BM2437" s="5"/>
      <c r="BN2437" s="5"/>
      <c r="BO2437" s="1">
        <f t="shared" si="37"/>
        <v>0</v>
      </c>
      <c r="BP2437" s="2"/>
    </row>
    <row r="2438" spans="1:68" x14ac:dyDescent="0.25">
      <c r="A2438" s="3"/>
      <c r="B2438" s="4"/>
      <c r="C2438" s="2"/>
      <c r="D2438" s="5"/>
      <c r="E2438" s="5"/>
      <c r="F2438" s="5"/>
      <c r="G2438" s="5"/>
      <c r="H2438" s="5"/>
      <c r="I2438" s="5"/>
      <c r="J2438" s="5"/>
      <c r="K2438" s="5"/>
      <c r="L2438" s="5"/>
      <c r="M2438" s="5"/>
      <c r="N2438" s="5"/>
      <c r="O2438" s="5"/>
      <c r="P2438" s="5"/>
      <c r="Q2438" s="5"/>
      <c r="R2438" s="5"/>
      <c r="S2438" s="5"/>
      <c r="T2438" s="5"/>
      <c r="U2438" s="5"/>
      <c r="V2438" s="5"/>
      <c r="W2438" s="5"/>
      <c r="X2438" s="5"/>
      <c r="Y2438" s="5"/>
      <c r="Z2438" s="5"/>
      <c r="AA2438" s="5"/>
      <c r="AB2438" s="5"/>
      <c r="AC2438" s="5"/>
      <c r="AD2438" s="5"/>
      <c r="AE2438" s="5"/>
      <c r="AF2438" s="5"/>
      <c r="AG2438" s="5"/>
      <c r="AH2438" s="5"/>
      <c r="AI2438" s="5"/>
      <c r="AJ2438" s="5"/>
      <c r="AK2438" s="5"/>
      <c r="AL2438" s="5"/>
      <c r="AM2438" s="5"/>
      <c r="AN2438" s="5"/>
      <c r="AO2438" s="5"/>
      <c r="AP2438" s="5"/>
      <c r="AQ2438" s="5"/>
      <c r="AR2438" s="5"/>
      <c r="AS2438" s="5"/>
      <c r="AT2438" s="5"/>
      <c r="AU2438" s="5"/>
      <c r="AV2438" s="5"/>
      <c r="AW2438" s="5"/>
      <c r="AX2438" s="5"/>
      <c r="AY2438" s="5"/>
      <c r="AZ2438" s="5"/>
      <c r="BA2438" s="5"/>
      <c r="BB2438" s="5"/>
      <c r="BC2438" s="5"/>
      <c r="BD2438" s="5"/>
      <c r="BE2438" s="5"/>
      <c r="BF2438" s="5"/>
      <c r="BG2438" s="5"/>
      <c r="BH2438" s="5"/>
      <c r="BI2438" s="5"/>
      <c r="BJ2438" s="5"/>
      <c r="BK2438" s="5"/>
      <c r="BL2438" s="5"/>
      <c r="BM2438" s="5"/>
      <c r="BN2438" s="5"/>
      <c r="BO2438" s="1">
        <f t="shared" si="37"/>
        <v>0</v>
      </c>
      <c r="BP2438" s="2"/>
    </row>
    <row r="2439" spans="1:68" x14ac:dyDescent="0.25">
      <c r="A2439" s="3"/>
      <c r="B2439" s="4"/>
      <c r="C2439" s="2"/>
      <c r="D2439" s="5"/>
      <c r="E2439" s="5"/>
      <c r="F2439" s="5"/>
      <c r="G2439" s="5"/>
      <c r="H2439" s="5"/>
      <c r="I2439" s="5"/>
      <c r="J2439" s="5"/>
      <c r="K2439" s="5"/>
      <c r="L2439" s="5"/>
      <c r="M2439" s="5"/>
      <c r="N2439" s="5"/>
      <c r="O2439" s="5"/>
      <c r="P2439" s="5"/>
      <c r="Q2439" s="5"/>
      <c r="R2439" s="5"/>
      <c r="S2439" s="5"/>
      <c r="T2439" s="5"/>
      <c r="U2439" s="5"/>
      <c r="V2439" s="5"/>
      <c r="W2439" s="5"/>
      <c r="X2439" s="5"/>
      <c r="Y2439" s="5"/>
      <c r="Z2439" s="5"/>
      <c r="AA2439" s="5"/>
      <c r="AB2439" s="5"/>
      <c r="AC2439" s="5"/>
      <c r="AD2439" s="5"/>
      <c r="AE2439" s="5"/>
      <c r="AF2439" s="5"/>
      <c r="AG2439" s="5"/>
      <c r="AH2439" s="5"/>
      <c r="AI2439" s="5"/>
      <c r="AJ2439" s="5"/>
      <c r="AK2439" s="5"/>
      <c r="AL2439" s="5"/>
      <c r="AM2439" s="5"/>
      <c r="AN2439" s="5"/>
      <c r="AO2439" s="5"/>
      <c r="AP2439" s="5"/>
      <c r="AQ2439" s="5"/>
      <c r="AR2439" s="5"/>
      <c r="AS2439" s="5"/>
      <c r="AT2439" s="5"/>
      <c r="AU2439" s="5"/>
      <c r="AV2439" s="5"/>
      <c r="AW2439" s="5"/>
      <c r="AX2439" s="5"/>
      <c r="AY2439" s="5"/>
      <c r="AZ2439" s="5"/>
      <c r="BA2439" s="5"/>
      <c r="BB2439" s="5"/>
      <c r="BC2439" s="5"/>
      <c r="BD2439" s="5"/>
      <c r="BE2439" s="5"/>
      <c r="BF2439" s="5"/>
      <c r="BG2439" s="5"/>
      <c r="BH2439" s="5"/>
      <c r="BI2439" s="5"/>
      <c r="BJ2439" s="5"/>
      <c r="BK2439" s="5"/>
      <c r="BL2439" s="5"/>
      <c r="BM2439" s="5"/>
      <c r="BN2439" s="5"/>
      <c r="BO2439" s="1">
        <f t="shared" si="37"/>
        <v>0</v>
      </c>
      <c r="BP2439" s="2"/>
    </row>
    <row r="2440" spans="1:68" x14ac:dyDescent="0.25">
      <c r="A2440" s="3"/>
      <c r="B2440" s="4"/>
      <c r="C2440" s="2"/>
      <c r="D2440" s="5"/>
      <c r="E2440" s="5"/>
      <c r="F2440" s="5"/>
      <c r="G2440" s="5"/>
      <c r="H2440" s="5"/>
      <c r="I2440" s="5"/>
      <c r="J2440" s="5"/>
      <c r="K2440" s="5"/>
      <c r="L2440" s="5"/>
      <c r="M2440" s="5"/>
      <c r="N2440" s="5"/>
      <c r="O2440" s="5"/>
      <c r="P2440" s="5"/>
      <c r="Q2440" s="5"/>
      <c r="R2440" s="5"/>
      <c r="S2440" s="5"/>
      <c r="T2440" s="5"/>
      <c r="U2440" s="5"/>
      <c r="V2440" s="5"/>
      <c r="W2440" s="5"/>
      <c r="X2440" s="5"/>
      <c r="Y2440" s="5"/>
      <c r="Z2440" s="5"/>
      <c r="AA2440" s="5"/>
      <c r="AB2440" s="5"/>
      <c r="AC2440" s="5"/>
      <c r="AD2440" s="5"/>
      <c r="AE2440" s="5"/>
      <c r="AF2440" s="5"/>
      <c r="AG2440" s="5"/>
      <c r="AH2440" s="5"/>
      <c r="AI2440" s="5"/>
      <c r="AJ2440" s="5"/>
      <c r="AK2440" s="5"/>
      <c r="AL2440" s="5"/>
      <c r="AM2440" s="5"/>
      <c r="AN2440" s="5"/>
      <c r="AO2440" s="5"/>
      <c r="AP2440" s="5"/>
      <c r="AQ2440" s="5"/>
      <c r="AR2440" s="5"/>
      <c r="AS2440" s="5"/>
      <c r="AT2440" s="5"/>
      <c r="AU2440" s="5"/>
      <c r="AV2440" s="5"/>
      <c r="AW2440" s="5"/>
      <c r="AX2440" s="5"/>
      <c r="AY2440" s="5"/>
      <c r="AZ2440" s="5"/>
      <c r="BA2440" s="5"/>
      <c r="BB2440" s="5"/>
      <c r="BC2440" s="5"/>
      <c r="BD2440" s="5"/>
      <c r="BE2440" s="5"/>
      <c r="BF2440" s="5"/>
      <c r="BG2440" s="5"/>
      <c r="BH2440" s="5"/>
      <c r="BI2440" s="5"/>
      <c r="BJ2440" s="5"/>
      <c r="BK2440" s="5"/>
      <c r="BL2440" s="5"/>
      <c r="BM2440" s="5"/>
      <c r="BN2440" s="5"/>
      <c r="BO2440" s="1">
        <f t="shared" ref="BO2440:BO2454" si="38">COUNTA(D2440:BN2440)</f>
        <v>0</v>
      </c>
      <c r="BP2440" s="2"/>
    </row>
    <row r="2441" spans="1:68" x14ac:dyDescent="0.25">
      <c r="A2441" s="3"/>
      <c r="B2441" s="4"/>
      <c r="C2441" s="2"/>
      <c r="D2441" s="5"/>
      <c r="E2441" s="5"/>
      <c r="F2441" s="5"/>
      <c r="G2441" s="5"/>
      <c r="H2441" s="5"/>
      <c r="I2441" s="5"/>
      <c r="J2441" s="5"/>
      <c r="K2441" s="5"/>
      <c r="L2441" s="5"/>
      <c r="M2441" s="5"/>
      <c r="N2441" s="5"/>
      <c r="O2441" s="5"/>
      <c r="P2441" s="5"/>
      <c r="Q2441" s="5"/>
      <c r="R2441" s="5"/>
      <c r="S2441" s="5"/>
      <c r="T2441" s="5"/>
      <c r="U2441" s="5"/>
      <c r="V2441" s="5"/>
      <c r="W2441" s="5"/>
      <c r="X2441" s="5"/>
      <c r="Y2441" s="5"/>
      <c r="Z2441" s="5"/>
      <c r="AA2441" s="5"/>
      <c r="AB2441" s="5"/>
      <c r="AC2441" s="5"/>
      <c r="AD2441" s="5"/>
      <c r="AE2441" s="5"/>
      <c r="AF2441" s="5"/>
      <c r="AG2441" s="5"/>
      <c r="AH2441" s="5"/>
      <c r="AI2441" s="5"/>
      <c r="AJ2441" s="5"/>
      <c r="AK2441" s="5"/>
      <c r="AL2441" s="5"/>
      <c r="AM2441" s="5"/>
      <c r="AN2441" s="5"/>
      <c r="AO2441" s="5"/>
      <c r="AP2441" s="5"/>
      <c r="AQ2441" s="5"/>
      <c r="AR2441" s="5"/>
      <c r="AS2441" s="5"/>
      <c r="AT2441" s="5"/>
      <c r="AU2441" s="5"/>
      <c r="AV2441" s="5"/>
      <c r="AW2441" s="5"/>
      <c r="AX2441" s="5"/>
      <c r="AY2441" s="5"/>
      <c r="AZ2441" s="5"/>
      <c r="BA2441" s="5"/>
      <c r="BB2441" s="5"/>
      <c r="BC2441" s="5"/>
      <c r="BD2441" s="5"/>
      <c r="BE2441" s="5"/>
      <c r="BF2441" s="5"/>
      <c r="BG2441" s="5"/>
      <c r="BH2441" s="5"/>
      <c r="BI2441" s="5"/>
      <c r="BJ2441" s="5"/>
      <c r="BK2441" s="5"/>
      <c r="BL2441" s="5"/>
      <c r="BM2441" s="5"/>
      <c r="BN2441" s="5"/>
      <c r="BO2441" s="1">
        <f t="shared" si="38"/>
        <v>0</v>
      </c>
      <c r="BP2441" s="2"/>
    </row>
    <row r="2442" spans="1:68" x14ac:dyDescent="0.25">
      <c r="A2442" s="3"/>
      <c r="B2442" s="4"/>
      <c r="C2442" s="2"/>
      <c r="D2442" s="5"/>
      <c r="E2442" s="5"/>
      <c r="F2442" s="5"/>
      <c r="G2442" s="5"/>
      <c r="H2442" s="5"/>
      <c r="I2442" s="5"/>
      <c r="J2442" s="5"/>
      <c r="K2442" s="5"/>
      <c r="L2442" s="5"/>
      <c r="M2442" s="5"/>
      <c r="N2442" s="5"/>
      <c r="O2442" s="5"/>
      <c r="P2442" s="5"/>
      <c r="Q2442" s="5"/>
      <c r="R2442" s="5"/>
      <c r="S2442" s="5"/>
      <c r="T2442" s="5"/>
      <c r="U2442" s="5"/>
      <c r="V2442" s="5"/>
      <c r="W2442" s="5"/>
      <c r="X2442" s="5"/>
      <c r="Y2442" s="5"/>
      <c r="Z2442" s="5"/>
      <c r="AA2442" s="5"/>
      <c r="AB2442" s="5"/>
      <c r="AC2442" s="5"/>
      <c r="AD2442" s="5"/>
      <c r="AE2442" s="5"/>
      <c r="AF2442" s="5"/>
      <c r="AG2442" s="5"/>
      <c r="AH2442" s="5"/>
      <c r="AI2442" s="5"/>
      <c r="AJ2442" s="5"/>
      <c r="AK2442" s="5"/>
      <c r="AL2442" s="5"/>
      <c r="AM2442" s="5"/>
      <c r="AN2442" s="5"/>
      <c r="AO2442" s="5"/>
      <c r="AP2442" s="5"/>
      <c r="AQ2442" s="5"/>
      <c r="AR2442" s="5"/>
      <c r="AS2442" s="5"/>
      <c r="AT2442" s="5"/>
      <c r="AU2442" s="5"/>
      <c r="AV2442" s="5"/>
      <c r="AW2442" s="5"/>
      <c r="AX2442" s="5"/>
      <c r="AY2442" s="5"/>
      <c r="AZ2442" s="5"/>
      <c r="BA2442" s="5"/>
      <c r="BB2442" s="5"/>
      <c r="BC2442" s="5"/>
      <c r="BD2442" s="5"/>
      <c r="BE2442" s="5"/>
      <c r="BF2442" s="5"/>
      <c r="BG2442" s="5"/>
      <c r="BH2442" s="5"/>
      <c r="BI2442" s="5"/>
      <c r="BJ2442" s="5"/>
      <c r="BK2442" s="5"/>
      <c r="BL2442" s="5"/>
      <c r="BM2442" s="5"/>
      <c r="BN2442" s="5"/>
      <c r="BO2442" s="1">
        <f t="shared" si="38"/>
        <v>0</v>
      </c>
      <c r="BP2442" s="2"/>
    </row>
    <row r="2443" spans="1:68" x14ac:dyDescent="0.25">
      <c r="A2443" s="3"/>
      <c r="B2443" s="4"/>
      <c r="C2443" s="2"/>
      <c r="D2443" s="5"/>
      <c r="E2443" s="5"/>
      <c r="F2443" s="5"/>
      <c r="G2443" s="5"/>
      <c r="H2443" s="5"/>
      <c r="I2443" s="5"/>
      <c r="J2443" s="5"/>
      <c r="K2443" s="5"/>
      <c r="L2443" s="5"/>
      <c r="M2443" s="5"/>
      <c r="N2443" s="5"/>
      <c r="O2443" s="5"/>
      <c r="P2443" s="5"/>
      <c r="Q2443" s="5"/>
      <c r="R2443" s="5"/>
      <c r="S2443" s="5"/>
      <c r="T2443" s="5"/>
      <c r="U2443" s="5"/>
      <c r="V2443" s="5"/>
      <c r="W2443" s="5"/>
      <c r="X2443" s="5"/>
      <c r="Y2443" s="5"/>
      <c r="Z2443" s="5"/>
      <c r="AA2443" s="5"/>
      <c r="AB2443" s="5"/>
      <c r="AC2443" s="5"/>
      <c r="AD2443" s="5"/>
      <c r="AE2443" s="5"/>
      <c r="AF2443" s="5"/>
      <c r="AG2443" s="5"/>
      <c r="AH2443" s="5"/>
      <c r="AI2443" s="5"/>
      <c r="AJ2443" s="5"/>
      <c r="AK2443" s="5"/>
      <c r="AL2443" s="5"/>
      <c r="AM2443" s="5"/>
      <c r="AN2443" s="5"/>
      <c r="AO2443" s="5"/>
      <c r="AP2443" s="5"/>
      <c r="AQ2443" s="5"/>
      <c r="AR2443" s="5"/>
      <c r="AS2443" s="5"/>
      <c r="AT2443" s="5"/>
      <c r="AU2443" s="5"/>
      <c r="AV2443" s="5"/>
      <c r="AW2443" s="5"/>
      <c r="AX2443" s="5"/>
      <c r="AY2443" s="5"/>
      <c r="AZ2443" s="5"/>
      <c r="BA2443" s="5"/>
      <c r="BB2443" s="5"/>
      <c r="BC2443" s="5"/>
      <c r="BD2443" s="5"/>
      <c r="BE2443" s="5"/>
      <c r="BF2443" s="5"/>
      <c r="BG2443" s="5"/>
      <c r="BH2443" s="5"/>
      <c r="BI2443" s="5"/>
      <c r="BJ2443" s="5"/>
      <c r="BK2443" s="5"/>
      <c r="BL2443" s="5"/>
      <c r="BM2443" s="5"/>
      <c r="BN2443" s="5"/>
      <c r="BO2443" s="1">
        <f t="shared" si="38"/>
        <v>0</v>
      </c>
      <c r="BP2443" s="2"/>
    </row>
    <row r="2444" spans="1:68" x14ac:dyDescent="0.25">
      <c r="A2444" s="3"/>
      <c r="B2444" s="4"/>
      <c r="C2444" s="2"/>
      <c r="D2444" s="5"/>
      <c r="E2444" s="5"/>
      <c r="F2444" s="5"/>
      <c r="G2444" s="5"/>
      <c r="H2444" s="5"/>
      <c r="I2444" s="5"/>
      <c r="J2444" s="5"/>
      <c r="K2444" s="5"/>
      <c r="L2444" s="5"/>
      <c r="M2444" s="5"/>
      <c r="N2444" s="5"/>
      <c r="O2444" s="5"/>
      <c r="P2444" s="5"/>
      <c r="Q2444" s="5"/>
      <c r="R2444" s="5"/>
      <c r="S2444" s="5"/>
      <c r="T2444" s="5"/>
      <c r="U2444" s="5"/>
      <c r="V2444" s="5"/>
      <c r="W2444" s="5"/>
      <c r="X2444" s="5"/>
      <c r="Y2444" s="5"/>
      <c r="Z2444" s="5"/>
      <c r="AA2444" s="5"/>
      <c r="AB2444" s="5"/>
      <c r="AC2444" s="5"/>
      <c r="AD2444" s="5"/>
      <c r="AE2444" s="5"/>
      <c r="AF2444" s="5"/>
      <c r="AG2444" s="5"/>
      <c r="AH2444" s="5"/>
      <c r="AI2444" s="5"/>
      <c r="AJ2444" s="5"/>
      <c r="AK2444" s="5"/>
      <c r="AL2444" s="5"/>
      <c r="AM2444" s="5"/>
      <c r="AN2444" s="5"/>
      <c r="AO2444" s="5"/>
      <c r="AP2444" s="5"/>
      <c r="AQ2444" s="5"/>
      <c r="AR2444" s="5"/>
      <c r="AS2444" s="5"/>
      <c r="AT2444" s="5"/>
      <c r="AU2444" s="5"/>
      <c r="AV2444" s="5"/>
      <c r="AW2444" s="5"/>
      <c r="AX2444" s="5"/>
      <c r="AY2444" s="5"/>
      <c r="AZ2444" s="5"/>
      <c r="BA2444" s="5"/>
      <c r="BB2444" s="5"/>
      <c r="BC2444" s="5"/>
      <c r="BD2444" s="5"/>
      <c r="BE2444" s="5"/>
      <c r="BF2444" s="5"/>
      <c r="BG2444" s="5"/>
      <c r="BH2444" s="5"/>
      <c r="BI2444" s="5"/>
      <c r="BJ2444" s="5"/>
      <c r="BK2444" s="5"/>
      <c r="BL2444" s="5"/>
      <c r="BM2444" s="5"/>
      <c r="BN2444" s="5"/>
      <c r="BO2444" s="1">
        <f t="shared" si="38"/>
        <v>0</v>
      </c>
      <c r="BP2444" s="2"/>
    </row>
    <row r="2445" spans="1:68" x14ac:dyDescent="0.25">
      <c r="A2445" s="3"/>
      <c r="B2445" s="4"/>
      <c r="C2445" s="2"/>
      <c r="D2445" s="5"/>
      <c r="E2445" s="5"/>
      <c r="F2445" s="5"/>
      <c r="G2445" s="5"/>
      <c r="H2445" s="5"/>
      <c r="I2445" s="5"/>
      <c r="J2445" s="5"/>
      <c r="K2445" s="5"/>
      <c r="L2445" s="5"/>
      <c r="M2445" s="5"/>
      <c r="N2445" s="5"/>
      <c r="O2445" s="5"/>
      <c r="P2445" s="5"/>
      <c r="Q2445" s="5"/>
      <c r="R2445" s="5"/>
      <c r="S2445" s="5"/>
      <c r="T2445" s="5"/>
      <c r="U2445" s="5"/>
      <c r="V2445" s="5"/>
      <c r="W2445" s="5"/>
      <c r="X2445" s="5"/>
      <c r="Y2445" s="5"/>
      <c r="Z2445" s="5"/>
      <c r="AA2445" s="5"/>
      <c r="AB2445" s="5"/>
      <c r="AC2445" s="5"/>
      <c r="AD2445" s="5"/>
      <c r="AE2445" s="5"/>
      <c r="AF2445" s="5"/>
      <c r="AG2445" s="5"/>
      <c r="AH2445" s="5"/>
      <c r="AI2445" s="5"/>
      <c r="AJ2445" s="5"/>
      <c r="AK2445" s="5"/>
      <c r="AL2445" s="5"/>
      <c r="AM2445" s="5"/>
      <c r="AN2445" s="5"/>
      <c r="AO2445" s="5"/>
      <c r="AP2445" s="5"/>
      <c r="AQ2445" s="5"/>
      <c r="AR2445" s="5"/>
      <c r="AS2445" s="5"/>
      <c r="AT2445" s="5"/>
      <c r="AU2445" s="5"/>
      <c r="AV2445" s="5"/>
      <c r="AW2445" s="5"/>
      <c r="AX2445" s="5"/>
      <c r="AY2445" s="5"/>
      <c r="AZ2445" s="5"/>
      <c r="BA2445" s="5"/>
      <c r="BB2445" s="5"/>
      <c r="BC2445" s="5"/>
      <c r="BD2445" s="5"/>
      <c r="BE2445" s="5"/>
      <c r="BF2445" s="5"/>
      <c r="BG2445" s="5"/>
      <c r="BH2445" s="5"/>
      <c r="BI2445" s="5"/>
      <c r="BJ2445" s="5"/>
      <c r="BK2445" s="5"/>
      <c r="BL2445" s="5"/>
      <c r="BM2445" s="5"/>
      <c r="BN2445" s="5"/>
      <c r="BO2445" s="1">
        <f t="shared" si="38"/>
        <v>0</v>
      </c>
      <c r="BP2445" s="2"/>
    </row>
    <row r="2446" spans="1:68" x14ac:dyDescent="0.25">
      <c r="A2446" s="3"/>
      <c r="B2446" s="4"/>
      <c r="C2446" s="2"/>
      <c r="D2446" s="5"/>
      <c r="E2446" s="5"/>
      <c r="F2446" s="5"/>
      <c r="G2446" s="5"/>
      <c r="H2446" s="5"/>
      <c r="I2446" s="5"/>
      <c r="J2446" s="5"/>
      <c r="K2446" s="5"/>
      <c r="L2446" s="5"/>
      <c r="M2446" s="5"/>
      <c r="N2446" s="5"/>
      <c r="O2446" s="5"/>
      <c r="P2446" s="5"/>
      <c r="Q2446" s="5"/>
      <c r="R2446" s="5"/>
      <c r="S2446" s="5"/>
      <c r="T2446" s="5"/>
      <c r="U2446" s="5"/>
      <c r="V2446" s="5"/>
      <c r="W2446" s="5"/>
      <c r="X2446" s="5"/>
      <c r="Y2446" s="5"/>
      <c r="Z2446" s="5"/>
      <c r="AA2446" s="5"/>
      <c r="AB2446" s="5"/>
      <c r="AC2446" s="5"/>
      <c r="AD2446" s="5"/>
      <c r="AE2446" s="5"/>
      <c r="AF2446" s="5"/>
      <c r="AG2446" s="5"/>
      <c r="AH2446" s="5"/>
      <c r="AI2446" s="5"/>
      <c r="AJ2446" s="5"/>
      <c r="AK2446" s="5"/>
      <c r="AL2446" s="5"/>
      <c r="AM2446" s="5"/>
      <c r="AN2446" s="5"/>
      <c r="AO2446" s="5"/>
      <c r="AP2446" s="5"/>
      <c r="AQ2446" s="5"/>
      <c r="AR2446" s="5"/>
      <c r="AS2446" s="5"/>
      <c r="AT2446" s="5"/>
      <c r="AU2446" s="5"/>
      <c r="AV2446" s="5"/>
      <c r="AW2446" s="5"/>
      <c r="AX2446" s="5"/>
      <c r="AY2446" s="5"/>
      <c r="AZ2446" s="5"/>
      <c r="BA2446" s="5"/>
      <c r="BB2446" s="5"/>
      <c r="BC2446" s="5"/>
      <c r="BD2446" s="5"/>
      <c r="BE2446" s="5"/>
      <c r="BF2446" s="5"/>
      <c r="BG2446" s="5"/>
      <c r="BH2446" s="5"/>
      <c r="BI2446" s="5"/>
      <c r="BJ2446" s="5"/>
      <c r="BK2446" s="5"/>
      <c r="BL2446" s="5"/>
      <c r="BM2446" s="5"/>
      <c r="BN2446" s="5"/>
      <c r="BO2446" s="1">
        <f t="shared" si="38"/>
        <v>0</v>
      </c>
      <c r="BP2446" s="2"/>
    </row>
    <row r="2447" spans="1:68" x14ac:dyDescent="0.25">
      <c r="A2447" s="3"/>
      <c r="B2447" s="4"/>
      <c r="C2447" s="2"/>
      <c r="D2447" s="5"/>
      <c r="E2447" s="5"/>
      <c r="F2447" s="5"/>
      <c r="G2447" s="5"/>
      <c r="H2447" s="5"/>
      <c r="I2447" s="5"/>
      <c r="J2447" s="5"/>
      <c r="K2447" s="5"/>
      <c r="L2447" s="5"/>
      <c r="M2447" s="5"/>
      <c r="N2447" s="5"/>
      <c r="O2447" s="5"/>
      <c r="P2447" s="5"/>
      <c r="Q2447" s="5"/>
      <c r="R2447" s="5"/>
      <c r="S2447" s="5"/>
      <c r="T2447" s="5"/>
      <c r="U2447" s="5"/>
      <c r="V2447" s="5"/>
      <c r="W2447" s="5"/>
      <c r="X2447" s="5"/>
      <c r="Y2447" s="5"/>
      <c r="Z2447" s="5"/>
      <c r="AA2447" s="5"/>
      <c r="AB2447" s="5"/>
      <c r="AC2447" s="5"/>
      <c r="AD2447" s="5"/>
      <c r="AE2447" s="5"/>
      <c r="AF2447" s="5"/>
      <c r="AG2447" s="5"/>
      <c r="AH2447" s="5"/>
      <c r="AI2447" s="5"/>
      <c r="AJ2447" s="5"/>
      <c r="AK2447" s="5"/>
      <c r="AL2447" s="5"/>
      <c r="AM2447" s="5"/>
      <c r="AN2447" s="5"/>
      <c r="AO2447" s="5"/>
      <c r="AP2447" s="5"/>
      <c r="AQ2447" s="5"/>
      <c r="AR2447" s="5"/>
      <c r="AS2447" s="5"/>
      <c r="AT2447" s="5"/>
      <c r="AU2447" s="5"/>
      <c r="AV2447" s="5"/>
      <c r="AW2447" s="5"/>
      <c r="AX2447" s="5"/>
      <c r="AY2447" s="5"/>
      <c r="AZ2447" s="5"/>
      <c r="BA2447" s="5"/>
      <c r="BB2447" s="5"/>
      <c r="BC2447" s="5"/>
      <c r="BD2447" s="5"/>
      <c r="BE2447" s="5"/>
      <c r="BF2447" s="5"/>
      <c r="BG2447" s="5"/>
      <c r="BH2447" s="5"/>
      <c r="BI2447" s="5"/>
      <c r="BJ2447" s="5"/>
      <c r="BK2447" s="5"/>
      <c r="BL2447" s="5"/>
      <c r="BM2447" s="5"/>
      <c r="BN2447" s="5"/>
      <c r="BO2447" s="1">
        <f t="shared" si="38"/>
        <v>0</v>
      </c>
      <c r="BP2447" s="2"/>
    </row>
    <row r="2448" spans="1:68" x14ac:dyDescent="0.25">
      <c r="A2448" s="3"/>
      <c r="B2448" s="4"/>
      <c r="C2448" s="2"/>
      <c r="D2448" s="5"/>
      <c r="E2448" s="5"/>
      <c r="F2448" s="5"/>
      <c r="G2448" s="5"/>
      <c r="H2448" s="5"/>
      <c r="I2448" s="5"/>
      <c r="J2448" s="5"/>
      <c r="K2448" s="5"/>
      <c r="L2448" s="5"/>
      <c r="M2448" s="5"/>
      <c r="N2448" s="5"/>
      <c r="O2448" s="5"/>
      <c r="P2448" s="5"/>
      <c r="Q2448" s="5"/>
      <c r="R2448" s="5"/>
      <c r="S2448" s="5"/>
      <c r="T2448" s="5"/>
      <c r="U2448" s="5"/>
      <c r="V2448" s="5"/>
      <c r="W2448" s="5"/>
      <c r="X2448" s="5"/>
      <c r="Y2448" s="5"/>
      <c r="Z2448" s="5"/>
      <c r="AA2448" s="5"/>
      <c r="AB2448" s="5"/>
      <c r="AC2448" s="5"/>
      <c r="AD2448" s="5"/>
      <c r="AE2448" s="5"/>
      <c r="AF2448" s="5"/>
      <c r="AG2448" s="5"/>
      <c r="AH2448" s="5"/>
      <c r="AI2448" s="5"/>
      <c r="AJ2448" s="5"/>
      <c r="AK2448" s="5"/>
      <c r="AL2448" s="5"/>
      <c r="AM2448" s="5"/>
      <c r="AN2448" s="5"/>
      <c r="AO2448" s="5"/>
      <c r="AP2448" s="5"/>
      <c r="AQ2448" s="5"/>
      <c r="AR2448" s="5"/>
      <c r="AS2448" s="5"/>
      <c r="AT2448" s="5"/>
      <c r="AU2448" s="5"/>
      <c r="AV2448" s="5"/>
      <c r="AW2448" s="5"/>
      <c r="AX2448" s="5"/>
      <c r="AY2448" s="5"/>
      <c r="AZ2448" s="5"/>
      <c r="BA2448" s="5"/>
      <c r="BB2448" s="5"/>
      <c r="BC2448" s="5"/>
      <c r="BD2448" s="5"/>
      <c r="BE2448" s="5"/>
      <c r="BF2448" s="5"/>
      <c r="BG2448" s="5"/>
      <c r="BH2448" s="5"/>
      <c r="BI2448" s="5"/>
      <c r="BJ2448" s="5"/>
      <c r="BK2448" s="5"/>
      <c r="BL2448" s="5"/>
      <c r="BM2448" s="5"/>
      <c r="BN2448" s="5"/>
      <c r="BO2448" s="1">
        <f t="shared" si="38"/>
        <v>0</v>
      </c>
      <c r="BP2448" s="2"/>
    </row>
    <row r="2449" spans="1:137" x14ac:dyDescent="0.25">
      <c r="A2449" s="3"/>
      <c r="B2449" s="4"/>
      <c r="C2449" s="2"/>
      <c r="D2449" s="5"/>
      <c r="E2449" s="5"/>
      <c r="F2449" s="5"/>
      <c r="G2449" s="5"/>
      <c r="H2449" s="5"/>
      <c r="I2449" s="5"/>
      <c r="J2449" s="5"/>
      <c r="K2449" s="5"/>
      <c r="L2449" s="5"/>
      <c r="M2449" s="5"/>
      <c r="N2449" s="5"/>
      <c r="O2449" s="5"/>
      <c r="P2449" s="5"/>
      <c r="Q2449" s="5"/>
      <c r="R2449" s="5"/>
      <c r="S2449" s="5"/>
      <c r="T2449" s="5"/>
      <c r="U2449" s="5"/>
      <c r="V2449" s="5"/>
      <c r="W2449" s="5"/>
      <c r="X2449" s="5"/>
      <c r="Y2449" s="5"/>
      <c r="Z2449" s="5"/>
      <c r="AA2449" s="5"/>
      <c r="AB2449" s="5"/>
      <c r="AC2449" s="5"/>
      <c r="AD2449" s="5"/>
      <c r="AE2449" s="5"/>
      <c r="AF2449" s="5"/>
      <c r="AG2449" s="5"/>
      <c r="AH2449" s="5"/>
      <c r="AI2449" s="5"/>
      <c r="AJ2449" s="5"/>
      <c r="AK2449" s="5"/>
      <c r="AL2449" s="5"/>
      <c r="AM2449" s="5"/>
      <c r="AN2449" s="5"/>
      <c r="AO2449" s="5"/>
      <c r="AP2449" s="5"/>
      <c r="AQ2449" s="5"/>
      <c r="AR2449" s="5"/>
      <c r="AS2449" s="5"/>
      <c r="AT2449" s="5"/>
      <c r="AU2449" s="5"/>
      <c r="AV2449" s="5"/>
      <c r="AW2449" s="5"/>
      <c r="AX2449" s="5"/>
      <c r="AY2449" s="5"/>
      <c r="AZ2449" s="5"/>
      <c r="BA2449" s="5"/>
      <c r="BB2449" s="5"/>
      <c r="BC2449" s="5"/>
      <c r="BD2449" s="5"/>
      <c r="BE2449" s="5"/>
      <c r="BF2449" s="5"/>
      <c r="BG2449" s="5"/>
      <c r="BH2449" s="5"/>
      <c r="BI2449" s="5"/>
      <c r="BJ2449" s="5"/>
      <c r="BK2449" s="5"/>
      <c r="BL2449" s="5"/>
      <c r="BM2449" s="5"/>
      <c r="BN2449" s="5"/>
      <c r="BO2449" s="1">
        <f t="shared" si="38"/>
        <v>0</v>
      </c>
      <c r="BP2449" s="2"/>
    </row>
    <row r="2450" spans="1:137" x14ac:dyDescent="0.25">
      <c r="A2450" s="3"/>
      <c r="B2450" s="4"/>
      <c r="C2450" s="2"/>
      <c r="D2450" s="5"/>
      <c r="E2450" s="5"/>
      <c r="F2450" s="5"/>
      <c r="G2450" s="5"/>
      <c r="H2450" s="5"/>
      <c r="I2450" s="5"/>
      <c r="J2450" s="5"/>
      <c r="K2450" s="5"/>
      <c r="L2450" s="5"/>
      <c r="M2450" s="5"/>
      <c r="N2450" s="5"/>
      <c r="O2450" s="5"/>
      <c r="P2450" s="5"/>
      <c r="Q2450" s="5"/>
      <c r="R2450" s="5"/>
      <c r="S2450" s="5"/>
      <c r="T2450" s="5"/>
      <c r="U2450" s="5"/>
      <c r="V2450" s="5"/>
      <c r="W2450" s="5"/>
      <c r="X2450" s="5"/>
      <c r="Y2450" s="5"/>
      <c r="Z2450" s="5"/>
      <c r="AA2450" s="5"/>
      <c r="AB2450" s="5"/>
      <c r="AC2450" s="5"/>
      <c r="AD2450" s="5"/>
      <c r="AE2450" s="5"/>
      <c r="AF2450" s="5"/>
      <c r="AG2450" s="5"/>
      <c r="AH2450" s="5"/>
      <c r="AI2450" s="5"/>
      <c r="AJ2450" s="5"/>
      <c r="AK2450" s="5"/>
      <c r="AL2450" s="5"/>
      <c r="AM2450" s="5"/>
      <c r="AN2450" s="5"/>
      <c r="AO2450" s="5"/>
      <c r="AP2450" s="5"/>
      <c r="AQ2450" s="5"/>
      <c r="AR2450" s="5"/>
      <c r="AS2450" s="5"/>
      <c r="AT2450" s="5"/>
      <c r="AU2450" s="5"/>
      <c r="AV2450" s="5"/>
      <c r="AW2450" s="5"/>
      <c r="AX2450" s="5"/>
      <c r="AY2450" s="5"/>
      <c r="AZ2450" s="5"/>
      <c r="BA2450" s="5"/>
      <c r="BB2450" s="5"/>
      <c r="BC2450" s="5"/>
      <c r="BD2450" s="5"/>
      <c r="BE2450" s="5"/>
      <c r="BF2450" s="5"/>
      <c r="BG2450" s="5"/>
      <c r="BH2450" s="5"/>
      <c r="BI2450" s="5"/>
      <c r="BJ2450" s="5"/>
      <c r="BK2450" s="5"/>
      <c r="BL2450" s="5"/>
      <c r="BM2450" s="5"/>
      <c r="BN2450" s="5"/>
      <c r="BO2450" s="1">
        <f t="shared" si="38"/>
        <v>0</v>
      </c>
      <c r="BP2450" s="2"/>
    </row>
    <row r="2451" spans="1:137" x14ac:dyDescent="0.25">
      <c r="A2451" s="3"/>
      <c r="B2451" s="4"/>
      <c r="C2451" s="2"/>
      <c r="D2451" s="5"/>
      <c r="E2451" s="5"/>
      <c r="F2451" s="5"/>
      <c r="G2451" s="5"/>
      <c r="H2451" s="5"/>
      <c r="I2451" s="5"/>
      <c r="J2451" s="5"/>
      <c r="K2451" s="5"/>
      <c r="L2451" s="5"/>
      <c r="M2451" s="5"/>
      <c r="N2451" s="5"/>
      <c r="O2451" s="5"/>
      <c r="P2451" s="5"/>
      <c r="Q2451" s="5"/>
      <c r="R2451" s="5"/>
      <c r="S2451" s="5"/>
      <c r="T2451" s="5"/>
      <c r="U2451" s="5"/>
      <c r="V2451" s="5"/>
      <c r="W2451" s="5"/>
      <c r="X2451" s="5"/>
      <c r="Y2451" s="5"/>
      <c r="Z2451" s="5"/>
      <c r="AA2451" s="5"/>
      <c r="AB2451" s="5"/>
      <c r="AC2451" s="5"/>
      <c r="AD2451" s="5"/>
      <c r="AE2451" s="5"/>
      <c r="AF2451" s="5"/>
      <c r="AG2451" s="5"/>
      <c r="AH2451" s="5"/>
      <c r="AI2451" s="5"/>
      <c r="AJ2451" s="5"/>
      <c r="AK2451" s="5"/>
      <c r="AL2451" s="5"/>
      <c r="AM2451" s="5"/>
      <c r="AN2451" s="5"/>
      <c r="AO2451" s="5"/>
      <c r="AP2451" s="5"/>
      <c r="AQ2451" s="5"/>
      <c r="AR2451" s="5"/>
      <c r="AS2451" s="5"/>
      <c r="AT2451" s="5"/>
      <c r="AU2451" s="5"/>
      <c r="AV2451" s="5"/>
      <c r="AW2451" s="5"/>
      <c r="AX2451" s="5"/>
      <c r="AY2451" s="5"/>
      <c r="AZ2451" s="5"/>
      <c r="BA2451" s="5"/>
      <c r="BB2451" s="5"/>
      <c r="BC2451" s="5"/>
      <c r="BD2451" s="5"/>
      <c r="BE2451" s="5"/>
      <c r="BF2451" s="5"/>
      <c r="BG2451" s="5"/>
      <c r="BH2451" s="5"/>
      <c r="BI2451" s="5"/>
      <c r="BJ2451" s="5"/>
      <c r="BK2451" s="5"/>
      <c r="BL2451" s="5"/>
      <c r="BM2451" s="5"/>
      <c r="BN2451" s="5"/>
      <c r="BO2451" s="1">
        <f t="shared" si="38"/>
        <v>0</v>
      </c>
      <c r="BP2451" s="2"/>
    </row>
    <row r="2452" spans="1:137" x14ac:dyDescent="0.25">
      <c r="A2452" s="3"/>
      <c r="B2452" s="4"/>
      <c r="C2452" s="2"/>
      <c r="D2452" s="5"/>
      <c r="E2452" s="5"/>
      <c r="F2452" s="5"/>
      <c r="G2452" s="5"/>
      <c r="H2452" s="5"/>
      <c r="I2452" s="5"/>
      <c r="J2452" s="5"/>
      <c r="K2452" s="5"/>
      <c r="L2452" s="5"/>
      <c r="M2452" s="5"/>
      <c r="N2452" s="5"/>
      <c r="O2452" s="5"/>
      <c r="P2452" s="5"/>
      <c r="Q2452" s="5"/>
      <c r="R2452" s="5"/>
      <c r="S2452" s="5"/>
      <c r="T2452" s="5"/>
      <c r="U2452" s="5"/>
      <c r="V2452" s="5"/>
      <c r="W2452" s="5"/>
      <c r="X2452" s="5"/>
      <c r="Y2452" s="5"/>
      <c r="Z2452" s="5"/>
      <c r="AA2452" s="5"/>
      <c r="AB2452" s="5"/>
      <c r="AC2452" s="5"/>
      <c r="AD2452" s="5"/>
      <c r="AE2452" s="5"/>
      <c r="AF2452" s="5"/>
      <c r="AG2452" s="5"/>
      <c r="AH2452" s="5"/>
      <c r="AI2452" s="5"/>
      <c r="AJ2452" s="5"/>
      <c r="AK2452" s="5"/>
      <c r="AL2452" s="5"/>
      <c r="AM2452" s="5"/>
      <c r="AN2452" s="5"/>
      <c r="AO2452" s="5"/>
      <c r="AP2452" s="5"/>
      <c r="AQ2452" s="5"/>
      <c r="AR2452" s="5"/>
      <c r="AS2452" s="5"/>
      <c r="AT2452" s="5"/>
      <c r="AU2452" s="5"/>
      <c r="AV2452" s="5"/>
      <c r="AW2452" s="5"/>
      <c r="AX2452" s="5"/>
      <c r="AY2452" s="5"/>
      <c r="AZ2452" s="5"/>
      <c r="BA2452" s="5"/>
      <c r="BB2452" s="5"/>
      <c r="BC2452" s="5"/>
      <c r="BD2452" s="5"/>
      <c r="BE2452" s="5"/>
      <c r="BF2452" s="5"/>
      <c r="BG2452" s="5"/>
      <c r="BH2452" s="5"/>
      <c r="BI2452" s="5"/>
      <c r="BJ2452" s="5"/>
      <c r="BK2452" s="5"/>
      <c r="BL2452" s="5"/>
      <c r="BM2452" s="5"/>
      <c r="BN2452" s="5"/>
      <c r="BO2452" s="1">
        <f t="shared" si="38"/>
        <v>0</v>
      </c>
      <c r="BP2452" s="2"/>
    </row>
    <row r="2453" spans="1:137" x14ac:dyDescent="0.25">
      <c r="A2453" s="3"/>
      <c r="B2453" s="4"/>
      <c r="C2453" s="2"/>
      <c r="D2453" s="5"/>
      <c r="E2453" s="5"/>
      <c r="F2453" s="5"/>
      <c r="G2453" s="5"/>
      <c r="H2453" s="5"/>
      <c r="I2453" s="5"/>
      <c r="J2453" s="5"/>
      <c r="K2453" s="5"/>
      <c r="L2453" s="5"/>
      <c r="M2453" s="5"/>
      <c r="N2453" s="5"/>
      <c r="O2453" s="5"/>
      <c r="P2453" s="5"/>
      <c r="Q2453" s="5"/>
      <c r="R2453" s="5"/>
      <c r="S2453" s="5"/>
      <c r="T2453" s="5"/>
      <c r="U2453" s="5"/>
      <c r="V2453" s="5"/>
      <c r="W2453" s="5"/>
      <c r="X2453" s="5"/>
      <c r="Y2453" s="5"/>
      <c r="Z2453" s="5"/>
      <c r="AA2453" s="5"/>
      <c r="AB2453" s="5"/>
      <c r="AC2453" s="5"/>
      <c r="AD2453" s="5"/>
      <c r="AE2453" s="5"/>
      <c r="AF2453" s="5"/>
      <c r="AG2453" s="5"/>
      <c r="AH2453" s="5"/>
      <c r="AI2453" s="5"/>
      <c r="AJ2453" s="5"/>
      <c r="AK2453" s="5"/>
      <c r="AL2453" s="5"/>
      <c r="AM2453" s="5"/>
      <c r="AN2453" s="5"/>
      <c r="AO2453" s="5"/>
      <c r="AP2453" s="5"/>
      <c r="AQ2453" s="5"/>
      <c r="AR2453" s="5"/>
      <c r="AS2453" s="5"/>
      <c r="AT2453" s="5"/>
      <c r="AU2453" s="5"/>
      <c r="AV2453" s="5"/>
      <c r="AW2453" s="5"/>
      <c r="AX2453" s="5"/>
      <c r="AY2453" s="5"/>
      <c r="AZ2453" s="5"/>
      <c r="BA2453" s="5"/>
      <c r="BB2453" s="5"/>
      <c r="BC2453" s="5"/>
      <c r="BD2453" s="5"/>
      <c r="BE2453" s="5"/>
      <c r="BF2453" s="5"/>
      <c r="BG2453" s="5"/>
      <c r="BH2453" s="5"/>
      <c r="BI2453" s="5"/>
      <c r="BJ2453" s="5"/>
      <c r="BK2453" s="5"/>
      <c r="BL2453" s="5"/>
      <c r="BM2453" s="5"/>
      <c r="BN2453" s="5"/>
      <c r="BO2453" s="1">
        <f t="shared" si="38"/>
        <v>0</v>
      </c>
      <c r="BP2453" s="2"/>
    </row>
    <row r="2454" spans="1:137" x14ac:dyDescent="0.25">
      <c r="A2454" s="3"/>
      <c r="B2454" s="4"/>
      <c r="C2454" s="2"/>
      <c r="D2454" s="5"/>
      <c r="E2454" s="5"/>
      <c r="F2454" s="5"/>
      <c r="G2454" s="5"/>
      <c r="H2454" s="5"/>
      <c r="I2454" s="5"/>
      <c r="J2454" s="5"/>
      <c r="K2454" s="5"/>
      <c r="L2454" s="5"/>
      <c r="M2454" s="5"/>
      <c r="N2454" s="5"/>
      <c r="O2454" s="5"/>
      <c r="P2454" s="5"/>
      <c r="Q2454" s="5"/>
      <c r="R2454" s="5"/>
      <c r="S2454" s="5"/>
      <c r="T2454" s="5"/>
      <c r="U2454" s="5"/>
      <c r="V2454" s="5"/>
      <c r="W2454" s="5"/>
      <c r="X2454" s="5"/>
      <c r="Y2454" s="5"/>
      <c r="Z2454" s="5"/>
      <c r="AA2454" s="5"/>
      <c r="AB2454" s="5"/>
      <c r="AC2454" s="5"/>
      <c r="AD2454" s="5"/>
      <c r="AE2454" s="5"/>
      <c r="AF2454" s="5"/>
      <c r="AG2454" s="5"/>
      <c r="AH2454" s="5"/>
      <c r="AI2454" s="5"/>
      <c r="AJ2454" s="5"/>
      <c r="AK2454" s="5"/>
      <c r="AL2454" s="5"/>
      <c r="AM2454" s="5"/>
      <c r="AN2454" s="5"/>
      <c r="AO2454" s="5"/>
      <c r="AP2454" s="5"/>
      <c r="AQ2454" s="5"/>
      <c r="AR2454" s="5"/>
      <c r="AS2454" s="5"/>
      <c r="AT2454" s="5"/>
      <c r="AU2454" s="5"/>
      <c r="AV2454" s="5"/>
      <c r="AW2454" s="5"/>
      <c r="AX2454" s="5"/>
      <c r="AY2454" s="5"/>
      <c r="AZ2454" s="5"/>
      <c r="BA2454" s="5"/>
      <c r="BB2454" s="5"/>
      <c r="BC2454" s="5"/>
      <c r="BD2454" s="5"/>
      <c r="BE2454" s="5"/>
      <c r="BF2454" s="5"/>
      <c r="BG2454" s="5"/>
      <c r="BH2454" s="5"/>
      <c r="BI2454" s="5"/>
      <c r="BJ2454" s="5"/>
      <c r="BK2454" s="5"/>
      <c r="BL2454" s="5"/>
      <c r="BM2454" s="5"/>
      <c r="BN2454" s="5"/>
      <c r="BO2454" s="1">
        <f t="shared" si="38"/>
        <v>0</v>
      </c>
      <c r="BP2454" s="2"/>
    </row>
    <row r="2455" spans="1:137" s="75" customFormat="1" ht="11.25" x14ac:dyDescent="0.2">
      <c r="A2455" s="70"/>
      <c r="B2455" s="72"/>
      <c r="C2455" s="72"/>
      <c r="D2455" s="73"/>
      <c r="E2455" s="73"/>
      <c r="F2455" s="73"/>
      <c r="G2455" s="73"/>
      <c r="H2455" s="73"/>
      <c r="I2455" s="73"/>
      <c r="J2455" s="73"/>
      <c r="K2455" s="73"/>
      <c r="L2455" s="73"/>
      <c r="M2455" s="73"/>
      <c r="N2455" s="73"/>
      <c r="O2455" s="73"/>
      <c r="P2455" s="73"/>
      <c r="Q2455" s="73"/>
      <c r="R2455" s="73"/>
      <c r="S2455" s="73"/>
      <c r="T2455" s="73"/>
      <c r="U2455" s="73"/>
      <c r="V2455" s="73"/>
      <c r="W2455" s="73"/>
      <c r="X2455" s="73"/>
      <c r="Y2455" s="73"/>
      <c r="Z2455" s="73"/>
      <c r="AA2455" s="73"/>
      <c r="AB2455" s="73"/>
      <c r="AC2455" s="73"/>
      <c r="AD2455" s="73"/>
      <c r="AE2455" s="73"/>
      <c r="AF2455" s="73"/>
      <c r="AG2455" s="73"/>
      <c r="AH2455" s="73"/>
      <c r="AI2455" s="73"/>
      <c r="AJ2455" s="73"/>
      <c r="AK2455" s="73"/>
      <c r="AL2455" s="73"/>
      <c r="AM2455" s="73"/>
      <c r="AN2455" s="73"/>
      <c r="AO2455" s="73"/>
      <c r="AP2455" s="73"/>
      <c r="AQ2455" s="73"/>
      <c r="AR2455" s="73"/>
      <c r="AS2455" s="73"/>
      <c r="AT2455" s="74"/>
      <c r="AU2455" s="74"/>
      <c r="AV2455" s="74"/>
      <c r="AW2455" s="74"/>
      <c r="AX2455" s="74"/>
      <c r="AY2455" s="74"/>
      <c r="AZ2455" s="74"/>
      <c r="BA2455" s="74"/>
      <c r="BB2455" s="74"/>
      <c r="BC2455" s="74"/>
      <c r="BD2455" s="74"/>
      <c r="BE2455" s="74"/>
      <c r="BF2455" s="74"/>
      <c r="BG2455" s="74"/>
      <c r="BH2455" s="74"/>
      <c r="BI2455" s="74"/>
      <c r="BJ2455" s="74"/>
      <c r="BK2455" s="74"/>
      <c r="BL2455" s="74"/>
      <c r="BM2455" s="74"/>
      <c r="BN2455" s="74"/>
      <c r="BO2455" s="71"/>
      <c r="BP2455" s="72"/>
      <c r="BR2455" s="254"/>
      <c r="BS2455" s="254"/>
      <c r="BT2455" s="254"/>
      <c r="BU2455" s="254"/>
      <c r="BV2455" s="254"/>
      <c r="BW2455" s="254"/>
      <c r="BX2455" s="254"/>
      <c r="BY2455" s="254"/>
      <c r="BZ2455" s="254"/>
      <c r="CA2455" s="254"/>
      <c r="CB2455" s="254"/>
      <c r="CC2455" s="254"/>
      <c r="CD2455" s="254"/>
      <c r="CE2455" s="254"/>
      <c r="CF2455" s="254"/>
      <c r="CG2455" s="254"/>
      <c r="CH2455" s="254"/>
      <c r="CI2455" s="254"/>
      <c r="CJ2455" s="254"/>
      <c r="CK2455" s="254"/>
      <c r="CL2455" s="254"/>
      <c r="CM2455" s="254"/>
      <c r="CN2455" s="254"/>
      <c r="CO2455" s="254"/>
      <c r="CP2455" s="254"/>
      <c r="CQ2455" s="254"/>
      <c r="CR2455" s="254"/>
      <c r="CS2455" s="254"/>
      <c r="CT2455" s="254"/>
      <c r="CU2455" s="254"/>
      <c r="CV2455" s="254"/>
      <c r="CW2455" s="254"/>
      <c r="CX2455" s="254"/>
      <c r="CY2455" s="254"/>
      <c r="CZ2455" s="254"/>
      <c r="DA2455" s="254"/>
      <c r="DB2455" s="254"/>
      <c r="DC2455" s="254"/>
      <c r="DD2455" s="254"/>
      <c r="DE2455" s="254"/>
      <c r="DF2455" s="254"/>
      <c r="DG2455" s="254"/>
      <c r="DH2455" s="254"/>
      <c r="DI2455" s="254"/>
      <c r="DJ2455" s="254"/>
      <c r="DK2455" s="254"/>
      <c r="DL2455" s="254"/>
      <c r="DM2455" s="254"/>
      <c r="DN2455" s="254"/>
      <c r="DO2455" s="254"/>
      <c r="DP2455" s="254"/>
      <c r="DQ2455" s="254"/>
      <c r="DR2455" s="254"/>
      <c r="DS2455" s="254"/>
      <c r="DT2455" s="254"/>
      <c r="DU2455" s="254"/>
      <c r="DV2455" s="254"/>
      <c r="DW2455" s="254"/>
      <c r="DX2455" s="254"/>
      <c r="DY2455" s="254"/>
      <c r="DZ2455" s="254"/>
      <c r="EA2455" s="254"/>
      <c r="EB2455" s="254"/>
      <c r="EC2455" s="254"/>
      <c r="ED2455" s="254"/>
      <c r="EE2455" s="254"/>
      <c r="EF2455" s="254"/>
      <c r="EG2455" s="254"/>
    </row>
  </sheetData>
  <autoFilter ref="A4:BZ4" xr:uid="{00000000-0001-0000-0100-000000000000}"/>
  <phoneticPr fontId="50" type="noConversion"/>
  <conditionalFormatting sqref="AT1:BO1">
    <cfRule type="cellIs" dxfId="170" priority="21" operator="equal">
      <formula>"02C"</formula>
    </cfRule>
    <cfRule type="cellIs" dxfId="169" priority="23" operator="equal">
      <formula>"02L"</formula>
    </cfRule>
    <cfRule type="cellIs" dxfId="168" priority="24" operator="equal">
      <formula>"11C"</formula>
    </cfRule>
    <cfRule type="cellIs" dxfId="167" priority="25" operator="equal">
      <formula>"11M"</formula>
    </cfRule>
    <cfRule type="cellIs" dxfId="166" priority="26" operator="equal">
      <formula>"23E"</formula>
    </cfRule>
    <cfRule type="cellIs" dxfId="165" priority="27" operator="equal">
      <formula>"23V"</formula>
    </cfRule>
    <cfRule type="cellIs" dxfId="164" priority="28" operator="equal">
      <formula>"80J-Y"</formula>
    </cfRule>
    <cfRule type="cellIs" dxfId="163" priority="29" operator="equal">
      <formula>"401-Y"</formula>
    </cfRule>
    <cfRule type="cellIs" dxfId="162" priority="30" operator="equal">
      <formula>"401Y"</formula>
    </cfRule>
    <cfRule type="cellIs" dxfId="161" priority="31" operator="equal">
      <formula>"421-R"</formula>
    </cfRule>
    <cfRule type="cellIs" dxfId="160" priority="32" operator="equal">
      <formula>"421-I"</formula>
    </cfRule>
  </conditionalFormatting>
  <conditionalFormatting sqref="D1:BO1048576">
    <cfRule type="cellIs" dxfId="159" priority="1" operator="equal">
      <formula>"B02-R"</formula>
    </cfRule>
    <cfRule type="cellIs" dxfId="158" priority="2" operator="equal">
      <formula>"80B"</formula>
    </cfRule>
    <cfRule type="cellIs" dxfId="157" priority="3" operator="equal">
      <formula>"14Z"</formula>
    </cfRule>
    <cfRule type="cellIs" dxfId="156" priority="5" operator="equal">
      <formula>"21Q"</formula>
    </cfRule>
    <cfRule type="cellIs" dxfId="155" priority="6" operator="equal">
      <formula>"23A"</formula>
    </cfRule>
    <cfRule type="cellIs" dxfId="154" priority="7" operator="equal">
      <formula>"23B"</formula>
    </cfRule>
    <cfRule type="cellIs" dxfId="153" priority="8" operator="equal">
      <formula>"23H"</formula>
    </cfRule>
    <cfRule type="cellIs" dxfId="152" priority="9" operator="equal">
      <formula>"23N"</formula>
    </cfRule>
    <cfRule type="cellIs" dxfId="151" priority="10" operator="equal">
      <formula>"41C"</formula>
    </cfRule>
    <cfRule type="cellIs" dxfId="150" priority="11" operator="equal">
      <formula>"42U"</formula>
    </cfRule>
    <cfRule type="cellIs" dxfId="149" priority="12" operator="equal">
      <formula>"90E"</formula>
    </cfRule>
    <cfRule type="cellIs" dxfId="148" priority="13" operator="equal">
      <formula>"30Z"</formula>
    </cfRule>
    <cfRule type="cellIs" dxfId="147" priority="14" operator="equal">
      <formula>"44A"</formula>
    </cfRule>
    <cfRule type="cellIs" dxfId="146" priority="15" operator="equal">
      <formula>"44E"</formula>
    </cfRule>
    <cfRule type="cellIs" dxfId="145" priority="16" operator="equal">
      <formula>"60K"</formula>
    </cfRule>
    <cfRule type="cellIs" dxfId="144" priority="17" operator="equal">
      <formula>"B02-I"</formula>
    </cfRule>
    <cfRule type="cellIs" dxfId="143" priority="18" operator="equal">
      <formula>"02C"</formula>
    </cfRule>
    <cfRule type="cellIs" dxfId="142" priority="33" operator="equal">
      <formula>"02L"</formula>
    </cfRule>
    <cfRule type="cellIs" dxfId="141" priority="34" operator="equal">
      <formula>"11C"</formula>
    </cfRule>
    <cfRule type="cellIs" dxfId="140" priority="35" operator="equal">
      <formula>"11M"</formula>
    </cfRule>
    <cfRule type="cellIs" dxfId="139" priority="36" operator="equal">
      <formula>"23E"</formula>
    </cfRule>
    <cfRule type="cellIs" dxfId="138" priority="37" operator="equal">
      <formula>"23V"</formula>
    </cfRule>
    <cfRule type="cellIs" dxfId="137" priority="38" operator="equal">
      <formula>"80J-Y"</formula>
    </cfRule>
    <cfRule type="cellIs" dxfId="136" priority="39" operator="equal">
      <formula>"401-Y"</formula>
    </cfRule>
    <cfRule type="cellIs" dxfId="135" priority="40" operator="equal">
      <formula>"401Y"</formula>
    </cfRule>
    <cfRule type="cellIs" dxfId="134" priority="41" operator="equal">
      <formula>"421-R"</formula>
    </cfRule>
    <cfRule type="cellIs" dxfId="133" priority="43" operator="equal">
      <formula>"421-I"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5" scale="35" orientation="landscape" r:id="rId1"/>
  <colBreaks count="1" manualBreakCount="1">
    <brk id="67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47E74-BC75-40FD-8C89-EB01E22B454C}">
  <sheetPr codeName="Hoja14">
    <tabColor rgb="FF00B050"/>
  </sheetPr>
  <dimension ref="A1:S145"/>
  <sheetViews>
    <sheetView view="pageBreakPreview" zoomScale="70" zoomScaleNormal="100" zoomScaleSheetLayoutView="70" workbookViewId="0">
      <selection activeCell="H19" sqref="H19"/>
    </sheetView>
  </sheetViews>
  <sheetFormatPr baseColWidth="10" defaultColWidth="11.42578125" defaultRowHeight="15" x14ac:dyDescent="0.25"/>
  <cols>
    <col min="1" max="1" width="11.42578125" style="11" customWidth="1"/>
    <col min="2" max="2" width="15.7109375" style="11" customWidth="1"/>
    <col min="3" max="3" width="17.42578125" style="11" customWidth="1"/>
    <col min="4" max="4" width="18.140625" style="11" customWidth="1"/>
    <col min="5" max="5" width="11.85546875" style="11" customWidth="1"/>
    <col min="6" max="6" width="19.28515625" style="11" customWidth="1"/>
    <col min="7" max="7" width="9.5703125" style="11" customWidth="1"/>
    <col min="8" max="8" width="12.5703125" style="11" customWidth="1"/>
    <col min="9" max="9" width="13.5703125" style="11" customWidth="1"/>
    <col min="10" max="10" width="15.5703125" style="11" customWidth="1"/>
    <col min="11" max="16384" width="11.42578125" style="11"/>
  </cols>
  <sheetData>
    <row r="1" spans="1:9" ht="15.75" x14ac:dyDescent="0.25">
      <c r="B1" s="329" t="s">
        <v>437</v>
      </c>
      <c r="C1" s="329"/>
      <c r="D1" s="329"/>
      <c r="E1" s="329"/>
      <c r="F1" s="329"/>
      <c r="G1" s="329"/>
      <c r="I1" s="27">
        <f ca="1">(FIND("]",I2))+1</f>
        <v>112</v>
      </c>
    </row>
    <row r="2" spans="1:9" x14ac:dyDescent="0.25">
      <c r="A2" s="12" t="s">
        <v>438</v>
      </c>
      <c r="B2" s="330" t="e">
        <f>VLOOKUP($C$7,BASE!$A$2:$AT$2454,3,0)</f>
        <v>#N/A</v>
      </c>
      <c r="C2" s="330"/>
      <c r="D2" s="324"/>
      <c r="E2" s="13" t="s">
        <v>439</v>
      </c>
      <c r="F2" s="324" t="e">
        <f>VLOOKUP($C$7,BASE!$A$2:$AT$2454,4,0)</f>
        <v>#N/A</v>
      </c>
      <c r="G2" s="324"/>
      <c r="H2" s="324"/>
      <c r="I2" s="27" t="str">
        <f ca="1">CELL("nombrearchivo")</f>
        <v>https://d.docs.live.net/8c47df75d83992c3/Documentos/Claude/Projects/GTFS/[SEÑALES_DE_PARADAS_PLANTILLA_v2.xlsm]TPMC 2 TRASERA</v>
      </c>
    </row>
    <row r="3" spans="1:9" x14ac:dyDescent="0.25">
      <c r="A3" s="13" t="s">
        <v>440</v>
      </c>
      <c r="B3" s="331" t="e">
        <f>VLOOKUP($C$7,BASE!$A$2:$AT$2454,8,0)</f>
        <v>#N/A</v>
      </c>
      <c r="C3" s="332"/>
    </row>
    <row r="4" spans="1:9" x14ac:dyDescent="0.25">
      <c r="C4" s="333" t="s">
        <v>441</v>
      </c>
      <c r="D4" s="334"/>
      <c r="E4" s="334"/>
      <c r="F4" s="334"/>
      <c r="I4" s="14"/>
    </row>
    <row r="5" spans="1:9" x14ac:dyDescent="0.25">
      <c r="A5" s="312" t="s">
        <v>442</v>
      </c>
      <c r="B5" s="312"/>
      <c r="C5" s="323" t="e">
        <f>VLOOKUP($C$7,BASE!$A$2:$AT$2454,14,0)</f>
        <v>#N/A</v>
      </c>
      <c r="D5" s="324"/>
      <c r="E5" s="324"/>
      <c r="F5" s="324"/>
      <c r="G5" s="324"/>
      <c r="H5" s="324"/>
    </row>
    <row r="6" spans="1:9" x14ac:dyDescent="0.25">
      <c r="A6" s="312" t="s">
        <v>443</v>
      </c>
      <c r="B6" s="312"/>
      <c r="C6" s="323" t="e">
        <f>VLOOKUP($C$7,BASE!$A$2:$AT$2454,15,0)</f>
        <v>#N/A</v>
      </c>
      <c r="D6" s="324"/>
      <c r="E6" s="324"/>
      <c r="F6" s="324"/>
      <c r="G6" s="324"/>
      <c r="H6" s="324"/>
      <c r="I6" s="15" t="s">
        <v>444</v>
      </c>
    </row>
    <row r="7" spans="1:9" x14ac:dyDescent="0.25">
      <c r="A7" s="312" t="s">
        <v>445</v>
      </c>
      <c r="B7" s="312"/>
      <c r="C7" s="325">
        <v>38500</v>
      </c>
      <c r="D7" s="326"/>
      <c r="E7" s="326"/>
      <c r="F7" s="326"/>
      <c r="G7" s="326"/>
      <c r="H7" s="327"/>
      <c r="I7" s="17" t="e">
        <f>VLOOKUP($C$7,BASE!$A$2:$AT$2454,16,0)</f>
        <v>#N/A</v>
      </c>
    </row>
    <row r="8" spans="1:9" ht="15.75" customHeight="1" x14ac:dyDescent="0.25">
      <c r="A8" s="328" t="s">
        <v>446</v>
      </c>
      <c r="B8" s="328"/>
      <c r="C8" s="328" t="s">
        <v>447</v>
      </c>
      <c r="D8" s="328"/>
      <c r="E8" s="328" t="s">
        <v>448</v>
      </c>
      <c r="F8" s="328"/>
      <c r="G8" s="328" t="s">
        <v>449</v>
      </c>
      <c r="H8" s="328"/>
    </row>
    <row r="9" spans="1:9" x14ac:dyDescent="0.25">
      <c r="A9" s="328" t="s">
        <v>450</v>
      </c>
      <c r="B9" s="328"/>
      <c r="C9" s="334" t="s">
        <v>451</v>
      </c>
      <c r="D9" s="334"/>
      <c r="E9" s="334" t="s">
        <v>452</v>
      </c>
      <c r="F9" s="334"/>
      <c r="G9" s="334"/>
      <c r="H9" s="334"/>
    </row>
    <row r="10" spans="1:9" x14ac:dyDescent="0.25">
      <c r="A10" s="16"/>
      <c r="B10" s="16"/>
      <c r="C10" s="16"/>
      <c r="D10" s="16"/>
      <c r="E10" s="17"/>
      <c r="F10" s="17"/>
      <c r="G10" s="17"/>
      <c r="H10" s="76"/>
    </row>
    <row r="11" spans="1:9" x14ac:dyDescent="0.25">
      <c r="C11" s="320" t="s">
        <v>453</v>
      </c>
      <c r="D11" s="321"/>
      <c r="E11" s="321"/>
      <c r="F11" s="321"/>
      <c r="G11" s="18" t="s">
        <v>454</v>
      </c>
    </row>
    <row r="12" spans="1:9" x14ac:dyDescent="0.25">
      <c r="A12" s="322" t="s">
        <v>455</v>
      </c>
      <c r="B12" s="322"/>
      <c r="C12" s="322"/>
      <c r="D12" s="322"/>
      <c r="E12" s="322"/>
      <c r="F12" s="322"/>
      <c r="G12" s="322"/>
      <c r="H12" s="322"/>
    </row>
    <row r="13" spans="1:9" x14ac:dyDescent="0.25">
      <c r="A13" s="318" t="e">
        <f>CONCATENATE(A39," a ",A43)</f>
        <v>#N/A</v>
      </c>
      <c r="B13" s="319"/>
      <c r="C13" s="318" t="e">
        <f>CONCATENATE(C39," a ",C43)</f>
        <v>#N/A</v>
      </c>
      <c r="D13" s="319"/>
      <c r="E13" s="318" t="e">
        <f>CONCATENATE(E39," a ",E43)</f>
        <v>#N/A</v>
      </c>
      <c r="F13" s="319"/>
    </row>
    <row r="14" spans="1:9" x14ac:dyDescent="0.25">
      <c r="A14" s="318" t="e">
        <f>CONCATENATE(A44," a ",A48)</f>
        <v>#N/A</v>
      </c>
      <c r="B14" s="319"/>
      <c r="C14" s="318" t="e">
        <f>CONCATENATE(C44," a ",C48)</f>
        <v>#N/A</v>
      </c>
      <c r="D14" s="319"/>
      <c r="E14" s="318" t="e">
        <f>CONCATENATE(E44," a ",E48)</f>
        <v>#N/A</v>
      </c>
      <c r="F14" s="319"/>
    </row>
    <row r="15" spans="1:9" x14ac:dyDescent="0.25">
      <c r="A15" s="318" t="e">
        <f>CONCATENATE(A49," a ",A53)</f>
        <v>#N/A</v>
      </c>
      <c r="B15" s="319"/>
      <c r="C15" s="318" t="e">
        <f>CONCATENATE(C49," a ",C53)</f>
        <v>#N/A</v>
      </c>
      <c r="D15" s="319"/>
      <c r="E15" s="318" t="e">
        <f>CONCATENATE(E49," a ",E53)</f>
        <v>#N/A</v>
      </c>
      <c r="F15" s="319"/>
    </row>
    <row r="16" spans="1:9" x14ac:dyDescent="0.25">
      <c r="A16" s="318" t="e">
        <f>CONCATENATE(A54," a ",A58)</f>
        <v>#N/A</v>
      </c>
      <c r="B16" s="319"/>
      <c r="C16" s="318" t="e">
        <f>CONCATENATE(C54," a ",C58)</f>
        <v>#N/A</v>
      </c>
      <c r="D16" s="319"/>
      <c r="E16" s="318" t="e">
        <f>CONCATENATE(E54," a ",E58)</f>
        <v>#N/A</v>
      </c>
      <c r="F16" s="319"/>
      <c r="H16" s="44"/>
    </row>
    <row r="17" spans="1:19" x14ac:dyDescent="0.25">
      <c r="A17" s="318" t="e">
        <f>CONCATENATE(A59," a ",A63)</f>
        <v>#N/A</v>
      </c>
      <c r="B17" s="319"/>
      <c r="C17" s="318" t="e">
        <f>CONCATENATE(C59," a ",C63)</f>
        <v>#N/A</v>
      </c>
      <c r="D17" s="319"/>
      <c r="E17" s="318" t="e">
        <f>CONCATENATE(E59," a ",E63)</f>
        <v>#N/A</v>
      </c>
      <c r="F17" s="319"/>
      <c r="H17" s="44"/>
    </row>
    <row r="18" spans="1:19" x14ac:dyDescent="0.25">
      <c r="A18" s="318" t="e">
        <f>CONCATENATE(A64," a ",A68)</f>
        <v>#N/A</v>
      </c>
      <c r="B18" s="319"/>
      <c r="C18" s="318" t="e">
        <f>CONCATENATE(C64," a ",C68)</f>
        <v>#N/A</v>
      </c>
      <c r="D18" s="319"/>
      <c r="E18" s="318" t="e">
        <f>CONCATENATE(E64," a ",E68)</f>
        <v>#N/A</v>
      </c>
      <c r="F18" s="319"/>
    </row>
    <row r="19" spans="1:19" ht="15.75" thickBot="1" x14ac:dyDescent="0.3">
      <c r="A19" s="318" t="e">
        <f>CONCATENATE(A69," a ",A73)</f>
        <v>#N/A</v>
      </c>
      <c r="B19" s="319"/>
      <c r="C19" s="318" t="e">
        <f>CONCATENATE(C69," a ",C73)</f>
        <v>#N/A</v>
      </c>
      <c r="D19" s="319"/>
      <c r="E19" s="318" t="e">
        <f>CONCATENATE(E69," a ",E73)</f>
        <v>#N/A</v>
      </c>
      <c r="F19" s="319"/>
    </row>
    <row r="20" spans="1:19" ht="15.75" thickTop="1" x14ac:dyDescent="0.25">
      <c r="A20" s="316" t="e">
        <f>CONCATENATE(A74," a ",A78)</f>
        <v>#N/A</v>
      </c>
      <c r="B20" s="317"/>
      <c r="C20" s="316" t="e">
        <f>CONCATENATE(C74," a ",C78)</f>
        <v>#N/A</v>
      </c>
      <c r="D20" s="317"/>
      <c r="E20" s="316" t="e">
        <f>CONCATENATE(E74," a ",E78)</f>
        <v>#N/A</v>
      </c>
      <c r="F20" s="317"/>
    </row>
    <row r="21" spans="1:19" x14ac:dyDescent="0.25">
      <c r="A21" s="314" t="e">
        <f>CONCATENATE(A79," a ",A83)</f>
        <v>#N/A</v>
      </c>
      <c r="B21" s="315"/>
      <c r="C21" s="314" t="e">
        <f>CONCATENATE(C79," a ",C83)</f>
        <v>#N/A</v>
      </c>
      <c r="D21" s="315"/>
      <c r="E21" s="314" t="e">
        <f>CONCATENATE(E79," a ",E83)</f>
        <v>#N/A</v>
      </c>
      <c r="F21" s="315"/>
    </row>
    <row r="22" spans="1:19" x14ac:dyDescent="0.25">
      <c r="A22" s="314" t="e">
        <f>CONCATENATE(A84," a ",A88)</f>
        <v>#N/A</v>
      </c>
      <c r="B22" s="315"/>
      <c r="C22" s="314" t="e">
        <f>CONCATENATE(C84," a ",C88)</f>
        <v>#N/A</v>
      </c>
      <c r="D22" s="315"/>
      <c r="E22" s="314" t="e">
        <f>CONCATENATE(E84," a ",E88)</f>
        <v>#N/A</v>
      </c>
      <c r="F22" s="315"/>
      <c r="J22" s="19"/>
    </row>
    <row r="23" spans="1:19" x14ac:dyDescent="0.25">
      <c r="A23" s="314" t="e">
        <f>CONCATENATE(A89," a ",A93)</f>
        <v>#N/A</v>
      </c>
      <c r="B23" s="315"/>
      <c r="C23" s="314" t="e">
        <f>CONCATENATE(C89," a ",C93)</f>
        <v>#N/A</v>
      </c>
      <c r="D23" s="315"/>
      <c r="E23" s="314" t="e">
        <f>CONCATENATE(E89," a ",E93)</f>
        <v>#N/A</v>
      </c>
      <c r="F23" s="315"/>
    </row>
    <row r="24" spans="1:19" ht="15" customHeight="1" x14ac:dyDescent="0.25">
      <c r="A24" s="314" t="e">
        <f>CONCATENATE(A94," a ",A98)</f>
        <v>#N/A</v>
      </c>
      <c r="B24" s="315"/>
      <c r="C24" s="314" t="e">
        <f>CONCATENATE(C94," a ",C98)</f>
        <v>#N/A</v>
      </c>
      <c r="D24" s="315"/>
      <c r="E24" s="314" t="e">
        <f>CONCATENATE(E94," a ",E98)</f>
        <v>#N/A</v>
      </c>
      <c r="F24" s="315"/>
    </row>
    <row r="25" spans="1:19" ht="15" customHeight="1" x14ac:dyDescent="0.25">
      <c r="A25" s="314" t="e">
        <f>CONCATENATE(A99," a ",A103)</f>
        <v>#N/A</v>
      </c>
      <c r="B25" s="315"/>
      <c r="C25" s="314" t="e">
        <f>CONCATENATE(C99," a ",C103)</f>
        <v>#N/A</v>
      </c>
      <c r="D25" s="315"/>
      <c r="E25" s="314" t="e">
        <f>CONCATENATE(E99," a ",E103)</f>
        <v>#N/A</v>
      </c>
      <c r="F25" s="315"/>
    </row>
    <row r="26" spans="1:19" ht="15.75" thickBot="1" x14ac:dyDescent="0.3">
      <c r="A26" s="307" t="e">
        <f>CONCATENATE(A104," a ",A108)</f>
        <v>#N/A</v>
      </c>
      <c r="B26" s="308"/>
      <c r="C26" s="307" t="e">
        <f>CONCATENATE(C104," a ",C108)</f>
        <v>#N/A</v>
      </c>
      <c r="D26" s="308"/>
      <c r="E26" s="307" t="e">
        <f>CONCATENATE(E104," a ",E108)</f>
        <v>#N/A</v>
      </c>
      <c r="F26" s="308"/>
    </row>
    <row r="27" spans="1:19" ht="15.75" thickTop="1" x14ac:dyDescent="0.25">
      <c r="A27" s="316" t="e">
        <f>CONCATENATE(A109," a ",A113)</f>
        <v>#N/A</v>
      </c>
      <c r="B27" s="317"/>
      <c r="C27" s="316" t="e">
        <f>CONCATENATE(C109," a ",C113)</f>
        <v>#N/A</v>
      </c>
      <c r="D27" s="317"/>
      <c r="E27" s="316" t="e">
        <f>CONCATENATE(E109," a ",E113)</f>
        <v>#N/A</v>
      </c>
      <c r="F27" s="317"/>
      <c r="Q27" s="29" t="s">
        <v>464</v>
      </c>
      <c r="R27" s="30" t="e">
        <f>VLOOKUP($C$7,BASE!$A$2:$AT$2454,9,0)</f>
        <v>#N/A</v>
      </c>
      <c r="S27" s="27"/>
    </row>
    <row r="28" spans="1:19" x14ac:dyDescent="0.25">
      <c r="A28" s="314" t="e">
        <f>CONCATENATE(A114," a ",A118)</f>
        <v>#N/A</v>
      </c>
      <c r="B28" s="315"/>
      <c r="C28" s="314" t="e">
        <f>CONCATENATE(C114," a ",C118)</f>
        <v>#N/A</v>
      </c>
      <c r="D28" s="315"/>
      <c r="E28" s="314" t="e">
        <f>CONCATENATE(E114," a ",E118)</f>
        <v>#N/A</v>
      </c>
      <c r="F28" s="315"/>
      <c r="Q28" s="27" t="s">
        <v>465</v>
      </c>
      <c r="R28" s="27" t="e">
        <f>VLOOKUP($I$35,BASE!$A$2:$AT$2454,9,0)</f>
        <v>#N/A</v>
      </c>
      <c r="S28" s="27" t="e">
        <f>INDEX(BASE!A1:BP2454,(MATCH($C$7,BASE!A1:A2454,0))-1,1)</f>
        <v>#N/A</v>
      </c>
    </row>
    <row r="29" spans="1:19" x14ac:dyDescent="0.25">
      <c r="A29" s="314" t="e">
        <f>CONCATENATE(A119," a ",A123)</f>
        <v>#N/A</v>
      </c>
      <c r="B29" s="315"/>
      <c r="C29" s="314" t="e">
        <f>CONCATENATE(C119," a ",C123)</f>
        <v>#N/A</v>
      </c>
      <c r="D29" s="315"/>
      <c r="E29" s="314" t="e">
        <f>CONCATENATE(E119," a ",E123)</f>
        <v>#N/A</v>
      </c>
      <c r="F29" s="315"/>
      <c r="Q29" s="27" t="s">
        <v>466</v>
      </c>
      <c r="R29" s="27" t="e">
        <f>VLOOKUP($I$37,BASE!$A$2:$AT$2454,9,0)</f>
        <v>#N/A</v>
      </c>
      <c r="S29" s="27" t="e">
        <f>INDEX(BASE!A1:BP2454,(MATCH(C7,BASE!A1:A2454,0))+1,1)</f>
        <v>#N/A</v>
      </c>
    </row>
    <row r="30" spans="1:19" x14ac:dyDescent="0.25">
      <c r="A30" s="314" t="e">
        <f>CONCATENATE(A124," a ",A128)</f>
        <v>#N/A</v>
      </c>
      <c r="B30" s="315"/>
      <c r="C30" s="314" t="e">
        <f>CONCATENATE(C124," a ",C128)</f>
        <v>#N/A</v>
      </c>
      <c r="D30" s="315"/>
      <c r="E30" s="314" t="e">
        <f>CONCATENATE(E124," a ",E128)</f>
        <v>#N/A</v>
      </c>
      <c r="F30" s="315"/>
      <c r="H30" s="28"/>
      <c r="Q30" s="27" t="s">
        <v>17</v>
      </c>
      <c r="R30" s="31" t="e">
        <f>IF(R27=R28,1,"")</f>
        <v>#N/A</v>
      </c>
      <c r="S30" s="27"/>
    </row>
    <row r="31" spans="1:19" x14ac:dyDescent="0.25">
      <c r="A31" s="314" t="e">
        <f>CONCATENATE(A129," a ",A133)</f>
        <v>#N/A</v>
      </c>
      <c r="B31" s="315"/>
      <c r="C31" s="314" t="e">
        <f>CONCATENATE(C129," a ",C133)</f>
        <v>#N/A</v>
      </c>
      <c r="D31" s="315"/>
      <c r="E31" s="314" t="e">
        <f>CONCATENATE(E129," a ",E133)</f>
        <v>#N/A</v>
      </c>
      <c r="F31" s="315"/>
      <c r="Q31" s="27" t="s">
        <v>17</v>
      </c>
      <c r="R31" s="31" t="e">
        <f>IF(R27=R29,1,"")</f>
        <v>#N/A</v>
      </c>
      <c r="S31" s="27"/>
    </row>
    <row r="32" spans="1:19" x14ac:dyDescent="0.25">
      <c r="A32" s="314" t="e">
        <f>CONCATENATE(A134," a ",A138)</f>
        <v>#N/A</v>
      </c>
      <c r="B32" s="315"/>
      <c r="C32" s="314" t="e">
        <f>CONCATENATE(C134," a ",C138)</f>
        <v>#N/A</v>
      </c>
      <c r="D32" s="315"/>
      <c r="E32" s="314" t="e">
        <f>CONCATENATE(E134," a ",E138)</f>
        <v>#N/A</v>
      </c>
      <c r="F32" s="315"/>
      <c r="Q32" s="27"/>
      <c r="R32" s="27" t="e">
        <f>IF(B3="Diferida",IF(VLOOKUP($C$7,BASE!$A$2:$AT$2454,9,0)=VLOOKUP($S$28,BASE!$A$2:$AT$2454,9,0),"HACER"),"NO HACER")</f>
        <v>#N/A</v>
      </c>
      <c r="S32" s="27"/>
    </row>
    <row r="33" spans="1:19" ht="15.75" thickBot="1" x14ac:dyDescent="0.3">
      <c r="A33" s="307" t="e">
        <f>CONCATENATE(A139," a ",A143)</f>
        <v>#N/A</v>
      </c>
      <c r="B33" s="308"/>
      <c r="C33" s="307" t="e">
        <f>CONCATENATE(C139," a ",C143)</f>
        <v>#N/A</v>
      </c>
      <c r="D33" s="308"/>
      <c r="E33" s="307" t="e">
        <f>CONCATENATE(E139," a ",E143)</f>
        <v>#N/A</v>
      </c>
      <c r="F33" s="308"/>
      <c r="Q33" s="27"/>
      <c r="R33" s="27" t="e">
        <f>IF(B3="Diferida",IF(VLOOKUP($C$7,BASE!$A$2:$AT$2454,9,0)=VLOOKUP($S$29,BASE!$A$2:$AT$2454,9,0),"HACER"),"NO HACER")</f>
        <v>#N/A</v>
      </c>
      <c r="S33" s="27"/>
    </row>
    <row r="34" spans="1:19" ht="15.75" thickTop="1" x14ac:dyDescent="0.25">
      <c r="A34" s="17"/>
      <c r="B34" s="17"/>
      <c r="C34" s="17"/>
      <c r="D34" s="17"/>
      <c r="E34" s="17"/>
      <c r="F34" s="17"/>
      <c r="G34" s="309" t="s">
        <v>456</v>
      </c>
      <c r="H34" s="310"/>
      <c r="I34" s="311"/>
    </row>
    <row r="35" spans="1:19" ht="15" customHeight="1" x14ac:dyDescent="0.25">
      <c r="A35" s="312" t="s">
        <v>457</v>
      </c>
      <c r="B35" s="312"/>
      <c r="C35" s="313">
        <f>C7</f>
        <v>38500</v>
      </c>
      <c r="D35" s="313"/>
      <c r="G35" s="303" t="s">
        <v>458</v>
      </c>
      <c r="H35" s="304"/>
      <c r="I35" s="20" t="e">
        <f>IF(R32="HACER",INDEX(BASE!A1:BP2454,(MATCH($C$7,BASE!A1:A2454,0))-1,1),"0")</f>
        <v>#N/A</v>
      </c>
    </row>
    <row r="36" spans="1:19" ht="15" customHeight="1" x14ac:dyDescent="0.25">
      <c r="A36" s="21"/>
      <c r="B36" s="21"/>
      <c r="C36" s="17"/>
      <c r="D36" s="17"/>
      <c r="G36" s="303" t="s">
        <v>459</v>
      </c>
      <c r="H36" s="304"/>
      <c r="I36" s="20" t="e">
        <f>VLOOKUP(I35,BASE!A2:BP2454,15,FALSE)</f>
        <v>#N/A</v>
      </c>
    </row>
    <row r="37" spans="1:19" ht="15" customHeight="1" x14ac:dyDescent="0.25">
      <c r="C37" s="19" t="s">
        <v>460</v>
      </c>
      <c r="D37" s="19"/>
      <c r="E37" s="19"/>
      <c r="F37" s="19"/>
      <c r="G37" s="303" t="s">
        <v>461</v>
      </c>
      <c r="H37" s="304"/>
      <c r="I37" s="32" t="e">
        <f>IF(R33="HACER",INDEX(BASE!A1:BP2454,(MATCH($C$7,BASE!A1:A2454,0))+1,1),"0")</f>
        <v>#N/A</v>
      </c>
    </row>
    <row r="38" spans="1:19" ht="15.75" customHeight="1" thickBot="1" x14ac:dyDescent="0.3">
      <c r="C38" s="19"/>
      <c r="D38" s="22"/>
      <c r="E38" s="22"/>
      <c r="F38" s="22"/>
      <c r="G38" s="305" t="s">
        <v>462</v>
      </c>
      <c r="H38" s="306"/>
      <c r="I38" s="23" t="e">
        <f>VLOOKUP(I37,BASE!A2:BP2454,15,FALSE)</f>
        <v>#N/A</v>
      </c>
    </row>
    <row r="39" spans="1:19" ht="15.75" thickTop="1" x14ac:dyDescent="0.25">
      <c r="A39" s="295" t="e">
        <f>VLOOKUP($C$7,BASE!$A$2:$AT$2454,16+1,0)</f>
        <v>#N/A</v>
      </c>
      <c r="B39" s="297"/>
      <c r="C39" s="295" t="e">
        <f>VLOOKUP($C$7,BASE!$A$2:$AT$2454,16+2,0)</f>
        <v>#N/A</v>
      </c>
      <c r="D39" s="296"/>
      <c r="E39" s="297" t="e">
        <f>VLOOKUP($C$7,BASE!$A$2:$AT$2454,16+3,0)</f>
        <v>#N/A</v>
      </c>
      <c r="F39" s="298"/>
      <c r="G39" s="24"/>
      <c r="H39" s="24"/>
      <c r="I39" s="25"/>
    </row>
    <row r="40" spans="1:19" x14ac:dyDescent="0.25">
      <c r="A40" s="287" t="e" cm="1">
        <f t="array" ref="A40">INDEX(LUR!$A:$L,((MATCH(A39,LUR!$A:$A,0))+0),4)</f>
        <v>#N/A</v>
      </c>
      <c r="B40" s="302" t="s">
        <v>275</v>
      </c>
      <c r="C40" s="289" t="e" cm="1">
        <f t="array" ref="C40">INDEX(LUR!$A:$L,((MATCH(C39,LUR!$A:$A,0))+0),4)</f>
        <v>#N/A</v>
      </c>
      <c r="D40" s="288" t="s">
        <v>275</v>
      </c>
      <c r="E40" s="302" t="e" cm="1">
        <f t="array" ref="E40">INDEX(LUR!$A:$L,((MATCH(E39,LUR!$A:$A,0))+0),4)</f>
        <v>#N/A</v>
      </c>
      <c r="F40" s="290" t="s">
        <v>275</v>
      </c>
      <c r="G40" s="24"/>
      <c r="H40" s="24"/>
      <c r="I40" s="24"/>
    </row>
    <row r="41" spans="1:19" x14ac:dyDescent="0.25">
      <c r="A41" s="287" t="e" cm="1">
        <f t="array" ref="A41">INDEX(LUR!$A:$L,((MATCH(A39,LUR!$A:$A,0))+1),4)</f>
        <v>#N/A</v>
      </c>
      <c r="B41" s="302" t="s">
        <v>276</v>
      </c>
      <c r="C41" s="289" t="e" cm="1">
        <f t="array" ref="C41">INDEX(LUR!$A:$L,((MATCH(C39,LUR!$A:$A,0))+1),4)</f>
        <v>#N/A</v>
      </c>
      <c r="D41" s="288" t="s">
        <v>276</v>
      </c>
      <c r="E41" s="302" t="e" cm="1">
        <f t="array" ref="E41">INDEX(LUR!$A:$L,((MATCH(E39,LUR!$A:$A,0))+1),4)</f>
        <v>#N/A</v>
      </c>
      <c r="F41" s="290" t="s">
        <v>276</v>
      </c>
      <c r="G41" s="24"/>
      <c r="H41" s="26" t="e">
        <f>VLOOKUP($I$35,BASE!$A$2:$AT$2454,17,0)</f>
        <v>#N/A</v>
      </c>
      <c r="I41" s="26" t="e">
        <f>VLOOKUP($I$37,BASE!$A$2:$AT$2454,17,0)</f>
        <v>#N/A</v>
      </c>
    </row>
    <row r="42" spans="1:19" x14ac:dyDescent="0.25">
      <c r="A42" s="287" t="e" cm="1">
        <f t="array" ref="A42">INDEX(LUR!$A:$L,((MATCH(A39,LUR!$A:$A,0))+2),4)</f>
        <v>#N/A</v>
      </c>
      <c r="B42" s="302" t="s">
        <v>14</v>
      </c>
      <c r="C42" s="289" t="e" cm="1">
        <f t="array" ref="C42">INDEX(LUR!$A:$L,((MATCH(C39,LUR!$A:$A,0))+2),4)</f>
        <v>#N/A</v>
      </c>
      <c r="D42" s="288" t="s">
        <v>14</v>
      </c>
      <c r="E42" s="302" t="e" cm="1">
        <f t="array" ref="E42">INDEX(LUR!$A:$L,((MATCH(E39,LUR!$A:$A,0))+2),4)</f>
        <v>#N/A</v>
      </c>
      <c r="F42" s="290" t="s">
        <v>14</v>
      </c>
      <c r="G42" s="24"/>
      <c r="H42" s="26" t="e">
        <f>VLOOKUP($I$35,BASE!$A$2:$AT$2454,18,0)</f>
        <v>#N/A</v>
      </c>
      <c r="I42" s="26" t="e">
        <f>VLOOKUP($I$37,BASE!$A$2:$AT$2454,18,0)</f>
        <v>#N/A</v>
      </c>
    </row>
    <row r="43" spans="1:19" x14ac:dyDescent="0.25">
      <c r="A43" s="291" t="e" cm="1">
        <f t="array" ref="A43">INDEX(LUR!$A:$L,((MATCH(A39,LUR!$A:$A,0))+3),4)</f>
        <v>#N/A</v>
      </c>
      <c r="B43" s="301" t="s">
        <v>277</v>
      </c>
      <c r="C43" s="293" t="e" cm="1">
        <f t="array" ref="C43">INDEX(LUR!$A:$L,((MATCH(C39,LUR!$A:$A,0))+3),4)</f>
        <v>#N/A</v>
      </c>
      <c r="D43" s="292" t="s">
        <v>277</v>
      </c>
      <c r="E43" s="301" t="e" cm="1">
        <f t="array" ref="E43">INDEX(LUR!$A:$L,((MATCH(E39,LUR!$A:$A,0))+3),4)</f>
        <v>#N/A</v>
      </c>
      <c r="F43" s="294" t="s">
        <v>277</v>
      </c>
      <c r="G43" s="24"/>
      <c r="H43" s="26" t="e">
        <f>VLOOKUP($I$35,BASE!$A$2:$AT$2454,19,0)</f>
        <v>#N/A</v>
      </c>
      <c r="I43" s="26" t="e">
        <f>VLOOKUP($I$37,BASE!$A$2:$AT$2454,19,0)</f>
        <v>#N/A</v>
      </c>
    </row>
    <row r="44" spans="1:19" x14ac:dyDescent="0.25">
      <c r="A44" s="295" t="e">
        <f>VLOOKUP($C$7,BASE!$A$2:$AT$2454,16+4,0)</f>
        <v>#N/A</v>
      </c>
      <c r="B44" s="296"/>
      <c r="C44" s="297" t="e">
        <f>VLOOKUP($C$7,BASE!$A$2:$AT$2454,16+5,0)</f>
        <v>#N/A</v>
      </c>
      <c r="D44" s="297"/>
      <c r="E44" s="295" t="e">
        <f>VLOOKUP($C$7,BASE!$A$2:$AT$2454,16+6,0)</f>
        <v>#N/A</v>
      </c>
      <c r="F44" s="298"/>
      <c r="G44" s="24"/>
      <c r="H44" s="26" t="e">
        <f>VLOOKUP($I$35,BASE!$A$2:$AT$2454,20,0)</f>
        <v>#N/A</v>
      </c>
      <c r="I44" s="26" t="e">
        <f>VLOOKUP($I$37,BASE!$A$2:$AT$2454,20,0)</f>
        <v>#N/A</v>
      </c>
    </row>
    <row r="45" spans="1:19" x14ac:dyDescent="0.25">
      <c r="A45" s="289" t="e" cm="1">
        <f t="array" ref="A45">INDEX(LUR!$A:$L,((MATCH(A44,LUR!$A:$A,0))+0),4)</f>
        <v>#N/A</v>
      </c>
      <c r="B45" s="288" t="s">
        <v>275</v>
      </c>
      <c r="C45" s="302" t="e" cm="1">
        <f t="array" ref="C45">INDEX(LUR!$A:$L,((MATCH(C44,LUR!$A:$A,0))+0),4)</f>
        <v>#N/A</v>
      </c>
      <c r="D45" s="302" t="s">
        <v>275</v>
      </c>
      <c r="E45" s="289" t="e" cm="1">
        <f t="array" ref="E45">INDEX(LUR!$A:$L,((MATCH(E44,LUR!$A:$A,0))+0),4)</f>
        <v>#N/A</v>
      </c>
      <c r="F45" s="290" t="s">
        <v>275</v>
      </c>
      <c r="G45" s="24"/>
      <c r="H45" s="26" t="e">
        <f>VLOOKUP($I$35,BASE!$A$2:$AT$2454,21,0)</f>
        <v>#N/A</v>
      </c>
      <c r="I45" s="26" t="e">
        <f>VLOOKUP($I$37,BASE!$A$2:$AT$2454,21,0)</f>
        <v>#N/A</v>
      </c>
    </row>
    <row r="46" spans="1:19" x14ac:dyDescent="0.25">
      <c r="A46" s="289" t="e" cm="1">
        <f t="array" ref="A46">INDEX(LUR!$A:$L,((MATCH(A44,LUR!$A:$A,0))+1),4)</f>
        <v>#N/A</v>
      </c>
      <c r="B46" s="288" t="s">
        <v>276</v>
      </c>
      <c r="C46" s="302" t="e" cm="1">
        <f t="array" ref="C46">INDEX(LUR!$A:$L,((MATCH(C44,LUR!$A:$A,0))+1),4)</f>
        <v>#N/A</v>
      </c>
      <c r="D46" s="302" t="s">
        <v>276</v>
      </c>
      <c r="E46" s="289" t="e" cm="1">
        <f t="array" ref="E46">INDEX(LUR!$A:$L,((MATCH(E44,LUR!$A:$A,0))+1),4)</f>
        <v>#N/A</v>
      </c>
      <c r="F46" s="290" t="s">
        <v>276</v>
      </c>
      <c r="G46" s="24"/>
      <c r="H46" s="26" t="e">
        <f>VLOOKUP($I$35,BASE!$A$2:$AT$2454,22,0)</f>
        <v>#N/A</v>
      </c>
      <c r="I46" s="26" t="e">
        <f>VLOOKUP($I$37,BASE!$A$2:$AT$2454,22,0)</f>
        <v>#N/A</v>
      </c>
    </row>
    <row r="47" spans="1:19" x14ac:dyDescent="0.25">
      <c r="A47" s="289" t="e" cm="1">
        <f t="array" ref="A47">INDEX(LUR!$A:$L,((MATCH(A44,LUR!$A:$A,0))+2),4)</f>
        <v>#N/A</v>
      </c>
      <c r="B47" s="288" t="s">
        <v>14</v>
      </c>
      <c r="C47" s="302" t="e" cm="1">
        <f t="array" ref="C47">INDEX(LUR!$A:$L,((MATCH(C44,LUR!$A:$A,0))+2),4)</f>
        <v>#N/A</v>
      </c>
      <c r="D47" s="302" t="s">
        <v>14</v>
      </c>
      <c r="E47" s="289" t="e" cm="1">
        <f t="array" ref="E47">INDEX(LUR!$A:$L,((MATCH(E44,LUR!$A:$A,0))+2),4)</f>
        <v>#N/A</v>
      </c>
      <c r="F47" s="290" t="s">
        <v>14</v>
      </c>
      <c r="G47" s="24"/>
      <c r="H47" s="26" t="e">
        <f>VLOOKUP($I$35,BASE!$A$2:$AT$2454,23,0)</f>
        <v>#N/A</v>
      </c>
      <c r="I47" s="26" t="e">
        <f>VLOOKUP($I$37,BASE!$A$2:$AT$2454,23,0)</f>
        <v>#N/A</v>
      </c>
    </row>
    <row r="48" spans="1:19" x14ac:dyDescent="0.25">
      <c r="A48" s="293" t="e" cm="1">
        <f t="array" ref="A48">INDEX(LUR!$A:$L,((MATCH(A44,LUR!$A:$A,0))+3),4)</f>
        <v>#N/A</v>
      </c>
      <c r="B48" s="292" t="s">
        <v>277</v>
      </c>
      <c r="C48" s="301" t="e" cm="1">
        <f t="array" ref="C48">INDEX(LUR!$A:$L,((MATCH(C44,LUR!$A:$A,0))+3),4)</f>
        <v>#N/A</v>
      </c>
      <c r="D48" s="301" t="s">
        <v>277</v>
      </c>
      <c r="E48" s="293" t="e" cm="1">
        <f t="array" ref="E48">INDEX(LUR!$A:$L,((MATCH(E44,LUR!$A:$A,0))+3),4)</f>
        <v>#N/A</v>
      </c>
      <c r="F48" s="294" t="s">
        <v>277</v>
      </c>
      <c r="G48" s="24"/>
      <c r="H48" s="26" t="e">
        <f>VLOOKUP($I$35,BASE!$A$2:$AT$2454,24,0)</f>
        <v>#N/A</v>
      </c>
      <c r="I48" s="26" t="e">
        <f>VLOOKUP($I$37,BASE!$A$2:$AT$2454,24,0)</f>
        <v>#N/A</v>
      </c>
    </row>
    <row r="49" spans="1:9" x14ac:dyDescent="0.25">
      <c r="A49" s="295" t="e">
        <f>VLOOKUP($C$7,BASE!$A$2:$AT$2454,16+7,0)</f>
        <v>#N/A</v>
      </c>
      <c r="B49" s="296"/>
      <c r="C49" s="297" t="e">
        <f>VLOOKUP($C$7,BASE!$A$2:$AT$2454,16+8,0)</f>
        <v>#N/A</v>
      </c>
      <c r="D49" s="297"/>
      <c r="E49" s="295" t="e">
        <f>VLOOKUP($C$7,BASE!$A$2:$AT$2454,16+9,0)</f>
        <v>#N/A</v>
      </c>
      <c r="F49" s="298"/>
      <c r="G49" s="24"/>
      <c r="H49" s="26" t="e">
        <f>VLOOKUP($I$35,BASE!$A$2:$AT$2454,25,0)</f>
        <v>#N/A</v>
      </c>
      <c r="I49" s="26" t="e">
        <f>VLOOKUP($I$37,BASE!$A$2:$AT$2454,25,0)</f>
        <v>#N/A</v>
      </c>
    </row>
    <row r="50" spans="1:9" x14ac:dyDescent="0.25">
      <c r="A50" s="287" t="e" cm="1">
        <f t="array" ref="A50">INDEX(LUR!$A:$L,((MATCH(A49,LUR!$A:$A,0))+0),4)</f>
        <v>#N/A</v>
      </c>
      <c r="B50" s="288" t="s">
        <v>275</v>
      </c>
      <c r="C50" s="289" t="e" cm="1">
        <f t="array" ref="C50">INDEX(LUR!$A:$L,((MATCH(C49,LUR!$A:$A,0))+0),4)</f>
        <v>#N/A</v>
      </c>
      <c r="D50" s="288" t="s">
        <v>275</v>
      </c>
      <c r="E50" s="289" t="e" cm="1">
        <f t="array" ref="E50">INDEX(LUR!$A:$L,((MATCH(E49,LUR!$A:$A,0))+0),4)</f>
        <v>#N/A</v>
      </c>
      <c r="F50" s="290" t="s">
        <v>275</v>
      </c>
      <c r="G50" s="24"/>
      <c r="H50" s="26" t="e">
        <f>VLOOKUP($I$35,BASE!$A$2:$AT$2454,26,0)</f>
        <v>#N/A</v>
      </c>
      <c r="I50" s="26" t="e">
        <f>VLOOKUP($I$37,BASE!$A$2:$AT$2454,26,0)</f>
        <v>#N/A</v>
      </c>
    </row>
    <row r="51" spans="1:9" x14ac:dyDescent="0.25">
      <c r="A51" s="287" t="e" cm="1">
        <f t="array" ref="A51">INDEX(LUR!$A:$L,((MATCH(A49,LUR!$A:$A,0))+1),4)</f>
        <v>#N/A</v>
      </c>
      <c r="B51" s="288" t="s">
        <v>276</v>
      </c>
      <c r="C51" s="289" t="e" cm="1">
        <f t="array" ref="C51">INDEX(LUR!$A:$L,((MATCH(C49,LUR!$A:$A,0))+1),4)</f>
        <v>#N/A</v>
      </c>
      <c r="D51" s="288" t="s">
        <v>276</v>
      </c>
      <c r="E51" s="289" t="e" cm="1">
        <f t="array" ref="E51">INDEX(LUR!$A:$L,((MATCH(E49,LUR!$A:$A,0))+1),4)</f>
        <v>#N/A</v>
      </c>
      <c r="F51" s="290" t="s">
        <v>276</v>
      </c>
      <c r="G51" s="24"/>
      <c r="H51" s="26" t="e">
        <f>VLOOKUP($I$35,BASE!$A$2:$AT$2454,27,0)</f>
        <v>#N/A</v>
      </c>
      <c r="I51" s="26" t="e">
        <f>VLOOKUP($I$37,BASE!$A$2:$AT$2454,27,0)</f>
        <v>#N/A</v>
      </c>
    </row>
    <row r="52" spans="1:9" x14ac:dyDescent="0.25">
      <c r="A52" s="287" t="e" cm="1">
        <f t="array" ref="A52">INDEX(LUR!$A:$L,((MATCH(A49,LUR!$A:$A,0))+2),4)</f>
        <v>#N/A</v>
      </c>
      <c r="B52" s="288" t="s">
        <v>14</v>
      </c>
      <c r="C52" s="289" t="e" cm="1">
        <f t="array" ref="C52">INDEX(LUR!$A:$L,((MATCH(C49,LUR!$A:$A,0))+2),4)</f>
        <v>#N/A</v>
      </c>
      <c r="D52" s="288" t="s">
        <v>14</v>
      </c>
      <c r="E52" s="289" t="e" cm="1">
        <f t="array" ref="E52">INDEX(LUR!$A:$L,((MATCH(E49,LUR!$A:$A,0))+2),4)</f>
        <v>#N/A</v>
      </c>
      <c r="F52" s="290" t="s">
        <v>14</v>
      </c>
      <c r="G52" s="24"/>
      <c r="H52" s="26" t="e">
        <f>VLOOKUP($I$35,BASE!$A$2:$AT$2454,28,0)</f>
        <v>#N/A</v>
      </c>
      <c r="I52" s="26" t="e">
        <f>VLOOKUP($I$37,BASE!$A$2:$AT$2454,28,0)</f>
        <v>#N/A</v>
      </c>
    </row>
    <row r="53" spans="1:9" x14ac:dyDescent="0.25">
      <c r="A53" s="291" t="e" cm="1">
        <f t="array" ref="A53">INDEX(LUR!$A:$L,((MATCH(A49,LUR!$A:$A,0))+3),4)</f>
        <v>#N/A</v>
      </c>
      <c r="B53" s="292" t="s">
        <v>277</v>
      </c>
      <c r="C53" s="293" t="e" cm="1">
        <f t="array" ref="C53">INDEX(LUR!$A:$L,((MATCH(C49,LUR!$A:$A,0))+3),4)</f>
        <v>#N/A</v>
      </c>
      <c r="D53" s="292" t="s">
        <v>277</v>
      </c>
      <c r="E53" s="293" t="e" cm="1">
        <f t="array" ref="E53">INDEX(LUR!$A:$L,((MATCH(E49,LUR!$A:$A,0))+3),4)</f>
        <v>#N/A</v>
      </c>
      <c r="F53" s="294" t="s">
        <v>277</v>
      </c>
      <c r="G53" s="24"/>
      <c r="H53" s="26" t="e">
        <f>VLOOKUP($I$35,BASE!$A$2:$AT$2454,29,0)</f>
        <v>#N/A</v>
      </c>
      <c r="I53" s="26" t="e">
        <f>VLOOKUP($I$37,BASE!$A$2:$AT$2454,29,0)</f>
        <v>#N/A</v>
      </c>
    </row>
    <row r="54" spans="1:9" x14ac:dyDescent="0.25">
      <c r="A54" s="295" t="e">
        <f>VLOOKUP($C$7,BASE!$A$2:$AT$2454,16+10,0)</f>
        <v>#N/A</v>
      </c>
      <c r="B54" s="296"/>
      <c r="C54" s="297" t="e">
        <f>VLOOKUP($C$7,BASE!$A$2:$AT$2454,16+11,0)</f>
        <v>#N/A</v>
      </c>
      <c r="D54" s="297"/>
      <c r="E54" s="295" t="e">
        <f>VLOOKUP($C$7,BASE!$A$2:$AT$2454,16+12,0)</f>
        <v>#N/A</v>
      </c>
      <c r="F54" s="298"/>
      <c r="G54" s="24"/>
      <c r="H54" s="26" t="e">
        <f>VLOOKUP($I$35,BASE!$A$2:$AT$2454,30,0)</f>
        <v>#N/A</v>
      </c>
      <c r="I54" s="26" t="e">
        <f>VLOOKUP($I$37,BASE!$A$2:$AT$2454,30,0)</f>
        <v>#N/A</v>
      </c>
    </row>
    <row r="55" spans="1:9" x14ac:dyDescent="0.25">
      <c r="A55" s="287" t="e" cm="1">
        <f t="array" ref="A55">INDEX(LUR!$A:$L,((MATCH(A54,LUR!$A:$A,0))+0),4)</f>
        <v>#N/A</v>
      </c>
      <c r="B55" s="288" t="s">
        <v>275</v>
      </c>
      <c r="C55" s="289" t="e" cm="1">
        <f t="array" ref="C55">INDEX(LUR!$A:$L,((MATCH(C54,LUR!$A:$A,0))+0),4)</f>
        <v>#N/A</v>
      </c>
      <c r="D55" s="288" t="s">
        <v>275</v>
      </c>
      <c r="E55" s="289" t="e" cm="1">
        <f t="array" ref="E55">INDEX(LUR!$A:$L,((MATCH(E54,LUR!$A:$A,0))+0),4)</f>
        <v>#N/A</v>
      </c>
      <c r="F55" s="290" t="s">
        <v>275</v>
      </c>
      <c r="G55" s="24"/>
      <c r="H55" s="26" t="e">
        <f>VLOOKUP($I$35,BASE!$A$2:$AT$2454,31,0)</f>
        <v>#N/A</v>
      </c>
      <c r="I55" s="26" t="e">
        <f>VLOOKUP($I$37,BASE!$A$2:$AT$2454,31,0)</f>
        <v>#N/A</v>
      </c>
    </row>
    <row r="56" spans="1:9" x14ac:dyDescent="0.25">
      <c r="A56" s="287" t="e" cm="1">
        <f t="array" ref="A56">INDEX(LUR!$A:$L,((MATCH(A54,LUR!$A:$A,0))+1),4)</f>
        <v>#N/A</v>
      </c>
      <c r="B56" s="288" t="s">
        <v>276</v>
      </c>
      <c r="C56" s="289" t="e" cm="1">
        <f t="array" ref="C56">INDEX(LUR!$A:$L,((MATCH(C54,LUR!$A:$A,0))+1),4)</f>
        <v>#N/A</v>
      </c>
      <c r="D56" s="288" t="s">
        <v>276</v>
      </c>
      <c r="E56" s="289" t="e" cm="1">
        <f t="array" ref="E56">INDEX(LUR!$A:$L,((MATCH(E54,LUR!$A:$A,0))+1),4)</f>
        <v>#N/A</v>
      </c>
      <c r="F56" s="290" t="s">
        <v>276</v>
      </c>
      <c r="G56" s="24"/>
      <c r="H56" s="26" t="e">
        <f>VLOOKUP($I$35,BASE!$A$2:$AT$2454,32,0)</f>
        <v>#N/A</v>
      </c>
      <c r="I56" s="26" t="e">
        <f>VLOOKUP($I$37,BASE!$A$2:$AT$2454,32,0)</f>
        <v>#N/A</v>
      </c>
    </row>
    <row r="57" spans="1:9" x14ac:dyDescent="0.25">
      <c r="A57" s="287" t="e" cm="1">
        <f t="array" ref="A57">INDEX(LUR!$A:$L,((MATCH(A54,LUR!$A:$A,0))+2),4)</f>
        <v>#N/A</v>
      </c>
      <c r="B57" s="288" t="s">
        <v>14</v>
      </c>
      <c r="C57" s="289" t="e" cm="1">
        <f t="array" ref="C57">INDEX(LUR!$A:$L,((MATCH(C54,LUR!$A:$A,0))+2),4)</f>
        <v>#N/A</v>
      </c>
      <c r="D57" s="288" t="s">
        <v>14</v>
      </c>
      <c r="E57" s="289" t="e" cm="1">
        <f t="array" ref="E57">INDEX(LUR!$A:$L,((MATCH(E54,LUR!$A:$A,0))+2),4)</f>
        <v>#N/A</v>
      </c>
      <c r="F57" s="290" t="s">
        <v>14</v>
      </c>
      <c r="G57" s="24"/>
      <c r="H57" s="26" t="e">
        <f>VLOOKUP($I$35,BASE!$A$2:$AT$2454,33,0)</f>
        <v>#N/A</v>
      </c>
      <c r="I57" s="26" t="e">
        <f>VLOOKUP($I$37,BASE!$A$2:$AT$2454,33,0)</f>
        <v>#N/A</v>
      </c>
    </row>
    <row r="58" spans="1:9" x14ac:dyDescent="0.25">
      <c r="A58" s="291" t="e" cm="1">
        <f t="array" ref="A58">INDEX(LUR!$A:$L,((MATCH(A54,LUR!$A:$A,0))+3),4)</f>
        <v>#N/A</v>
      </c>
      <c r="B58" s="292" t="s">
        <v>277</v>
      </c>
      <c r="C58" s="293" t="e" cm="1">
        <f t="array" ref="C58">INDEX(LUR!$A:$L,((MATCH(C54,LUR!$A:$A,0))+3),4)</f>
        <v>#N/A</v>
      </c>
      <c r="D58" s="292" t="s">
        <v>277</v>
      </c>
      <c r="E58" s="293" t="e" cm="1">
        <f t="array" ref="E58">INDEX(LUR!$A:$L,((MATCH(E54,LUR!$A:$A,0))+3),4)</f>
        <v>#N/A</v>
      </c>
      <c r="F58" s="294" t="s">
        <v>277</v>
      </c>
      <c r="G58" s="24"/>
      <c r="H58" s="26" t="e">
        <f>VLOOKUP($I$35,BASE!$A$2:$AT$2454,34,0)</f>
        <v>#N/A</v>
      </c>
      <c r="I58" s="26" t="e">
        <f>VLOOKUP($I$37,BASE!$A$2:$AT$2454,34,0)</f>
        <v>#N/A</v>
      </c>
    </row>
    <row r="59" spans="1:9" x14ac:dyDescent="0.25">
      <c r="A59" s="295" t="e">
        <f>VLOOKUP($C$7,BASE!$A$2:$AT$2454,16+13,0)</f>
        <v>#N/A</v>
      </c>
      <c r="B59" s="296"/>
      <c r="C59" s="297" t="e">
        <f>VLOOKUP($C$7,BASE!$A$2:$AT$2454,16+14,0)</f>
        <v>#N/A</v>
      </c>
      <c r="D59" s="297"/>
      <c r="E59" s="295" t="e">
        <f>VLOOKUP($C$7,BASE!$A$2:$AT$2454,16+15,0)</f>
        <v>#N/A</v>
      </c>
      <c r="F59" s="298"/>
      <c r="G59" s="24"/>
      <c r="H59" s="26" t="e">
        <f>VLOOKUP($I$35,BASE!$A$2:$AT$2454,35,0)</f>
        <v>#N/A</v>
      </c>
      <c r="I59" s="26" t="e">
        <f>VLOOKUP($I$37,BASE!$A$2:$AT$2454,35,0)</f>
        <v>#N/A</v>
      </c>
    </row>
    <row r="60" spans="1:9" x14ac:dyDescent="0.25">
      <c r="A60" s="287" t="e" cm="1">
        <f t="array" ref="A60">INDEX(LUR!$A:$L,((MATCH(A59,LUR!$A:$A,0))+0),4)</f>
        <v>#N/A</v>
      </c>
      <c r="B60" s="288" t="s">
        <v>275</v>
      </c>
      <c r="C60" s="289" t="e" cm="1">
        <f t="array" ref="C60">INDEX(LUR!$A:$L,((MATCH(C59,LUR!$A:$A,0))+0),4)</f>
        <v>#N/A</v>
      </c>
      <c r="D60" s="288" t="s">
        <v>275</v>
      </c>
      <c r="E60" s="289" t="e" cm="1">
        <f t="array" ref="E60">INDEX(LUR!$A:$L,((MATCH(E59,LUR!$A:$A,0))+0),4)</f>
        <v>#N/A</v>
      </c>
      <c r="F60" s="290" t="s">
        <v>275</v>
      </c>
      <c r="G60" s="24"/>
      <c r="H60" s="26" t="e">
        <f>VLOOKUP($I$35,BASE!$A$2:$AT$2454,36,0)</f>
        <v>#N/A</v>
      </c>
      <c r="I60" s="26" t="e">
        <f>VLOOKUP($I$37,BASE!$A$2:$AT$2454,36,0)</f>
        <v>#N/A</v>
      </c>
    </row>
    <row r="61" spans="1:9" x14ac:dyDescent="0.25">
      <c r="A61" s="287" t="e" cm="1">
        <f t="array" ref="A61">INDEX(LUR!$A:$L,((MATCH(A59,LUR!$A:$A,0))+1),4)</f>
        <v>#N/A</v>
      </c>
      <c r="B61" s="288" t="s">
        <v>276</v>
      </c>
      <c r="C61" s="289" t="e" cm="1">
        <f t="array" ref="C61">INDEX(LUR!$A:$L,((MATCH(C59,LUR!$A:$A,0))+1),4)</f>
        <v>#N/A</v>
      </c>
      <c r="D61" s="288" t="s">
        <v>276</v>
      </c>
      <c r="E61" s="289" t="e" cm="1">
        <f t="array" ref="E61">INDEX(LUR!$A:$L,((MATCH(E59,LUR!$A:$A,0))+1),4)</f>
        <v>#N/A</v>
      </c>
      <c r="F61" s="290" t="s">
        <v>276</v>
      </c>
      <c r="G61" s="24"/>
      <c r="H61" s="26" t="e">
        <f>VLOOKUP($I$35,BASE!$A$2:$AT$2454,37,0)</f>
        <v>#N/A</v>
      </c>
      <c r="I61" s="26" t="e">
        <f>VLOOKUP($I$37,BASE!$A$2:$AT$2454,37,0)</f>
        <v>#N/A</v>
      </c>
    </row>
    <row r="62" spans="1:9" x14ac:dyDescent="0.25">
      <c r="A62" s="287" t="e" cm="1">
        <f t="array" ref="A62">INDEX(LUR!$A:$L,((MATCH(A59,LUR!$A:$A,0))+2),4)</f>
        <v>#N/A</v>
      </c>
      <c r="B62" s="288" t="s">
        <v>14</v>
      </c>
      <c r="C62" s="289" t="e" cm="1">
        <f t="array" ref="C62">INDEX(LUR!$A:$L,((MATCH(C59,LUR!$A:$A,0))+2),4)</f>
        <v>#N/A</v>
      </c>
      <c r="D62" s="288" t="s">
        <v>14</v>
      </c>
      <c r="E62" s="289" t="e" cm="1">
        <f t="array" ref="E62">INDEX(LUR!$A:$L,((MATCH(E59,LUR!$A:$A,0))+2),4)</f>
        <v>#N/A</v>
      </c>
      <c r="F62" s="290" t="s">
        <v>14</v>
      </c>
      <c r="G62" s="24"/>
      <c r="H62" s="26" t="e">
        <f>VLOOKUP($I$35,BASE!$A$2:$AT$2454,38,0)</f>
        <v>#N/A</v>
      </c>
      <c r="I62" s="26" t="e">
        <f>VLOOKUP($I$37,BASE!$A$2:$AT$2454,38,0)</f>
        <v>#N/A</v>
      </c>
    </row>
    <row r="63" spans="1:9" x14ac:dyDescent="0.25">
      <c r="A63" s="291" t="e" cm="1">
        <f t="array" ref="A63">INDEX(LUR!$A:$L,((MATCH(A59,LUR!$A:$A,0))+3),4)</f>
        <v>#N/A</v>
      </c>
      <c r="B63" s="292" t="s">
        <v>277</v>
      </c>
      <c r="C63" s="293" t="e" cm="1">
        <f t="array" ref="C63">INDEX(LUR!$A:$L,((MATCH(C59,LUR!$A:$A,0))+3),4)</f>
        <v>#N/A</v>
      </c>
      <c r="D63" s="292" t="s">
        <v>277</v>
      </c>
      <c r="E63" s="293" t="e" cm="1">
        <f t="array" ref="E63">INDEX(LUR!$A:$L,((MATCH(E59,LUR!$A:$A,0))+3),4)</f>
        <v>#N/A</v>
      </c>
      <c r="F63" s="294" t="s">
        <v>277</v>
      </c>
      <c r="G63" s="24"/>
      <c r="H63" s="26" t="e">
        <f>VLOOKUP($I$35,BASE!$A$2:$AT$2454,39,0)</f>
        <v>#N/A</v>
      </c>
      <c r="I63" s="26" t="e">
        <f>VLOOKUP($I$37,BASE!$A$2:$AT$2454,39,0)</f>
        <v>#N/A</v>
      </c>
    </row>
    <row r="64" spans="1:9" x14ac:dyDescent="0.25">
      <c r="A64" s="295" t="e">
        <f>VLOOKUP($C$7,BASE!$A$2:$AT$2454,16+16,0)</f>
        <v>#N/A</v>
      </c>
      <c r="B64" s="296"/>
      <c r="C64" s="297" t="e">
        <f>VLOOKUP($C$7,BASE!$A$2:$AT$2454,16+17,0)</f>
        <v>#N/A</v>
      </c>
      <c r="D64" s="297"/>
      <c r="E64" s="295" t="e">
        <f>VLOOKUP($C$7,BASE!$A$2:$AT$2454,16+18,0)</f>
        <v>#N/A</v>
      </c>
      <c r="F64" s="298"/>
      <c r="G64" s="24"/>
      <c r="H64" s="26" t="e">
        <f>VLOOKUP($I$35,BASE!$A$2:$AT$2454,40,0)</f>
        <v>#N/A</v>
      </c>
      <c r="I64" s="26" t="e">
        <f>VLOOKUP($I$37,BASE!$A$2:$AT$2454,40,0)</f>
        <v>#N/A</v>
      </c>
    </row>
    <row r="65" spans="1:9" x14ac:dyDescent="0.25">
      <c r="A65" s="287" t="e" cm="1">
        <f t="array" ref="A65">INDEX(LUR!$A:$L,((MATCH(A64,LUR!$A:$A,0))+0),4)</f>
        <v>#N/A</v>
      </c>
      <c r="B65" s="288" t="s">
        <v>275</v>
      </c>
      <c r="C65" s="289" t="e" cm="1">
        <f t="array" ref="C65">INDEX(LUR!$A:$L,((MATCH(C64,LUR!$A:$A,0))+0),4)</f>
        <v>#N/A</v>
      </c>
      <c r="D65" s="288" t="s">
        <v>275</v>
      </c>
      <c r="E65" s="289" t="e" cm="1">
        <f t="array" ref="E65">INDEX(LUR!$A:$L,((MATCH(E64,LUR!$A:$A,0))+0),4)</f>
        <v>#N/A</v>
      </c>
      <c r="F65" s="290" t="s">
        <v>275</v>
      </c>
      <c r="G65" s="24"/>
      <c r="H65" s="26" t="e">
        <f>VLOOKUP($I$35,BASE!$A$2:$AT$2454,41,0)</f>
        <v>#N/A</v>
      </c>
      <c r="I65" s="26" t="e">
        <f>VLOOKUP($I$37,BASE!$A$2:$AT$2454,41,0)</f>
        <v>#N/A</v>
      </c>
    </row>
    <row r="66" spans="1:9" x14ac:dyDescent="0.25">
      <c r="A66" s="287" t="e" cm="1">
        <f t="array" ref="A66">INDEX(LUR!$A:$L,((MATCH(A64,LUR!$A:$A,0))+1),4)</f>
        <v>#N/A</v>
      </c>
      <c r="B66" s="288" t="s">
        <v>276</v>
      </c>
      <c r="C66" s="289" t="e" cm="1">
        <f t="array" ref="C66">INDEX(LUR!$A:$L,((MATCH(C64,LUR!$A:$A,0))+1),4)</f>
        <v>#N/A</v>
      </c>
      <c r="D66" s="288" t="s">
        <v>276</v>
      </c>
      <c r="E66" s="289" t="e" cm="1">
        <f t="array" ref="E66">INDEX(LUR!$A:$L,((MATCH(E64,LUR!$A:$A,0))+1),4)</f>
        <v>#N/A</v>
      </c>
      <c r="F66" s="290" t="s">
        <v>276</v>
      </c>
      <c r="G66" s="24"/>
    </row>
    <row r="67" spans="1:9" x14ac:dyDescent="0.25">
      <c r="A67" s="287" t="e" cm="1">
        <f t="array" ref="A67">INDEX(LUR!$A:$L,((MATCH(A64,LUR!$A:$A,0))+2),4)</f>
        <v>#N/A</v>
      </c>
      <c r="B67" s="288" t="s">
        <v>14</v>
      </c>
      <c r="C67" s="289" t="e" cm="1">
        <f t="array" ref="C67">INDEX(LUR!$A:$L,((MATCH(C64,LUR!$A:$A,0))+2),4)</f>
        <v>#N/A</v>
      </c>
      <c r="D67" s="288" t="s">
        <v>14</v>
      </c>
      <c r="E67" s="289" t="e" cm="1">
        <f t="array" ref="E67">INDEX(LUR!$A:$L,((MATCH(E64,LUR!$A:$A,0))+2),4)</f>
        <v>#N/A</v>
      </c>
      <c r="F67" s="290" t="s">
        <v>14</v>
      </c>
      <c r="G67" s="24"/>
      <c r="H67" s="33" t="s">
        <v>456</v>
      </c>
      <c r="I67" s="34"/>
    </row>
    <row r="68" spans="1:9" x14ac:dyDescent="0.25">
      <c r="A68" s="291" t="e" cm="1">
        <f t="array" ref="A68">INDEX(LUR!$A:$L,((MATCH(A64,LUR!$A:$A,0))+3),4)</f>
        <v>#N/A</v>
      </c>
      <c r="B68" s="292" t="s">
        <v>277</v>
      </c>
      <c r="C68" s="293" t="e" cm="1">
        <f t="array" ref="C68">INDEX(LUR!$A:$L,((MATCH(C64,LUR!$A:$A,0))+3),4)</f>
        <v>#N/A</v>
      </c>
      <c r="D68" s="292" t="s">
        <v>277</v>
      </c>
      <c r="E68" s="293" t="e" cm="1">
        <f t="array" ref="E68">INDEX(LUR!$A:$L,((MATCH(E64,LUR!$A:$A,0))+3),4)</f>
        <v>#N/A</v>
      </c>
      <c r="F68" s="294" t="s">
        <v>277</v>
      </c>
      <c r="G68" s="6"/>
    </row>
    <row r="69" spans="1:9" x14ac:dyDescent="0.25">
      <c r="A69" s="295" t="e">
        <f>VLOOKUP($C$7,BASE!$A$2:$AT$2454,16+19,0)</f>
        <v>#N/A</v>
      </c>
      <c r="B69" s="296"/>
      <c r="C69" s="297" t="e">
        <f>VLOOKUP($C$7,BASE!$A$2:$AT$2454,16+20,0)</f>
        <v>#N/A</v>
      </c>
      <c r="D69" s="297"/>
      <c r="E69" s="295" t="e">
        <f>VLOOKUP($C$7,BASE!$A$2:$AT$2454,16+21,0)</f>
        <v>#N/A</v>
      </c>
      <c r="F69" s="298"/>
      <c r="G69" s="24"/>
      <c r="H69" s="24"/>
      <c r="I69" s="25"/>
    </row>
    <row r="70" spans="1:9" x14ac:dyDescent="0.25">
      <c r="A70" s="287" t="e" cm="1">
        <f t="array" ref="A70">INDEX(LUR!$A:$L,((MATCH(A69,LUR!$A:$A,0))+0),4)</f>
        <v>#N/A</v>
      </c>
      <c r="B70" s="288" t="s">
        <v>275</v>
      </c>
      <c r="C70" s="289" t="e" cm="1">
        <f t="array" ref="C70">INDEX(LUR!$A:$L,((MATCH(C69,LUR!$A:$A,0))+0),4)</f>
        <v>#N/A</v>
      </c>
      <c r="D70" s="288" t="s">
        <v>275</v>
      </c>
      <c r="E70" s="289" t="e" cm="1">
        <f t="array" ref="E70">INDEX(LUR!$A:$L,((MATCH(E69,LUR!$A:$A,0))+0),4)</f>
        <v>#N/A</v>
      </c>
      <c r="F70" s="290" t="s">
        <v>275</v>
      </c>
      <c r="G70" s="24"/>
      <c r="H70" s="24"/>
      <c r="I70" s="24"/>
    </row>
    <row r="71" spans="1:9" x14ac:dyDescent="0.25">
      <c r="A71" s="287" t="e" cm="1">
        <f t="array" ref="A71">INDEX(LUR!$A:$L,((MATCH(A69,LUR!$A:$A,0))+1),4)</f>
        <v>#N/A</v>
      </c>
      <c r="B71" s="288" t="s">
        <v>276</v>
      </c>
      <c r="C71" s="289" t="e" cm="1">
        <f t="array" ref="C71">INDEX(LUR!$A:$L,((MATCH(C69,LUR!$A:$A,0))+1),4)</f>
        <v>#N/A</v>
      </c>
      <c r="D71" s="288" t="s">
        <v>276</v>
      </c>
      <c r="E71" s="289" t="e" cm="1">
        <f t="array" ref="E71">INDEX(LUR!$A:$L,((MATCH(E69,LUR!$A:$A,0))+1),4)</f>
        <v>#N/A</v>
      </c>
      <c r="F71" s="290" t="s">
        <v>276</v>
      </c>
      <c r="G71" s="35"/>
      <c r="H71" s="26" t="e">
        <f>VLOOKUP($I$35,BASE!$A$2:$AT$2454,42,0)</f>
        <v>#N/A</v>
      </c>
      <c r="I71" s="26" t="e">
        <f>VLOOKUP($I$37,BASE!$A$2:$AT$2454,42,0)</f>
        <v>#N/A</v>
      </c>
    </row>
    <row r="72" spans="1:9" x14ac:dyDescent="0.25">
      <c r="A72" s="287" t="e" cm="1">
        <f t="array" ref="A72">INDEX(LUR!$A:$L,((MATCH(A69,LUR!$A:$A,0))+2),4)</f>
        <v>#N/A</v>
      </c>
      <c r="B72" s="288" t="s">
        <v>14</v>
      </c>
      <c r="C72" s="289" t="e" cm="1">
        <f t="array" ref="C72">INDEX(LUR!$A:$L,((MATCH(C69,LUR!$A:$A,0))+2),4)</f>
        <v>#N/A</v>
      </c>
      <c r="D72" s="288" t="s">
        <v>14</v>
      </c>
      <c r="E72" s="289" t="e" cm="1">
        <f t="array" ref="E72">INDEX(LUR!$A:$L,((MATCH(E69,LUR!$A:$A,0))+2),4)</f>
        <v>#N/A</v>
      </c>
      <c r="F72" s="290" t="s">
        <v>14</v>
      </c>
      <c r="G72" s="35"/>
      <c r="H72" s="26" t="e">
        <f>VLOOKUP($I$35,BASE!$A$2:$AT$2454,43,0)</f>
        <v>#N/A</v>
      </c>
      <c r="I72" s="26" t="e">
        <f>VLOOKUP($I$37,BASE!$A$2:$AT$2454,43,0)</f>
        <v>#N/A</v>
      </c>
    </row>
    <row r="73" spans="1:9" x14ac:dyDescent="0.25">
      <c r="A73" s="291" t="e" cm="1">
        <f t="array" ref="A73">INDEX(LUR!$A:$L,((MATCH(A69,LUR!$A:$A,0))+3),4)</f>
        <v>#N/A</v>
      </c>
      <c r="B73" s="292" t="s">
        <v>277</v>
      </c>
      <c r="C73" s="293" t="e" cm="1">
        <f t="array" ref="C73">INDEX(LUR!$A:$L,((MATCH(C69,LUR!$A:$A,0))+3),4)</f>
        <v>#N/A</v>
      </c>
      <c r="D73" s="292" t="s">
        <v>277</v>
      </c>
      <c r="E73" s="293" t="e" cm="1">
        <f t="array" ref="E73">INDEX(LUR!$A:$L,((MATCH(E69,LUR!$A:$A,0))+3),4)</f>
        <v>#N/A</v>
      </c>
      <c r="F73" s="294" t="s">
        <v>277</v>
      </c>
      <c r="G73" s="35"/>
      <c r="H73" s="26" t="e">
        <f>VLOOKUP($I$35,BASE!$A$2:$AT$2454,44,0)</f>
        <v>#N/A</v>
      </c>
      <c r="I73" s="26" t="e">
        <f>VLOOKUP($I$37,BASE!$A$2:$AT$2454,44,0)</f>
        <v>#N/A</v>
      </c>
    </row>
    <row r="74" spans="1:9" x14ac:dyDescent="0.25">
      <c r="A74" s="295" t="e">
        <f>VLOOKUP($C$7,BASE!$A$2:$AT$2454,16+22,0)</f>
        <v>#N/A</v>
      </c>
      <c r="B74" s="296"/>
      <c r="C74" s="297" t="e">
        <f>VLOOKUP($C$7,BASE!$A$2:$AT$2454,16+23,0)</f>
        <v>#N/A</v>
      </c>
      <c r="D74" s="297"/>
      <c r="E74" s="295" t="e">
        <f>VLOOKUP($C$7,BASE!$A$2:$AT$2454,16+24,0)</f>
        <v>#N/A</v>
      </c>
      <c r="F74" s="298"/>
      <c r="G74" s="35"/>
      <c r="H74" s="26" t="e">
        <f>VLOOKUP($I$35,BASE!$A$2:$AT$2454,45,0)</f>
        <v>#N/A</v>
      </c>
      <c r="I74" s="26" t="e">
        <f>VLOOKUP($I$37,BASE!$A$2:$AT$2454,45,0)</f>
        <v>#N/A</v>
      </c>
    </row>
    <row r="75" spans="1:9" x14ac:dyDescent="0.25">
      <c r="A75" s="287" t="e" cm="1">
        <f t="array" ref="A75">INDEX(LUR!$A:$L,((MATCH(A74,LUR!$A:$A,0))+0),4)</f>
        <v>#N/A</v>
      </c>
      <c r="B75" s="288" t="s">
        <v>275</v>
      </c>
      <c r="C75" s="289" t="e" cm="1">
        <f t="array" ref="C75">INDEX(LUR!$A:$L,((MATCH(C74,LUR!$A:$A,0))+0),4)</f>
        <v>#N/A</v>
      </c>
      <c r="D75" s="288" t="s">
        <v>275</v>
      </c>
      <c r="E75" s="289" t="e" cm="1">
        <f t="array" ref="E75">INDEX(LUR!$A:$L,((MATCH(E74,LUR!$A:$A,0))+0),4)</f>
        <v>#N/A</v>
      </c>
      <c r="F75" s="290" t="s">
        <v>275</v>
      </c>
      <c r="G75" s="35"/>
      <c r="H75" s="26" t="e">
        <f>VLOOKUP($I$35,BASE!$A$2:$AT$2454,46,0)</f>
        <v>#N/A</v>
      </c>
      <c r="I75" s="26" t="e">
        <f>VLOOKUP($I$37,BASE!$A$2:$AT$2454,46,0)</f>
        <v>#N/A</v>
      </c>
    </row>
    <row r="76" spans="1:9" x14ac:dyDescent="0.25">
      <c r="A76" s="287" t="e" cm="1">
        <f t="array" ref="A76">INDEX(LUR!$A:$L,((MATCH(A74,LUR!$A:$A,0))+1),4)</f>
        <v>#N/A</v>
      </c>
      <c r="B76" s="288" t="s">
        <v>276</v>
      </c>
      <c r="C76" s="289" t="e" cm="1">
        <f t="array" ref="C76">INDEX(LUR!$A:$L,((MATCH(C74,LUR!$A:$A,0))+1),4)</f>
        <v>#N/A</v>
      </c>
      <c r="D76" s="288" t="s">
        <v>276</v>
      </c>
      <c r="E76" s="289" t="e" cm="1">
        <f t="array" ref="E76">INDEX(LUR!$A:$L,((MATCH(E74,LUR!$A:$A,0))+1),4)</f>
        <v>#N/A</v>
      </c>
      <c r="F76" s="290" t="s">
        <v>276</v>
      </c>
      <c r="G76" s="35"/>
      <c r="H76" s="26" t="e">
        <f>VLOOKUP($I$35,BASE!$A$2:$AT$2454,47,0)</f>
        <v>#N/A</v>
      </c>
      <c r="I76" s="26" t="e">
        <f>VLOOKUP($I$37,BASE!$A$2:$AT$2454,47,0)</f>
        <v>#N/A</v>
      </c>
    </row>
    <row r="77" spans="1:9" x14ac:dyDescent="0.25">
      <c r="A77" s="287" t="e" cm="1">
        <f t="array" ref="A77">INDEX(LUR!$A:$L,((MATCH(A74,LUR!$A:$A,0))+2),4)</f>
        <v>#N/A</v>
      </c>
      <c r="B77" s="288" t="s">
        <v>14</v>
      </c>
      <c r="C77" s="289" t="e" cm="1">
        <f t="array" ref="C77">INDEX(LUR!$A:$L,((MATCH(C74,LUR!$A:$A,0))+2),4)</f>
        <v>#N/A</v>
      </c>
      <c r="D77" s="288" t="s">
        <v>14</v>
      </c>
      <c r="E77" s="289" t="e" cm="1">
        <f t="array" ref="E77">INDEX(LUR!$A:$L,((MATCH(E74,LUR!$A:$A,0))+2),4)</f>
        <v>#N/A</v>
      </c>
      <c r="F77" s="290" t="s">
        <v>14</v>
      </c>
      <c r="G77" s="35"/>
      <c r="H77" s="26" t="e">
        <f>VLOOKUP($I$35,BASE!$A$2:$AT$2454,48,0)</f>
        <v>#N/A</v>
      </c>
      <c r="I77" s="26" t="e">
        <f>VLOOKUP($I$37,BASE!$A$2:$AT$2454,48,0)</f>
        <v>#N/A</v>
      </c>
    </row>
    <row r="78" spans="1:9" x14ac:dyDescent="0.25">
      <c r="A78" s="291" t="e" cm="1">
        <f t="array" ref="A78">INDEX(LUR!$A:$L,((MATCH(A74,LUR!$A:$A,0))+3),4)</f>
        <v>#N/A</v>
      </c>
      <c r="B78" s="292" t="s">
        <v>277</v>
      </c>
      <c r="C78" s="293" t="e" cm="1">
        <f t="array" ref="C78">INDEX(LUR!$A:$L,((MATCH(C74,LUR!$A:$A,0))+3),4)</f>
        <v>#N/A</v>
      </c>
      <c r="D78" s="292" t="s">
        <v>277</v>
      </c>
      <c r="E78" s="293" t="e" cm="1">
        <f t="array" ref="E78">INDEX(LUR!$A:$L,((MATCH(E74,LUR!$A:$A,0))+3),4)</f>
        <v>#N/A</v>
      </c>
      <c r="F78" s="294" t="s">
        <v>277</v>
      </c>
      <c r="G78" s="35"/>
      <c r="H78" s="26" t="e">
        <f>VLOOKUP($I$35,BASE!$A$2:$AT$2454,49,0)</f>
        <v>#N/A</v>
      </c>
      <c r="I78" s="26" t="e">
        <f>VLOOKUP($I$37,BASE!$A$2:$AT$2454,49,0)</f>
        <v>#N/A</v>
      </c>
    </row>
    <row r="79" spans="1:9" x14ac:dyDescent="0.25">
      <c r="A79" s="295" t="e">
        <f>VLOOKUP($C$7,BASE!$A$2:$AT$2454,16+25,0)</f>
        <v>#N/A</v>
      </c>
      <c r="B79" s="296"/>
      <c r="C79" s="297" t="e">
        <f>VLOOKUP($C$7,BASE!$A$2:$AT$2454,16+26,0)</f>
        <v>#N/A</v>
      </c>
      <c r="D79" s="297"/>
      <c r="E79" s="295" t="e">
        <f>VLOOKUP($C$7,BASE!$A$2:$AT$2454,16+27,0)</f>
        <v>#N/A</v>
      </c>
      <c r="F79" s="298"/>
      <c r="G79" s="35"/>
      <c r="H79" s="26" t="e">
        <f>VLOOKUP($I$35,BASE!$A$2:$AT$2454,50,0)</f>
        <v>#N/A</v>
      </c>
      <c r="I79" s="26" t="e">
        <f>VLOOKUP($I$37,BASE!$A$2:$AT$2454,50,0)</f>
        <v>#N/A</v>
      </c>
    </row>
    <row r="80" spans="1:9" x14ac:dyDescent="0.25">
      <c r="A80" s="287" t="e" cm="1">
        <f t="array" ref="A80">INDEX(LUR!$A:$L,((MATCH(A79,LUR!$A:$A,0))+0),4)</f>
        <v>#N/A</v>
      </c>
      <c r="B80" s="288" t="s">
        <v>275</v>
      </c>
      <c r="C80" s="289" t="e" cm="1">
        <f t="array" ref="C80">INDEX(LUR!$A:$L,((MATCH(C79,LUR!$A:$A,0))+0),4)</f>
        <v>#N/A</v>
      </c>
      <c r="D80" s="288" t="s">
        <v>275</v>
      </c>
      <c r="E80" s="289" t="e" cm="1">
        <f t="array" ref="E80">INDEX(LUR!$A:$L,((MATCH(E79,LUR!$A:$A,0))+0),4)</f>
        <v>#N/A</v>
      </c>
      <c r="F80" s="290" t="s">
        <v>275</v>
      </c>
      <c r="G80" s="35"/>
      <c r="H80" s="26" t="e">
        <f>VLOOKUP($I$35,BASE!$A$2:$AT$2454,51,0)</f>
        <v>#N/A</v>
      </c>
      <c r="I80" s="26" t="e">
        <f>VLOOKUP($I$37,BASE!$A$2:$AT$2454,51,0)</f>
        <v>#N/A</v>
      </c>
    </row>
    <row r="81" spans="1:9" x14ac:dyDescent="0.25">
      <c r="A81" s="287" t="e" cm="1">
        <f t="array" ref="A81">INDEX(LUR!$A:$L,((MATCH(A79,LUR!$A:$A,0))+1),4)</f>
        <v>#N/A</v>
      </c>
      <c r="B81" s="288" t="s">
        <v>276</v>
      </c>
      <c r="C81" s="289" t="e" cm="1">
        <f t="array" ref="C81">INDEX(LUR!$A:$L,((MATCH(C79,LUR!$A:$A,0))+1),4)</f>
        <v>#N/A</v>
      </c>
      <c r="D81" s="288" t="s">
        <v>276</v>
      </c>
      <c r="E81" s="289" t="e" cm="1">
        <f t="array" ref="E81">INDEX(LUR!$A:$L,((MATCH(E79,LUR!$A:$A,0))+1),4)</f>
        <v>#N/A</v>
      </c>
      <c r="F81" s="290" t="s">
        <v>276</v>
      </c>
      <c r="G81" s="35"/>
      <c r="H81" s="26" t="e">
        <f>VLOOKUP($I$35,BASE!$A$2:$AT$2454,52,0)</f>
        <v>#N/A</v>
      </c>
      <c r="I81" s="26" t="e">
        <f>VLOOKUP($I$37,BASE!$A$2:$AT$2454,52,0)</f>
        <v>#N/A</v>
      </c>
    </row>
    <row r="82" spans="1:9" x14ac:dyDescent="0.25">
      <c r="A82" s="287" t="e" cm="1">
        <f t="array" ref="A82">INDEX(LUR!$A:$L,((MATCH(A79,LUR!$A:$A,0))+2),4)</f>
        <v>#N/A</v>
      </c>
      <c r="B82" s="288" t="s">
        <v>14</v>
      </c>
      <c r="C82" s="289" t="e" cm="1">
        <f t="array" ref="C82">INDEX(LUR!$A:$L,((MATCH(C79,LUR!$A:$A,0))+2),4)</f>
        <v>#N/A</v>
      </c>
      <c r="D82" s="288" t="s">
        <v>14</v>
      </c>
      <c r="E82" s="289" t="e" cm="1">
        <f t="array" ref="E82">INDEX(LUR!$A:$L,((MATCH(E79,LUR!$A:$A,0))+2),4)</f>
        <v>#N/A</v>
      </c>
      <c r="F82" s="290" t="s">
        <v>14</v>
      </c>
      <c r="G82" s="35"/>
      <c r="H82" s="26" t="e">
        <f>VLOOKUP($I$35,BASE!$A$2:$AT$2454,53,0)</f>
        <v>#N/A</v>
      </c>
      <c r="I82" s="26" t="e">
        <f>VLOOKUP($I$37,BASE!$A$2:$AT$2454,53,0)</f>
        <v>#N/A</v>
      </c>
    </row>
    <row r="83" spans="1:9" x14ac:dyDescent="0.25">
      <c r="A83" s="291" t="e" cm="1">
        <f t="array" ref="A83">INDEX(LUR!$A:$L,((MATCH(A79,LUR!$A:$A,0))+3),4)</f>
        <v>#N/A</v>
      </c>
      <c r="B83" s="292" t="s">
        <v>277</v>
      </c>
      <c r="C83" s="293" t="e" cm="1">
        <f t="array" ref="C83">INDEX(LUR!$A:$L,((MATCH(C79,LUR!$A:$A,0))+3),4)</f>
        <v>#N/A</v>
      </c>
      <c r="D83" s="292" t="s">
        <v>277</v>
      </c>
      <c r="E83" s="293" t="e" cm="1">
        <f t="array" ref="E83">INDEX(LUR!$A:$L,((MATCH(E79,LUR!$A:$A,0))+3),4)</f>
        <v>#N/A</v>
      </c>
      <c r="F83" s="294" t="s">
        <v>277</v>
      </c>
      <c r="G83" s="35"/>
      <c r="H83" s="26" t="e">
        <f>VLOOKUP($I$35,BASE!$A$2:$AT$2454,54,0)</f>
        <v>#N/A</v>
      </c>
      <c r="I83" s="26" t="e">
        <f>VLOOKUP($I$37,BASE!$A$2:$AT$2454,54,0)</f>
        <v>#N/A</v>
      </c>
    </row>
    <row r="84" spans="1:9" x14ac:dyDescent="0.25">
      <c r="A84" s="295" t="e">
        <f>VLOOKUP($C$7,BASE!$A$2:$AT$2454,16+28,0)</f>
        <v>#N/A</v>
      </c>
      <c r="B84" s="296"/>
      <c r="C84" s="297" t="e">
        <f>VLOOKUP($C$7,BASE!$A$2:$AT$2454,16+29,0)</f>
        <v>#N/A</v>
      </c>
      <c r="D84" s="297"/>
      <c r="E84" s="295" t="e">
        <f>VLOOKUP($C$7,BASE!$A$2:$AT$2454,16+30,0)</f>
        <v>#N/A</v>
      </c>
      <c r="F84" s="298"/>
      <c r="G84" s="35"/>
      <c r="H84" s="26" t="e">
        <f>VLOOKUP($I$35,BASE!$A$2:$AT$2454,55,0)</f>
        <v>#N/A</v>
      </c>
      <c r="I84" s="26" t="e">
        <f>VLOOKUP($I$37,BASE!$A$2:$AT$2454,55,0)</f>
        <v>#N/A</v>
      </c>
    </row>
    <row r="85" spans="1:9" x14ac:dyDescent="0.25">
      <c r="A85" s="287" t="e" cm="1">
        <f t="array" ref="A85">INDEX(LUR!$A:$L,((MATCH(A84,LUR!$A:$A,0))+0),4)</f>
        <v>#N/A</v>
      </c>
      <c r="B85" s="288" t="s">
        <v>275</v>
      </c>
      <c r="C85" s="289" t="e" cm="1">
        <f t="array" ref="C85">INDEX(LUR!$A:$L,((MATCH(C84,LUR!$A:$A,0))+0),4)</f>
        <v>#N/A</v>
      </c>
      <c r="D85" s="288" t="s">
        <v>275</v>
      </c>
      <c r="E85" s="289" t="e" cm="1">
        <f t="array" ref="E85">INDEX(LUR!$A:$L,((MATCH(E84,LUR!$A:$A,0))+0),4)</f>
        <v>#N/A</v>
      </c>
      <c r="F85" s="290" t="s">
        <v>275</v>
      </c>
      <c r="G85" s="35"/>
      <c r="H85" s="26" t="e">
        <f>VLOOKUP($I$35,BASE!$A$2:$AT$2454,56,0)</f>
        <v>#N/A</v>
      </c>
      <c r="I85" s="26" t="e">
        <f>VLOOKUP($I$37,BASE!$A$2:$AT$2454,56,0)</f>
        <v>#N/A</v>
      </c>
    </row>
    <row r="86" spans="1:9" x14ac:dyDescent="0.25">
      <c r="A86" s="287" t="e" cm="1">
        <f t="array" ref="A86">INDEX(LUR!$A:$L,((MATCH(A84,LUR!$A:$A,0))+1),4)</f>
        <v>#N/A</v>
      </c>
      <c r="B86" s="288" t="s">
        <v>276</v>
      </c>
      <c r="C86" s="289" t="e" cm="1">
        <f t="array" ref="C86">INDEX(LUR!$A:$L,((MATCH(C84,LUR!$A:$A,0))+1),4)</f>
        <v>#N/A</v>
      </c>
      <c r="D86" s="288" t="s">
        <v>276</v>
      </c>
      <c r="E86" s="289" t="e" cm="1">
        <f t="array" ref="E86">INDEX(LUR!$A:$L,((MATCH(E84,LUR!$A:$A,0))+1),4)</f>
        <v>#N/A</v>
      </c>
      <c r="F86" s="290" t="s">
        <v>276</v>
      </c>
      <c r="G86" s="35"/>
      <c r="H86" s="26" t="e">
        <f>VLOOKUP($I$35,BASE!$A$2:$AT$2454,57,0)</f>
        <v>#N/A</v>
      </c>
      <c r="I86" s="26" t="e">
        <f>VLOOKUP($I$37,BASE!$A$2:$AT$2454,57,0)</f>
        <v>#N/A</v>
      </c>
    </row>
    <row r="87" spans="1:9" x14ac:dyDescent="0.25">
      <c r="A87" s="287" t="e" cm="1">
        <f t="array" ref="A87">INDEX(LUR!$A:$L,((MATCH(A84,LUR!$A:$A,0))+2),4)</f>
        <v>#N/A</v>
      </c>
      <c r="B87" s="288" t="s">
        <v>14</v>
      </c>
      <c r="C87" s="289" t="e" cm="1">
        <f t="array" ref="C87">INDEX(LUR!$A:$L,((MATCH(C84,LUR!$A:$A,0))+2),4)</f>
        <v>#N/A</v>
      </c>
      <c r="D87" s="288" t="s">
        <v>14</v>
      </c>
      <c r="E87" s="289" t="e" cm="1">
        <f t="array" ref="E87">INDEX(LUR!$A:$L,((MATCH(E84,LUR!$A:$A,0))+2),4)</f>
        <v>#N/A</v>
      </c>
      <c r="F87" s="290" t="s">
        <v>14</v>
      </c>
      <c r="G87" s="35"/>
      <c r="H87" s="26" t="e">
        <f>VLOOKUP($I$35,BASE!$A$2:$AT$2454,58,0)</f>
        <v>#N/A</v>
      </c>
      <c r="I87" s="26" t="e">
        <f>VLOOKUP($I$37,BASE!$A$2:$AT$2454,58,0)</f>
        <v>#N/A</v>
      </c>
    </row>
    <row r="88" spans="1:9" x14ac:dyDescent="0.25">
      <c r="A88" s="291" t="e" cm="1">
        <f t="array" ref="A88">INDEX(LUR!$A:$L,((MATCH(A84,LUR!$A:$A,0))+3),4)</f>
        <v>#N/A</v>
      </c>
      <c r="B88" s="292" t="s">
        <v>277</v>
      </c>
      <c r="C88" s="293" t="e" cm="1">
        <f t="array" ref="C88">INDEX(LUR!$A:$L,((MATCH(C84,LUR!$A:$A,0))+3),4)</f>
        <v>#N/A</v>
      </c>
      <c r="D88" s="292" t="s">
        <v>277</v>
      </c>
      <c r="E88" s="293" t="e" cm="1">
        <f t="array" ref="E88">INDEX(LUR!$A:$L,((MATCH(E84,LUR!$A:$A,0))+3),4)</f>
        <v>#N/A</v>
      </c>
      <c r="F88" s="294" t="s">
        <v>277</v>
      </c>
      <c r="G88" s="35"/>
      <c r="H88" s="26" t="e">
        <f>VLOOKUP($I$35,BASE!$A$2:$AT$2454,59,0)</f>
        <v>#N/A</v>
      </c>
      <c r="I88" s="26" t="e">
        <f>VLOOKUP($I$37,BASE!$A$2:$AT$2454,59,0)</f>
        <v>#N/A</v>
      </c>
    </row>
    <row r="89" spans="1:9" x14ac:dyDescent="0.25">
      <c r="A89" s="295" t="e">
        <f>VLOOKUP($C$7,BASE!$A$2:$AT$2454,16+31,0)</f>
        <v>#N/A</v>
      </c>
      <c r="B89" s="296"/>
      <c r="C89" s="297" t="e">
        <f>VLOOKUP($C$7,BASE!$A$2:$AT$2454,16+32,0)</f>
        <v>#N/A</v>
      </c>
      <c r="D89" s="297"/>
      <c r="E89" s="295" t="e">
        <f>VLOOKUP($C$7,BASE!$A$2:$AT$2454,16+33,0)</f>
        <v>#N/A</v>
      </c>
      <c r="F89" s="298"/>
      <c r="G89" s="35"/>
      <c r="H89" s="26" t="e">
        <f>VLOOKUP($I$35,BASE!$A$2:$AT$2454,60,0)</f>
        <v>#N/A</v>
      </c>
      <c r="I89" s="26" t="e">
        <f>VLOOKUP($I$37,BASE!$A$2:$AT$2454,60,0)</f>
        <v>#N/A</v>
      </c>
    </row>
    <row r="90" spans="1:9" x14ac:dyDescent="0.25">
      <c r="A90" s="287" t="e" cm="1">
        <f t="array" ref="A90">INDEX(LUR!$A:$L,((MATCH(A89,LUR!$A:$A,0))+0),4)</f>
        <v>#N/A</v>
      </c>
      <c r="B90" s="288" t="s">
        <v>275</v>
      </c>
      <c r="C90" s="289" t="e" cm="1">
        <f t="array" ref="C90">INDEX(LUR!$A:$L,((MATCH(C89,LUR!$A:$A,0))+0),4)</f>
        <v>#N/A</v>
      </c>
      <c r="D90" s="288" t="s">
        <v>275</v>
      </c>
      <c r="E90" s="289" t="e" cm="1">
        <f t="array" ref="E90">INDEX(LUR!$A:$L,((MATCH(E89,LUR!$A:$A,0))+0),4)</f>
        <v>#N/A</v>
      </c>
      <c r="F90" s="290" t="s">
        <v>275</v>
      </c>
      <c r="G90" s="35"/>
      <c r="H90" s="26" t="e">
        <f>VLOOKUP($I$35,BASE!$A$2:$AT$2454,61,0)</f>
        <v>#N/A</v>
      </c>
      <c r="I90" s="26" t="e">
        <f>VLOOKUP($I$37,BASE!$A$2:$AT$2454,61,0)</f>
        <v>#N/A</v>
      </c>
    </row>
    <row r="91" spans="1:9" x14ac:dyDescent="0.25">
      <c r="A91" s="287" t="e" cm="1">
        <f t="array" ref="A91">INDEX(LUR!$A:$L,((MATCH(A89,LUR!$A:$A,0))+1),4)</f>
        <v>#N/A</v>
      </c>
      <c r="B91" s="288" t="s">
        <v>276</v>
      </c>
      <c r="C91" s="289" t="e" cm="1">
        <f t="array" ref="C91">INDEX(LUR!$A:$L,((MATCH(C89,LUR!$A:$A,0))+1),4)</f>
        <v>#N/A</v>
      </c>
      <c r="D91" s="288" t="s">
        <v>276</v>
      </c>
      <c r="E91" s="289" t="e" cm="1">
        <f t="array" ref="E91">INDEX(LUR!$A:$L,((MATCH(E89,LUR!$A:$A,0))+1),4)</f>
        <v>#N/A</v>
      </c>
      <c r="F91" s="290" t="s">
        <v>276</v>
      </c>
      <c r="G91" s="35"/>
      <c r="H91" s="26" t="e">
        <f>VLOOKUP($I$35,BASE!$A$2:$AT$2454,62,0)</f>
        <v>#N/A</v>
      </c>
      <c r="I91" s="26" t="e">
        <f>VLOOKUP($I$37,BASE!$A$2:$AT$2454,62,0)</f>
        <v>#N/A</v>
      </c>
    </row>
    <row r="92" spans="1:9" x14ac:dyDescent="0.25">
      <c r="A92" s="287" t="e" cm="1">
        <f t="array" ref="A92">INDEX(LUR!$A:$L,((MATCH(A89,LUR!$A:$A,0))+2),4)</f>
        <v>#N/A</v>
      </c>
      <c r="B92" s="288" t="s">
        <v>14</v>
      </c>
      <c r="C92" s="289" t="e" cm="1">
        <f t="array" ref="C92">INDEX(LUR!$A:$L,((MATCH(C89,LUR!$A:$A,0))+2),4)</f>
        <v>#N/A</v>
      </c>
      <c r="D92" s="288" t="s">
        <v>14</v>
      </c>
      <c r="E92" s="289" t="e" cm="1">
        <f t="array" ref="E92">INDEX(LUR!$A:$L,((MATCH(E89,LUR!$A:$A,0))+2),4)</f>
        <v>#N/A</v>
      </c>
      <c r="F92" s="290" t="s">
        <v>14</v>
      </c>
      <c r="G92" s="35"/>
      <c r="H92" s="26" t="e">
        <f>VLOOKUP($I$35,BASE!$A$2:$AT$2454,63,0)</f>
        <v>#N/A</v>
      </c>
      <c r="I92" s="26" t="e">
        <f>VLOOKUP($I$37,BASE!$A$2:$AT$2454,63,0)</f>
        <v>#N/A</v>
      </c>
    </row>
    <row r="93" spans="1:9" x14ac:dyDescent="0.25">
      <c r="A93" s="291" t="e" cm="1">
        <f t="array" ref="A93">INDEX(LUR!$A:$L,((MATCH(A89,LUR!$A:$A,0))+3),4)</f>
        <v>#N/A</v>
      </c>
      <c r="B93" s="292" t="s">
        <v>277</v>
      </c>
      <c r="C93" s="293" t="e" cm="1">
        <f t="array" ref="C93">INDEX(LUR!$A:$L,((MATCH(C89,LUR!$A:$A,0))+3),4)</f>
        <v>#N/A</v>
      </c>
      <c r="D93" s="292" t="s">
        <v>277</v>
      </c>
      <c r="E93" s="293" t="e" cm="1">
        <f t="array" ref="E93">INDEX(LUR!$A:$L,((MATCH(E89,LUR!$A:$A,0))+3),4)</f>
        <v>#N/A</v>
      </c>
      <c r="F93" s="294" t="s">
        <v>277</v>
      </c>
      <c r="G93" s="35"/>
      <c r="H93" s="26" t="e">
        <f>VLOOKUP($I$35,BASE!$A$2:$AT$2454,64,0)</f>
        <v>#N/A</v>
      </c>
      <c r="I93" s="26" t="e">
        <f>VLOOKUP($I$37,BASE!$A$2:$AT$2454,64,0)</f>
        <v>#N/A</v>
      </c>
    </row>
    <row r="94" spans="1:9" x14ac:dyDescent="0.25">
      <c r="A94" s="295" t="e">
        <f>VLOOKUP($C$7,BASE!$A$2:$AT$2454,16+34,0)</f>
        <v>#N/A</v>
      </c>
      <c r="B94" s="296"/>
      <c r="C94" s="297" t="e">
        <f>VLOOKUP($C$7,BASE!$A$2:$AT$2454,16+35,0)</f>
        <v>#N/A</v>
      </c>
      <c r="D94" s="297"/>
      <c r="E94" s="295" t="e">
        <f>VLOOKUP($C$7,BASE!$A$2:$AT$2454,16+36,0)</f>
        <v>#N/A</v>
      </c>
      <c r="F94" s="298"/>
      <c r="G94" s="35"/>
      <c r="H94" s="26" t="e">
        <f>VLOOKUP($I$35,BASE!$A$2:$AT$2454,65,0)</f>
        <v>#N/A</v>
      </c>
      <c r="I94" s="26" t="e">
        <f>VLOOKUP($I$37,BASE!$A$2:$AT$2454,65,0)</f>
        <v>#N/A</v>
      </c>
    </row>
    <row r="95" spans="1:9" x14ac:dyDescent="0.25">
      <c r="A95" s="287" t="e" cm="1">
        <f t="array" ref="A95">INDEX(LUR!$A:$L,((MATCH(A94,LUR!$A:$A,0))+0),4)</f>
        <v>#N/A</v>
      </c>
      <c r="B95" s="288" t="s">
        <v>275</v>
      </c>
      <c r="C95" s="289" t="e" cm="1">
        <f t="array" ref="C95">INDEX(LUR!$A:$L,((MATCH(C94,LUR!$A:$A,0))+0),4)</f>
        <v>#N/A</v>
      </c>
      <c r="D95" s="288" t="s">
        <v>275</v>
      </c>
      <c r="E95" s="289" t="e" cm="1">
        <f t="array" ref="E95">INDEX(LUR!$A:$L,((MATCH(E94,LUR!$A:$A,0))+0),4)</f>
        <v>#N/A</v>
      </c>
      <c r="F95" s="290" t="s">
        <v>275</v>
      </c>
      <c r="G95" s="35"/>
      <c r="H95" s="26" t="e">
        <f>VLOOKUP($I$35,BASE!$A$2:$AT$2454,66,0)</f>
        <v>#N/A</v>
      </c>
      <c r="I95" s="26" t="e">
        <f>VLOOKUP($I$37,BASE!$A$2:$AT$2454,66,0)</f>
        <v>#N/A</v>
      </c>
    </row>
    <row r="96" spans="1:9" x14ac:dyDescent="0.25">
      <c r="A96" s="287" t="e" cm="1">
        <f t="array" ref="A96">INDEX(LUR!$A:$L,((MATCH(A94,LUR!$A:$A,0))+1),4)</f>
        <v>#N/A</v>
      </c>
      <c r="B96" s="288" t="s">
        <v>276</v>
      </c>
      <c r="C96" s="289" t="e" cm="1">
        <f t="array" ref="C96">INDEX(LUR!$A:$L,((MATCH(C94,LUR!$A:$A,0))+1),4)</f>
        <v>#N/A</v>
      </c>
      <c r="D96" s="288" t="s">
        <v>276</v>
      </c>
      <c r="E96" s="289" t="e" cm="1">
        <f t="array" ref="E96">INDEX(LUR!$A:$L,((MATCH(E94,LUR!$A:$A,0))+1),4)</f>
        <v>#N/A</v>
      </c>
      <c r="F96" s="290" t="s">
        <v>276</v>
      </c>
      <c r="G96" s="35"/>
    </row>
    <row r="97" spans="1:9" x14ac:dyDescent="0.25">
      <c r="A97" s="287" t="e" cm="1">
        <f t="array" ref="A97">INDEX(LUR!$A:$L,((MATCH(A94,LUR!$A:$A,0))+2),4)</f>
        <v>#N/A</v>
      </c>
      <c r="B97" s="288" t="s">
        <v>14</v>
      </c>
      <c r="C97" s="289" t="e" cm="1">
        <f t="array" ref="C97">INDEX(LUR!$A:$L,((MATCH(C94,LUR!$A:$A,0))+2),4)</f>
        <v>#N/A</v>
      </c>
      <c r="D97" s="288" t="s">
        <v>14</v>
      </c>
      <c r="E97" s="289" t="e" cm="1">
        <f t="array" ref="E97">INDEX(LUR!$A:$L,((MATCH(E94,LUR!$A:$A,0))+2),4)</f>
        <v>#N/A</v>
      </c>
      <c r="F97" s="290" t="s">
        <v>14</v>
      </c>
      <c r="G97" s="35"/>
      <c r="H97" s="299" t="s">
        <v>463</v>
      </c>
      <c r="I97" s="300"/>
    </row>
    <row r="98" spans="1:9" x14ac:dyDescent="0.25">
      <c r="A98" s="291" t="e" cm="1">
        <f t="array" ref="A98">INDEX(LUR!$A:$L,((MATCH(A94,LUR!$A:$A,0))+3),4)</f>
        <v>#N/A</v>
      </c>
      <c r="B98" s="292" t="s">
        <v>277</v>
      </c>
      <c r="C98" s="293" t="e" cm="1">
        <f t="array" ref="C98">INDEX(LUR!$A:$L,((MATCH(C94,LUR!$A:$A,0))+3),4)</f>
        <v>#N/A</v>
      </c>
      <c r="D98" s="292" t="s">
        <v>277</v>
      </c>
      <c r="E98" s="293" t="e" cm="1">
        <f t="array" ref="E98">INDEX(LUR!$A:$L,((MATCH(E94,LUR!$A:$A,0))+3),4)</f>
        <v>#N/A</v>
      </c>
      <c r="F98" s="294" t="s">
        <v>277</v>
      </c>
    </row>
    <row r="99" spans="1:9" x14ac:dyDescent="0.25">
      <c r="A99" s="295" t="e">
        <f>VLOOKUP($C$7,BASE!$A$2:$AT$2454,16+37,0)</f>
        <v>#N/A</v>
      </c>
      <c r="B99" s="296"/>
      <c r="C99" s="297" t="e">
        <f>VLOOKUP($C$7,BASE!$A$2:$AT$2454,16+38,0)</f>
        <v>#N/A</v>
      </c>
      <c r="D99" s="297"/>
      <c r="E99" s="295" t="e">
        <f>VLOOKUP($C$7,BASE!$A$2:$AT$2454,16+39,0)</f>
        <v>#N/A</v>
      </c>
      <c r="F99" s="298"/>
    </row>
    <row r="100" spans="1:9" x14ac:dyDescent="0.25">
      <c r="A100" s="287" t="e" cm="1">
        <f t="array" ref="A100">INDEX(LUR!$A:$L,((MATCH(A99,LUR!$A:$A,0))+0),4)</f>
        <v>#N/A</v>
      </c>
      <c r="B100" s="288" t="s">
        <v>275</v>
      </c>
      <c r="C100" s="289" t="e" cm="1">
        <f t="array" ref="C100">INDEX(LUR!$A:$L,((MATCH(C99,LUR!$A:$A,0))+0),4)</f>
        <v>#N/A</v>
      </c>
      <c r="D100" s="288" t="s">
        <v>275</v>
      </c>
      <c r="E100" s="289" t="e" cm="1">
        <f t="array" ref="E100">INDEX(LUR!$A:$L,((MATCH(E99,LUR!$A:$A,0))+0),4)</f>
        <v>#N/A</v>
      </c>
      <c r="F100" s="290" t="s">
        <v>275</v>
      </c>
    </row>
    <row r="101" spans="1:9" x14ac:dyDescent="0.25">
      <c r="A101" s="287" t="e" cm="1">
        <f t="array" ref="A101">INDEX(LUR!$A:$L,((MATCH(A99,LUR!$A:$A,0))+1),4)</f>
        <v>#N/A</v>
      </c>
      <c r="B101" s="288" t="s">
        <v>276</v>
      </c>
      <c r="C101" s="289" t="e" cm="1">
        <f t="array" ref="C101">INDEX(LUR!$A:$L,((MATCH(C99,LUR!$A:$A,0))+1),4)</f>
        <v>#N/A</v>
      </c>
      <c r="D101" s="288" t="s">
        <v>276</v>
      </c>
      <c r="E101" s="289" t="e" cm="1">
        <f t="array" ref="E101">INDEX(LUR!$A:$L,((MATCH(E99,LUR!$A:$A,0))+1),4)</f>
        <v>#N/A</v>
      </c>
      <c r="F101" s="290" t="s">
        <v>276</v>
      </c>
    </row>
    <row r="102" spans="1:9" x14ac:dyDescent="0.25">
      <c r="A102" s="287" t="e" cm="1">
        <f t="array" ref="A102">INDEX(LUR!$A:$L,((MATCH(A99,LUR!$A:$A,0))+2),4)</f>
        <v>#N/A</v>
      </c>
      <c r="B102" s="288" t="s">
        <v>14</v>
      </c>
      <c r="C102" s="289" t="e" cm="1">
        <f t="array" ref="C102">INDEX(LUR!$A:$L,((MATCH(C99,LUR!$A:$A,0))+2),4)</f>
        <v>#N/A</v>
      </c>
      <c r="D102" s="288" t="s">
        <v>14</v>
      </c>
      <c r="E102" s="289" t="e" cm="1">
        <f t="array" ref="E102">INDEX(LUR!$A:$L,((MATCH(E99,LUR!$A:$A,0))+2),4)</f>
        <v>#N/A</v>
      </c>
      <c r="F102" s="290" t="s">
        <v>14</v>
      </c>
    </row>
    <row r="103" spans="1:9" x14ac:dyDescent="0.25">
      <c r="A103" s="291" t="e" cm="1">
        <f t="array" ref="A103">INDEX(LUR!$A:$L,((MATCH(A99,LUR!$A:$A,0))+3),4)</f>
        <v>#N/A</v>
      </c>
      <c r="B103" s="292" t="s">
        <v>277</v>
      </c>
      <c r="C103" s="293" t="e" cm="1">
        <f t="array" ref="C103">INDEX(LUR!$A:$L,((MATCH(C99,LUR!$A:$A,0))+3),4)</f>
        <v>#N/A</v>
      </c>
      <c r="D103" s="292" t="s">
        <v>277</v>
      </c>
      <c r="E103" s="293" t="e" cm="1">
        <f t="array" ref="E103">INDEX(LUR!$A:$L,((MATCH(E99,LUR!$A:$A,0))+3),4)</f>
        <v>#N/A</v>
      </c>
      <c r="F103" s="294" t="s">
        <v>277</v>
      </c>
    </row>
    <row r="104" spans="1:9" x14ac:dyDescent="0.25">
      <c r="A104" s="295" t="e">
        <f>VLOOKUP($C$7,BASE!$A$2:$AT$2454,16+40,0)</f>
        <v>#N/A</v>
      </c>
      <c r="B104" s="296"/>
      <c r="C104" s="297" t="e">
        <f>VLOOKUP($C$7,BASE!$A$2:$AT$2454,16+41,0)</f>
        <v>#N/A</v>
      </c>
      <c r="D104" s="297"/>
      <c r="E104" s="295" t="e">
        <f>VLOOKUP($C$7,BASE!$A$2:$AT$2454,16+42,0)</f>
        <v>#N/A</v>
      </c>
      <c r="F104" s="298"/>
    </row>
    <row r="105" spans="1:9" x14ac:dyDescent="0.25">
      <c r="A105" s="287" t="e" cm="1">
        <f t="array" ref="A105">INDEX(LUR!$A:$L,((MATCH(A104,LUR!$A:$A,0))+0),4)</f>
        <v>#N/A</v>
      </c>
      <c r="B105" s="288" t="s">
        <v>275</v>
      </c>
      <c r="C105" s="289" t="e" cm="1">
        <f t="array" ref="C105">INDEX(LUR!$A:$L,((MATCH(C104,LUR!$A:$A,0))+0),4)</f>
        <v>#N/A</v>
      </c>
      <c r="D105" s="288" t="s">
        <v>275</v>
      </c>
      <c r="E105" s="289" t="e" cm="1">
        <f t="array" ref="E105">INDEX(LUR!$A:$L,((MATCH(E104,LUR!$A:$A,0))+0),4)</f>
        <v>#N/A</v>
      </c>
      <c r="F105" s="290" t="s">
        <v>275</v>
      </c>
    </row>
    <row r="106" spans="1:9" x14ac:dyDescent="0.25">
      <c r="A106" s="287" t="e" cm="1">
        <f t="array" ref="A106">INDEX(LUR!$A:$L,((MATCH(A104,LUR!$A:$A,0))+1),4)</f>
        <v>#N/A</v>
      </c>
      <c r="B106" s="288" t="s">
        <v>276</v>
      </c>
      <c r="C106" s="289" t="e" cm="1">
        <f t="array" ref="C106">INDEX(LUR!$A:$L,((MATCH(C104,LUR!$A:$A,0))+1),4)</f>
        <v>#N/A</v>
      </c>
      <c r="D106" s="288" t="s">
        <v>276</v>
      </c>
      <c r="E106" s="289" t="e" cm="1">
        <f t="array" ref="E106">INDEX(LUR!$A:$L,((MATCH(E104,LUR!$A:$A,0))+1),4)</f>
        <v>#N/A</v>
      </c>
      <c r="F106" s="290" t="s">
        <v>276</v>
      </c>
    </row>
    <row r="107" spans="1:9" x14ac:dyDescent="0.25">
      <c r="A107" s="287" t="e" cm="1">
        <f t="array" ref="A107">INDEX(LUR!$A:$L,((MATCH(A104,LUR!$A:$A,0))+2),4)</f>
        <v>#N/A</v>
      </c>
      <c r="B107" s="288" t="s">
        <v>14</v>
      </c>
      <c r="C107" s="289" t="e" cm="1">
        <f t="array" ref="C107">INDEX(LUR!$A:$L,((MATCH(C104,LUR!$A:$A,0))+2),4)</f>
        <v>#N/A</v>
      </c>
      <c r="D107" s="288" t="s">
        <v>14</v>
      </c>
      <c r="E107" s="289" t="e" cm="1">
        <f t="array" ref="E107">INDEX(LUR!$A:$L,((MATCH(E104,LUR!$A:$A,0))+2),4)</f>
        <v>#N/A</v>
      </c>
      <c r="F107" s="290" t="s">
        <v>14</v>
      </c>
    </row>
    <row r="108" spans="1:9" x14ac:dyDescent="0.25">
      <c r="A108" s="291" t="e" cm="1">
        <f t="array" ref="A108">INDEX(LUR!$A:$L,((MATCH(A104,LUR!$A:$A,0))+3),4)</f>
        <v>#N/A</v>
      </c>
      <c r="B108" s="292" t="s">
        <v>277</v>
      </c>
      <c r="C108" s="293" t="e" cm="1">
        <f t="array" ref="C108">INDEX(LUR!$A:$L,((MATCH(C104,LUR!$A:$A,0))+3),4)</f>
        <v>#N/A</v>
      </c>
      <c r="D108" s="292" t="s">
        <v>277</v>
      </c>
      <c r="E108" s="293" t="e" cm="1">
        <f t="array" ref="E108">INDEX(LUR!$A:$L,((MATCH(E104,LUR!$A:$A,0))+3),4)</f>
        <v>#N/A</v>
      </c>
      <c r="F108" s="294" t="s">
        <v>277</v>
      </c>
    </row>
    <row r="109" spans="1:9" x14ac:dyDescent="0.25">
      <c r="A109" s="295" t="e">
        <f>VLOOKUP($C$7,BASE!$A$2:$AT$2454,16+43,0)</f>
        <v>#N/A</v>
      </c>
      <c r="B109" s="296"/>
      <c r="C109" s="297" t="e">
        <f>VLOOKUP($C$7,BASE!$A$2:$AT$2454,16+44,0)</f>
        <v>#N/A</v>
      </c>
      <c r="D109" s="297"/>
      <c r="E109" s="295" t="e">
        <f>VLOOKUP($C$7,BASE!$A$2:$AT$2454,16+45,0)</f>
        <v>#N/A</v>
      </c>
      <c r="F109" s="298"/>
    </row>
    <row r="110" spans="1:9" x14ac:dyDescent="0.25">
      <c r="A110" s="287" t="e" cm="1">
        <f t="array" ref="A110">INDEX(LUR!$A:$L,((MATCH(A109,LUR!$A:$A,0))+0),4)</f>
        <v>#N/A</v>
      </c>
      <c r="B110" s="288" t="s">
        <v>275</v>
      </c>
      <c r="C110" s="289" t="e" cm="1">
        <f t="array" ref="C110">INDEX(LUR!$A:$L,((MATCH(C109,LUR!$A:$A,0))+0),4)</f>
        <v>#N/A</v>
      </c>
      <c r="D110" s="288" t="s">
        <v>275</v>
      </c>
      <c r="E110" s="289" t="e" cm="1">
        <f t="array" ref="E110">INDEX(LUR!$A:$L,((MATCH(E109,LUR!$A:$A,0))+0),4)</f>
        <v>#N/A</v>
      </c>
      <c r="F110" s="290" t="s">
        <v>275</v>
      </c>
    </row>
    <row r="111" spans="1:9" x14ac:dyDescent="0.25">
      <c r="A111" s="287" t="e" cm="1">
        <f t="array" ref="A111">INDEX(LUR!$A:$L,((MATCH(A109,LUR!$A:$A,0))+1),4)</f>
        <v>#N/A</v>
      </c>
      <c r="B111" s="288" t="s">
        <v>276</v>
      </c>
      <c r="C111" s="289" t="e" cm="1">
        <f t="array" ref="C111">INDEX(LUR!$A:$L,((MATCH(C109,LUR!$A:$A,0))+1),4)</f>
        <v>#N/A</v>
      </c>
      <c r="D111" s="288" t="s">
        <v>276</v>
      </c>
      <c r="E111" s="289" t="e" cm="1">
        <f t="array" ref="E111">INDEX(LUR!$A:$L,((MATCH(E109,LUR!$A:$A,0))+1),4)</f>
        <v>#N/A</v>
      </c>
      <c r="F111" s="290" t="s">
        <v>276</v>
      </c>
    </row>
    <row r="112" spans="1:9" x14ac:dyDescent="0.25">
      <c r="A112" s="287" t="e" cm="1">
        <f t="array" ref="A112">INDEX(LUR!$A:$L,((MATCH(A109,LUR!$A:$A,0))+2),4)</f>
        <v>#N/A</v>
      </c>
      <c r="B112" s="288" t="s">
        <v>14</v>
      </c>
      <c r="C112" s="289" t="e" cm="1">
        <f t="array" ref="C112">INDEX(LUR!$A:$L,((MATCH(C109,LUR!$A:$A,0))+2),4)</f>
        <v>#N/A</v>
      </c>
      <c r="D112" s="288" t="s">
        <v>14</v>
      </c>
      <c r="E112" s="289" t="e" cm="1">
        <f t="array" ref="E112">INDEX(LUR!$A:$L,((MATCH(E109,LUR!$A:$A,0))+2),4)</f>
        <v>#N/A</v>
      </c>
      <c r="F112" s="290" t="s">
        <v>14</v>
      </c>
    </row>
    <row r="113" spans="1:7" x14ac:dyDescent="0.25">
      <c r="A113" s="291" t="e" cm="1">
        <f t="array" ref="A113">INDEX(LUR!$A:$L,((MATCH(A109,LUR!$A:$A,0))+3),4)</f>
        <v>#N/A</v>
      </c>
      <c r="B113" s="292" t="s">
        <v>277</v>
      </c>
      <c r="C113" s="293" t="e" cm="1">
        <f t="array" ref="C113">INDEX(LUR!$A:$L,((MATCH(C109,LUR!$A:$A,0))+3),4)</f>
        <v>#N/A</v>
      </c>
      <c r="D113" s="292" t="s">
        <v>277</v>
      </c>
      <c r="E113" s="293" t="e" cm="1">
        <f t="array" ref="E113">INDEX(LUR!$A:$L,((MATCH(E109,LUR!$A:$A,0))+3),4)</f>
        <v>#N/A</v>
      </c>
      <c r="F113" s="294" t="s">
        <v>277</v>
      </c>
    </row>
    <row r="114" spans="1:7" x14ac:dyDescent="0.25">
      <c r="A114" s="295" t="e">
        <f>VLOOKUP($C$7,BASE!$A$2:$AT$2454,16+46,0)</f>
        <v>#N/A</v>
      </c>
      <c r="B114" s="296"/>
      <c r="C114" s="297" t="e">
        <f>VLOOKUP($C$7,BASE!$A$2:$AT$2454,16+47,0)</f>
        <v>#N/A</v>
      </c>
      <c r="D114" s="297"/>
      <c r="E114" s="295" t="e">
        <f>VLOOKUP($C$7,BASE!$A$2:$AT$2454,16+48,0)</f>
        <v>#N/A</v>
      </c>
      <c r="F114" s="298"/>
    </row>
    <row r="115" spans="1:7" x14ac:dyDescent="0.25">
      <c r="A115" s="287" t="e" cm="1">
        <f t="array" ref="A115">INDEX(LUR!$A:$L,((MATCH(A114,LUR!$A:$A,0))+0),4)</f>
        <v>#N/A</v>
      </c>
      <c r="B115" s="288" t="s">
        <v>275</v>
      </c>
      <c r="C115" s="289" t="e" cm="1">
        <f t="array" ref="C115">INDEX(LUR!$A:$L,((MATCH(C114,LUR!$A:$A,0))+0),4)</f>
        <v>#N/A</v>
      </c>
      <c r="D115" s="288" t="s">
        <v>275</v>
      </c>
      <c r="E115" s="289" t="e" cm="1">
        <f t="array" ref="E115">INDEX(LUR!$A:$L,((MATCH(E114,LUR!$A:$A,0))+0),4)</f>
        <v>#N/A</v>
      </c>
      <c r="F115" s="290" t="s">
        <v>275</v>
      </c>
      <c r="G115" s="6"/>
    </row>
    <row r="116" spans="1:7" x14ac:dyDescent="0.25">
      <c r="A116" s="287" t="e" cm="1">
        <f t="array" ref="A116">INDEX(LUR!$A:$L,((MATCH(A114,LUR!$A:$A,0))+1),4)</f>
        <v>#N/A</v>
      </c>
      <c r="B116" s="288" t="s">
        <v>276</v>
      </c>
      <c r="C116" s="289" t="e" cm="1">
        <f t="array" ref="C116">INDEX(LUR!$A:$L,((MATCH(C114,LUR!$A:$A,0))+1),4)</f>
        <v>#N/A</v>
      </c>
      <c r="D116" s="288" t="s">
        <v>276</v>
      </c>
      <c r="E116" s="289" t="e" cm="1">
        <f t="array" ref="E116">INDEX(LUR!$A:$L,((MATCH(E114,LUR!$A:$A,0))+1),4)</f>
        <v>#N/A</v>
      </c>
      <c r="F116" s="290" t="s">
        <v>276</v>
      </c>
    </row>
    <row r="117" spans="1:7" x14ac:dyDescent="0.25">
      <c r="A117" s="287" t="e" cm="1">
        <f t="array" ref="A117">INDEX(LUR!$A:$L,((MATCH(A114,LUR!$A:$A,0))+2),4)</f>
        <v>#N/A</v>
      </c>
      <c r="B117" s="288" t="s">
        <v>14</v>
      </c>
      <c r="C117" s="289" t="e" cm="1">
        <f t="array" ref="C117">INDEX(LUR!$A:$L,((MATCH(C114,LUR!$A:$A,0))+2),4)</f>
        <v>#N/A</v>
      </c>
      <c r="D117" s="288" t="s">
        <v>14</v>
      </c>
      <c r="E117" s="289" t="e" cm="1">
        <f t="array" ref="E117">INDEX(LUR!$A:$L,((MATCH(E114,LUR!$A:$A,0))+2),4)</f>
        <v>#N/A</v>
      </c>
      <c r="F117" s="290" t="s">
        <v>14</v>
      </c>
    </row>
    <row r="118" spans="1:7" x14ac:dyDescent="0.25">
      <c r="A118" s="291" t="e" cm="1">
        <f t="array" ref="A118">INDEX(LUR!$A:$L,((MATCH(A114,LUR!$A:$A,0))+3),4)</f>
        <v>#N/A</v>
      </c>
      <c r="B118" s="292" t="s">
        <v>277</v>
      </c>
      <c r="C118" s="293" t="e" cm="1">
        <f t="array" ref="C118">INDEX(LUR!$A:$L,((MATCH(C114,LUR!$A:$A,0))+3),4)</f>
        <v>#N/A</v>
      </c>
      <c r="D118" s="292" t="s">
        <v>277</v>
      </c>
      <c r="E118" s="293" t="e" cm="1">
        <f t="array" ref="E118">INDEX(LUR!$A:$L,((MATCH(E114,LUR!$A:$A,0))+3),4)</f>
        <v>#N/A</v>
      </c>
      <c r="F118" s="294" t="s">
        <v>277</v>
      </c>
    </row>
    <row r="119" spans="1:7" x14ac:dyDescent="0.25">
      <c r="A119" s="295" t="e">
        <f>VLOOKUP($C$7,BASE!$A$2:$AT$2454,16+49,0)</f>
        <v>#N/A</v>
      </c>
      <c r="B119" s="296"/>
      <c r="C119" s="297" t="e">
        <f>VLOOKUP($C$7,BASE!$A$2:$AT$2454,16+50,0)</f>
        <v>#N/A</v>
      </c>
      <c r="D119" s="297"/>
      <c r="E119" s="295" t="e">
        <f>VLOOKUP($C$7,BASE!$A$2:$AT$2454,16+51,0)</f>
        <v>#N/A</v>
      </c>
      <c r="F119" s="298"/>
    </row>
    <row r="120" spans="1:7" x14ac:dyDescent="0.25">
      <c r="A120" s="287" t="e" cm="1">
        <f t="array" ref="A120">INDEX(LUR!$A:$L,((MATCH(A119,LUR!$A:$A,0))+0),4)</f>
        <v>#N/A</v>
      </c>
      <c r="B120" s="288" t="s">
        <v>275</v>
      </c>
      <c r="C120" s="289" t="e" cm="1">
        <f t="array" ref="C120">INDEX(LUR!$A:$L,((MATCH(C119,LUR!$A:$A,0))+0),4)</f>
        <v>#N/A</v>
      </c>
      <c r="D120" s="288" t="s">
        <v>275</v>
      </c>
      <c r="E120" s="289" t="e" cm="1">
        <f t="array" ref="E120">INDEX(LUR!$A:$L,((MATCH(E119,LUR!$A:$A,0))+0),4)</f>
        <v>#N/A</v>
      </c>
      <c r="F120" s="290" t="s">
        <v>275</v>
      </c>
    </row>
    <row r="121" spans="1:7" x14ac:dyDescent="0.25">
      <c r="A121" s="287" t="e" cm="1">
        <f t="array" ref="A121">INDEX(LUR!$A:$L,((MATCH(A119,LUR!$A:$A,0))+1),4)</f>
        <v>#N/A</v>
      </c>
      <c r="B121" s="288" t="s">
        <v>276</v>
      </c>
      <c r="C121" s="289" t="e" cm="1">
        <f t="array" ref="C121">INDEX(LUR!$A:$L,((MATCH(C119,LUR!$A:$A,0))+1),4)</f>
        <v>#N/A</v>
      </c>
      <c r="D121" s="288" t="s">
        <v>276</v>
      </c>
      <c r="E121" s="289" t="e" cm="1">
        <f t="array" ref="E121">INDEX(LUR!$A:$L,((MATCH(E119,LUR!$A:$A,0))+1),4)</f>
        <v>#N/A</v>
      </c>
      <c r="F121" s="290" t="s">
        <v>276</v>
      </c>
    </row>
    <row r="122" spans="1:7" x14ac:dyDescent="0.25">
      <c r="A122" s="287" t="e" cm="1">
        <f t="array" ref="A122">INDEX(LUR!$A:$L,((MATCH(A119,LUR!$A:$A,0))+2),4)</f>
        <v>#N/A</v>
      </c>
      <c r="B122" s="288" t="s">
        <v>14</v>
      </c>
      <c r="C122" s="289" t="e" cm="1">
        <f t="array" ref="C122">INDEX(LUR!$A:$L,((MATCH(C119,LUR!$A:$A,0))+2),4)</f>
        <v>#N/A</v>
      </c>
      <c r="D122" s="288" t="s">
        <v>14</v>
      </c>
      <c r="E122" s="289" t="e" cm="1">
        <f t="array" ref="E122">INDEX(LUR!$A:$L,((MATCH(E119,LUR!$A:$A,0))+2),4)</f>
        <v>#N/A</v>
      </c>
      <c r="F122" s="290" t="s">
        <v>14</v>
      </c>
    </row>
    <row r="123" spans="1:7" x14ac:dyDescent="0.25">
      <c r="A123" s="291" t="e" cm="1">
        <f t="array" ref="A123">INDEX(LUR!$A:$L,((MATCH(A119,LUR!$A:$A,0))+3),4)</f>
        <v>#N/A</v>
      </c>
      <c r="B123" s="292" t="s">
        <v>277</v>
      </c>
      <c r="C123" s="293" t="e" cm="1">
        <f t="array" ref="C123">INDEX(LUR!$A:$L,((MATCH(C119,LUR!$A:$A,0))+3),4)</f>
        <v>#N/A</v>
      </c>
      <c r="D123" s="292" t="s">
        <v>277</v>
      </c>
      <c r="E123" s="293" t="e" cm="1">
        <f t="array" ref="E123">INDEX(LUR!$A:$L,((MATCH(E119,LUR!$A:$A,0))+3),4)</f>
        <v>#N/A</v>
      </c>
      <c r="F123" s="294" t="s">
        <v>277</v>
      </c>
    </row>
    <row r="124" spans="1:7" x14ac:dyDescent="0.25">
      <c r="A124" s="295" t="e">
        <f>VLOOKUP($C$7,BASE!$A$2:$AT$2454,16+52,0)</f>
        <v>#N/A</v>
      </c>
      <c r="B124" s="296"/>
      <c r="C124" s="297" t="e">
        <f>VLOOKUP($C$7,BASE!$A$2:$AT$2454,16+53,0)</f>
        <v>#N/A</v>
      </c>
      <c r="D124" s="297"/>
      <c r="E124" s="295" t="e">
        <f>VLOOKUP($C$7,BASE!$A$2:$AT$2454,16+54,0)</f>
        <v>#N/A</v>
      </c>
      <c r="F124" s="298"/>
    </row>
    <row r="125" spans="1:7" x14ac:dyDescent="0.25">
      <c r="A125" s="287" t="e" cm="1">
        <f t="array" ref="A125">INDEX(LUR!$A:$L,((MATCH(A124,LUR!$A:$A,0))+0),4)</f>
        <v>#N/A</v>
      </c>
      <c r="B125" s="288" t="s">
        <v>275</v>
      </c>
      <c r="C125" s="289" t="e" cm="1">
        <f t="array" ref="C125">INDEX(LUR!$A:$L,((MATCH(C124,LUR!$A:$A,0))+0),4)</f>
        <v>#N/A</v>
      </c>
      <c r="D125" s="288" t="s">
        <v>275</v>
      </c>
      <c r="E125" s="289" t="e" cm="1">
        <f t="array" ref="E125">INDEX(LUR!$A:$L,((MATCH(E124,LUR!$A:$A,0))+0),4)</f>
        <v>#N/A</v>
      </c>
      <c r="F125" s="290" t="s">
        <v>275</v>
      </c>
    </row>
    <row r="126" spans="1:7" x14ac:dyDescent="0.25">
      <c r="A126" s="287" t="e" cm="1">
        <f t="array" ref="A126">INDEX(LUR!$A:$L,((MATCH(A124,LUR!$A:$A,0))+1),4)</f>
        <v>#N/A</v>
      </c>
      <c r="B126" s="288" t="s">
        <v>276</v>
      </c>
      <c r="C126" s="289" t="e" cm="1">
        <f t="array" ref="C126">INDEX(LUR!$A:$L,((MATCH(C124,LUR!$A:$A,0))+1),4)</f>
        <v>#N/A</v>
      </c>
      <c r="D126" s="288" t="s">
        <v>276</v>
      </c>
      <c r="E126" s="289" t="e" cm="1">
        <f t="array" ref="E126">INDEX(LUR!$A:$L,((MATCH(E124,LUR!$A:$A,0))+1),4)</f>
        <v>#N/A</v>
      </c>
      <c r="F126" s="290" t="s">
        <v>276</v>
      </c>
    </row>
    <row r="127" spans="1:7" x14ac:dyDescent="0.25">
      <c r="A127" s="287" t="e" cm="1">
        <f t="array" ref="A127">INDEX(LUR!$A:$L,((MATCH(A124,LUR!$A:$A,0))+2),4)</f>
        <v>#N/A</v>
      </c>
      <c r="B127" s="288" t="s">
        <v>14</v>
      </c>
      <c r="C127" s="289" t="e" cm="1">
        <f t="array" ref="C127">INDEX(LUR!$A:$L,((MATCH(C124,LUR!$A:$A,0))+2),4)</f>
        <v>#N/A</v>
      </c>
      <c r="D127" s="288" t="s">
        <v>14</v>
      </c>
      <c r="E127" s="289" t="e" cm="1">
        <f t="array" ref="E127">INDEX(LUR!$A:$L,((MATCH(E124,LUR!$A:$A,0))+2),4)</f>
        <v>#N/A</v>
      </c>
      <c r="F127" s="290" t="s">
        <v>14</v>
      </c>
    </row>
    <row r="128" spans="1:7" x14ac:dyDescent="0.25">
      <c r="A128" s="291" t="e" cm="1">
        <f t="array" ref="A128">INDEX(LUR!$A:$L,((MATCH(A124,LUR!$A:$A,0))+3),4)</f>
        <v>#N/A</v>
      </c>
      <c r="B128" s="292" t="s">
        <v>277</v>
      </c>
      <c r="C128" s="293" t="e" cm="1">
        <f t="array" ref="C128">INDEX(LUR!$A:$L,((MATCH(C124,LUR!$A:$A,0))+3),4)</f>
        <v>#N/A</v>
      </c>
      <c r="D128" s="292" t="s">
        <v>277</v>
      </c>
      <c r="E128" s="293" t="e" cm="1">
        <f t="array" ref="E128">INDEX(LUR!$A:$L,((MATCH(E124,LUR!$A:$A,0))+3),4)</f>
        <v>#N/A</v>
      </c>
      <c r="F128" s="294" t="s">
        <v>277</v>
      </c>
    </row>
    <row r="129" spans="1:10" x14ac:dyDescent="0.25">
      <c r="A129" s="295" t="e">
        <f>VLOOKUP($C$7,BASE!$A$2:$AT$2454,16+55,0)</f>
        <v>#N/A</v>
      </c>
      <c r="B129" s="296"/>
      <c r="C129" s="297" t="e">
        <f>VLOOKUP($C$7,BASE!$A$2:$AT$2454,16+56,0)</f>
        <v>#N/A</v>
      </c>
      <c r="D129" s="297"/>
      <c r="E129" s="295" t="e">
        <f>VLOOKUP($C$7,BASE!$A$2:$AT$2454,16+57,0)</f>
        <v>#N/A</v>
      </c>
      <c r="F129" s="298"/>
    </row>
    <row r="130" spans="1:10" x14ac:dyDescent="0.25">
      <c r="A130" s="287" t="e" cm="1">
        <f t="array" ref="A130">INDEX(LUR!$A:$L,((MATCH(A129,LUR!$A:$A,0))+0),4)</f>
        <v>#N/A</v>
      </c>
      <c r="B130" s="288" t="s">
        <v>275</v>
      </c>
      <c r="C130" s="289" t="e" cm="1">
        <f t="array" ref="C130">INDEX(LUR!$A:$L,((MATCH(C129,LUR!$A:$A,0))+0),4)</f>
        <v>#N/A</v>
      </c>
      <c r="D130" s="288" t="s">
        <v>275</v>
      </c>
      <c r="E130" s="289" t="e" cm="1">
        <f t="array" ref="E130">INDEX(LUR!$A:$L,((MATCH(E129,LUR!$A:$A,0))+0),4)</f>
        <v>#N/A</v>
      </c>
      <c r="F130" s="290" t="s">
        <v>275</v>
      </c>
    </row>
    <row r="131" spans="1:10" x14ac:dyDescent="0.25">
      <c r="A131" s="287" t="e" cm="1">
        <f t="array" ref="A131">INDEX(LUR!$A:$L,((MATCH(A129,LUR!$A:$A,0))+1),4)</f>
        <v>#N/A</v>
      </c>
      <c r="B131" s="288" t="s">
        <v>276</v>
      </c>
      <c r="C131" s="289" t="e" cm="1">
        <f t="array" ref="C131">INDEX(LUR!$A:$L,((MATCH(C129,LUR!$A:$A,0))+1),4)</f>
        <v>#N/A</v>
      </c>
      <c r="D131" s="288" t="s">
        <v>276</v>
      </c>
      <c r="E131" s="289" t="e" cm="1">
        <f t="array" ref="E131">INDEX(LUR!$A:$L,((MATCH(E129,LUR!$A:$A,0))+1),4)</f>
        <v>#N/A</v>
      </c>
      <c r="F131" s="290" t="s">
        <v>276</v>
      </c>
    </row>
    <row r="132" spans="1:10" x14ac:dyDescent="0.25">
      <c r="A132" s="287" t="e" cm="1">
        <f t="array" ref="A132">INDEX(LUR!$A:$L,((MATCH(A129,LUR!$A:$A,0))+2),4)</f>
        <v>#N/A</v>
      </c>
      <c r="B132" s="288" t="s">
        <v>14</v>
      </c>
      <c r="C132" s="289" t="e" cm="1">
        <f t="array" ref="C132">INDEX(LUR!$A:$L,((MATCH(C129,LUR!$A:$A,0))+2),4)</f>
        <v>#N/A</v>
      </c>
      <c r="D132" s="288" t="s">
        <v>14</v>
      </c>
      <c r="E132" s="289" t="e" cm="1">
        <f t="array" ref="E132">INDEX(LUR!$A:$L,((MATCH(E129,LUR!$A:$A,0))+2),4)</f>
        <v>#N/A</v>
      </c>
      <c r="F132" s="290" t="s">
        <v>14</v>
      </c>
    </row>
    <row r="133" spans="1:10" x14ac:dyDescent="0.25">
      <c r="A133" s="291" t="e" cm="1">
        <f t="array" ref="A133">INDEX(LUR!$A:$L,((MATCH(A129,LUR!$A:$A,0))+3),4)</f>
        <v>#N/A</v>
      </c>
      <c r="B133" s="292" t="s">
        <v>277</v>
      </c>
      <c r="C133" s="293" t="e" cm="1">
        <f t="array" ref="C133">INDEX(LUR!$A:$L,((MATCH(C129,LUR!$A:$A,0))+3),4)</f>
        <v>#N/A</v>
      </c>
      <c r="D133" s="292" t="s">
        <v>277</v>
      </c>
      <c r="E133" s="293" t="e" cm="1">
        <f t="array" ref="E133">INDEX(LUR!$A:$L,((MATCH(E129,LUR!$A:$A,0))+3),4)</f>
        <v>#N/A</v>
      </c>
      <c r="F133" s="294" t="s">
        <v>277</v>
      </c>
    </row>
    <row r="134" spans="1:10" x14ac:dyDescent="0.25">
      <c r="A134" s="295" t="e">
        <f>VLOOKUP($C$7,BASE!$A$2:$AT$2454,16+58,0)</f>
        <v>#N/A</v>
      </c>
      <c r="B134" s="296"/>
      <c r="C134" s="297" t="e">
        <f>VLOOKUP($C$7,BASE!$A$2:$AT$2454,16+59,0)</f>
        <v>#N/A</v>
      </c>
      <c r="D134" s="297"/>
      <c r="E134" s="295" t="e">
        <f>VLOOKUP($C$7,BASE!$A$2:$AT$2454,16+60,0)</f>
        <v>#N/A</v>
      </c>
      <c r="F134" s="298"/>
    </row>
    <row r="135" spans="1:10" x14ac:dyDescent="0.25">
      <c r="A135" s="287" t="e" cm="1">
        <f t="array" ref="A135">INDEX(LUR!$A:$L,((MATCH(A134,LUR!$A:$A,0))+0),4)</f>
        <v>#N/A</v>
      </c>
      <c r="B135" s="288" t="s">
        <v>275</v>
      </c>
      <c r="C135" s="289" t="e" cm="1">
        <f t="array" ref="C135">INDEX(LUR!$A:$L,((MATCH(C134,LUR!$A:$A,0))+0),4)</f>
        <v>#N/A</v>
      </c>
      <c r="D135" s="288" t="s">
        <v>275</v>
      </c>
      <c r="E135" s="289" t="e" cm="1">
        <f t="array" ref="E135">INDEX(LUR!$A:$L,((MATCH(E134,LUR!$A:$A,0))+0),4)</f>
        <v>#N/A</v>
      </c>
      <c r="F135" s="290" t="s">
        <v>275</v>
      </c>
    </row>
    <row r="136" spans="1:10" x14ac:dyDescent="0.25">
      <c r="A136" s="287" t="e" cm="1">
        <f t="array" ref="A136">INDEX(LUR!$A:$L,((MATCH(A134,LUR!$A:$A,0))+1),4)</f>
        <v>#N/A</v>
      </c>
      <c r="B136" s="288" t="s">
        <v>276</v>
      </c>
      <c r="C136" s="289" t="e" cm="1">
        <f t="array" ref="C136">INDEX(LUR!$A:$L,((MATCH(C134,LUR!$A:$A,0))+1),4)</f>
        <v>#N/A</v>
      </c>
      <c r="D136" s="288" t="s">
        <v>276</v>
      </c>
      <c r="E136" s="289" t="e" cm="1">
        <f t="array" ref="E136">INDEX(LUR!$A:$L,((MATCH(E134,LUR!$A:$A,0))+1),4)</f>
        <v>#N/A</v>
      </c>
      <c r="F136" s="290" t="s">
        <v>276</v>
      </c>
    </row>
    <row r="137" spans="1:10" x14ac:dyDescent="0.25">
      <c r="A137" s="287" t="e" cm="1">
        <f t="array" ref="A137">INDEX(LUR!$A:$L,((MATCH(A134,LUR!$A:$A,0))+2),4)</f>
        <v>#N/A</v>
      </c>
      <c r="B137" s="288" t="s">
        <v>14</v>
      </c>
      <c r="C137" s="289" t="e" cm="1">
        <f t="array" ref="C137">INDEX(LUR!$A:$L,((MATCH(C134,LUR!$A:$A,0))+2),4)</f>
        <v>#N/A</v>
      </c>
      <c r="D137" s="288" t="s">
        <v>14</v>
      </c>
      <c r="E137" s="289" t="e" cm="1">
        <f t="array" ref="E137">INDEX(LUR!$A:$L,((MATCH(E134,LUR!$A:$A,0))+2),4)</f>
        <v>#N/A</v>
      </c>
      <c r="F137" s="290" t="s">
        <v>14</v>
      </c>
    </row>
    <row r="138" spans="1:10" x14ac:dyDescent="0.25">
      <c r="A138" s="291" t="e" cm="1">
        <f t="array" ref="A138">INDEX(LUR!$A:$L,((MATCH(A134,LUR!$A:$A,0))+3),4)</f>
        <v>#N/A</v>
      </c>
      <c r="B138" s="292" t="s">
        <v>277</v>
      </c>
      <c r="C138" s="293" t="e" cm="1">
        <f t="array" ref="C138">INDEX(LUR!$A:$L,((MATCH(C134,LUR!$A:$A,0))+3),4)</f>
        <v>#N/A</v>
      </c>
      <c r="D138" s="292" t="s">
        <v>277</v>
      </c>
      <c r="E138" s="293" t="e" cm="1">
        <f t="array" ref="E138">INDEX(LUR!$A:$L,((MATCH(E134,LUR!$A:$A,0))+3),4)</f>
        <v>#N/A</v>
      </c>
      <c r="F138" s="294" t="s">
        <v>277</v>
      </c>
    </row>
    <row r="139" spans="1:10" x14ac:dyDescent="0.25">
      <c r="A139" s="295" t="e">
        <f>VLOOKUP($C$7,BASE!$A$2:$AT$2454,16+61,0)</f>
        <v>#N/A</v>
      </c>
      <c r="B139" s="296"/>
      <c r="C139" s="297" t="e">
        <f>VLOOKUP($C$7,BASE!$A$2:$AT$2454,16+62,0)</f>
        <v>#N/A</v>
      </c>
      <c r="D139" s="297"/>
      <c r="E139" s="295" t="e">
        <f>VLOOKUP($C$7,BASE!$A$2:$AT$2454,16+63,0)</f>
        <v>#N/A</v>
      </c>
      <c r="F139" s="298"/>
    </row>
    <row r="140" spans="1:10" x14ac:dyDescent="0.25">
      <c r="A140" s="287" t="e" cm="1">
        <f t="array" ref="A140">INDEX(LUR!$A:$L,((MATCH(A139,LUR!$A:$A,0))+0),4)</f>
        <v>#N/A</v>
      </c>
      <c r="B140" s="288" t="s">
        <v>275</v>
      </c>
      <c r="C140" s="289" t="e" cm="1">
        <f t="array" ref="C140">INDEX(LUR!$A:$L,((MATCH(C139,LUR!$A:$A,0))+0),4)</f>
        <v>#N/A</v>
      </c>
      <c r="D140" s="288" t="s">
        <v>275</v>
      </c>
      <c r="E140" s="289" t="e" cm="1">
        <f t="array" ref="E140">INDEX(LUR!$A:$L,((MATCH(E139,LUR!$A:$A,0))+0),4)</f>
        <v>#N/A</v>
      </c>
      <c r="F140" s="290" t="s">
        <v>275</v>
      </c>
    </row>
    <row r="141" spans="1:10" x14ac:dyDescent="0.25">
      <c r="A141" s="287" t="e" cm="1">
        <f t="array" ref="A141">INDEX(LUR!$A:$L,((MATCH(A139,LUR!$A:$A,0))+1),4)</f>
        <v>#N/A</v>
      </c>
      <c r="B141" s="288" t="s">
        <v>276</v>
      </c>
      <c r="C141" s="289" t="e" cm="1">
        <f t="array" ref="C141">INDEX(LUR!$A:$L,((MATCH(C139,LUR!$A:$A,0))+1),4)</f>
        <v>#N/A</v>
      </c>
      <c r="D141" s="288" t="s">
        <v>276</v>
      </c>
      <c r="E141" s="289" t="e" cm="1">
        <f t="array" ref="E141">INDEX(LUR!$A:$L,((MATCH(E139,LUR!$A:$A,0))+1),4)</f>
        <v>#N/A</v>
      </c>
      <c r="F141" s="290" t="s">
        <v>276</v>
      </c>
    </row>
    <row r="142" spans="1:10" x14ac:dyDescent="0.25">
      <c r="A142" s="287" t="e" cm="1">
        <f t="array" ref="A142">INDEX(LUR!$A:$L,((MATCH(A139,LUR!$A:$A,0))+2),4)</f>
        <v>#N/A</v>
      </c>
      <c r="B142" s="288" t="s">
        <v>14</v>
      </c>
      <c r="C142" s="289" t="e" cm="1">
        <f t="array" ref="C142">INDEX(LUR!$A:$L,((MATCH(C139,LUR!$A:$A,0))+2),4)</f>
        <v>#N/A</v>
      </c>
      <c r="D142" s="288" t="s">
        <v>14</v>
      </c>
      <c r="E142" s="289" t="e" cm="1">
        <f t="array" ref="E142">INDEX(LUR!$A:$L,((MATCH(E139,LUR!$A:$A,0))+2),4)</f>
        <v>#N/A</v>
      </c>
      <c r="F142" s="290" t="s">
        <v>14</v>
      </c>
    </row>
    <row r="143" spans="1:10" x14ac:dyDescent="0.25">
      <c r="A143" s="291" t="e" cm="1">
        <f t="array" ref="A143">INDEX(LUR!$A:$L,((MATCH(A139,LUR!$A:$A,0))+3),4)</f>
        <v>#N/A</v>
      </c>
      <c r="B143" s="292" t="s">
        <v>277</v>
      </c>
      <c r="C143" s="293" t="e" cm="1">
        <f t="array" ref="C143">INDEX(LUR!$A:$L,((MATCH(C139,LUR!$A:$A,0))+3),4)</f>
        <v>#N/A</v>
      </c>
      <c r="D143" s="292" t="s">
        <v>277</v>
      </c>
      <c r="E143" s="293" t="e" cm="1">
        <f t="array" ref="E143">INDEX(LUR!$A:$L,((MATCH(E139,LUR!$A:$A,0))+3),4)</f>
        <v>#N/A</v>
      </c>
      <c r="F143" s="294" t="s">
        <v>277</v>
      </c>
    </row>
    <row r="144" spans="1:10" ht="27.75" x14ac:dyDescent="0.25">
      <c r="J144" s="43">
        <f>C7</f>
        <v>38500</v>
      </c>
    </row>
    <row r="145" spans="10:10" x14ac:dyDescent="0.25">
      <c r="J145" s="68">
        <f>C7</f>
        <v>38500</v>
      </c>
    </row>
  </sheetData>
  <mergeCells count="407">
    <mergeCell ref="B1:G1"/>
    <mergeCell ref="B2:D2"/>
    <mergeCell ref="F2:H2"/>
    <mergeCell ref="B3:C3"/>
    <mergeCell ref="C4:F4"/>
    <mergeCell ref="A5:B5"/>
    <mergeCell ref="C5:H5"/>
    <mergeCell ref="A9:B9"/>
    <mergeCell ref="C9:D9"/>
    <mergeCell ref="E9:F9"/>
    <mergeCell ref="G9:H9"/>
    <mergeCell ref="C11:F11"/>
    <mergeCell ref="A12:H12"/>
    <mergeCell ref="A6:B6"/>
    <mergeCell ref="C6:H6"/>
    <mergeCell ref="A7:B7"/>
    <mergeCell ref="C7:H7"/>
    <mergeCell ref="A8:B8"/>
    <mergeCell ref="C8:D8"/>
    <mergeCell ref="E8:F8"/>
    <mergeCell ref="G8:H8"/>
    <mergeCell ref="A15:B15"/>
    <mergeCell ref="C15:D15"/>
    <mergeCell ref="E15:F15"/>
    <mergeCell ref="A16:B16"/>
    <mergeCell ref="C16:D16"/>
    <mergeCell ref="E16:F16"/>
    <mergeCell ref="A13:B13"/>
    <mergeCell ref="C13:D13"/>
    <mergeCell ref="E13:F13"/>
    <mergeCell ref="A14:B14"/>
    <mergeCell ref="C14:D14"/>
    <mergeCell ref="E14:F14"/>
    <mergeCell ref="A19:B19"/>
    <mergeCell ref="C19:D19"/>
    <mergeCell ref="E19:F19"/>
    <mergeCell ref="A20:B20"/>
    <mergeCell ref="C20:D20"/>
    <mergeCell ref="E20:F20"/>
    <mergeCell ref="A17:B17"/>
    <mergeCell ref="C17:D17"/>
    <mergeCell ref="E17:F17"/>
    <mergeCell ref="A18:B18"/>
    <mergeCell ref="C18:D18"/>
    <mergeCell ref="E18:F18"/>
    <mergeCell ref="A23:B23"/>
    <mergeCell ref="C23:D23"/>
    <mergeCell ref="E23:F23"/>
    <mergeCell ref="A24:B24"/>
    <mergeCell ref="C24:D24"/>
    <mergeCell ref="E24:F24"/>
    <mergeCell ref="A21:B21"/>
    <mergeCell ref="C21:D21"/>
    <mergeCell ref="E21:F21"/>
    <mergeCell ref="A22:B22"/>
    <mergeCell ref="C22:D22"/>
    <mergeCell ref="E22:F22"/>
    <mergeCell ref="A27:B27"/>
    <mergeCell ref="C27:D27"/>
    <mergeCell ref="E27:F27"/>
    <mergeCell ref="A28:B28"/>
    <mergeCell ref="C28:D28"/>
    <mergeCell ref="E28:F28"/>
    <mergeCell ref="A25:B25"/>
    <mergeCell ref="C25:D25"/>
    <mergeCell ref="E25:F25"/>
    <mergeCell ref="A26:B26"/>
    <mergeCell ref="C26:D26"/>
    <mergeCell ref="E26:F26"/>
    <mergeCell ref="A31:B31"/>
    <mergeCell ref="C31:D31"/>
    <mergeCell ref="E31:F31"/>
    <mergeCell ref="A32:B32"/>
    <mergeCell ref="C32:D32"/>
    <mergeCell ref="E32:F32"/>
    <mergeCell ref="A29:B29"/>
    <mergeCell ref="C29:D29"/>
    <mergeCell ref="E29:F29"/>
    <mergeCell ref="A30:B30"/>
    <mergeCell ref="C30:D30"/>
    <mergeCell ref="E30:F30"/>
    <mergeCell ref="G36:H36"/>
    <mergeCell ref="G37:H37"/>
    <mergeCell ref="G38:H38"/>
    <mergeCell ref="A39:B39"/>
    <mergeCell ref="C39:D39"/>
    <mergeCell ref="E39:F39"/>
    <mergeCell ref="A33:B33"/>
    <mergeCell ref="C33:D33"/>
    <mergeCell ref="E33:F33"/>
    <mergeCell ref="G34:I34"/>
    <mergeCell ref="A35:B35"/>
    <mergeCell ref="C35:D35"/>
    <mergeCell ref="G35:H35"/>
    <mergeCell ref="A42:B42"/>
    <mergeCell ref="C42:D42"/>
    <mergeCell ref="E42:F42"/>
    <mergeCell ref="A43:B43"/>
    <mergeCell ref="C43:D43"/>
    <mergeCell ref="E43:F43"/>
    <mergeCell ref="A40:B40"/>
    <mergeCell ref="C40:D40"/>
    <mergeCell ref="E40:F40"/>
    <mergeCell ref="A41:B41"/>
    <mergeCell ref="C41:D41"/>
    <mergeCell ref="E41:F41"/>
    <mergeCell ref="A46:B46"/>
    <mergeCell ref="C46:D46"/>
    <mergeCell ref="E46:F46"/>
    <mergeCell ref="A47:B47"/>
    <mergeCell ref="C47:D47"/>
    <mergeCell ref="E47:F47"/>
    <mergeCell ref="A44:B44"/>
    <mergeCell ref="C44:D44"/>
    <mergeCell ref="E44:F44"/>
    <mergeCell ref="A45:B45"/>
    <mergeCell ref="C45:D45"/>
    <mergeCell ref="E45:F45"/>
    <mergeCell ref="A50:B50"/>
    <mergeCell ref="C50:D50"/>
    <mergeCell ref="E50:F50"/>
    <mergeCell ref="A51:B51"/>
    <mergeCell ref="C51:D51"/>
    <mergeCell ref="E51:F51"/>
    <mergeCell ref="A48:B48"/>
    <mergeCell ref="C48:D48"/>
    <mergeCell ref="E48:F48"/>
    <mergeCell ref="A49:B49"/>
    <mergeCell ref="C49:D49"/>
    <mergeCell ref="E49:F49"/>
    <mergeCell ref="A54:B54"/>
    <mergeCell ref="C54:D54"/>
    <mergeCell ref="E54:F54"/>
    <mergeCell ref="A55:B55"/>
    <mergeCell ref="C55:D55"/>
    <mergeCell ref="E55:F55"/>
    <mergeCell ref="A52:B52"/>
    <mergeCell ref="C52:D52"/>
    <mergeCell ref="E52:F52"/>
    <mergeCell ref="A53:B53"/>
    <mergeCell ref="C53:D53"/>
    <mergeCell ref="E53:F53"/>
    <mergeCell ref="A58:B58"/>
    <mergeCell ref="C58:D58"/>
    <mergeCell ref="E58:F58"/>
    <mergeCell ref="A59:B59"/>
    <mergeCell ref="C59:D59"/>
    <mergeCell ref="E59:F59"/>
    <mergeCell ref="A56:B56"/>
    <mergeCell ref="C56:D56"/>
    <mergeCell ref="E56:F56"/>
    <mergeCell ref="A57:B57"/>
    <mergeCell ref="C57:D57"/>
    <mergeCell ref="E57:F57"/>
    <mergeCell ref="A62:B62"/>
    <mergeCell ref="C62:D62"/>
    <mergeCell ref="E62:F62"/>
    <mergeCell ref="A63:B63"/>
    <mergeCell ref="C63:D63"/>
    <mergeCell ref="E63:F63"/>
    <mergeCell ref="A60:B60"/>
    <mergeCell ref="C60:D60"/>
    <mergeCell ref="E60:F60"/>
    <mergeCell ref="A61:B61"/>
    <mergeCell ref="C61:D61"/>
    <mergeCell ref="E61:F61"/>
    <mergeCell ref="A66:B66"/>
    <mergeCell ref="C66:D66"/>
    <mergeCell ref="E66:F66"/>
    <mergeCell ref="A67:B67"/>
    <mergeCell ref="C67:D67"/>
    <mergeCell ref="E67:F67"/>
    <mergeCell ref="A64:B64"/>
    <mergeCell ref="C64:D64"/>
    <mergeCell ref="E64:F64"/>
    <mergeCell ref="A65:B65"/>
    <mergeCell ref="C65:D65"/>
    <mergeCell ref="E65:F65"/>
    <mergeCell ref="A70:B70"/>
    <mergeCell ref="C70:D70"/>
    <mergeCell ref="E70:F70"/>
    <mergeCell ref="A71:B71"/>
    <mergeCell ref="C71:D71"/>
    <mergeCell ref="E71:F71"/>
    <mergeCell ref="A68:B68"/>
    <mergeCell ref="C68:D68"/>
    <mergeCell ref="E68:F68"/>
    <mergeCell ref="A69:B69"/>
    <mergeCell ref="C69:D69"/>
    <mergeCell ref="E69:F69"/>
    <mergeCell ref="A74:B74"/>
    <mergeCell ref="C74:D74"/>
    <mergeCell ref="E74:F74"/>
    <mergeCell ref="A75:B75"/>
    <mergeCell ref="C75:D75"/>
    <mergeCell ref="E75:F75"/>
    <mergeCell ref="A72:B72"/>
    <mergeCell ref="C72:D72"/>
    <mergeCell ref="E72:F72"/>
    <mergeCell ref="A73:B73"/>
    <mergeCell ref="C73:D73"/>
    <mergeCell ref="E73:F73"/>
    <mergeCell ref="A78:B78"/>
    <mergeCell ref="C78:D78"/>
    <mergeCell ref="E78:F78"/>
    <mergeCell ref="A79:B79"/>
    <mergeCell ref="C79:D79"/>
    <mergeCell ref="E79:F79"/>
    <mergeCell ref="A76:B76"/>
    <mergeCell ref="C76:D76"/>
    <mergeCell ref="E76:F76"/>
    <mergeCell ref="A77:B77"/>
    <mergeCell ref="C77:D77"/>
    <mergeCell ref="E77:F77"/>
    <mergeCell ref="A82:B82"/>
    <mergeCell ref="C82:D82"/>
    <mergeCell ref="E82:F82"/>
    <mergeCell ref="A83:B83"/>
    <mergeCell ref="C83:D83"/>
    <mergeCell ref="E83:F83"/>
    <mergeCell ref="A80:B80"/>
    <mergeCell ref="C80:D80"/>
    <mergeCell ref="E80:F80"/>
    <mergeCell ref="A81:B81"/>
    <mergeCell ref="C81:D81"/>
    <mergeCell ref="E81:F81"/>
    <mergeCell ref="A86:B86"/>
    <mergeCell ref="C86:D86"/>
    <mergeCell ref="E86:F86"/>
    <mergeCell ref="A87:B87"/>
    <mergeCell ref="C87:D87"/>
    <mergeCell ref="E87:F87"/>
    <mergeCell ref="A84:B84"/>
    <mergeCell ref="C84:D84"/>
    <mergeCell ref="E84:F84"/>
    <mergeCell ref="A85:B85"/>
    <mergeCell ref="C85:D85"/>
    <mergeCell ref="E85:F85"/>
    <mergeCell ref="A90:B90"/>
    <mergeCell ref="C90:D90"/>
    <mergeCell ref="E90:F90"/>
    <mergeCell ref="A91:B91"/>
    <mergeCell ref="C91:D91"/>
    <mergeCell ref="E91:F91"/>
    <mergeCell ref="A88:B88"/>
    <mergeCell ref="C88:D88"/>
    <mergeCell ref="E88:F88"/>
    <mergeCell ref="A89:B89"/>
    <mergeCell ref="C89:D89"/>
    <mergeCell ref="E89:F89"/>
    <mergeCell ref="A94:B94"/>
    <mergeCell ref="C94:D94"/>
    <mergeCell ref="E94:F94"/>
    <mergeCell ref="A95:B95"/>
    <mergeCell ref="C95:D95"/>
    <mergeCell ref="E95:F95"/>
    <mergeCell ref="A92:B92"/>
    <mergeCell ref="C92:D92"/>
    <mergeCell ref="E92:F92"/>
    <mergeCell ref="A93:B93"/>
    <mergeCell ref="C93:D93"/>
    <mergeCell ref="E93:F93"/>
    <mergeCell ref="H97:I97"/>
    <mergeCell ref="A98:B98"/>
    <mergeCell ref="C98:D98"/>
    <mergeCell ref="E98:F98"/>
    <mergeCell ref="A99:B99"/>
    <mergeCell ref="C99:D99"/>
    <mergeCell ref="E99:F99"/>
    <mergeCell ref="A96:B96"/>
    <mergeCell ref="C96:D96"/>
    <mergeCell ref="E96:F96"/>
    <mergeCell ref="A97:B97"/>
    <mergeCell ref="C97:D97"/>
    <mergeCell ref="E97:F97"/>
    <mergeCell ref="A102:B102"/>
    <mergeCell ref="C102:D102"/>
    <mergeCell ref="E102:F102"/>
    <mergeCell ref="A103:B103"/>
    <mergeCell ref="C103:D103"/>
    <mergeCell ref="E103:F103"/>
    <mergeCell ref="A100:B100"/>
    <mergeCell ref="C100:D100"/>
    <mergeCell ref="E100:F100"/>
    <mergeCell ref="A101:B101"/>
    <mergeCell ref="C101:D101"/>
    <mergeCell ref="E101:F101"/>
    <mergeCell ref="A106:B106"/>
    <mergeCell ref="C106:D106"/>
    <mergeCell ref="E106:F106"/>
    <mergeCell ref="A107:B107"/>
    <mergeCell ref="C107:D107"/>
    <mergeCell ref="E107:F107"/>
    <mergeCell ref="A104:B104"/>
    <mergeCell ref="C104:D104"/>
    <mergeCell ref="E104:F104"/>
    <mergeCell ref="A105:B105"/>
    <mergeCell ref="C105:D105"/>
    <mergeCell ref="E105:F105"/>
    <mergeCell ref="A110:B110"/>
    <mergeCell ref="C110:D110"/>
    <mergeCell ref="E110:F110"/>
    <mergeCell ref="A111:B111"/>
    <mergeCell ref="C111:D111"/>
    <mergeCell ref="E111:F111"/>
    <mergeCell ref="A108:B108"/>
    <mergeCell ref="C108:D108"/>
    <mergeCell ref="E108:F108"/>
    <mergeCell ref="A109:B109"/>
    <mergeCell ref="C109:D109"/>
    <mergeCell ref="E109:F109"/>
    <mergeCell ref="A114:B114"/>
    <mergeCell ref="C114:D114"/>
    <mergeCell ref="E114:F114"/>
    <mergeCell ref="A115:B115"/>
    <mergeCell ref="C115:D115"/>
    <mergeCell ref="E115:F115"/>
    <mergeCell ref="A112:B112"/>
    <mergeCell ref="C112:D112"/>
    <mergeCell ref="E112:F112"/>
    <mergeCell ref="A113:B113"/>
    <mergeCell ref="C113:D113"/>
    <mergeCell ref="E113:F113"/>
    <mergeCell ref="A118:B118"/>
    <mergeCell ref="C118:D118"/>
    <mergeCell ref="E118:F118"/>
    <mergeCell ref="A119:B119"/>
    <mergeCell ref="C119:D119"/>
    <mergeCell ref="E119:F119"/>
    <mergeCell ref="A116:B116"/>
    <mergeCell ref="C116:D116"/>
    <mergeCell ref="E116:F116"/>
    <mergeCell ref="A117:B117"/>
    <mergeCell ref="C117:D117"/>
    <mergeCell ref="E117:F117"/>
    <mergeCell ref="A122:B122"/>
    <mergeCell ref="C122:D122"/>
    <mergeCell ref="E122:F122"/>
    <mergeCell ref="A123:B123"/>
    <mergeCell ref="C123:D123"/>
    <mergeCell ref="E123:F123"/>
    <mergeCell ref="A120:B120"/>
    <mergeCell ref="C120:D120"/>
    <mergeCell ref="E120:F120"/>
    <mergeCell ref="A121:B121"/>
    <mergeCell ref="C121:D121"/>
    <mergeCell ref="E121:F121"/>
    <mergeCell ref="A126:B126"/>
    <mergeCell ref="C126:D126"/>
    <mergeCell ref="E126:F126"/>
    <mergeCell ref="A127:B127"/>
    <mergeCell ref="C127:D127"/>
    <mergeCell ref="E127:F127"/>
    <mergeCell ref="A124:B124"/>
    <mergeCell ref="C124:D124"/>
    <mergeCell ref="E124:F124"/>
    <mergeCell ref="A125:B125"/>
    <mergeCell ref="C125:D125"/>
    <mergeCell ref="E125:F125"/>
    <mergeCell ref="A130:B130"/>
    <mergeCell ref="C130:D130"/>
    <mergeCell ref="E130:F130"/>
    <mergeCell ref="A131:B131"/>
    <mergeCell ref="C131:D131"/>
    <mergeCell ref="E131:F131"/>
    <mergeCell ref="A128:B128"/>
    <mergeCell ref="C128:D128"/>
    <mergeCell ref="E128:F128"/>
    <mergeCell ref="A129:B129"/>
    <mergeCell ref="C129:D129"/>
    <mergeCell ref="E129:F129"/>
    <mergeCell ref="A134:B134"/>
    <mergeCell ref="C134:D134"/>
    <mergeCell ref="E134:F134"/>
    <mergeCell ref="A135:B135"/>
    <mergeCell ref="C135:D135"/>
    <mergeCell ref="E135:F135"/>
    <mergeCell ref="A132:B132"/>
    <mergeCell ref="C132:D132"/>
    <mergeCell ref="E132:F132"/>
    <mergeCell ref="A133:B133"/>
    <mergeCell ref="C133:D133"/>
    <mergeCell ref="E133:F133"/>
    <mergeCell ref="A138:B138"/>
    <mergeCell ref="C138:D138"/>
    <mergeCell ref="E138:F138"/>
    <mergeCell ref="A139:B139"/>
    <mergeCell ref="C139:D139"/>
    <mergeCell ref="E139:F139"/>
    <mergeCell ref="A136:B136"/>
    <mergeCell ref="C136:D136"/>
    <mergeCell ref="E136:F136"/>
    <mergeCell ref="A137:B137"/>
    <mergeCell ref="C137:D137"/>
    <mergeCell ref="E137:F137"/>
    <mergeCell ref="A142:B142"/>
    <mergeCell ref="C142:D142"/>
    <mergeCell ref="E142:F142"/>
    <mergeCell ref="A143:B143"/>
    <mergeCell ref="C143:D143"/>
    <mergeCell ref="E143:F143"/>
    <mergeCell ref="A140:B140"/>
    <mergeCell ref="C140:D140"/>
    <mergeCell ref="E140:F140"/>
    <mergeCell ref="A141:B141"/>
    <mergeCell ref="C141:D141"/>
    <mergeCell ref="E141:F141"/>
  </mergeCells>
  <pageMargins left="0.25" right="0.25" top="0.75" bottom="0.75" header="0.3" footer="0.3"/>
  <pageSetup paperSize="120" scale="31" orientation="portrait" r:id="rId1"/>
  <rowBreaks count="1" manualBreakCount="1">
    <brk id="33" max="8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4BF1E-5385-4BFB-85C4-7924C8BEC2DC}">
  <sheetPr codeName="Hoja17">
    <tabColor rgb="FF00B050"/>
    <pageSetUpPr fitToPage="1"/>
  </sheetPr>
  <dimension ref="B1:AR30"/>
  <sheetViews>
    <sheetView tabSelected="1" zoomScale="70" zoomScaleNormal="70" workbookViewId="0">
      <selection activeCell="O2" sqref="O2"/>
    </sheetView>
  </sheetViews>
  <sheetFormatPr baseColWidth="10" defaultColWidth="10.7109375" defaultRowHeight="15" x14ac:dyDescent="0.25"/>
  <cols>
    <col min="1" max="1" width="1.140625" customWidth="1"/>
    <col min="2" max="2" width="3.42578125" customWidth="1"/>
    <col min="3" max="3" width="9.140625" customWidth="1"/>
    <col min="4" max="4" width="6.28515625" customWidth="1"/>
    <col min="5" max="5" width="2.140625" customWidth="1"/>
    <col min="6" max="6" width="2.5703125" customWidth="1"/>
    <col min="7" max="7" width="8.5703125" customWidth="1"/>
    <col min="8" max="8" width="5" customWidth="1"/>
    <col min="9" max="9" width="2.85546875" customWidth="1"/>
    <col min="10" max="10" width="2.7109375" customWidth="1"/>
    <col min="11" max="11" width="8.42578125" customWidth="1"/>
    <col min="12" max="12" width="6.140625" customWidth="1"/>
    <col min="13" max="13" width="2.7109375" customWidth="1"/>
    <col min="14" max="14" width="1.5703125" style="40" customWidth="1"/>
    <col min="16" max="16" width="1.140625" customWidth="1"/>
    <col min="17" max="17" width="3.42578125" customWidth="1"/>
    <col min="18" max="18" width="8.85546875" customWidth="1"/>
    <col min="19" max="19" width="5.7109375" customWidth="1"/>
    <col min="20" max="20" width="2.140625" customWidth="1"/>
    <col min="21" max="21" width="3.28515625" customWidth="1"/>
    <col min="22" max="22" width="8.5703125" customWidth="1"/>
    <col min="23" max="23" width="5" customWidth="1"/>
    <col min="24" max="24" width="2.85546875" customWidth="1"/>
    <col min="25" max="25" width="2.7109375" customWidth="1"/>
    <col min="26" max="26" width="8.42578125" customWidth="1"/>
    <col min="27" max="27" width="6.5703125" customWidth="1"/>
    <col min="28" max="28" width="2.7109375" customWidth="1"/>
    <col min="29" max="29" width="1.5703125" style="40" customWidth="1"/>
    <col min="30" max="30" width="11.42578125" customWidth="1"/>
    <col min="31" max="31" width="1.140625" customWidth="1"/>
    <col min="32" max="32" width="3.42578125" customWidth="1"/>
    <col min="33" max="33" width="7.42578125" customWidth="1"/>
    <col min="34" max="34" width="5.7109375" customWidth="1"/>
    <col min="35" max="35" width="2.140625" customWidth="1"/>
    <col min="36" max="36" width="3.140625" customWidth="1"/>
    <col min="37" max="37" width="8.5703125" customWidth="1"/>
    <col min="38" max="38" width="5" customWidth="1"/>
    <col min="39" max="39" width="2.85546875" customWidth="1"/>
    <col min="40" max="40" width="3.7109375" customWidth="1"/>
    <col min="41" max="41" width="9" customWidth="1"/>
    <col min="42" max="42" width="6.140625" customWidth="1"/>
    <col min="43" max="43" width="2.7109375" customWidth="1"/>
    <col min="44" max="44" width="1.5703125" style="40" customWidth="1"/>
  </cols>
  <sheetData>
    <row r="1" spans="2:44" ht="33.75" customHeight="1" x14ac:dyDescent="0.25"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348" t="str">
        <f>O2</f>
        <v>P49317</v>
      </c>
      <c r="O1" s="80" t="str">
        <f>M1</f>
        <v>P49317</v>
      </c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348" t="str">
        <f>M1</f>
        <v>P49317</v>
      </c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348" t="str">
        <f>M1</f>
        <v>P49317</v>
      </c>
    </row>
    <row r="2" spans="2:44" ht="30" customHeight="1" x14ac:dyDescent="0.25">
      <c r="B2" s="41"/>
      <c r="C2" s="41"/>
      <c r="D2" s="41"/>
      <c r="E2" s="41"/>
      <c r="F2" s="353" t="str">
        <f>VLOOKUP($M$1,BASE1,2,0)</f>
        <v>Laguna Redonda 21 De Mayo</v>
      </c>
      <c r="G2" s="353"/>
      <c r="H2" s="353"/>
      <c r="I2" s="353"/>
      <c r="J2" s="353"/>
      <c r="K2" s="353"/>
      <c r="L2" s="353"/>
      <c r="M2" s="348"/>
      <c r="O2" s="100" t="s">
        <v>856</v>
      </c>
      <c r="Q2" s="41"/>
      <c r="R2" s="41"/>
      <c r="S2" s="41"/>
      <c r="T2" s="41"/>
      <c r="U2" s="353" t="str">
        <f>VLOOKUP($M$1,BASE1,2,0)</f>
        <v>Laguna Redonda 21 De Mayo</v>
      </c>
      <c r="V2" s="353"/>
      <c r="W2" s="353"/>
      <c r="X2" s="353"/>
      <c r="Y2" s="353"/>
      <c r="Z2" s="353"/>
      <c r="AA2" s="353"/>
      <c r="AB2" s="348"/>
      <c r="AF2" s="41"/>
      <c r="AG2" s="41"/>
      <c r="AH2" s="41"/>
      <c r="AI2" s="41"/>
      <c r="AJ2" s="353" t="str">
        <f>VLOOKUP($M$1,BASE1,2,0)</f>
        <v>Laguna Redonda 21 De Mayo</v>
      </c>
      <c r="AK2" s="353"/>
      <c r="AL2" s="353"/>
      <c r="AM2" s="353"/>
      <c r="AN2" s="353"/>
      <c r="AO2" s="353"/>
      <c r="AP2" s="353"/>
      <c r="AQ2" s="348"/>
    </row>
    <row r="3" spans="2:44" ht="15.75" x14ac:dyDescent="0.25">
      <c r="B3" s="42"/>
      <c r="C3" s="42"/>
      <c r="D3" s="42"/>
      <c r="E3" s="41"/>
      <c r="F3" s="354">
        <f>VLOOKUP($M$1,BASE1,3,0)</f>
        <v>0</v>
      </c>
      <c r="G3" s="354"/>
      <c r="H3" s="354"/>
      <c r="I3" s="354"/>
      <c r="J3" s="354"/>
      <c r="K3" s="354"/>
      <c r="L3" s="354"/>
      <c r="M3" s="348"/>
      <c r="O3" s="40"/>
      <c r="Q3" s="42"/>
      <c r="R3" s="42"/>
      <c r="S3" s="42"/>
      <c r="T3" s="41"/>
      <c r="U3" s="356">
        <f>VLOOKUP($M$1,BASE1,3,0)</f>
        <v>0</v>
      </c>
      <c r="V3" s="356"/>
      <c r="W3" s="356"/>
      <c r="X3" s="356"/>
      <c r="Y3" s="356"/>
      <c r="Z3" s="356"/>
      <c r="AA3" s="356"/>
      <c r="AB3" s="348"/>
      <c r="AF3" s="41"/>
      <c r="AG3" s="41"/>
      <c r="AH3" s="41"/>
      <c r="AI3" s="41"/>
      <c r="AJ3" s="356">
        <f>VLOOKUP($M$1,BASE1,3,0)</f>
        <v>0</v>
      </c>
      <c r="AK3" s="356"/>
      <c r="AL3" s="356"/>
      <c r="AM3" s="356"/>
      <c r="AN3" s="356"/>
      <c r="AO3" s="356"/>
      <c r="AP3" s="356"/>
      <c r="AQ3" s="348"/>
    </row>
    <row r="4" spans="2:44" x14ac:dyDescent="0.25">
      <c r="B4" s="41"/>
      <c r="C4" s="41"/>
      <c r="D4" s="41"/>
      <c r="E4" s="41"/>
      <c r="F4" s="355"/>
      <c r="G4" s="355"/>
      <c r="H4" s="355"/>
      <c r="I4" s="355"/>
      <c r="J4" s="355"/>
      <c r="K4" s="355"/>
      <c r="L4" s="355"/>
      <c r="M4" s="349"/>
      <c r="O4" s="40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349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349"/>
    </row>
    <row r="5" spans="2:44" x14ac:dyDescent="0.25">
      <c r="B5" s="350" t="s">
        <v>477</v>
      </c>
      <c r="C5" s="351"/>
      <c r="D5" s="351"/>
      <c r="E5" s="351"/>
      <c r="F5" s="351"/>
      <c r="G5" s="351"/>
      <c r="H5" s="351"/>
      <c r="I5" s="351"/>
      <c r="J5" s="351"/>
      <c r="K5" s="351"/>
      <c r="L5" s="351"/>
      <c r="M5" s="352"/>
      <c r="O5" s="40"/>
      <c r="Q5" s="350" t="s">
        <v>477</v>
      </c>
      <c r="R5" s="351"/>
      <c r="S5" s="351"/>
      <c r="T5" s="351"/>
      <c r="U5" s="351"/>
      <c r="V5" s="351"/>
      <c r="W5" s="351"/>
      <c r="X5" s="351"/>
      <c r="Y5" s="351"/>
      <c r="Z5" s="351"/>
      <c r="AA5" s="351"/>
      <c r="AB5" s="352"/>
      <c r="AF5" s="350" t="s">
        <v>477</v>
      </c>
      <c r="AG5" s="351"/>
      <c r="AH5" s="351"/>
      <c r="AI5" s="351"/>
      <c r="AJ5" s="351"/>
      <c r="AK5" s="351"/>
      <c r="AL5" s="351"/>
      <c r="AM5" s="351"/>
      <c r="AN5" s="351"/>
      <c r="AO5" s="351"/>
      <c r="AP5" s="351"/>
      <c r="AQ5" s="352"/>
    </row>
    <row r="6" spans="2:44" x14ac:dyDescent="0.25">
      <c r="B6" s="238">
        <v>1</v>
      </c>
      <c r="C6" s="239" t="str">
        <f>VLOOKUP($M$1,BASE!$A$2:$BN$2454,3+B6,0)</f>
        <v>10B</v>
      </c>
      <c r="D6" s="240">
        <f>MATCH(C6,LUR!$A:$A,0)</f>
        <v>47</v>
      </c>
      <c r="E6" s="241"/>
      <c r="F6" s="238">
        <v>2</v>
      </c>
      <c r="G6" s="239" t="str">
        <f>VLOOKUP($M$1,BASE!$A$2:$BN$2454,3+F6,0)</f>
        <v>12Q</v>
      </c>
      <c r="H6" s="240">
        <f>MATCH(G6,LUR!$A:$A,0)</f>
        <v>127</v>
      </c>
      <c r="I6" s="241"/>
      <c r="J6" s="238">
        <v>3</v>
      </c>
      <c r="K6" s="239" t="str">
        <f>VLOOKUP($M$1,BASE!$A$2:$BN$2454,3+J6,0)</f>
        <v>12R</v>
      </c>
      <c r="L6" s="240">
        <f>MATCH(K6,LUR!$A:$A,0)</f>
        <v>132</v>
      </c>
      <c r="M6" s="241"/>
      <c r="O6" s="40"/>
      <c r="Q6" s="238">
        <v>22</v>
      </c>
      <c r="R6" s="239" t="str">
        <f>VLOOKUP($M$1,BASE!$A$2:$BN$2454,3+Q6,0)</f>
        <v>56O</v>
      </c>
      <c r="S6" s="240">
        <f>MATCH(R6,LUR!$A:$A,0)</f>
        <v>627</v>
      </c>
      <c r="T6" s="241"/>
      <c r="U6" s="238">
        <v>23</v>
      </c>
      <c r="V6" s="239" t="str">
        <f>VLOOKUP($M$1,BASE!$A$2:$BN$2454,3+U6,0)</f>
        <v>60X</v>
      </c>
      <c r="W6" s="240">
        <f>MATCH(V6,LUR!$A:$A,0)</f>
        <v>637</v>
      </c>
      <c r="X6" s="241"/>
      <c r="Y6" s="238">
        <v>24</v>
      </c>
      <c r="Z6" s="239" t="str">
        <f>VLOOKUP($M$1,BASE!$A$2:$BN$2454,3+Y6,0)</f>
        <v>60Y</v>
      </c>
      <c r="AA6" s="240">
        <f>MATCH(Z6,LUR!$A:$A,0)</f>
        <v>642</v>
      </c>
      <c r="AB6" s="241"/>
      <c r="AF6" s="238">
        <v>43</v>
      </c>
      <c r="AG6" s="239">
        <f>VLOOKUP($M$1,BASE!$A$2:$BN$2454,3+AF6,0)</f>
        <v>0</v>
      </c>
      <c r="AH6" s="240">
        <f>MATCH(AG6,LUR!$A:$A,0)</f>
        <v>961</v>
      </c>
      <c r="AI6" s="241"/>
      <c r="AJ6" s="238">
        <v>44</v>
      </c>
      <c r="AK6" s="239">
        <f>VLOOKUP($M$1,BASE!$A$2:$BN$2454,3+AJ6,0)</f>
        <v>0</v>
      </c>
      <c r="AL6" s="240">
        <f>MATCH(AK6,LUR!$A:$A,0)</f>
        <v>961</v>
      </c>
      <c r="AM6" s="241"/>
      <c r="AN6" s="238">
        <v>45</v>
      </c>
      <c r="AO6" s="239">
        <f>VLOOKUP($M$1,BASE!$A$2:$BN$2454,3+AN6,0)</f>
        <v>0</v>
      </c>
      <c r="AP6" s="240">
        <f>MATCH(AO6,LUR!$A:$A,0)</f>
        <v>961</v>
      </c>
      <c r="AQ6" s="241"/>
    </row>
    <row r="7" spans="2:44" ht="33.75" x14ac:dyDescent="0.25">
      <c r="B7" s="242"/>
      <c r="C7" s="243" cm="1">
        <f t="array" ref="C7">INDEX(LUR!$A:$L,(_xlfn.XMATCH(C6,LUR!$A:$A,1)),2)</f>
        <v>10</v>
      </c>
      <c r="D7" s="272" t="str" cm="1">
        <f t="array" ref="D7">INDEX(LUR!$A:$L,D6,3)&amp;(RGBCOLOR((INDEX(LUR!$A:$L,D6,6)),(INDEX(LUR!$A:$L,D6,7)),(INDEX(LUR!$A:$L,D6,8))))</f>
        <v>B</v>
      </c>
      <c r="E7" s="244"/>
      <c r="F7" s="242"/>
      <c r="G7" s="245" cm="1">
        <f t="array" ref="G7">INDEX(LUR!$A:$L,(_xlfn.XMATCH(G6,LUR!$A:$A,1)),2)</f>
        <v>12</v>
      </c>
      <c r="H7" s="271" t="str" cm="1">
        <f t="array" ref="H7">INDEX(LUR!$A:$L,H6,3)&amp;(RGBCOLOR((INDEX(LUR!$A:$L,H6,6)),(INDEX(LUR!$A:$L,H6,7)),(INDEX(LUR!$A:$L,H6,8))))</f>
        <v>Q</v>
      </c>
      <c r="I7" s="244"/>
      <c r="J7" s="242"/>
      <c r="K7" s="243" cm="1">
        <f t="array" ref="K7">INDEX(LUR!$A:$L,(_xlfn.XMATCH(K6,LUR!$A:$A,1)),2)</f>
        <v>12</v>
      </c>
      <c r="L7" s="271" t="str" cm="1">
        <f t="array" ref="L7">INDEX(LUR!$A:$L,L6,3)&amp;(RGBCOLOR((INDEX(LUR!$A:$L,L6,6)),(INDEX(LUR!$A:$L,L6,7)),(INDEX(LUR!$A:$L,L6,8))))</f>
        <v>R</v>
      </c>
      <c r="M7" s="244"/>
      <c r="N7"/>
      <c r="O7" s="40"/>
      <c r="Q7" s="242"/>
      <c r="R7" s="245" cm="1">
        <f t="array" ref="R7">INDEX(LUR!$A:$L,(_xlfn.XMATCH(R6,LUR!$A:$A,1)),2)</f>
        <v>56</v>
      </c>
      <c r="S7" s="271" t="str" cm="1">
        <f t="array" ref="S7">INDEX(LUR!$A:$L,S6,3)&amp;(RGBCOLOR((INDEX(LUR!$A:$L,S6,6)),(INDEX(LUR!$A:$L,S6,7)),(INDEX(LUR!$A:$L,S6,8))))</f>
        <v>O</v>
      </c>
      <c r="T7" s="244"/>
      <c r="U7" s="242"/>
      <c r="V7" s="245" cm="1">
        <f t="array" ref="V7">INDEX(LUR!$A:$L,(_xlfn.XMATCH(V6,LUR!$A:$A,1)),2)</f>
        <v>60</v>
      </c>
      <c r="W7" s="264" t="str" cm="1">
        <f t="array" ref="W7">INDEX(LUR!$A:$L,W6,3)&amp;(RGBCOLOR((INDEX(LUR!$A:$L,W6,6)),(INDEX(LUR!$A:$L,W6,7)),(INDEX(LUR!$A:$L,W6,8))))</f>
        <v>X</v>
      </c>
      <c r="X7" s="244"/>
      <c r="Y7" s="242"/>
      <c r="Z7" s="245" cm="1">
        <f t="array" ref="Z7">INDEX(LUR!$A:$L,(_xlfn.XMATCH(Z6,LUR!$A:$A,1)),2)</f>
        <v>60</v>
      </c>
      <c r="AA7" s="264" t="str" cm="1">
        <f t="array" ref="AA7">INDEX(LUR!$A:$L,AA6,3)&amp;(RGBCOLOR((INDEX(LUR!$A:$L,AA6,6)),(INDEX(LUR!$A:$L,AA6,7)),(INDEX(LUR!$A:$L,AA6,8))))</f>
        <v>Y</v>
      </c>
      <c r="AB7" s="244"/>
      <c r="AC7"/>
      <c r="AF7" s="242"/>
      <c r="AG7" s="245" cm="1">
        <f t="array" ref="AG7">INDEX(LUR!$A:$L,(_xlfn.XMATCH(AG6,LUR!$A:$A,1)),2)</f>
        <v>0</v>
      </c>
      <c r="AH7" s="262" t="str" cm="1">
        <f t="array" ref="AH7">INDEX(LUR!$A:$L,AH6,3)&amp;(RGBCOLOR((INDEX(LUR!$A:$L,AH6,6)),(INDEX(LUR!$A:$L,AH6,7)),(INDEX(LUR!$A:$L,AH6,8))))</f>
        <v/>
      </c>
      <c r="AI7" s="244"/>
      <c r="AJ7" s="242"/>
      <c r="AK7" s="245" cm="1">
        <f t="array" ref="AK7">INDEX(LUR!$A:$L,(_xlfn.XMATCH(AK6,LUR!$A:$A,1)),2)</f>
        <v>0</v>
      </c>
      <c r="AL7" s="262" t="str" cm="1">
        <f t="array" ref="AL7">INDEX(LUR!$A:$L,AL6,3)&amp;(RGBCOLOR((INDEX(LUR!$A:$L,AL6,6)),(INDEX(LUR!$A:$L,AL6,7)),(INDEX(LUR!$A:$L,AL6,8))))</f>
        <v/>
      </c>
      <c r="AM7" s="244"/>
      <c r="AN7" s="242"/>
      <c r="AO7" s="245" cm="1">
        <f t="array" ref="AO7">INDEX(LUR!$A:$L,(_xlfn.XMATCH(AO6,LUR!$A:$A,1)),2)</f>
        <v>0</v>
      </c>
      <c r="AP7" s="262" t="str" cm="1">
        <f t="array" ref="AP7">INDEX(LUR!$A:$L,AP6,3)&amp;(RGBCOLOR((INDEX(LUR!$A:$L,AP6,6)),(INDEX(LUR!$A:$L,AP6,7)),(INDEX(LUR!$A:$L,AP6,8))))</f>
        <v/>
      </c>
      <c r="AQ7" s="244"/>
      <c r="AR7"/>
    </row>
    <row r="8" spans="2:44" ht="19.5" customHeight="1" x14ac:dyDescent="0.25">
      <c r="B8" s="342" t="str" cm="1">
        <f t="array" ref="B8">CONCATENATE("a ",INDEX(LUR!$A:$L,D6+3,4)&amp;(RGBCOLOR((INDEX(LUR!$A:$L,D6,6)),(INDEX(LUR!$A:$L,D6,7)),(INDEX(LUR!$A:$L,D6,8)))))</f>
        <v>a LOBOS VIEJOS</v>
      </c>
      <c r="C8" s="339"/>
      <c r="D8" s="339"/>
      <c r="E8" s="340"/>
      <c r="F8" s="338" t="str" cm="1">
        <f t="array" ref="F8">CONCATENATE("a ",INDEX(LUR!$A:$L,H6+3,4)&amp;(RGBCOLOR((INDEX(LUR!$A:$L,H6,6)),(INDEX(LUR!$A:$L,H6,7)),(INDEX(LUR!$A:$L,H6,8)))))</f>
        <v>a PUERTO</v>
      </c>
      <c r="G8" s="339"/>
      <c r="H8" s="339"/>
      <c r="I8" s="340"/>
      <c r="J8" s="338" t="str" cm="1">
        <f t="array" ref="J8">CONCATENATE("a ",INDEX(LUR!$A:$L,L6+3,4)&amp;(RGBCOLOR((INDEX(LUR!$A:$L,L6,6)),(INDEX(LUR!$A:$L,L6,7)),(INDEX(LUR!$A:$L,L6,8)))))</f>
        <v>a PUERTO</v>
      </c>
      <c r="K8" s="339"/>
      <c r="L8" s="339"/>
      <c r="M8" s="340"/>
      <c r="O8" s="40"/>
      <c r="Q8" s="338" t="str" cm="1">
        <f t="array" ref="Q8">CONCATENATE("a ",INDEX(LUR!$A:$L,S6+3,4)&amp;(RGBCOLOR((INDEX(LUR!$A:$L,S6,6)),(INDEX(LUR!$A:$L,S6,7)),(INDEX(LUR!$A:$L,S6,8)))))</f>
        <v>a PTA. LOS LEONES</v>
      </c>
      <c r="R8" s="339"/>
      <c r="S8" s="339"/>
      <c r="T8" s="340"/>
      <c r="U8" s="341" t="str" cm="1">
        <f t="array" ref="U8">CONCATENATE("a ",INDEX(LUR!$A:$L,W6+3,4)&amp;(RGBCOLOR((INDEX(LUR!$A:$L,W6,6)),(INDEX(LUR!$A:$L,W6,7)),(INDEX(LUR!$A:$L,W6,8)))))</f>
        <v>a HUALPENCILLO</v>
      </c>
      <c r="V8" s="339"/>
      <c r="W8" s="339"/>
      <c r="X8" s="340"/>
      <c r="Y8" s="341" t="str" cm="1">
        <f t="array" ref="Y8">CONCATENATE("a ",INDEX(LUR!$A:$L,AA6+3,4)&amp;(RGBCOLOR((INDEX(LUR!$A:$L,AA6,6)),(INDEX(LUR!$A:$L,AA6,7)),(INDEX(LUR!$A:$L,AA6,8)))))</f>
        <v>a PADRE HURTADO</v>
      </c>
      <c r="Z8" s="339"/>
      <c r="AA8" s="339"/>
      <c r="AB8" s="340"/>
      <c r="AF8" s="335" t="str" cm="1">
        <f t="array" ref="AF8">CONCATENATE("a ",INDEX(LUR!$A:$L,AH6+3,4)&amp;(RGBCOLOR((INDEX(LUR!$A:$L,AH6,6)),(INDEX(LUR!$A:$L,AH6,7)),(INDEX(LUR!$A:$L,AH6,8)))))</f>
        <v>a 0</v>
      </c>
      <c r="AG8" s="336"/>
      <c r="AH8" s="336"/>
      <c r="AI8" s="337"/>
      <c r="AJ8" s="335" t="str" cm="1">
        <f t="array" ref="AJ8">CONCATENATE("a ",INDEX(LUR!$A:$L,AL6+3,4)&amp;(RGBCOLOR((INDEX(LUR!$A:$L,AL6,6)),(INDEX(LUR!$A:$L,AL6,7)),(INDEX(LUR!$A:$L,AL6,8)))))</f>
        <v>a 0</v>
      </c>
      <c r="AK8" s="336"/>
      <c r="AL8" s="336"/>
      <c r="AM8" s="337"/>
      <c r="AN8" s="335" t="str" cm="1">
        <f t="array" ref="AN8">CONCATENATE("a ",INDEX(LUR!$A:$L,AP6+3,4)&amp;(RGBCOLOR((INDEX(LUR!$A:$L,AP6,6)),(INDEX(LUR!$A:$L,AP6,7)),(INDEX(LUR!$A:$L,AP6,8)))))</f>
        <v>a 0</v>
      </c>
      <c r="AO8" s="336"/>
      <c r="AP8" s="336"/>
      <c r="AQ8" s="337"/>
    </row>
    <row r="9" spans="2:44" ht="12" customHeight="1" x14ac:dyDescent="0.25">
      <c r="B9" s="238">
        <v>4</v>
      </c>
      <c r="C9" s="239" t="str">
        <f>VLOOKUP($M$1,BASE!$A$2:$BN$2454,3+B9,0)</f>
        <v>23Q</v>
      </c>
      <c r="D9" s="240">
        <f>MATCH(C9,LUR!$A:$A,0)</f>
        <v>372</v>
      </c>
      <c r="E9" s="241"/>
      <c r="F9" s="238">
        <v>5</v>
      </c>
      <c r="G9" s="239" t="str">
        <f>VLOOKUP($M$1,BASE!$A$2:$BN$2454,3+F9,0)</f>
        <v>30M</v>
      </c>
      <c r="H9" s="240">
        <f>MATCH(G9,LUR!$A:$A,0)</f>
        <v>427</v>
      </c>
      <c r="I9" s="241"/>
      <c r="J9" s="238">
        <v>6</v>
      </c>
      <c r="K9" s="239" t="str">
        <f>VLOOKUP($M$1,BASE!$A$2:$BN$2454,3+J9,0)</f>
        <v>30N</v>
      </c>
      <c r="L9" s="240">
        <f>MATCH(K9,LUR!$A:$A,0)</f>
        <v>432</v>
      </c>
      <c r="M9" s="241"/>
      <c r="Q9" s="238">
        <v>25</v>
      </c>
      <c r="R9" s="239" t="str">
        <f>VLOOKUP($M$1,BASE!$A$2:$BN$2454,3+Q9,0)</f>
        <v>62M</v>
      </c>
      <c r="S9" s="240">
        <f>MATCH(R9,LUR!$A:$A,0)</f>
        <v>672</v>
      </c>
      <c r="T9" s="241"/>
      <c r="U9" s="238">
        <v>26</v>
      </c>
      <c r="V9" s="239" t="str">
        <f>VLOOKUP($M$1,BASE!$A$2:$BN$2454,3+U9,0)</f>
        <v>62N</v>
      </c>
      <c r="W9" s="240">
        <f>MATCH(V9,LUR!$A:$A,0)</f>
        <v>682</v>
      </c>
      <c r="X9" s="241"/>
      <c r="Y9" s="238">
        <v>27</v>
      </c>
      <c r="Z9" s="239" t="str">
        <f>VLOOKUP($M$1,BASE!$A$2:$BN$2454,3+Y9,0)</f>
        <v>65E</v>
      </c>
      <c r="AA9" s="240">
        <f>MATCH(Z9,LUR!$A:$A,0)</f>
        <v>752</v>
      </c>
      <c r="AB9" s="241"/>
      <c r="AF9" s="238">
        <v>46</v>
      </c>
      <c r="AG9" s="239">
        <f>VLOOKUP($M$1,BASE!$A$2:$BN$2454,3+AF9,0)</f>
        <v>0</v>
      </c>
      <c r="AH9" s="240">
        <f>MATCH(AG9,LUR!$A:$A,0)</f>
        <v>961</v>
      </c>
      <c r="AI9" s="241"/>
      <c r="AJ9" s="238">
        <v>47</v>
      </c>
      <c r="AK9" s="239">
        <f>VLOOKUP($M$1,BASE!$A$2:$BN$2454,3+AJ9,0)</f>
        <v>0</v>
      </c>
      <c r="AL9" s="240">
        <f>MATCH(AK9,LUR!$A:$A,0)</f>
        <v>961</v>
      </c>
      <c r="AM9" s="241"/>
      <c r="AN9" s="238">
        <v>48</v>
      </c>
      <c r="AO9" s="239">
        <f>VLOOKUP($M$1,BASE!$A$2:$BN$2454,3+AN9,0)</f>
        <v>0</v>
      </c>
      <c r="AP9" s="240">
        <f>MATCH(AO9,LUR!$A:$A,0)</f>
        <v>961</v>
      </c>
      <c r="AQ9" s="241"/>
    </row>
    <row r="10" spans="2:44" ht="33.75" x14ac:dyDescent="0.25">
      <c r="B10" s="242"/>
      <c r="C10" s="243" cm="1">
        <f t="array" ref="C10">INDEX(LUR!$A:$L,(_xlfn.XMATCH(C9,LUR!$A:$A,1)),2)</f>
        <v>23</v>
      </c>
      <c r="D10" s="270" t="str" cm="1">
        <f t="array" ref="D10">INDEX(LUR!$A:$L,D9,3)&amp;(RGBCOLOR((INDEX(LUR!$A:$L,D9,6)),(INDEX(LUR!$A:$L,D9,7)),(INDEX(LUR!$A:$L,D9,8))))</f>
        <v>Q</v>
      </c>
      <c r="E10" s="244"/>
      <c r="F10" s="242"/>
      <c r="G10" s="245" cm="1">
        <f t="array" ref="G10">INDEX(LUR!$A:$L,(_xlfn.XMATCH(G9,LUR!$A:$A,1)),2)</f>
        <v>30</v>
      </c>
      <c r="H10" s="273" t="str" cm="1">
        <f t="array" ref="H10">INDEX(LUR!$A:$L,H9,3)&amp;(RGBCOLOR((INDEX(LUR!$A:$L,H9,6)),(INDEX(LUR!$A:$L,H9,7)),(INDEX(LUR!$A:$L,H9,8))))</f>
        <v>M</v>
      </c>
      <c r="I10" s="244"/>
      <c r="J10" s="242"/>
      <c r="K10" s="245" cm="1">
        <f t="array" ref="K10">INDEX(LUR!$A:$L,(_xlfn.XMATCH(K9,LUR!$A:$A,1)),2)</f>
        <v>30</v>
      </c>
      <c r="L10" s="273" t="str" cm="1">
        <f t="array" ref="L10">INDEX(LUR!$A:$L,L9,3)&amp;(RGBCOLOR((INDEX(LUR!$A:$L,L9,6)),(INDEX(LUR!$A:$L,L9,7)),(INDEX(LUR!$A:$L,L9,8))))</f>
        <v>N</v>
      </c>
      <c r="M10" s="244"/>
      <c r="Q10" s="242"/>
      <c r="R10" s="245" cm="1">
        <f t="array" ref="R10">INDEX(LUR!$A:$L,(_xlfn.XMATCH(R9,LUR!$A:$A,1)),2)</f>
        <v>62</v>
      </c>
      <c r="S10" s="271" t="str" cm="1">
        <f t="array" ref="S10">INDEX(LUR!$A:$L,S9,3)&amp;(RGBCOLOR((INDEX(LUR!$A:$L,S9,6)),(INDEX(LUR!$A:$L,S9,7)),(INDEX(LUR!$A:$L,S9,8))))</f>
        <v>M</v>
      </c>
      <c r="T10" s="244"/>
      <c r="U10" s="242"/>
      <c r="V10" s="245" cm="1">
        <f t="array" ref="V10">INDEX(LUR!$A:$L,(_xlfn.XMATCH(V9,LUR!$A:$A,1)),2)</f>
        <v>62</v>
      </c>
      <c r="W10" s="271" t="str" cm="1">
        <f t="array" ref="W10">INDEX(LUR!$A:$L,W9,3)&amp;(RGBCOLOR((INDEX(LUR!$A:$L,W9,6)),(INDEX(LUR!$A:$L,W9,7)),(INDEX(LUR!$A:$L,W9,8))))</f>
        <v>N</v>
      </c>
      <c r="X10" s="244"/>
      <c r="Y10" s="242"/>
      <c r="Z10" s="245" cm="1">
        <f t="array" ref="Z10">INDEX(LUR!$A:$L,(_xlfn.XMATCH(Z9,LUR!$A:$A,1)),2)</f>
        <v>65</v>
      </c>
      <c r="AA10" s="264" t="str" cm="1">
        <f t="array" ref="AA10">INDEX(LUR!$A:$L,AA9,3)&amp;(RGBCOLOR((INDEX(LUR!$A:$L,AA9,6)),(INDEX(LUR!$A:$L,AA9,7)),(INDEX(LUR!$A:$L,AA9,8))))</f>
        <v>E</v>
      </c>
      <c r="AB10" s="244"/>
      <c r="AF10" s="242"/>
      <c r="AG10" s="245" cm="1">
        <f t="array" ref="AG10">INDEX(LUR!$A:$L,(_xlfn.XMATCH(AG9,LUR!$A:$A,1)),2)</f>
        <v>0</v>
      </c>
      <c r="AH10" s="262" t="str" cm="1">
        <f t="array" ref="AH10">INDEX(LUR!$A:$L,AH9,3)&amp;(RGBCOLOR((INDEX(LUR!$A:$L,AH9,6)),(INDEX(LUR!$A:$L,AH9,7)),(INDEX(LUR!$A:$L,AH9,8))))</f>
        <v/>
      </c>
      <c r="AI10" s="244"/>
      <c r="AJ10" s="242"/>
      <c r="AK10" s="245" cm="1">
        <f t="array" ref="AK10">INDEX(LUR!$A:$L,(_xlfn.XMATCH(AK9,LUR!$A:$A,1)),2)</f>
        <v>0</v>
      </c>
      <c r="AL10" s="262" t="str" cm="1">
        <f t="array" ref="AL10">INDEX(LUR!$A:$L,AL9,3)&amp;(RGBCOLOR((INDEX(LUR!$A:$L,AL9,6)),(INDEX(LUR!$A:$L,AL9,7)),(INDEX(LUR!$A:$L,AL9,8))))</f>
        <v/>
      </c>
      <c r="AM10" s="244"/>
      <c r="AN10" s="242"/>
      <c r="AO10" s="245" cm="1">
        <f t="array" ref="AO10">INDEX(LUR!$A:$L,(_xlfn.XMATCH(AO9,LUR!$A:$A,1)),2)</f>
        <v>0</v>
      </c>
      <c r="AP10" s="262" t="str" cm="1">
        <f t="array" ref="AP10">INDEX(LUR!$A:$L,AP9,3)&amp;(RGBCOLOR((INDEX(LUR!$A:$L,AP9,6)),(INDEX(LUR!$A:$L,AP9,7)),(INDEX(LUR!$A:$L,AP9,8))))</f>
        <v/>
      </c>
      <c r="AQ10" s="244"/>
    </row>
    <row r="11" spans="2:44" x14ac:dyDescent="0.25">
      <c r="B11" s="347" t="str" cm="1">
        <f t="array" ref="B11">CONCATENATE("a ",INDEX(LUR!$A:$L,D9+3,4)&amp;(RGBCOLOR((INDEX(LUR!$A:$L,D9,6)),(INDEX(LUR!$A:$L,D9,7)),(INDEX(LUR!$A:$L,D9,8)))))</f>
        <v>a MICHAIHUE</v>
      </c>
      <c r="C11" s="339"/>
      <c r="D11" s="339"/>
      <c r="E11" s="340"/>
      <c r="F11" s="345" t="str" cm="1">
        <f t="array" ref="F11">CONCATENATE("a ",INDEX(LUR!$A:$L,H9+3,4)&amp;(RGBCOLOR((INDEX(LUR!$A:$L,H9,6)),(INDEX(LUR!$A:$L,H9,7)),(INDEX(LUR!$A:$L,H9,8)))))</f>
        <v>a INDUSTRIAS</v>
      </c>
      <c r="G11" s="339"/>
      <c r="H11" s="339"/>
      <c r="I11" s="340"/>
      <c r="J11" s="345" t="str" cm="1">
        <f t="array" ref="J11">CONCATENATE("a ",INDEX(LUR!$A:$L,L9+3,4)&amp;(RGBCOLOR((INDEX(LUR!$A:$L,L9,6)),(INDEX(LUR!$A:$L,L9,7)),(INDEX(LUR!$A:$L,L9,8)))))</f>
        <v>a HOSP. HIGUERAS</v>
      </c>
      <c r="K11" s="339"/>
      <c r="L11" s="339"/>
      <c r="M11" s="340"/>
      <c r="Q11" s="338" t="str" cm="1">
        <f t="array" ref="Q11">CONCATENATE("a ",INDEX(LUR!$A:$L,S9+3,4)&amp;(RGBCOLOR((INDEX(LUR!$A:$L,S9,6)),(INDEX(LUR!$A:$L,S9,7)),(INDEX(LUR!$A:$L,S9,8)))))</f>
        <v>a SAN VICENTE</v>
      </c>
      <c r="R11" s="339"/>
      <c r="S11" s="339"/>
      <c r="T11" s="340"/>
      <c r="U11" s="338" t="str" cm="1">
        <f t="array" ref="U11">CONCATENATE("a ",INDEX(LUR!$A:$L,W9+3,4)&amp;(RGBCOLOR((INDEX(LUR!$A:$L,W9,6)),(INDEX(LUR!$A:$L,W9,7)),(INDEX(LUR!$A:$L,W9,8)))))</f>
        <v>a SAN VICENTE</v>
      </c>
      <c r="V11" s="339"/>
      <c r="W11" s="339"/>
      <c r="X11" s="340"/>
      <c r="Y11" s="341" t="str" cm="1">
        <f t="array" ref="Y11">CONCATENATE("a ",INDEX(LUR!$A:$L,AA9+3,4)&amp;(RGBCOLOR((INDEX(LUR!$A:$L,AA9,6)),(INDEX(LUR!$A:$L,AA9,7)),(INDEX(LUR!$A:$L,AA9,8)))))</f>
        <v>a PEÑUELAS</v>
      </c>
      <c r="Z11" s="339"/>
      <c r="AA11" s="339"/>
      <c r="AB11" s="340"/>
      <c r="AF11" s="335" t="str" cm="1">
        <f t="array" ref="AF11">CONCATENATE("a ",INDEX(LUR!$A:$L,AH9+3,4)&amp;(RGBCOLOR((INDEX(LUR!$A:$L,AH9,6)),(INDEX(LUR!$A:$L,AH9,7)),(INDEX(LUR!$A:$L,AH9,8)))))</f>
        <v>a 0</v>
      </c>
      <c r="AG11" s="336"/>
      <c r="AH11" s="336"/>
      <c r="AI11" s="337"/>
      <c r="AJ11" s="335" t="str" cm="1">
        <f t="array" ref="AJ11">CONCATENATE("a ",INDEX(LUR!$A:$L,AL9+3,4)&amp;(RGBCOLOR((INDEX(LUR!$A:$L,AL9,6)),(INDEX(LUR!$A:$L,AL9,7)),(INDEX(LUR!$A:$L,AL9,8)))))</f>
        <v>a 0</v>
      </c>
      <c r="AK11" s="336"/>
      <c r="AL11" s="336"/>
      <c r="AM11" s="337"/>
      <c r="AN11" s="335" t="str" cm="1">
        <f t="array" ref="AN11">CONCATENATE("a ",INDEX(LUR!$A:$L,AP9+3,4)&amp;(RGBCOLOR((INDEX(LUR!$A:$L,AP9,6)),(INDEX(LUR!$A:$L,AP9,7)),(INDEX(LUR!$A:$L,AP9,8)))))</f>
        <v>a 0</v>
      </c>
      <c r="AO11" s="336"/>
      <c r="AP11" s="336"/>
      <c r="AQ11" s="337"/>
    </row>
    <row r="12" spans="2:44" x14ac:dyDescent="0.25">
      <c r="B12" s="238">
        <v>7</v>
      </c>
      <c r="C12" s="239" t="str">
        <f>VLOOKUP($M$1,BASE!$A$2:$BN$2454,3+B12,0)</f>
        <v>30Q</v>
      </c>
      <c r="D12" s="240">
        <f>MATCH(C12,LUR!$A:$A,0)</f>
        <v>442</v>
      </c>
      <c r="E12" s="241"/>
      <c r="F12" s="238">
        <v>8</v>
      </c>
      <c r="G12" s="239" t="str">
        <f>VLOOKUP($M$1,BASE!$A$2:$BN$2454,3+F12,0)</f>
        <v>30R</v>
      </c>
      <c r="H12" s="240">
        <f>MATCH(G12,LUR!$A:$A,0)</f>
        <v>437</v>
      </c>
      <c r="I12" s="241"/>
      <c r="J12" s="238">
        <v>9</v>
      </c>
      <c r="K12" s="239" t="str">
        <f>VLOOKUP($M$1,BASE!$A$2:$BN$2454,3+J12,0)</f>
        <v>30Z</v>
      </c>
      <c r="L12" s="240">
        <f>MATCH(K12,LUR!$A:$A,0)</f>
        <v>447</v>
      </c>
      <c r="M12" s="241"/>
      <c r="Q12" s="238">
        <v>28</v>
      </c>
      <c r="R12" s="239" t="str">
        <f>VLOOKUP($M$1,BASE!$A$2:$BN$2454,3+Q12,0)</f>
        <v>70I</v>
      </c>
      <c r="S12" s="240">
        <f>MATCH(R12,LUR!$A:$A,0)</f>
        <v>767</v>
      </c>
      <c r="T12" s="241"/>
      <c r="U12" s="238">
        <v>29</v>
      </c>
      <c r="V12" s="239" t="str">
        <f>VLOOKUP($M$1,BASE!$A$2:$BN$2454,3+U12,0)</f>
        <v>70J</v>
      </c>
      <c r="W12" s="240">
        <f>MATCH(V12,LUR!$A:$A,0)</f>
        <v>772</v>
      </c>
      <c r="X12" s="241"/>
      <c r="Y12" s="238">
        <v>30</v>
      </c>
      <c r="Z12" s="239" t="str">
        <f>VLOOKUP($M$1,BASE!$A$2:$BN$2454,3+Y12,0)</f>
        <v>70K</v>
      </c>
      <c r="AA12" s="240">
        <f>MATCH(Z12,LUR!$A:$A,0)</f>
        <v>777</v>
      </c>
      <c r="AB12" s="241"/>
      <c r="AF12" s="238">
        <v>49</v>
      </c>
      <c r="AG12" s="239">
        <f>VLOOKUP($M$1,BASE!$A$2:$BN$2454,3+AF12,0)</f>
        <v>0</v>
      </c>
      <c r="AH12" s="240">
        <f>MATCH(AG12,LUR!$A:$A,0)</f>
        <v>961</v>
      </c>
      <c r="AI12" s="241"/>
      <c r="AJ12" s="238">
        <v>50</v>
      </c>
      <c r="AK12" s="239">
        <f>VLOOKUP($M$1,BASE!$A$2:$BN$2454,3+AJ12,0)</f>
        <v>0</v>
      </c>
      <c r="AL12" s="240">
        <f>MATCH(AK12,LUR!$A:$A,0)</f>
        <v>961</v>
      </c>
      <c r="AM12" s="241"/>
      <c r="AN12" s="238">
        <v>51</v>
      </c>
      <c r="AO12" s="239">
        <f>VLOOKUP($M$1,BASE!$A$2:$BN$2454,3+AN12,0)</f>
        <v>0</v>
      </c>
      <c r="AP12" s="240">
        <f>MATCH(AO12,LUR!$A:$A,0)</f>
        <v>961</v>
      </c>
      <c r="AQ12" s="241"/>
    </row>
    <row r="13" spans="2:44" ht="33.75" x14ac:dyDescent="0.25">
      <c r="B13" s="242"/>
      <c r="C13" s="245" cm="1">
        <f t="array" ref="C13">INDEX(LUR!$A:$L,(_xlfn.XMATCH(C12,LUR!$A:$A,1)),2)</f>
        <v>30</v>
      </c>
      <c r="D13" s="273" t="str" cm="1">
        <f t="array" ref="D13">INDEX(LUR!$A:$L,D12,3)&amp;(RGBCOLOR((INDEX(LUR!$A:$L,D12,6)),(INDEX(LUR!$A:$L,D12,7)),(INDEX(LUR!$A:$L,D12,8))))</f>
        <v>Q</v>
      </c>
      <c r="E13" s="244"/>
      <c r="F13" s="242"/>
      <c r="G13" s="245" cm="1">
        <f t="array" ref="G13">INDEX(LUR!$A:$L,(_xlfn.XMATCH(G12,LUR!$A:$A,1)),2)</f>
        <v>30</v>
      </c>
      <c r="H13" s="273" t="str" cm="1">
        <f t="array" ref="H13">INDEX(LUR!$A:$L,H12,3)&amp;(RGBCOLOR((INDEX(LUR!$A:$L,H12,6)),(INDEX(LUR!$A:$L,H12,7)),(INDEX(LUR!$A:$L,H12,8))))</f>
        <v>R</v>
      </c>
      <c r="I13" s="244"/>
      <c r="J13" s="242"/>
      <c r="K13" s="245" cm="1">
        <f t="array" ref="K13">INDEX(LUR!$A:$L,(_xlfn.XMATCH(K12,LUR!$A:$A,1)),2)</f>
        <v>30</v>
      </c>
      <c r="L13" s="273" t="str" cm="1">
        <f t="array" ref="L13">INDEX(LUR!$A:$L,L12,3)&amp;(RGBCOLOR((INDEX(LUR!$A:$L,L12,6)),(INDEX(LUR!$A:$L,L12,7)),(INDEX(LUR!$A:$L,L12,8))))</f>
        <v>Z</v>
      </c>
      <c r="M13" s="244"/>
      <c r="Q13" s="242"/>
      <c r="R13" s="245" cm="1">
        <f t="array" ref="R13">INDEX(LUR!$A:$L,(_xlfn.XMATCH(R12,LUR!$A:$A,1)),2)</f>
        <v>70</v>
      </c>
      <c r="S13" s="272" t="str" cm="1">
        <f t="array" ref="S13">INDEX(LUR!$A:$L,S12,3)&amp;(RGBCOLOR((INDEX(LUR!$A:$L,S12,6)),(INDEX(LUR!$A:$L,S12,7)),(INDEX(LUR!$A:$L,S12,8))))</f>
        <v>I</v>
      </c>
      <c r="T13" s="244"/>
      <c r="U13" s="242"/>
      <c r="V13" s="245" cm="1">
        <f t="array" ref="V13">INDEX(LUR!$A:$L,(_xlfn.XMATCH(V12,LUR!$A:$A,1)),2)</f>
        <v>70</v>
      </c>
      <c r="W13" s="272" t="str" cm="1">
        <f t="array" ref="W13">INDEX(LUR!$A:$L,W12,3)&amp;(RGBCOLOR((INDEX(LUR!$A:$L,W12,6)),(INDEX(LUR!$A:$L,W12,7)),(INDEX(LUR!$A:$L,W12,8))))</f>
        <v>J</v>
      </c>
      <c r="X13" s="244"/>
      <c r="Y13" s="242"/>
      <c r="Z13" s="245" cm="1">
        <f t="array" ref="Z13">INDEX(LUR!$A:$L,(_xlfn.XMATCH(Z12,LUR!$A:$A,1)),2)</f>
        <v>70</v>
      </c>
      <c r="AA13" s="272" t="str" cm="1">
        <f t="array" ref="AA13">INDEX(LUR!$A:$L,AA12,3)&amp;(RGBCOLOR((INDEX(LUR!$A:$L,AA12,6)),(INDEX(LUR!$A:$L,AA12,7)),(INDEX(LUR!$A:$L,AA12,8))))</f>
        <v>K</v>
      </c>
      <c r="AB13" s="244"/>
      <c r="AF13" s="242"/>
      <c r="AG13" s="245" cm="1">
        <f t="array" ref="AG13">INDEX(LUR!$A:$L,(_xlfn.XMATCH(AG12,LUR!$A:$A,1)),2)</f>
        <v>0</v>
      </c>
      <c r="AH13" s="262" t="str" cm="1">
        <f t="array" ref="AH13">INDEX(LUR!$A:$L,AH12,3)&amp;(RGBCOLOR((INDEX(LUR!$A:$L,AH12,6)),(INDEX(LUR!$A:$L,AH12,7)),(INDEX(LUR!$A:$L,AH12,8))))</f>
        <v/>
      </c>
      <c r="AI13" s="244"/>
      <c r="AJ13" s="242"/>
      <c r="AK13" s="245" cm="1">
        <f t="array" ref="AK13">INDEX(LUR!$A:$L,(_xlfn.XMATCH(AK12,LUR!$A:$A,1)),2)</f>
        <v>0</v>
      </c>
      <c r="AL13" s="262" t="str" cm="1">
        <f t="array" ref="AL13">INDEX(LUR!$A:$L,AL12,3)&amp;(RGBCOLOR((INDEX(LUR!$A:$L,AL12,6)),(INDEX(LUR!$A:$L,AL12,7)),(INDEX(LUR!$A:$L,AL12,8))))</f>
        <v/>
      </c>
      <c r="AM13" s="244"/>
      <c r="AN13" s="242"/>
      <c r="AO13" s="245" cm="1">
        <f t="array" ref="AO13">INDEX(LUR!$A:$L,(_xlfn.XMATCH(AO12,LUR!$A:$A,1)),2)</f>
        <v>0</v>
      </c>
      <c r="AP13" s="262" t="str" cm="1">
        <f t="array" ref="AP13">INDEX(LUR!$A:$L,AP12,3)&amp;(RGBCOLOR((INDEX(LUR!$A:$L,AP12,6)),(INDEX(LUR!$A:$L,AP12,7)),(INDEX(LUR!$A:$L,AP12,8))))</f>
        <v/>
      </c>
      <c r="AQ13" s="244"/>
    </row>
    <row r="14" spans="2:44" x14ac:dyDescent="0.25">
      <c r="B14" s="345" t="str" cm="1">
        <f t="array" ref="B14">CONCATENATE("a ",INDEX(LUR!$A:$L,D12+3,4)&amp;(RGBCOLOR((INDEX(LUR!$A:$L,D12,6)),(INDEX(LUR!$A:$L,D12,7)),(INDEX(LUR!$A:$L,D12,8)))))</f>
        <v>a HIGUERAS</v>
      </c>
      <c r="C14" s="339"/>
      <c r="D14" s="339"/>
      <c r="E14" s="340"/>
      <c r="F14" s="345" t="str" cm="1">
        <f t="array" ref="F14">CONCATENATE("a ",INDEX(LUR!$A:$L,H12+3,4)&amp;(RGBCOLOR((INDEX(LUR!$A:$L,H12,6)),(INDEX(LUR!$A:$L,H12,7)),(INDEX(LUR!$A:$L,H12,8)))))</f>
        <v>a HIGUERAS</v>
      </c>
      <c r="G14" s="339"/>
      <c r="H14" s="339"/>
      <c r="I14" s="340"/>
      <c r="J14" s="345" t="str" cm="1">
        <f t="array" ref="J14">CONCATENATE("a ",INDEX(LUR!$A:$L,L12+3,4)&amp;(RGBCOLOR((INDEX(LUR!$A:$L,L12,6)),(INDEX(LUR!$A:$L,L12,7)),(INDEX(LUR!$A:$L,L12,8)))))</f>
        <v>a HOSPITAL HIGUERAS</v>
      </c>
      <c r="K14" s="339"/>
      <c r="L14" s="339"/>
      <c r="M14" s="340"/>
      <c r="Q14" s="346" t="str" cm="1">
        <f t="array" ref="Q14">CONCATENATE("a ",INDEX(LUR!$A:$L,S12+3,4)&amp;(RGBCOLOR((INDEX(LUR!$A:$L,S12,6)),(INDEX(LUR!$A:$L,S12,7)),(INDEX(LUR!$A:$L,S12,8)))))</f>
        <v>a CENTINELA</v>
      </c>
      <c r="R14" s="336"/>
      <c r="S14" s="336"/>
      <c r="T14" s="337"/>
      <c r="U14" s="346" t="str" cm="1">
        <f t="array" ref="U14">CONCATENATE("a ",INDEX(LUR!$A:$L,W12+3,4)&amp;(RGBCOLOR((INDEX(LUR!$A:$L,W12,6)),(INDEX(LUR!$A:$L,W12,7)),(INDEX(LUR!$A:$L,W12,8)))))</f>
        <v>a LOS COPIHUES</v>
      </c>
      <c r="V14" s="336"/>
      <c r="W14" s="336"/>
      <c r="X14" s="337"/>
      <c r="Y14" s="346" t="str" cm="1">
        <f t="array" ref="Y14">CONCATENATE("a ",INDEX(LUR!$A:$L,AA12+3,4)&amp;(RGBCOLOR((INDEX(LUR!$A:$L,AA12,6)),(INDEX(LUR!$A:$L,AA12,7)),(INDEX(LUR!$A:$L,AA12,8)))))</f>
        <v>a LOS COPIHUES</v>
      </c>
      <c r="Z14" s="336"/>
      <c r="AA14" s="336"/>
      <c r="AB14" s="337"/>
      <c r="AF14" s="335" t="str" cm="1">
        <f t="array" ref="AF14">CONCATENATE("a ",INDEX(LUR!$A:$L,AH12+3,4)&amp;(RGBCOLOR((INDEX(LUR!$A:$L,AH12,6)),(INDEX(LUR!$A:$L,AH12,7)),(INDEX(LUR!$A:$L,AH12,8)))))</f>
        <v>a 0</v>
      </c>
      <c r="AG14" s="336"/>
      <c r="AH14" s="336"/>
      <c r="AI14" s="337"/>
      <c r="AJ14" s="335" t="str" cm="1">
        <f t="array" ref="AJ14">CONCATENATE("a ",INDEX(LUR!$A:$L,AL12+3,4)&amp;(RGBCOLOR((INDEX(LUR!$A:$L,AL12,6)),(INDEX(LUR!$A:$L,AL12,7)),(INDEX(LUR!$A:$L,AL12,8)))))</f>
        <v>a 0</v>
      </c>
      <c r="AK14" s="336"/>
      <c r="AL14" s="336"/>
      <c r="AM14" s="337"/>
      <c r="AN14" s="335" t="str" cm="1">
        <f t="array" ref="AN14">CONCATENATE("a ",INDEX(LUR!$A:$L,AP12+3,4)&amp;(RGBCOLOR((INDEX(LUR!$A:$L,AP12,6)),(INDEX(LUR!$A:$L,AP12,7)),(INDEX(LUR!$A:$L,AP12,8)))))</f>
        <v>a 0</v>
      </c>
      <c r="AO14" s="336"/>
      <c r="AP14" s="336"/>
      <c r="AQ14" s="337"/>
    </row>
    <row r="15" spans="2:44" ht="12" customHeight="1" x14ac:dyDescent="0.25">
      <c r="B15" s="238">
        <v>10</v>
      </c>
      <c r="C15" s="239" t="str">
        <f>VLOOKUP($M$1,BASE!$A$2:$BN$2454,3+B15,0)</f>
        <v>31D</v>
      </c>
      <c r="D15" s="240">
        <f>MATCH(C15,LUR!$A:$A,0)</f>
        <v>477</v>
      </c>
      <c r="E15" s="241"/>
      <c r="F15" s="238">
        <v>11</v>
      </c>
      <c r="G15" s="239" t="str">
        <f>VLOOKUP($M$1,BASE!$A$2:$BN$2454,3+F15,0)</f>
        <v>32E</v>
      </c>
      <c r="H15" s="240">
        <f>MATCH(G15,LUR!$A:$A,0)</f>
        <v>492</v>
      </c>
      <c r="I15" s="241"/>
      <c r="J15" s="238">
        <v>12</v>
      </c>
      <c r="K15" s="239" t="str">
        <f>VLOOKUP($M$1,BASE!$A$2:$BN$2454,3+J15,0)</f>
        <v>32J</v>
      </c>
      <c r="L15" s="240">
        <f>MATCH(K15,LUR!$A:$A,0)</f>
        <v>502</v>
      </c>
      <c r="M15" s="241"/>
      <c r="Q15" s="238">
        <v>31</v>
      </c>
      <c r="R15" s="239" t="str">
        <f>VLOOKUP($M$1,BASE!$A$2:$BN$2454,3+Q15,0)</f>
        <v>71Z</v>
      </c>
      <c r="S15" s="240">
        <f>MATCH(R15,LUR!$A:$A,0)</f>
        <v>802</v>
      </c>
      <c r="T15" s="241"/>
      <c r="U15" s="238">
        <v>32</v>
      </c>
      <c r="V15" s="239" t="str">
        <f>VLOOKUP($M$1,BASE!$A$2:$BN$2454,3+U15,0)</f>
        <v>81S</v>
      </c>
      <c r="W15" s="240">
        <f>MATCH(V15,LUR!$A:$A,0)</f>
        <v>872</v>
      </c>
      <c r="X15" s="241"/>
      <c r="Y15" s="238">
        <v>33</v>
      </c>
      <c r="Z15" s="239">
        <f>VLOOKUP($M$1,BASE!$A$2:$BN$2454,3+Y15,0)</f>
        <v>201</v>
      </c>
      <c r="AA15" s="240" t="e">
        <f>MATCH(Z15,LUR!$A:$A,0)</f>
        <v>#N/A</v>
      </c>
      <c r="AB15" s="241"/>
      <c r="AF15" s="238">
        <v>52</v>
      </c>
      <c r="AG15" s="239">
        <f>VLOOKUP($M$1,BASE!$A$2:$BN$2454,3+AF15,0)</f>
        <v>0</v>
      </c>
      <c r="AH15" s="240">
        <f>MATCH(AG15,LUR!$A:$A,0)</f>
        <v>961</v>
      </c>
      <c r="AI15" s="241"/>
      <c r="AJ15" s="238">
        <v>53</v>
      </c>
      <c r="AK15" s="239">
        <f>VLOOKUP($M$1,BASE!$A$2:$BN$2454,3+AJ15,0)</f>
        <v>0</v>
      </c>
      <c r="AL15" s="240">
        <f>MATCH(AK15,LUR!$A:$A,0)</f>
        <v>961</v>
      </c>
      <c r="AM15" s="241"/>
      <c r="AN15" s="238">
        <v>54</v>
      </c>
      <c r="AO15" s="239">
        <f>VLOOKUP($M$1,BASE!$A$2:$BN$2454,3+AN15,0)</f>
        <v>0</v>
      </c>
      <c r="AP15" s="240">
        <f>MATCH(AO15,LUR!$A:$A,0)</f>
        <v>961</v>
      </c>
      <c r="AQ15" s="241"/>
    </row>
    <row r="16" spans="2:44" ht="37.5" customHeight="1" x14ac:dyDescent="0.25">
      <c r="B16" s="242"/>
      <c r="C16" s="245" cm="1">
        <f t="array" ref="C16">INDEX(LUR!$A:$L,(_xlfn.XMATCH(C15,LUR!$A:$A,1)),2)</f>
        <v>31</v>
      </c>
      <c r="D16" s="272" t="str" cm="1">
        <f t="array" ref="D16">INDEX(LUR!$A:$L,D15,3)&amp;(RGBCOLOR((INDEX(LUR!$A:$L,D15,6)),(INDEX(LUR!$A:$L,D15,7)),(INDEX(LUR!$A:$L,D15,8))))</f>
        <v>D</v>
      </c>
      <c r="E16" s="244"/>
      <c r="F16" s="242"/>
      <c r="G16" s="245" cm="1">
        <f t="array" ref="G16">INDEX(LUR!$A:$L,(_xlfn.XMATCH(G15,LUR!$A:$A,1)),2)</f>
        <v>32</v>
      </c>
      <c r="H16" s="272" t="str" cm="1">
        <f t="array" ref="H16">INDEX(LUR!$A:$L,H15,3)&amp;(RGBCOLOR((INDEX(LUR!$A:$L,H15,6)),(INDEX(LUR!$A:$L,H15,7)),(INDEX(LUR!$A:$L,H15,8))))</f>
        <v>E</v>
      </c>
      <c r="I16" s="244"/>
      <c r="J16" s="242"/>
      <c r="K16" s="245" cm="1">
        <f t="array" ref="K16">INDEX(LUR!$A:$L,(_xlfn.XMATCH(K15,LUR!$A:$A,1)),2)</f>
        <v>32</v>
      </c>
      <c r="L16" s="272" t="str" cm="1">
        <f t="array" ref="L16">INDEX(LUR!$A:$L,L15,3)&amp;(RGBCOLOR((INDEX(LUR!$A:$L,L15,6)),(INDEX(LUR!$A:$L,L15,7)),(INDEX(LUR!$A:$L,L15,8))))</f>
        <v>J</v>
      </c>
      <c r="M16" s="244"/>
      <c r="Q16" s="242"/>
      <c r="R16" s="245" cm="1">
        <f t="array" ref="R16">INDEX(LUR!$A:$L,(_xlfn.XMATCH(R15,LUR!$A:$A,1)),2)</f>
        <v>71</v>
      </c>
      <c r="S16" s="264" t="str" cm="1">
        <f t="array" ref="S16">INDEX(LUR!$A:$L,S15,3)&amp;(RGBCOLOR((INDEX(LUR!$A:$L,S15,6)),(INDEX(LUR!$A:$L,S15,7)),(INDEX(LUR!$A:$L,S15,8))))</f>
        <v>Z</v>
      </c>
      <c r="T16" s="244"/>
      <c r="U16" s="242"/>
      <c r="V16" s="245" cm="1">
        <f t="array" ref="V16">INDEX(LUR!$A:$L,(_xlfn.XMATCH(V15,LUR!$A:$A,1)),2)</f>
        <v>81</v>
      </c>
      <c r="W16" s="271" t="str" cm="1">
        <f t="array" ref="W16">INDEX(LUR!$A:$L,W15,3)&amp;(RGBCOLOR((INDEX(LUR!$A:$L,W15,6)),(INDEX(LUR!$A:$L,W15,7)),(INDEX(LUR!$A:$L,W15,8))))</f>
        <v>S</v>
      </c>
      <c r="X16" s="244"/>
      <c r="Y16" s="242"/>
      <c r="Z16" s="245" t="str" cm="1">
        <f t="array" ref="Z16">INDEX(LUR!$A:$L,(_xlfn.XMATCH(Z15,LUR!$A:$A,1)),2)</f>
        <v>02</v>
      </c>
      <c r="AA16" s="262" t="e" cm="1">
        <f t="array" ref="AA16">INDEX(LUR!$A:$L,AA15,3)&amp;(RGBCOLOR((INDEX(LUR!$A:$L,AA15,6)),(INDEX(LUR!$A:$L,AA15,7)),(INDEX(LUR!$A:$L,AA15,8))))</f>
        <v>#N/A</v>
      </c>
      <c r="AB16" s="244"/>
      <c r="AF16" s="242"/>
      <c r="AG16" s="245" cm="1">
        <f t="array" ref="AG16">INDEX(LUR!$A:$L,(_xlfn.XMATCH(AG15,LUR!$A:$A,1)),2)</f>
        <v>0</v>
      </c>
      <c r="AH16" s="262" t="str" cm="1">
        <f t="array" ref="AH16">INDEX(LUR!$A:$L,AH15,3)&amp;(RGBCOLOR((INDEX(LUR!$A:$L,AH15,6)),(INDEX(LUR!$A:$L,AH15,7)),(INDEX(LUR!$A:$L,AH15,8))))</f>
        <v/>
      </c>
      <c r="AI16" s="244"/>
      <c r="AJ16" s="242"/>
      <c r="AK16" s="245" cm="1">
        <f t="array" ref="AK16">INDEX(LUR!$A:$L,(_xlfn.XMATCH(AK15,LUR!$A:$A,1)),2)</f>
        <v>0</v>
      </c>
      <c r="AL16" s="262" t="str" cm="1">
        <f t="array" ref="AL16">INDEX(LUR!$A:$L,AL15,3)&amp;(RGBCOLOR((INDEX(LUR!$A:$L,AL15,6)),(INDEX(LUR!$A:$L,AL15,7)),(INDEX(LUR!$A:$L,AL15,8))))</f>
        <v/>
      </c>
      <c r="AM16" s="244"/>
      <c r="AN16" s="242"/>
      <c r="AO16" s="245" cm="1">
        <f t="array" ref="AO16">INDEX(LUR!$A:$L,(_xlfn.XMATCH(AO15,LUR!$A:$A,1)),2)</f>
        <v>0</v>
      </c>
      <c r="AP16" s="262" t="str" cm="1">
        <f t="array" ref="AP16">INDEX(LUR!$A:$L,AP15,3)&amp;(RGBCOLOR((INDEX(LUR!$A:$L,AP15,6)),(INDEX(LUR!$A:$L,AP15,7)),(INDEX(LUR!$A:$L,AP15,8))))</f>
        <v/>
      </c>
      <c r="AQ16" s="244"/>
    </row>
    <row r="17" spans="2:44" x14ac:dyDescent="0.25">
      <c r="B17" s="342" t="str" cm="1">
        <f t="array" ref="B17">CONCATENATE("a ",INDEX(LUR!$A:$L,D15+3,4)&amp;(RGBCOLOR((INDEX(LUR!$A:$L,D15,6)),(INDEX(LUR!$A:$L,D15,7)),(INDEX(LUR!$A:$L,D15,8)))))</f>
        <v>a LOBOS VIEJOS</v>
      </c>
      <c r="C17" s="339"/>
      <c r="D17" s="339"/>
      <c r="E17" s="340"/>
      <c r="F17" s="342" t="str" cm="1">
        <f t="array" ref="F17">CONCATENATE("a ",INDEX(LUR!$A:$L,H15+3,4)&amp;(RGBCOLOR((INDEX(LUR!$A:$L,H15,6)),(INDEX(LUR!$A:$L,H15,7)),(INDEX(LUR!$A:$L,H15,8)))))</f>
        <v>a LOBOS VIEJOS</v>
      </c>
      <c r="G17" s="339"/>
      <c r="H17" s="339"/>
      <c r="I17" s="340"/>
      <c r="J17" s="342" t="str" cm="1">
        <f t="array" ref="J17">CONCATENATE("a ",INDEX(LUR!$A:$L,L15+3,4)&amp;(RGBCOLOR((INDEX(LUR!$A:$L,L15,6)),(INDEX(LUR!$A:$L,L15,7)),(INDEX(LUR!$A:$L,L15,8)))))</f>
        <v>a LOBOS VIEJOS</v>
      </c>
      <c r="K17" s="339"/>
      <c r="L17" s="339"/>
      <c r="M17" s="340"/>
      <c r="Q17" s="343" t="str" cm="1">
        <f t="array" ref="Q17">CONCATENATE("a ",INDEX(LUR!$A:$L,S15+3,4)&amp;(RGBCOLOR((INDEX(LUR!$A:$L,S15,6)),(INDEX(LUR!$A:$L,S15,7)),(INDEX(LUR!$A:$L,S15,8)))))</f>
        <v>a 4 ESQUINAS - LENGA</v>
      </c>
      <c r="R17" s="336"/>
      <c r="S17" s="336"/>
      <c r="T17" s="337"/>
      <c r="U17" s="344" t="str" cm="1">
        <f t="array" ref="U17">CONCATENATE("a ",INDEX(LUR!$A:$L,W15+3,4)&amp;(RGBCOLOR((INDEX(LUR!$A:$L,W15,6)),(INDEX(LUR!$A:$L,W15,7)),(INDEX(LUR!$A:$L,W15,8)))))</f>
        <v>a PUERTO</v>
      </c>
      <c r="V17" s="336"/>
      <c r="W17" s="336"/>
      <c r="X17" s="337"/>
      <c r="Y17" s="335" t="e" cm="1">
        <f t="array" ref="Y17">CONCATENATE("a ",INDEX(LUR!$A:$L,AA15+3,4)&amp;(RGBCOLOR((INDEX(LUR!$A:$L,AA15,6)),(INDEX(LUR!$A:$L,AA15,7)),(INDEX(LUR!$A:$L,AA15,8)))))</f>
        <v>#N/A</v>
      </c>
      <c r="Z17" s="336"/>
      <c r="AA17" s="336"/>
      <c r="AB17" s="337"/>
      <c r="AF17" s="335" t="str" cm="1">
        <f t="array" ref="AF17">CONCATENATE("a ",INDEX(LUR!$A:$L,AH15+3,4)&amp;(RGBCOLOR((INDEX(LUR!$A:$L,AH15,6)),(INDEX(LUR!$A:$L,AH15,7)),(INDEX(LUR!$A:$L,AH15,8)))))</f>
        <v>a 0</v>
      </c>
      <c r="AG17" s="336"/>
      <c r="AH17" s="336"/>
      <c r="AI17" s="337"/>
      <c r="AJ17" s="335" t="str" cm="1">
        <f t="array" ref="AJ17">CONCATENATE("a ",INDEX(LUR!$A:$L,AL15+3,4)&amp;(RGBCOLOR((INDEX(LUR!$A:$L,AL15,6)),(INDEX(LUR!$A:$L,AL15,7)),(INDEX(LUR!$A:$L,AL15,8)))))</f>
        <v>a 0</v>
      </c>
      <c r="AK17" s="336"/>
      <c r="AL17" s="336"/>
      <c r="AM17" s="337"/>
      <c r="AN17" s="335" t="str" cm="1">
        <f t="array" ref="AN17">CONCATENATE("a ",INDEX(LUR!$A:$L,AP15+3,4)&amp;(RGBCOLOR((INDEX(LUR!$A:$L,AP15,6)),(INDEX(LUR!$A:$L,AP15,7)),(INDEX(LUR!$A:$L,AP15,8)))))</f>
        <v>a 0</v>
      </c>
      <c r="AO17" s="336"/>
      <c r="AP17" s="336"/>
      <c r="AQ17" s="337"/>
    </row>
    <row r="18" spans="2:44" x14ac:dyDescent="0.25">
      <c r="B18" s="238">
        <v>13</v>
      </c>
      <c r="C18" s="239" t="str">
        <f>VLOOKUP($M$1,BASE!$A$2:$BN$2454,3+B18,0)</f>
        <v>40P</v>
      </c>
      <c r="D18" s="240">
        <f>MATCH(C18,LUR!$A:$A,0)</f>
        <v>522</v>
      </c>
      <c r="E18" s="241"/>
      <c r="F18" s="238">
        <v>14</v>
      </c>
      <c r="G18" s="239" t="str">
        <f>VLOOKUP($M$1,BASE!$A$2:$BN$2454,3+F18,0)</f>
        <v>41R</v>
      </c>
      <c r="H18" s="240">
        <f>MATCH(G18,LUR!$A:$A,0)</f>
        <v>542</v>
      </c>
      <c r="I18" s="241"/>
      <c r="J18" s="238">
        <v>15</v>
      </c>
      <c r="K18" s="239" t="str">
        <f>VLOOKUP($M$1,BASE!$A$2:$BN$2454,3+J18,0)</f>
        <v>42H</v>
      </c>
      <c r="L18" s="240">
        <f>MATCH(K18,LUR!$A:$A,0)</f>
        <v>557</v>
      </c>
      <c r="M18" s="241"/>
      <c r="Q18" s="238">
        <v>34</v>
      </c>
      <c r="R18" s="239" t="str">
        <f>VLOOKUP($M$1,BASE!$A$2:$BN$2454,3+Q18,0)</f>
        <v>201AU</v>
      </c>
      <c r="S18" s="240" t="e">
        <f>MATCH(R18,LUR!$A:$A,0)</f>
        <v>#N/A</v>
      </c>
      <c r="T18" s="241"/>
      <c r="U18" s="238">
        <v>35</v>
      </c>
      <c r="V18" s="239">
        <f>VLOOKUP($M$1,BASE!$A$2:$BN$2454,3+U18,0)</f>
        <v>302</v>
      </c>
      <c r="W18" s="240" t="e">
        <f>MATCH(V18,LUR!$A:$A,0)</f>
        <v>#N/A</v>
      </c>
      <c r="X18" s="241"/>
      <c r="Y18" s="238">
        <v>36</v>
      </c>
      <c r="Z18" s="239">
        <f>VLOOKUP($M$1,BASE!$A$2:$BN$2454,3+Y18,0)</f>
        <v>304</v>
      </c>
      <c r="AA18" s="240" t="e">
        <f>MATCH(Z18,LUR!$A:$A,0)</f>
        <v>#N/A</v>
      </c>
      <c r="AB18" s="241"/>
      <c r="AF18" s="238">
        <v>55</v>
      </c>
      <c r="AG18" s="239">
        <f>VLOOKUP($M$1,BASE!$A$2:$BN$2454,3+AF18,0)</f>
        <v>0</v>
      </c>
      <c r="AH18" s="240">
        <f>MATCH(AG18,LUR!$A:$A,0)</f>
        <v>961</v>
      </c>
      <c r="AI18" s="241"/>
      <c r="AJ18" s="238">
        <v>56</v>
      </c>
      <c r="AK18" s="239">
        <f>VLOOKUP($M$1,BASE!$A$2:$BN$2454,3+AJ18,0)</f>
        <v>0</v>
      </c>
      <c r="AL18" s="240">
        <f>MATCH(AK18,LUR!$A:$A,0)</f>
        <v>961</v>
      </c>
      <c r="AM18" s="241"/>
      <c r="AN18" s="238">
        <v>57</v>
      </c>
      <c r="AO18" s="239">
        <f>VLOOKUP($M$1,BASE!$A$2:$BN$2454,3+AN18,0)</f>
        <v>0</v>
      </c>
      <c r="AP18" s="240">
        <f>MATCH(AO18,LUR!$A:$A,0)</f>
        <v>961</v>
      </c>
      <c r="AQ18" s="241"/>
    </row>
    <row r="19" spans="2:44" ht="33.75" x14ac:dyDescent="0.25">
      <c r="B19" s="242"/>
      <c r="C19" s="245" cm="1">
        <f t="array" ref="C19">INDEX(LUR!$A:$L,(_xlfn.XMATCH(C18,LUR!$A:$A,1)),2)</f>
        <v>40</v>
      </c>
      <c r="D19" s="264" t="str" cm="1">
        <f t="array" ref="D19">INDEX(LUR!$A:$L,D18,3)&amp;(RGBCOLOR((INDEX(LUR!$A:$L,D18,6)),(INDEX(LUR!$A:$L,D18,7)),(INDEX(LUR!$A:$L,D18,8))))</f>
        <v>P</v>
      </c>
      <c r="E19" s="244"/>
      <c r="F19" s="242"/>
      <c r="G19" s="245" cm="1">
        <f t="array" ref="G19">INDEX(LUR!$A:$L,(_xlfn.XMATCH(G18,LUR!$A:$A,1)),2)</f>
        <v>41</v>
      </c>
      <c r="H19" s="264" t="str" cm="1">
        <f t="array" ref="H19">INDEX(LUR!$A:$L,H18,3)&amp;(RGBCOLOR((INDEX(LUR!$A:$L,H18,6)),(INDEX(LUR!$A:$L,H18,7)),(INDEX(LUR!$A:$L,H18,8))))</f>
        <v>R</v>
      </c>
      <c r="I19" s="244"/>
      <c r="J19" s="242"/>
      <c r="K19" s="245" cm="1">
        <f t="array" ref="K19">INDEX(LUR!$A:$L,(_xlfn.XMATCH(K18,LUR!$A:$A,1)),2)</f>
        <v>42</v>
      </c>
      <c r="L19" s="264" t="str" cm="1">
        <f t="array" ref="L19">INDEX(LUR!$A:$L,L18,3)&amp;(RGBCOLOR((INDEX(LUR!$A:$L,L18,6)),(INDEX(LUR!$A:$L,L18,7)),(INDEX(LUR!$A:$L,L18,8))))</f>
        <v>H</v>
      </c>
      <c r="M19" s="244"/>
      <c r="Q19" s="242"/>
      <c r="R19" s="245" cm="1">
        <f t="array" ref="R19">INDEX(LUR!$A:$L,(_xlfn.XMATCH(R18,LUR!$A:$A,1)),2)</f>
        <v>201</v>
      </c>
      <c r="S19" s="262" t="e" cm="1">
        <f t="array" ref="S19">INDEX(LUR!$A:$L,S18,3)&amp;(RGBCOLOR((INDEX(LUR!$A:$L,S18,6)),(INDEX(LUR!$A:$L,S18,7)),(INDEX(LUR!$A:$L,S18,8))))</f>
        <v>#N/A</v>
      </c>
      <c r="T19" s="244"/>
      <c r="U19" s="242"/>
      <c r="V19" s="245" t="str" cm="1">
        <f t="array" ref="V19">INDEX(LUR!$A:$L,(_xlfn.XMATCH(V18,LUR!$A:$A,1)),2)</f>
        <v>02</v>
      </c>
      <c r="W19" s="262" t="e" cm="1">
        <f t="array" ref="W19">INDEX(LUR!$A:$L,W18,3)&amp;(RGBCOLOR((INDEX(LUR!$A:$L,W18,6)),(INDEX(LUR!$A:$L,W18,7)),(INDEX(LUR!$A:$L,W18,8))))</f>
        <v>#N/A</v>
      </c>
      <c r="X19" s="244"/>
      <c r="Y19" s="242"/>
      <c r="Z19" s="245" t="str" cm="1">
        <f t="array" ref="Z19">INDEX(LUR!$A:$L,(_xlfn.XMATCH(Z18,LUR!$A:$A,1)),2)</f>
        <v>02</v>
      </c>
      <c r="AA19" s="262" t="e" cm="1">
        <f t="array" ref="AA19">INDEX(LUR!$A:$L,AA18,3)&amp;(RGBCOLOR((INDEX(LUR!$A:$L,AA18,6)),(INDEX(LUR!$A:$L,AA18,7)),(INDEX(LUR!$A:$L,AA18,8))))</f>
        <v>#N/A</v>
      </c>
      <c r="AB19" s="244"/>
      <c r="AF19" s="242"/>
      <c r="AG19" s="245" cm="1">
        <f t="array" ref="AG19">INDEX(LUR!$A:$L,(_xlfn.XMATCH(AG18,LUR!$A:$A,1)),2)</f>
        <v>0</v>
      </c>
      <c r="AH19" s="262" t="str" cm="1">
        <f t="array" ref="AH19">INDEX(LUR!$A:$L,AH18,3)&amp;(RGBCOLOR((INDEX(LUR!$A:$L,AH18,6)),(INDEX(LUR!$A:$L,AH18,7)),(INDEX(LUR!$A:$L,AH18,8))))</f>
        <v/>
      </c>
      <c r="AI19" s="244"/>
      <c r="AJ19" s="242"/>
      <c r="AK19" s="245" cm="1">
        <f t="array" ref="AK19">INDEX(LUR!$A:$L,(_xlfn.XMATCH(AK18,LUR!$A:$A,1)),2)</f>
        <v>0</v>
      </c>
      <c r="AL19" s="262" t="str" cm="1">
        <f t="array" ref="AL19">INDEX(LUR!$A:$L,AL18,3)&amp;(RGBCOLOR((INDEX(LUR!$A:$L,AL18,6)),(INDEX(LUR!$A:$L,AL18,7)),(INDEX(LUR!$A:$L,AL18,8))))</f>
        <v/>
      </c>
      <c r="AM19" s="244"/>
      <c r="AN19" s="242"/>
      <c r="AO19" s="245" cm="1">
        <f t="array" ref="AO19">INDEX(LUR!$A:$L,(_xlfn.XMATCH(AO18,LUR!$A:$A,1)),2)</f>
        <v>0</v>
      </c>
      <c r="AP19" s="262" t="str" cm="1">
        <f t="array" ref="AP19">INDEX(LUR!$A:$L,AP18,3)&amp;(RGBCOLOR((INDEX(LUR!$A:$L,AP18,6)),(INDEX(LUR!$A:$L,AP18,7)),(INDEX(LUR!$A:$L,AP18,8))))</f>
        <v/>
      </c>
      <c r="AQ19" s="244"/>
    </row>
    <row r="20" spans="2:44" x14ac:dyDescent="0.25">
      <c r="B20" s="341" t="str" cm="1">
        <f t="array" ref="B20">CONCATENATE("a ",INDEX(LUR!$A:$L,D18+3,4)&amp;(RGBCOLOR((INDEX(LUR!$A:$L,D18,6)),(INDEX(LUR!$A:$L,D18,7)),(INDEX(LUR!$A:$L,D18,8)))))</f>
        <v>a 4 ESQUINAS</v>
      </c>
      <c r="C20" s="339"/>
      <c r="D20" s="339"/>
      <c r="E20" s="340"/>
      <c r="F20" s="341" t="str" cm="1">
        <f t="array" ref="F20">CONCATENATE("a ",INDEX(LUR!$A:$L,H18+3,4)&amp;(RGBCOLOR((INDEX(LUR!$A:$L,H18,6)),(INDEX(LUR!$A:$L,H18,7)),(INDEX(LUR!$A:$L,H18,8)))))</f>
        <v>a HUALPENCILLO</v>
      </c>
      <c r="G20" s="339"/>
      <c r="H20" s="339"/>
      <c r="I20" s="340"/>
      <c r="J20" s="341" t="str" cm="1">
        <f t="array" ref="J20">CONCATENATE("a ",INDEX(LUR!$A:$L,L18+3,4)&amp;(RGBCOLOR((INDEX(LUR!$A:$L,L18,6)),(INDEX(LUR!$A:$L,L18,7)),(INDEX(LUR!$A:$L,L18,8)))))</f>
        <v>a HUALPEN - 4 ESQ</v>
      </c>
      <c r="K20" s="339"/>
      <c r="L20" s="339"/>
      <c r="M20" s="340"/>
      <c r="Q20" s="335" t="e" cm="1">
        <f t="array" ref="Q20">CONCATENATE("a ",INDEX(LUR!$A:$L,S18+3,4)&amp;(RGBCOLOR((INDEX(LUR!$A:$L,S18,6)),(INDEX(LUR!$A:$L,S18,7)),(INDEX(LUR!$A:$L,S18,8)))))</f>
        <v>#N/A</v>
      </c>
      <c r="R20" s="336"/>
      <c r="S20" s="336"/>
      <c r="T20" s="337"/>
      <c r="U20" s="335" t="e" cm="1">
        <f t="array" ref="U20">CONCATENATE("a ",INDEX(LUR!$A:$L,W18+3,4)&amp;(RGBCOLOR((INDEX(LUR!$A:$L,W18,6)),(INDEX(LUR!$A:$L,W18,7)),(INDEX(LUR!$A:$L,W18,8)))))</f>
        <v>#N/A</v>
      </c>
      <c r="V20" s="336"/>
      <c r="W20" s="336"/>
      <c r="X20" s="337"/>
      <c r="Y20" s="335" t="e" cm="1">
        <f t="array" ref="Y20">CONCATENATE("a ",INDEX(LUR!$A:$L,AA18+3,4)&amp;(RGBCOLOR((INDEX(LUR!$A:$L,AA18,6)),(INDEX(LUR!$A:$L,AA18,7)),(INDEX(LUR!$A:$L,AA18,8)))))</f>
        <v>#N/A</v>
      </c>
      <c r="Z20" s="336"/>
      <c r="AA20" s="336"/>
      <c r="AB20" s="337"/>
      <c r="AF20" s="335" t="str" cm="1">
        <f t="array" ref="AF20">CONCATENATE("a ",INDEX(LUR!$A:$L,AH18+3,4)&amp;(RGBCOLOR((INDEX(LUR!$A:$L,AH18,6)),(INDEX(LUR!$A:$L,AH18,7)),(INDEX(LUR!$A:$L,AH18,8)))))</f>
        <v>a 0</v>
      </c>
      <c r="AG20" s="336"/>
      <c r="AH20" s="336"/>
      <c r="AI20" s="337"/>
      <c r="AJ20" s="335" t="str" cm="1">
        <f t="array" ref="AJ20">CONCATENATE("a ",INDEX(LUR!$A:$L,AL18+3,4)&amp;(RGBCOLOR((INDEX(LUR!$A:$L,AL18,6)),(INDEX(LUR!$A:$L,AL18,7)),(INDEX(LUR!$A:$L,AL18,8)))))</f>
        <v>a 0</v>
      </c>
      <c r="AK20" s="336"/>
      <c r="AL20" s="336"/>
      <c r="AM20" s="337"/>
      <c r="AN20" s="335" t="str" cm="1">
        <f t="array" ref="AN20">CONCATENATE("a ",INDEX(LUR!$A:$L,AP18+3,4)&amp;(RGBCOLOR((INDEX(LUR!$A:$L,AP18,6)),(INDEX(LUR!$A:$L,AP18,7)),(INDEX(LUR!$A:$L,AP18,8)))))</f>
        <v>a 0</v>
      </c>
      <c r="AO20" s="336"/>
      <c r="AP20" s="336"/>
      <c r="AQ20" s="337"/>
    </row>
    <row r="21" spans="2:44" x14ac:dyDescent="0.25">
      <c r="B21" s="238">
        <v>16</v>
      </c>
      <c r="C21" s="239" t="str">
        <f>VLOOKUP($M$1,BASE!$A$2:$BN$2454,3+B21,0)</f>
        <v>43T</v>
      </c>
      <c r="D21" s="240">
        <f>MATCH(C21,LUR!$A:$A,0)</f>
        <v>567</v>
      </c>
      <c r="E21" s="241"/>
      <c r="F21" s="238">
        <v>17</v>
      </c>
      <c r="G21" s="239" t="str">
        <f>VLOOKUP($M$1,BASE!$A$2:$BN$2454,3+F21,0)</f>
        <v>44B</v>
      </c>
      <c r="H21" s="240">
        <f>MATCH(G21,LUR!$A:$A,0)</f>
        <v>592</v>
      </c>
      <c r="I21" s="241"/>
      <c r="J21" s="238">
        <v>18</v>
      </c>
      <c r="K21" s="239" t="str">
        <f>VLOOKUP($M$1,BASE!$A$2:$BN$2454,3+J21,0)</f>
        <v>44U</v>
      </c>
      <c r="L21" s="240">
        <f>MATCH(K21,LUR!$A:$A,0)</f>
        <v>582</v>
      </c>
      <c r="M21" s="241"/>
      <c r="Q21" s="238">
        <v>37</v>
      </c>
      <c r="R21" s="239">
        <f>VLOOKUP($M$1,BASE!$A$2:$BN$2454,3+Q21,0)</f>
        <v>0</v>
      </c>
      <c r="S21" s="240">
        <f>MATCH(R21,LUR!$A:$A,0)</f>
        <v>961</v>
      </c>
      <c r="T21" s="241"/>
      <c r="U21" s="238">
        <v>38</v>
      </c>
      <c r="V21" s="239">
        <f>VLOOKUP($M$1,BASE!$A$2:$BN$2454,3+U21,0)</f>
        <v>0</v>
      </c>
      <c r="W21" s="240">
        <f>MATCH(V21,LUR!$A:$A,0)</f>
        <v>961</v>
      </c>
      <c r="X21" s="241"/>
      <c r="Y21" s="238">
        <v>39</v>
      </c>
      <c r="Z21" s="239">
        <f>VLOOKUP($M$1,BASE!$A$2:$BN$2454,3+Y21,0)</f>
        <v>0</v>
      </c>
      <c r="AA21" s="240">
        <f>MATCH(Z21,LUR!$A:$A,0)</f>
        <v>961</v>
      </c>
      <c r="AB21" s="241"/>
      <c r="AF21" s="238">
        <v>58</v>
      </c>
      <c r="AG21" s="239">
        <f>VLOOKUP($M$1,BASE!$A$2:$BN$2454,3+AF21,0)</f>
        <v>0</v>
      </c>
      <c r="AH21" s="240">
        <f>MATCH(AG21,LUR!$A:$A,0)</f>
        <v>961</v>
      </c>
      <c r="AI21" s="241"/>
      <c r="AJ21" s="238">
        <v>59</v>
      </c>
      <c r="AK21" s="239">
        <f>VLOOKUP($M$1,BASE!$A$2:$BN$2454,3+AJ21,0)</f>
        <v>0</v>
      </c>
      <c r="AL21" s="240">
        <f>MATCH(AK21,LUR!$A:$A,0)</f>
        <v>961</v>
      </c>
      <c r="AM21" s="241"/>
      <c r="AN21" s="238">
        <v>60</v>
      </c>
      <c r="AO21" s="239">
        <f>VLOOKUP($M$1,BASE!$A$2:$BN$2454,3+AN21,0)</f>
        <v>0</v>
      </c>
      <c r="AP21" s="240">
        <f>MATCH(AO21,LUR!$A:$A,0)</f>
        <v>961</v>
      </c>
      <c r="AQ21" s="241"/>
    </row>
    <row r="22" spans="2:44" ht="37.5" customHeight="1" x14ac:dyDescent="0.25">
      <c r="B22" s="242"/>
      <c r="C22" s="245" cm="1">
        <f t="array" ref="C22">INDEX(LUR!$A:$L,(_xlfn.XMATCH(C21,LUR!$A:$A,1)),2)</f>
        <v>43</v>
      </c>
      <c r="D22" s="264" t="str" cm="1">
        <f t="array" ref="D22">INDEX(LUR!$A:$L,D21,3)&amp;(RGBCOLOR((INDEX(LUR!$A:$L,D21,6)),(INDEX(LUR!$A:$L,D21,7)),(INDEX(LUR!$A:$L,D21,8))))</f>
        <v>T</v>
      </c>
      <c r="E22" s="244"/>
      <c r="F22" s="242"/>
      <c r="G22" s="245" cm="1">
        <f t="array" ref="G22">INDEX(LUR!$A:$L,(_xlfn.XMATCH(G21,LUR!$A:$A,1)),2)</f>
        <v>44</v>
      </c>
      <c r="H22" s="264" t="str" cm="1">
        <f t="array" ref="H22">INDEX(LUR!$A:$L,H21,3)&amp;(RGBCOLOR((INDEX(LUR!$A:$L,H21,6)),(INDEX(LUR!$A:$L,H21,7)),(INDEX(LUR!$A:$L,H21,8))))</f>
        <v>B</v>
      </c>
      <c r="I22" s="244"/>
      <c r="J22" s="242"/>
      <c r="K22" s="245" cm="1">
        <f t="array" ref="K22">INDEX(LUR!$A:$L,(_xlfn.XMATCH(K21,LUR!$A:$A,1)),2)</f>
        <v>44</v>
      </c>
      <c r="L22" s="264" t="str" cm="1">
        <f t="array" ref="L22">INDEX(LUR!$A:$L,L21,3)&amp;(RGBCOLOR((INDEX(LUR!$A:$L,L21,6)),(INDEX(LUR!$A:$L,L21,7)),(INDEX(LUR!$A:$L,L21,8))))</f>
        <v>U</v>
      </c>
      <c r="M22" s="244"/>
      <c r="Q22" s="242"/>
      <c r="R22" s="245" cm="1">
        <f t="array" ref="R22">INDEX(LUR!$A:$L,(_xlfn.XMATCH(R21,LUR!$A:$A,1)),2)</f>
        <v>0</v>
      </c>
      <c r="S22" s="262" t="str" cm="1">
        <f t="array" ref="S22">INDEX(LUR!$A:$L,S21,3)&amp;(RGBCOLOR((INDEX(LUR!$A:$L,S21,6)),(INDEX(LUR!$A:$L,S21,7)),(INDEX(LUR!$A:$L,S21,8))))</f>
        <v/>
      </c>
      <c r="T22" s="244"/>
      <c r="U22" s="242"/>
      <c r="V22" s="245" cm="1">
        <f t="array" ref="V22">INDEX(LUR!$A:$L,(_xlfn.XMATCH(V21,LUR!$A:$A,1)),2)</f>
        <v>0</v>
      </c>
      <c r="W22" s="262" t="str" cm="1">
        <f t="array" ref="W22">INDEX(LUR!$A:$L,W21,3)&amp;(RGBCOLOR((INDEX(LUR!$A:$L,W21,6)),(INDEX(LUR!$A:$L,W21,7)),(INDEX(LUR!$A:$L,W21,8))))</f>
        <v/>
      </c>
      <c r="X22" s="244"/>
      <c r="Y22" s="242"/>
      <c r="Z22" s="245" cm="1">
        <f t="array" ref="Z22">INDEX(LUR!$A:$L,(_xlfn.XMATCH(Z21,LUR!$A:$A,1)),2)</f>
        <v>0</v>
      </c>
      <c r="AA22" s="262" t="str" cm="1">
        <f t="array" ref="AA22">INDEX(LUR!$A:$L,AA21,3)&amp;(RGBCOLOR((INDEX(LUR!$A:$L,AA21,6)),(INDEX(LUR!$A:$L,AA21,7)),(INDEX(LUR!$A:$L,AA21,8))))</f>
        <v/>
      </c>
      <c r="AB22" s="244"/>
      <c r="AF22" s="242"/>
      <c r="AG22" s="245" cm="1">
        <f t="array" ref="AG22">INDEX(LUR!$A:$L,(_xlfn.XMATCH(AG21,LUR!$A:$A,1)),2)</f>
        <v>0</v>
      </c>
      <c r="AH22" s="262" t="str" cm="1">
        <f t="array" ref="AH22">INDEX(LUR!$A:$L,AH21,3)&amp;(RGBCOLOR((INDEX(LUR!$A:$L,AH21,6)),(INDEX(LUR!$A:$L,AH21,7)),(INDEX(LUR!$A:$L,AH21,8))))</f>
        <v/>
      </c>
      <c r="AI22" s="244"/>
      <c r="AJ22" s="242"/>
      <c r="AK22" s="245" cm="1">
        <f t="array" ref="AK22">INDEX(LUR!$A:$L,(_xlfn.XMATCH(AK21,LUR!$A:$A,1)),2)</f>
        <v>0</v>
      </c>
      <c r="AL22" s="262" t="str" cm="1">
        <f t="array" ref="AL22">INDEX(LUR!$A:$L,AL21,3)&amp;(RGBCOLOR((INDEX(LUR!$A:$L,AL21,6)),(INDEX(LUR!$A:$L,AL21,7)),(INDEX(LUR!$A:$L,AL21,8))))</f>
        <v/>
      </c>
      <c r="AM22" s="244"/>
      <c r="AN22" s="242"/>
      <c r="AO22" s="245" cm="1">
        <f t="array" ref="AO22">INDEX(LUR!$A:$L,(_xlfn.XMATCH(AO21,LUR!$A:$A,1)),2)</f>
        <v>0</v>
      </c>
      <c r="AP22" s="262" t="str" cm="1">
        <f t="array" ref="AP22">INDEX(LUR!$A:$L,AP21,3)&amp;(RGBCOLOR((INDEX(LUR!$A:$L,AP21,6)),(INDEX(LUR!$A:$L,AP21,7)),(INDEX(LUR!$A:$L,AP21,8))))</f>
        <v/>
      </c>
      <c r="AQ22" s="244"/>
    </row>
    <row r="23" spans="2:44" ht="17.25" customHeight="1" x14ac:dyDescent="0.25">
      <c r="B23" s="341" t="str" cm="1">
        <f t="array" ref="B23">CONCATENATE("a ",INDEX(LUR!$A:$L,D21+3,4)&amp;(RGBCOLOR((INDEX(LUR!$A:$L,D21,6)),(INDEX(LUR!$A:$L,D21,7)),(INDEX(LUR!$A:$L,D21,8)))))</f>
        <v>a HUALPENCILLO</v>
      </c>
      <c r="C23" s="339"/>
      <c r="D23" s="339"/>
      <c r="E23" s="340"/>
      <c r="F23" s="341" t="str" cm="1">
        <f t="array" ref="F23">CONCATENATE("a ",INDEX(LUR!$A:$L,H21+3,4)&amp;(RGBCOLOR((INDEX(LUR!$A:$L,H21,6)),(INDEX(LUR!$A:$L,H21,7)),(INDEX(LUR!$A:$L,H21,8)))))</f>
        <v>a HUALPENCILLO</v>
      </c>
      <c r="G23" s="339"/>
      <c r="H23" s="339"/>
      <c r="I23" s="340"/>
      <c r="J23" s="341" t="str" cm="1">
        <f t="array" ref="J23">CONCATENATE("a ",INDEX(LUR!$A:$L,L21+3,4)&amp;(RGBCOLOR((INDEX(LUR!$A:$L,L21,6)),(INDEX(LUR!$A:$L,L21,7)),(INDEX(LUR!$A:$L,L21,8)))))</f>
        <v>a HUALPENCILLO</v>
      </c>
      <c r="K23" s="339"/>
      <c r="L23" s="339"/>
      <c r="M23" s="340"/>
      <c r="Q23" s="335" t="str" cm="1">
        <f t="array" ref="Q23">CONCATENATE("a ",INDEX(LUR!$A:$L,S21+3,4)&amp;(RGBCOLOR((INDEX(LUR!$A:$L,S21,6)),(INDEX(LUR!$A:$L,S21,7)),(INDEX(LUR!$A:$L,S21,8)))))</f>
        <v>a 0</v>
      </c>
      <c r="R23" s="336"/>
      <c r="S23" s="336"/>
      <c r="T23" s="337"/>
      <c r="U23" s="335" t="str" cm="1">
        <f t="array" ref="U23">CONCATENATE("a ",INDEX(LUR!$A:$L,W21+3,4)&amp;(RGBCOLOR((INDEX(LUR!$A:$L,W21,6)),(INDEX(LUR!$A:$L,W21,7)),(INDEX(LUR!$A:$L,W21,8)))))</f>
        <v>a 0</v>
      </c>
      <c r="V23" s="336"/>
      <c r="W23" s="336"/>
      <c r="X23" s="337"/>
      <c r="Y23" s="335" t="str" cm="1">
        <f t="array" ref="Y23">CONCATENATE("a ",INDEX(LUR!$A:$L,AA21+3,4)&amp;(RGBCOLOR((INDEX(LUR!$A:$L,AA21,6)),(INDEX(LUR!$A:$L,AA21,7)),(INDEX(LUR!$A:$L,AA21,8)))))</f>
        <v>a 0</v>
      </c>
      <c r="Z23" s="336"/>
      <c r="AA23" s="336"/>
      <c r="AB23" s="337"/>
      <c r="AF23" s="335" t="str" cm="1">
        <f t="array" ref="AF23">CONCATENATE("a ",INDEX(LUR!$A:$L,AH21+3,4)&amp;(RGBCOLOR((INDEX(LUR!$A:$L,AH21,6)),(INDEX(LUR!$A:$L,AH21,7)),(INDEX(LUR!$A:$L,AH21,8)))))</f>
        <v>a 0</v>
      </c>
      <c r="AG23" s="336"/>
      <c r="AH23" s="336"/>
      <c r="AI23" s="337"/>
      <c r="AJ23" s="335" t="str" cm="1">
        <f t="array" ref="AJ23">CONCATENATE("a ",INDEX(LUR!$A:$L,AL21+3,4)&amp;(RGBCOLOR((INDEX(LUR!$A:$L,AL21,6)),(INDEX(LUR!$A:$L,AL21,7)),(INDEX(LUR!$A:$L,AL21,8)))))</f>
        <v>a 0</v>
      </c>
      <c r="AK23" s="336"/>
      <c r="AL23" s="336"/>
      <c r="AM23" s="337"/>
      <c r="AN23" s="335" t="str" cm="1">
        <f t="array" ref="AN23">CONCATENATE("a ",INDEX(LUR!$A:$L,AP21+3,4)&amp;(RGBCOLOR((INDEX(LUR!$A:$L,AP21,6)),(INDEX(LUR!$A:$L,AP21,7)),(INDEX(LUR!$A:$L,AP21,8)))))</f>
        <v>a 0</v>
      </c>
      <c r="AO23" s="336"/>
      <c r="AP23" s="336"/>
      <c r="AQ23" s="337"/>
    </row>
    <row r="24" spans="2:44" x14ac:dyDescent="0.25">
      <c r="B24" s="238">
        <v>19</v>
      </c>
      <c r="C24" s="239" t="str">
        <f>VLOOKUP($M$1,BASE!$A$2:$BN$2454,3+B24,0)</f>
        <v>50P</v>
      </c>
      <c r="D24" s="240">
        <f>MATCH(C24,LUR!$A:$A,0)</f>
        <v>612</v>
      </c>
      <c r="E24" s="241"/>
      <c r="F24" s="238">
        <v>20</v>
      </c>
      <c r="G24" s="239" t="str">
        <f>VLOOKUP($M$1,BASE!$A$2:$BN$2454,3+F24,0)</f>
        <v>50U</v>
      </c>
      <c r="H24" s="240">
        <f>MATCH(G24,LUR!$A:$A,0)</f>
        <v>602</v>
      </c>
      <c r="I24" s="241"/>
      <c r="J24" s="238">
        <v>21</v>
      </c>
      <c r="K24" s="239" t="str">
        <f>VLOOKUP($M$1,BASE!$A$2:$BN$2454,3+J24,0)</f>
        <v>52A</v>
      </c>
      <c r="L24" s="240">
        <f>MATCH(K24,LUR!$A:$A,0)</f>
        <v>617</v>
      </c>
      <c r="M24" s="241"/>
      <c r="Q24" s="238">
        <v>40</v>
      </c>
      <c r="R24" s="239">
        <f>VLOOKUP($M$1,BASE!$A$2:$BN$2454,3+Q24,0)</f>
        <v>0</v>
      </c>
      <c r="S24" s="240">
        <f>MATCH(R24,LUR!$A:$A,0)</f>
        <v>961</v>
      </c>
      <c r="T24" s="241"/>
      <c r="U24" s="238">
        <v>41</v>
      </c>
      <c r="V24" s="239">
        <f>VLOOKUP($M$1,BASE!$A$2:$BN$2454,3+U24,0)</f>
        <v>0</v>
      </c>
      <c r="W24" s="240">
        <f>MATCH(V24,LUR!$A:$A,0)</f>
        <v>961</v>
      </c>
      <c r="X24" s="241"/>
      <c r="Y24" s="238">
        <v>42</v>
      </c>
      <c r="Z24" s="239">
        <f>VLOOKUP($M$1,BASE!$A$2:$BN$2454,3+Y24,0)</f>
        <v>0</v>
      </c>
      <c r="AA24" s="240">
        <f>MATCH(Z24,LUR!$A:$A,0)</f>
        <v>961</v>
      </c>
      <c r="AB24" s="241"/>
      <c r="AF24" s="238">
        <v>61</v>
      </c>
      <c r="AG24" s="239">
        <f>VLOOKUP($M$1,BASE!$A$2:$BN$2454,3+AF24,0)</f>
        <v>0</v>
      </c>
      <c r="AH24" s="240">
        <f>MATCH(AG24,LUR!$A:$A,0)</f>
        <v>961</v>
      </c>
      <c r="AI24" s="241"/>
      <c r="AJ24" s="238">
        <v>62</v>
      </c>
      <c r="AK24" s="239">
        <f>VLOOKUP($M$1,BASE!$A$2:$BN$2454,3+AJ24,0)</f>
        <v>0</v>
      </c>
      <c r="AL24" s="240">
        <f>MATCH(AK24,LUR!$A:$A,0)</f>
        <v>961</v>
      </c>
      <c r="AM24" s="241"/>
      <c r="AN24" s="238">
        <v>63</v>
      </c>
      <c r="AO24" s="239">
        <f>VLOOKUP($M$1,BASE!$A$2:$BN$2454,3+AN24,0)</f>
        <v>0</v>
      </c>
      <c r="AP24" s="240">
        <f>MATCH(AO24,LUR!$A:$A,0)</f>
        <v>961</v>
      </c>
      <c r="AQ24" s="241"/>
    </row>
    <row r="25" spans="2:44" ht="33.75" x14ac:dyDescent="0.25">
      <c r="B25" s="242"/>
      <c r="C25" s="245" cm="1">
        <f t="array" ref="C25">INDEX(LUR!$A:$L,(_xlfn.XMATCH(C24,LUR!$A:$A,1)),2)</f>
        <v>50</v>
      </c>
      <c r="D25" s="271" t="str" cm="1">
        <f t="array" ref="D25">INDEX(LUR!$A:$L,D24,3)&amp;(RGBCOLOR((INDEX(LUR!$A:$L,D24,6)),(INDEX(LUR!$A:$L,D24,7)),(INDEX(LUR!$A:$L,D24,8))))</f>
        <v>P</v>
      </c>
      <c r="E25" s="244"/>
      <c r="F25" s="242"/>
      <c r="G25" s="245" cm="1">
        <f t="array" ref="G25">INDEX(LUR!$A:$L,(_xlfn.XMATCH(G24,LUR!$A:$A,1)),2)</f>
        <v>50</v>
      </c>
      <c r="H25" s="271" t="str" cm="1">
        <f t="array" ref="H25">INDEX(LUR!$A:$L,H24,3)&amp;(RGBCOLOR((INDEX(LUR!$A:$L,H24,6)),(INDEX(LUR!$A:$L,H24,7)),(INDEX(LUR!$A:$L,H24,8))))</f>
        <v>U</v>
      </c>
      <c r="I25" s="244"/>
      <c r="J25" s="242"/>
      <c r="K25" s="245" cm="1">
        <f t="array" ref="K25">INDEX(LUR!$A:$L,(_xlfn.XMATCH(K24,LUR!$A:$A,1)),2)</f>
        <v>52</v>
      </c>
      <c r="L25" s="271" t="str" cm="1">
        <f t="array" ref="L25">INDEX(LUR!$A:$L,L24,3)&amp;(RGBCOLOR((INDEX(LUR!$A:$L,L24,6)),(INDEX(LUR!$A:$L,L24,7)),(INDEX(LUR!$A:$L,L24,8))))</f>
        <v>A</v>
      </c>
      <c r="M25" s="244"/>
      <c r="Q25" s="242"/>
      <c r="R25" s="245" cm="1">
        <f t="array" ref="R25">INDEX(LUR!$A:$L,(_xlfn.XMATCH(R24,LUR!$A:$A,1)),2)</f>
        <v>0</v>
      </c>
      <c r="S25" s="262" t="str" cm="1">
        <f t="array" ref="S25">INDEX(LUR!$A:$L,S24,3)&amp;(RGBCOLOR((INDEX(LUR!$A:$L,S24,6)),(INDEX(LUR!$A:$L,S24,7)),(INDEX(LUR!$A:$L,S24,8))))</f>
        <v/>
      </c>
      <c r="T25" s="244"/>
      <c r="U25" s="242"/>
      <c r="V25" s="245" cm="1">
        <f t="array" ref="V25">INDEX(LUR!$A:$L,(_xlfn.XMATCH(V24,LUR!$A:$A,1)),2)</f>
        <v>0</v>
      </c>
      <c r="W25" s="262" t="str" cm="1">
        <f t="array" ref="W25">INDEX(LUR!$A:$L,W24,3)&amp;(RGBCOLOR((INDEX(LUR!$A:$L,W24,6)),(INDEX(LUR!$A:$L,W24,7)),(INDEX(LUR!$A:$L,W24,8))))</f>
        <v/>
      </c>
      <c r="X25" s="244"/>
      <c r="Y25" s="242"/>
      <c r="Z25" s="245" cm="1">
        <f t="array" ref="Z25">INDEX(LUR!$A:$L,(_xlfn.XMATCH(Z24,LUR!$A:$A,1)),2)</f>
        <v>0</v>
      </c>
      <c r="AA25" s="262" t="str" cm="1">
        <f t="array" ref="AA25">INDEX(LUR!$A:$L,AA24,3)&amp;(RGBCOLOR((INDEX(LUR!$A:$L,AA24,6)),(INDEX(LUR!$A:$L,AA24,7)),(INDEX(LUR!$A:$L,AA24,8))))</f>
        <v/>
      </c>
      <c r="AB25" s="244"/>
      <c r="AF25" s="242"/>
      <c r="AG25" s="245" cm="1">
        <f t="array" ref="AG25">INDEX(LUR!$A:$L,(_xlfn.XMATCH(AG24,LUR!$A:$A,1)),2)</f>
        <v>0</v>
      </c>
      <c r="AH25" s="262" t="str" cm="1">
        <f t="array" ref="AH25">INDEX(LUR!$A:$L,AH24,3)&amp;(RGBCOLOR((INDEX(LUR!$A:$L,AH24,6)),(INDEX(LUR!$A:$L,AH24,7)),(INDEX(LUR!$A:$L,AH24,8))))</f>
        <v/>
      </c>
      <c r="AI25" s="244"/>
      <c r="AJ25" s="242"/>
      <c r="AK25" s="245" cm="1">
        <f t="array" ref="AK25">INDEX(LUR!$A:$L,(_xlfn.XMATCH(AK24,LUR!$A:$A,1)),2)</f>
        <v>0</v>
      </c>
      <c r="AL25" s="262" t="str" cm="1">
        <f t="array" ref="AL25">INDEX(LUR!$A:$L,AL24,3)&amp;(RGBCOLOR((INDEX(LUR!$A:$L,AL24,6)),(INDEX(LUR!$A:$L,AL24,7)),(INDEX(LUR!$A:$L,AL24,8))))</f>
        <v/>
      </c>
      <c r="AM25" s="244"/>
      <c r="AN25" s="242"/>
      <c r="AO25" s="245" cm="1">
        <f t="array" ref="AO25">INDEX(LUR!$A:$L,(_xlfn.XMATCH(AO24,LUR!$A:$A,1)),2)</f>
        <v>0</v>
      </c>
      <c r="AP25" s="262" t="str" cm="1">
        <f t="array" ref="AP25">INDEX(LUR!$A:$L,AP24,3)&amp;(RGBCOLOR((INDEX(LUR!$A:$L,AP24,6)),(INDEX(LUR!$A:$L,AP24,7)),(INDEX(LUR!$A:$L,AP24,8))))</f>
        <v/>
      </c>
      <c r="AQ25" s="244"/>
    </row>
    <row r="26" spans="2:44" x14ac:dyDescent="0.25">
      <c r="B26" s="338" t="str" cm="1">
        <f t="array" ref="B26">CONCATENATE("a ",INDEX(LUR!$A:$L,D24+3,4)&amp;(RGBCOLOR((INDEX(LUR!$A:$L,D24,6)),(INDEX(LUR!$A:$L,D24,7)),(INDEX(LUR!$A:$L,D24,8)))))</f>
        <v>a SAN VICENTE</v>
      </c>
      <c r="C26" s="339"/>
      <c r="D26" s="339"/>
      <c r="E26" s="340"/>
      <c r="F26" s="338" t="str" cm="1">
        <f t="array" ref="F26">CONCATENATE("a ",INDEX(LUR!$A:$L,H24+3,4)&amp;(RGBCOLOR((INDEX(LUR!$A:$L,H24,6)),(INDEX(LUR!$A:$L,H24,7)),(INDEX(LUR!$A:$L,H24,8)))))</f>
        <v>a SAN VICENTE</v>
      </c>
      <c r="G26" s="339"/>
      <c r="H26" s="339"/>
      <c r="I26" s="340"/>
      <c r="J26" s="338" t="str" cm="1">
        <f t="array" ref="J26">CONCATENATE("a ",INDEX(LUR!$A:$L,L24+3,4)&amp;(RGBCOLOR((INDEX(LUR!$A:$L,L24,6)),(INDEX(LUR!$A:$L,L24,7)),(INDEX(LUR!$A:$L,L24,8)))))</f>
        <v>a PTA. LEONES</v>
      </c>
      <c r="K26" s="339"/>
      <c r="L26" s="339"/>
      <c r="M26" s="340"/>
      <c r="Q26" s="335" t="str" cm="1">
        <f t="array" ref="Q26">CONCATENATE("a ",INDEX(LUR!$A:$L,S24+3,4)&amp;(RGBCOLOR((INDEX(LUR!$A:$L,S24,6)),(INDEX(LUR!$A:$L,S24,7)),(INDEX(LUR!$A:$L,S24,8)))))</f>
        <v>a 0</v>
      </c>
      <c r="R26" s="336"/>
      <c r="S26" s="336"/>
      <c r="T26" s="337"/>
      <c r="U26" s="335" t="str" cm="1">
        <f t="array" ref="U26">CONCATENATE("a ",INDEX(LUR!$A:$L,W24+3,4)&amp;(RGBCOLOR((INDEX(LUR!$A:$L,W24,6)),(INDEX(LUR!$A:$L,W24,7)),(INDEX(LUR!$A:$L,W24,8)))))</f>
        <v>a 0</v>
      </c>
      <c r="V26" s="336"/>
      <c r="W26" s="336"/>
      <c r="X26" s="337"/>
      <c r="Y26" s="335" t="str" cm="1">
        <f t="array" ref="Y26">CONCATENATE("a ",INDEX(LUR!$A:$L,AA24+3,4)&amp;(RGBCOLOR((INDEX(LUR!$A:$L,AA24,6)),(INDEX(LUR!$A:$L,AA24,7)),(INDEX(LUR!$A:$L,AA24,8)))))</f>
        <v>a 0</v>
      </c>
      <c r="Z26" s="336"/>
      <c r="AA26" s="336"/>
      <c r="AB26" s="337"/>
      <c r="AF26" s="335" t="str" cm="1">
        <f t="array" ref="AF26">CONCATENATE("a ",INDEX(LUR!$A:$L,AH24+3,4)&amp;(RGBCOLOR((INDEX(LUR!$A:$L,AH24,6)),(INDEX(LUR!$A:$L,AH24,7)),(INDEX(LUR!$A:$L,AH24,8)))))</f>
        <v>a 0</v>
      </c>
      <c r="AG26" s="336"/>
      <c r="AH26" s="336"/>
      <c r="AI26" s="337"/>
      <c r="AJ26" s="335" t="str" cm="1">
        <f t="array" ref="AJ26">CONCATENATE("a ",INDEX(LUR!$A:$L,AL24+3,4)&amp;(RGBCOLOR((INDEX(LUR!$A:$L,AL24,6)),(INDEX(LUR!$A:$L,AL24,7)),(INDEX(LUR!$A:$L,AL24,8)))))</f>
        <v>a 0</v>
      </c>
      <c r="AK26" s="336"/>
      <c r="AL26" s="336"/>
      <c r="AM26" s="337"/>
      <c r="AN26" s="335" t="str" cm="1">
        <f t="array" ref="AN26">CONCATENATE("a ",INDEX(LUR!$A:$L,AP24+3,4)&amp;(RGBCOLOR((INDEX(LUR!$A:$L,AP24,6)),(INDEX(LUR!$A:$L,AP24,7)),(INDEX(LUR!$A:$L,AP24,8)))))</f>
        <v>a 0</v>
      </c>
      <c r="AO26" s="336"/>
      <c r="AP26" s="336"/>
      <c r="AQ26" s="337"/>
    </row>
    <row r="29" spans="2:44" s="52" customFormat="1" x14ac:dyDescent="0.25">
      <c r="N29" s="51"/>
      <c r="AC29" s="51"/>
      <c r="AR29" s="51"/>
    </row>
    <row r="30" spans="2:44" s="52" customFormat="1" x14ac:dyDescent="0.25">
      <c r="N30" s="51"/>
      <c r="AC30" s="51"/>
      <c r="AR30" s="51"/>
    </row>
  </sheetData>
  <mergeCells count="75">
    <mergeCell ref="F2:L2"/>
    <mergeCell ref="U2:AA2"/>
    <mergeCell ref="AJ2:AP2"/>
    <mergeCell ref="F3:L4"/>
    <mergeCell ref="U3:AA3"/>
    <mergeCell ref="AJ3:AP3"/>
    <mergeCell ref="Y11:AB11"/>
    <mergeCell ref="AF11:AI11"/>
    <mergeCell ref="M1:M4"/>
    <mergeCell ref="AB1:AB4"/>
    <mergeCell ref="AQ1:AQ4"/>
    <mergeCell ref="B5:M5"/>
    <mergeCell ref="Q5:AB5"/>
    <mergeCell ref="AF5:AQ5"/>
    <mergeCell ref="B8:E8"/>
    <mergeCell ref="F8:I8"/>
    <mergeCell ref="J8:M8"/>
    <mergeCell ref="Q8:T8"/>
    <mergeCell ref="U8:X8"/>
    <mergeCell ref="Y8:AB8"/>
    <mergeCell ref="AF8:AI8"/>
    <mergeCell ref="AJ8:AM8"/>
    <mergeCell ref="AN8:AQ8"/>
    <mergeCell ref="AJ11:AM11"/>
    <mergeCell ref="AN11:AQ11"/>
    <mergeCell ref="B14:E14"/>
    <mergeCell ref="F14:I14"/>
    <mergeCell ref="J14:M14"/>
    <mergeCell ref="Q14:T14"/>
    <mergeCell ref="U14:X14"/>
    <mergeCell ref="Y14:AB14"/>
    <mergeCell ref="AF14:AI14"/>
    <mergeCell ref="AJ14:AM14"/>
    <mergeCell ref="AN14:AQ14"/>
    <mergeCell ref="B11:E11"/>
    <mergeCell ref="F11:I11"/>
    <mergeCell ref="J11:M11"/>
    <mergeCell ref="Q11:T11"/>
    <mergeCell ref="U11:X11"/>
    <mergeCell ref="AF17:AI17"/>
    <mergeCell ref="AJ17:AM17"/>
    <mergeCell ref="AN17:AQ17"/>
    <mergeCell ref="B20:E20"/>
    <mergeCell ref="F20:I20"/>
    <mergeCell ref="J20:M20"/>
    <mergeCell ref="Q20:T20"/>
    <mergeCell ref="U20:X20"/>
    <mergeCell ref="Y20:AB20"/>
    <mergeCell ref="AF20:AI20"/>
    <mergeCell ref="B17:E17"/>
    <mergeCell ref="F17:I17"/>
    <mergeCell ref="J17:M17"/>
    <mergeCell ref="Q17:T17"/>
    <mergeCell ref="U17:X17"/>
    <mergeCell ref="Y17:AB17"/>
    <mergeCell ref="AJ20:AM20"/>
    <mergeCell ref="AN20:AQ20"/>
    <mergeCell ref="B23:E23"/>
    <mergeCell ref="F23:I23"/>
    <mergeCell ref="J23:M23"/>
    <mergeCell ref="Q23:T23"/>
    <mergeCell ref="U23:X23"/>
    <mergeCell ref="Y23:AB23"/>
    <mergeCell ref="AF23:AI23"/>
    <mergeCell ref="AJ23:AM23"/>
    <mergeCell ref="AN23:AQ23"/>
    <mergeCell ref="Y26:AB26"/>
    <mergeCell ref="AF26:AI26"/>
    <mergeCell ref="AJ26:AM26"/>
    <mergeCell ref="AN26:AQ26"/>
    <mergeCell ref="B26:E26"/>
    <mergeCell ref="F26:I26"/>
    <mergeCell ref="J26:M26"/>
    <mergeCell ref="Q26:T26"/>
    <mergeCell ref="U26:X26"/>
  </mergeCells>
  <conditionalFormatting sqref="B6:AQ26">
    <cfRule type="containsText" dxfId="132" priority="1" operator="containsText" text="02D">
      <formula>NOT(ISERROR(SEARCH("02D",B6)))</formula>
    </cfRule>
    <cfRule type="containsText" dxfId="131" priority="2" operator="containsText" text="02K">
      <formula>NOT(ISERROR(SEARCH("02K",B6)))</formula>
    </cfRule>
    <cfRule type="containsText" dxfId="130" priority="3" operator="containsText" text="02A">
      <formula>NOT(ISERROR(SEARCH("02A",B6)))</formula>
    </cfRule>
    <cfRule type="containsText" dxfId="129" priority="4" operator="containsText" text="02P">
      <formula>NOT(ISERROR(SEARCH("02P",B6)))</formula>
    </cfRule>
    <cfRule type="containsText" dxfId="128" priority="5" operator="containsText" text="02F">
      <formula>NOT(ISERROR(SEARCH("02F",B6)))</formula>
    </cfRule>
    <cfRule type="containsText" dxfId="127" priority="6" operator="containsText" text="02C">
      <formula>NOT(ISERROR(SEARCH("02C",B6)))</formula>
    </cfRule>
    <cfRule type="containsText" dxfId="126" priority="7" operator="containsText" text="02H">
      <formula>NOT(ISERROR(SEARCH("02H",B6)))</formula>
    </cfRule>
    <cfRule type="containsText" dxfId="125" priority="8" operator="containsText" text="02L">
      <formula>NOT(ISERROR(SEARCH("02L",B6)))</formula>
    </cfRule>
    <cfRule type="beginsWith" dxfId="124" priority="9" operator="beginsWith" text="02">
      <formula>LEFT(B6,LEN("02"))="02"</formula>
    </cfRule>
    <cfRule type="containsText" dxfId="123" priority="11" operator="containsText" text="a Centro Concepción">
      <formula>NOT(ISERROR(SEARCH("a Centro Concepción",B6)))</formula>
    </cfRule>
    <cfRule type="containsText" dxfId="122" priority="12" operator="containsText" text="a Mall - Casino">
      <formula>NOT(ISERROR(SEARCH("a Mall - Casino",B6)))</formula>
    </cfRule>
    <cfRule type="containsErrors" dxfId="121" priority="13">
      <formula>ISERROR(B6)</formula>
    </cfRule>
  </conditionalFormatting>
  <pageMargins left="0.7" right="0.7" top="0.75" bottom="0.75" header="0.3" footer="0.3"/>
  <pageSetup paperSize="203" scale="26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0" operator="beginsWith" id="{58A4CAA0-DF75-442F-825C-422A3742F65B}">
            <xm:f>LEFT(B6,LEN("0"))="0"</xm:f>
            <xm:f>"0"</xm:f>
            <x14:dxf>
              <font>
                <color theme="0"/>
              </font>
            </x14:dxf>
          </x14:cfRule>
          <xm:sqref>B6:AQ26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DF0EC-B6A0-4C5B-A793-ADFA3E10D036}">
  <sheetPr codeName="Hoja13">
    <tabColor rgb="FF00B050"/>
  </sheetPr>
  <dimension ref="B1:AR57"/>
  <sheetViews>
    <sheetView zoomScale="55" zoomScaleNormal="55" workbookViewId="0">
      <selection activeCell="B54" sqref="B54"/>
    </sheetView>
  </sheetViews>
  <sheetFormatPr baseColWidth="10" defaultColWidth="10.7109375" defaultRowHeight="15" x14ac:dyDescent="0.25"/>
  <cols>
    <col min="1" max="1" width="1.140625" customWidth="1"/>
    <col min="2" max="2" width="5.7109375" customWidth="1"/>
    <col min="3" max="4" width="11.140625" customWidth="1"/>
    <col min="5" max="6" width="5.7109375" customWidth="1"/>
    <col min="7" max="8" width="11.140625" customWidth="1"/>
    <col min="9" max="10" width="5.7109375" customWidth="1"/>
    <col min="11" max="12" width="11.140625" customWidth="1"/>
    <col min="13" max="13" width="5.7109375" customWidth="1"/>
    <col min="14" max="14" width="1.5703125" style="40" customWidth="1"/>
    <col min="16" max="16" width="1.140625" customWidth="1"/>
    <col min="17" max="17" width="5.7109375" customWidth="1"/>
    <col min="18" max="19" width="11.140625" customWidth="1"/>
    <col min="20" max="21" width="5.7109375" customWidth="1"/>
    <col min="22" max="23" width="11.140625" customWidth="1"/>
    <col min="24" max="25" width="5.7109375" customWidth="1"/>
    <col min="26" max="27" width="11.140625" customWidth="1"/>
    <col min="28" max="28" width="5.7109375" customWidth="1"/>
    <col min="29" max="29" width="1.5703125" style="40" customWidth="1"/>
    <col min="30" max="30" width="11.42578125" customWidth="1"/>
    <col min="31" max="31" width="1.140625" customWidth="1"/>
    <col min="32" max="32" width="5.7109375" customWidth="1"/>
    <col min="33" max="34" width="11.140625" customWidth="1"/>
    <col min="35" max="36" width="5.7109375" customWidth="1"/>
    <col min="37" max="38" width="11.140625" customWidth="1"/>
    <col min="39" max="40" width="5.7109375" customWidth="1"/>
    <col min="41" max="42" width="11.140625" customWidth="1"/>
    <col min="43" max="43" width="5.7109375" customWidth="1"/>
    <col min="44" max="44" width="1.5703125" style="40" customWidth="1"/>
  </cols>
  <sheetData>
    <row r="1" spans="2:44" s="67" customFormat="1" ht="12" customHeight="1" x14ac:dyDescent="0.25">
      <c r="B1" s="62">
        <v>1</v>
      </c>
      <c r="C1" s="63" t="str">
        <f>VLOOKUP($B$52,BASE!$A$2:$BN$2454,3+B1,0)</f>
        <v>10B</v>
      </c>
      <c r="D1" s="64">
        <f>MATCH(C1,LUR!$A:$A,0)</f>
        <v>47</v>
      </c>
      <c r="E1" s="65"/>
      <c r="F1" s="62">
        <v>2</v>
      </c>
      <c r="G1" s="63" t="str">
        <f>VLOOKUP($B$52,BASE!$A$2:$BN$2454,3+F1,0)</f>
        <v>12Q</v>
      </c>
      <c r="H1" s="64">
        <f>MATCH(G1,LUR!$A:$A,0)</f>
        <v>127</v>
      </c>
      <c r="I1" s="65"/>
      <c r="J1" s="62">
        <v>3</v>
      </c>
      <c r="K1" s="63" t="str">
        <f>VLOOKUP($B$52,BASE!$A$2:$BN$2454,3+J1,0)</f>
        <v>12R</v>
      </c>
      <c r="L1" s="64">
        <f>MATCH(K1,LUR!$A:$A,0)</f>
        <v>132</v>
      </c>
      <c r="M1" s="65"/>
      <c r="N1" s="66"/>
      <c r="O1" s="66"/>
      <c r="Q1" s="62">
        <v>22</v>
      </c>
      <c r="R1" s="63" t="str">
        <f>VLOOKUP($B$52,BASE!$A$2:$BN$2454,3+Q1,0)</f>
        <v>56O</v>
      </c>
      <c r="S1" s="64">
        <f>MATCH(R1,LUR!$A:$A,0)</f>
        <v>627</v>
      </c>
      <c r="T1" s="65"/>
      <c r="U1" s="62">
        <v>23</v>
      </c>
      <c r="V1" s="63" t="str">
        <f>VLOOKUP($B$52,BASE!$A$2:$BN$2454,3+U1,0)</f>
        <v>60X</v>
      </c>
      <c r="W1" s="64">
        <f>MATCH(V1,LUR!$A:$A,0)</f>
        <v>637</v>
      </c>
      <c r="X1" s="65"/>
      <c r="Y1" s="62">
        <v>24</v>
      </c>
      <c r="Z1" s="63" t="str">
        <f>VLOOKUP($B$52,BASE!$A$2:$BN$2454,3+Y1,0)</f>
        <v>60Y</v>
      </c>
      <c r="AA1" s="64">
        <f>MATCH(Z1,LUR!$A:$A,0)</f>
        <v>642</v>
      </c>
      <c r="AB1" s="65"/>
      <c r="AC1" s="66"/>
      <c r="AF1" s="62">
        <v>43</v>
      </c>
      <c r="AG1" s="63">
        <f>VLOOKUP($B$52,BASE!$A$2:$BN$2454,3+AF1,0)</f>
        <v>0</v>
      </c>
      <c r="AH1" s="64">
        <f>MATCH(AG1,LUR!$A:$A,0)</f>
        <v>961</v>
      </c>
      <c r="AI1" s="65"/>
      <c r="AJ1" s="62">
        <v>44</v>
      </c>
      <c r="AK1" s="63">
        <f>VLOOKUP($B$52,BASE!$A$2:$BN$2454,3+AJ1,0)</f>
        <v>0</v>
      </c>
      <c r="AL1" s="64">
        <f>MATCH(AK1,LUR!$A:$A,0)</f>
        <v>961</v>
      </c>
      <c r="AM1" s="65"/>
      <c r="AN1" s="62">
        <v>45</v>
      </c>
      <c r="AO1" s="63">
        <f>VLOOKUP($B$52,BASE!$A$2:$BN$2454,3+AN1,0)</f>
        <v>0</v>
      </c>
      <c r="AP1" s="64">
        <f>MATCH(AO1,LUR!$A:$A,0)</f>
        <v>961</v>
      </c>
      <c r="AQ1" s="65"/>
      <c r="AR1" s="66"/>
    </row>
    <row r="2" spans="2:44" s="60" customFormat="1" ht="35.25" customHeight="1" x14ac:dyDescent="0.45">
      <c r="B2" s="57"/>
      <c r="C2" s="58" cm="1">
        <f t="array" ref="C2">INDEX(LUR!$A:$L,(_xlfn.XMATCH(C1,LUR!$A:$A,1)),2)</f>
        <v>10</v>
      </c>
      <c r="D2" s="276" t="str" cm="1">
        <f t="array" ref="D2">INDEX(LUR!$A:$L,D1,3)&amp;(RGBCOLOR((INDEX(LUR!$A:$L,D1,6)),(INDEX(LUR!$A:$L,D1,7)),(INDEX(LUR!$A:$L,D1,8))))</f>
        <v>B</v>
      </c>
      <c r="E2" s="59"/>
      <c r="F2" s="57"/>
      <c r="G2" s="58" cm="1">
        <f t="array" ref="G2">INDEX(LUR!$A:$L,(_xlfn.XMATCH(G1,LUR!$A:$A,1)),2)</f>
        <v>12</v>
      </c>
      <c r="H2" s="275" t="str" cm="1">
        <f t="array" ref="H2">INDEX(LUR!$A:$L,H1,3)&amp;(RGBCOLOR((INDEX(LUR!$A:$L,H1,6)),(INDEX(LUR!$A:$L,H1,7)),(INDEX(LUR!$A:$L,H1,8))))</f>
        <v>Q</v>
      </c>
      <c r="I2" s="59"/>
      <c r="J2" s="57"/>
      <c r="K2" s="58" cm="1">
        <f t="array" ref="K2">INDEX(LUR!$A:$L,(_xlfn.XMATCH(K1,LUR!$A:$A,1)),2)</f>
        <v>12</v>
      </c>
      <c r="L2" s="275" t="str" cm="1">
        <f t="array" ref="L2">INDEX(LUR!$A:$L,L1,3)&amp;(RGBCOLOR((INDEX(LUR!$A:$L,L1,6)),(INDEX(LUR!$A:$L,L1,7)),(INDEX(LUR!$A:$L,L1,8))))</f>
        <v>R</v>
      </c>
      <c r="M2" s="59"/>
      <c r="O2" s="61"/>
      <c r="Q2" s="57"/>
      <c r="R2" s="58" cm="1">
        <f t="array" ref="R2">INDEX(LUR!$A:$L,(_xlfn.XMATCH(R1,LUR!$A:$A,1)),2)</f>
        <v>56</v>
      </c>
      <c r="S2" s="275" t="str" cm="1">
        <f t="array" ref="S2">INDEX(LUR!$A:$L,S1,3)&amp;(RGBCOLOR((INDEX(LUR!$A:$L,S1,6)),(INDEX(LUR!$A:$L,S1,7)),(INDEX(LUR!$A:$L,S1,8))))</f>
        <v>O</v>
      </c>
      <c r="T2" s="59"/>
      <c r="U2" s="57"/>
      <c r="V2" s="58" cm="1">
        <f t="array" ref="V2">INDEX(LUR!$A:$L,(_xlfn.XMATCH(V1,LUR!$A:$A,1)),2)</f>
        <v>60</v>
      </c>
      <c r="W2" s="265" t="str" cm="1">
        <f t="array" ref="W2">INDEX(LUR!$A:$L,W1,3)&amp;(RGBCOLOR((INDEX(LUR!$A:$L,W1,6)),(INDEX(LUR!$A:$L,W1,7)),(INDEX(LUR!$A:$L,W1,8))))</f>
        <v>X</v>
      </c>
      <c r="X2" s="59"/>
      <c r="Y2" s="57"/>
      <c r="Z2" s="58" cm="1">
        <f t="array" ref="Z2">INDEX(LUR!$A:$L,(_xlfn.XMATCH(Z1,LUR!$A:$A,1)),2)</f>
        <v>60</v>
      </c>
      <c r="AA2" s="265" t="str" cm="1">
        <f t="array" ref="AA2">INDEX(LUR!$A:$L,AA1,3)&amp;(RGBCOLOR((INDEX(LUR!$A:$L,AA1,6)),(INDEX(LUR!$A:$L,AA1,7)),(INDEX(LUR!$A:$L,AA1,8))))</f>
        <v>Y</v>
      </c>
      <c r="AB2" s="59"/>
      <c r="AF2" s="57"/>
      <c r="AG2" s="58" cm="1">
        <f t="array" ref="AG2">INDEX(LUR!$A:$L,(_xlfn.XMATCH(AG1,LUR!$A:$A,1)),2)</f>
        <v>0</v>
      </c>
      <c r="AH2" s="261" t="str" cm="1">
        <f t="array" ref="AH2">INDEX(LUR!$A:$L,AH1,3)&amp;(RGBCOLOR((INDEX(LUR!$A:$L,AH1,6)),(INDEX(LUR!$A:$L,AH1,7)),(INDEX(LUR!$A:$L,AH1,8))))</f>
        <v/>
      </c>
      <c r="AI2" s="59"/>
      <c r="AJ2" s="57"/>
      <c r="AK2" s="58" cm="1">
        <f t="array" ref="AK2">INDEX(LUR!$A:$L,(_xlfn.XMATCH(AK1,LUR!$A:$A,1)),2)</f>
        <v>0</v>
      </c>
      <c r="AL2" s="261" t="str" cm="1">
        <f t="array" ref="AL2">INDEX(LUR!$A:$L,AL1,3)&amp;(RGBCOLOR((INDEX(LUR!$A:$L,AL1,6)),(INDEX(LUR!$A:$L,AL1,7)),(INDEX(LUR!$A:$L,AL1,8))))</f>
        <v/>
      </c>
      <c r="AM2" s="59"/>
      <c r="AN2" s="57"/>
      <c r="AO2" s="58" cm="1">
        <f t="array" ref="AO2">INDEX(LUR!$A:$L,(_xlfn.XMATCH(AO1,LUR!$A:$A,1)),2)</f>
        <v>0</v>
      </c>
      <c r="AP2" s="261" t="str" cm="1">
        <f t="array" ref="AP2">INDEX(LUR!$A:$L,AP1,3)&amp;(RGBCOLOR((INDEX(LUR!$A:$L,AP1,6)),(INDEX(LUR!$A:$L,AP1,7)),(INDEX(LUR!$A:$L,AP1,8))))</f>
        <v/>
      </c>
      <c r="AQ2" s="59"/>
    </row>
    <row r="3" spans="2:44" s="53" customFormat="1" ht="26.25" customHeight="1" x14ac:dyDescent="0.25">
      <c r="B3" s="284" t="str" cm="1">
        <f t="array" ref="B3">CONCATENATE("a ",INDEX(LUR!$A:$L,D1+3,4))</f>
        <v>a LOBOS VIEJOS</v>
      </c>
      <c r="C3" s="285"/>
      <c r="D3" s="285"/>
      <c r="E3" s="286"/>
      <c r="F3" s="284" t="str" cm="1">
        <f t="array" ref="F3">CONCATENATE("a ",INDEX(LUR!$A:$L,H1+3,4))</f>
        <v>a PUERTO</v>
      </c>
      <c r="G3" s="285"/>
      <c r="H3" s="285"/>
      <c r="I3" s="286"/>
      <c r="J3" s="284" t="str" cm="1">
        <f t="array" ref="J3">CONCATENATE("a ",INDEX(LUR!$A:$L,L1+3,4))</f>
        <v>a PUERTO</v>
      </c>
      <c r="K3" s="285"/>
      <c r="L3" s="285"/>
      <c r="M3" s="286"/>
      <c r="N3" s="54"/>
      <c r="O3" s="54"/>
      <c r="Q3" s="284" t="str" cm="1">
        <f t="array" ref="Q3">CONCATENATE("a ",INDEX(LUR!$A:$L,S1+3,4))</f>
        <v>a PTA. LOS LEONES</v>
      </c>
      <c r="R3" s="285"/>
      <c r="S3" s="285"/>
      <c r="T3" s="286"/>
      <c r="U3" s="284" t="str" cm="1">
        <f t="array" ref="U3">CONCATENATE("a ",INDEX(LUR!$A:$L,W1+3,4))</f>
        <v>a HUALPENCILLO</v>
      </c>
      <c r="V3" s="285"/>
      <c r="W3" s="285"/>
      <c r="X3" s="286"/>
      <c r="Y3" s="284" t="str" cm="1">
        <f t="array" ref="Y3">CONCATENATE("a ",INDEX(LUR!$A:$L,AA1+3,4))</f>
        <v>a PADRE HURTADO</v>
      </c>
      <c r="Z3" s="285"/>
      <c r="AA3" s="285"/>
      <c r="AB3" s="286"/>
      <c r="AC3" s="54"/>
      <c r="AF3" s="284" t="str" cm="1">
        <f t="array" ref="AF3">CONCATENATE("a ",INDEX(LUR!$A:$L,AH1+3,4))</f>
        <v>a 0</v>
      </c>
      <c r="AG3" s="285"/>
      <c r="AH3" s="285"/>
      <c r="AI3" s="286"/>
      <c r="AJ3" s="284" t="str" cm="1">
        <f t="array" ref="AJ3">CONCATENATE("a ",INDEX(LUR!$A:$L,AL1+3,4))</f>
        <v>a 0</v>
      </c>
      <c r="AK3" s="285"/>
      <c r="AL3" s="285"/>
      <c r="AM3" s="286"/>
      <c r="AN3" s="284" t="str" cm="1">
        <f t="array" ref="AN3">CONCATENATE("a ",INDEX(LUR!$A:$L,AP1+3,4))</f>
        <v>a 0</v>
      </c>
      <c r="AO3" s="285"/>
      <c r="AP3" s="285"/>
      <c r="AQ3" s="286"/>
      <c r="AR3" s="54"/>
    </row>
    <row r="4" spans="2:44" s="56" customFormat="1" ht="15" customHeight="1" x14ac:dyDescent="0.25">
      <c r="B4" s="284" t="str" cm="1">
        <f t="array" ref="B4">INDEX(LUR!$A:$L,D1,4)</f>
        <v>San Martín</v>
      </c>
      <c r="C4" s="285"/>
      <c r="D4" s="285"/>
      <c r="E4" s="286"/>
      <c r="F4" s="284" t="str" cm="1">
        <f t="array" ref="F4">INDEX(LUR!$A:$L,H1,4)</f>
        <v>Prat-Vega</v>
      </c>
      <c r="G4" s="285"/>
      <c r="H4" s="285"/>
      <c r="I4" s="286"/>
      <c r="J4" s="284" t="str" cm="1">
        <f t="array" ref="J4">INDEX(LUR!$A:$L,L1,4)</f>
        <v>Prat-Vega</v>
      </c>
      <c r="K4" s="285"/>
      <c r="L4" s="285"/>
      <c r="M4" s="286"/>
      <c r="N4" s="55"/>
      <c r="O4" s="55"/>
      <c r="Q4" s="284" t="str" cm="1">
        <f t="array" ref="Q4">INDEX(LUR!$A:$L,S1,4)</f>
        <v>O´Higgins - Prat</v>
      </c>
      <c r="R4" s="285"/>
      <c r="S4" s="285"/>
      <c r="T4" s="286"/>
      <c r="U4" s="284" t="str" cm="1">
        <f t="array" ref="U4">INDEX(LUR!$A:$L,W1,4)</f>
        <v>Paicaví - Freire</v>
      </c>
      <c r="V4" s="285"/>
      <c r="W4" s="285"/>
      <c r="X4" s="286"/>
      <c r="Y4" s="284" t="str" cm="1">
        <f t="array" ref="Y4">INDEX(LUR!$A:$L,AA1,4)</f>
        <v>Freire - Vega</v>
      </c>
      <c r="Z4" s="285"/>
      <c r="AA4" s="285"/>
      <c r="AB4" s="286"/>
      <c r="AC4" s="55"/>
      <c r="AF4" s="284" cm="1">
        <f t="array" ref="AF4">INDEX(LUR!$A:$L,AH1,4)</f>
        <v>0</v>
      </c>
      <c r="AG4" s="285"/>
      <c r="AH4" s="285"/>
      <c r="AI4" s="286"/>
      <c r="AJ4" s="284" cm="1">
        <f t="array" ref="AJ4">INDEX(LUR!$A:$L,AL1,4)</f>
        <v>0</v>
      </c>
      <c r="AK4" s="285"/>
      <c r="AL4" s="285"/>
      <c r="AM4" s="286"/>
      <c r="AN4" s="284" cm="1">
        <f t="array" ref="AN4">INDEX(LUR!$A:$L,AP1,4)</f>
        <v>0</v>
      </c>
      <c r="AO4" s="285"/>
      <c r="AP4" s="285"/>
      <c r="AQ4" s="286"/>
      <c r="AR4" s="55"/>
    </row>
    <row r="5" spans="2:44" s="56" customFormat="1" ht="15" customHeight="1" x14ac:dyDescent="0.25">
      <c r="B5" s="284" t="str" cm="1">
        <f t="array" ref="B5">INDEX(LUR!$A:$L,D1+1,4)</f>
        <v>Mall-Autopista</v>
      </c>
      <c r="C5" s="285"/>
      <c r="D5" s="285"/>
      <c r="E5" s="286"/>
      <c r="F5" s="284" t="str" cm="1">
        <f t="array" ref="F5">INDEX(LUR!$A:$L,H1+1,4)</f>
        <v>Club Hípico</v>
      </c>
      <c r="G5" s="285"/>
      <c r="H5" s="285"/>
      <c r="I5" s="286"/>
      <c r="J5" s="284" t="str" cm="1">
        <f t="array" ref="J5">INDEX(LUR!$A:$L,L1+1,4)</f>
        <v>Boldos-Bremen</v>
      </c>
      <c r="K5" s="285"/>
      <c r="L5" s="285"/>
      <c r="M5" s="286"/>
      <c r="N5" s="55"/>
      <c r="O5" s="55"/>
      <c r="Q5" s="284" t="str" cm="1">
        <f t="array" ref="Q5">INDEX(LUR!$A:$L,S1+1,4)</f>
        <v>Vega - Colón</v>
      </c>
      <c r="R5" s="285"/>
      <c r="S5" s="285"/>
      <c r="T5" s="286"/>
      <c r="U5" s="284" t="str" cm="1">
        <f t="array" ref="U5">INDEX(LUR!$A:$L,W1+1,4)</f>
        <v>Prat - Vega</v>
      </c>
      <c r="V5" s="285"/>
      <c r="W5" s="285"/>
      <c r="X5" s="286"/>
      <c r="Y5" s="284" t="str" cm="1">
        <f t="array" ref="Y5">INDEX(LUR!$A:$L,AA1+1,4)</f>
        <v>Lan C - Grecia</v>
      </c>
      <c r="Z5" s="285"/>
      <c r="AA5" s="285"/>
      <c r="AB5" s="286"/>
      <c r="AC5" s="55"/>
      <c r="AF5" s="284" cm="1">
        <f t="array" ref="AF5">INDEX(LUR!$A:$L,AH1+1,4)</f>
        <v>0</v>
      </c>
      <c r="AG5" s="285"/>
      <c r="AH5" s="285"/>
      <c r="AI5" s="286"/>
      <c r="AJ5" s="284" cm="1">
        <f t="array" ref="AJ5">INDEX(LUR!$A:$L,AL1+1,4)</f>
        <v>0</v>
      </c>
      <c r="AK5" s="285"/>
      <c r="AL5" s="285"/>
      <c r="AM5" s="286"/>
      <c r="AN5" s="284" cm="1">
        <f t="array" ref="AN5">INDEX(LUR!$A:$L,AP1+1,4)</f>
        <v>0</v>
      </c>
      <c r="AO5" s="285"/>
      <c r="AP5" s="285"/>
      <c r="AQ5" s="286"/>
      <c r="AR5" s="55"/>
    </row>
    <row r="6" spans="2:44" s="56" customFormat="1" ht="15" customHeight="1" x14ac:dyDescent="0.25">
      <c r="B6" s="284" t="str" cm="1">
        <f t="array" ref="B6">INDEX(LUR!$A:$L,D1+2,4)</f>
        <v>Thno-S.Vicente</v>
      </c>
      <c r="C6" s="285"/>
      <c r="D6" s="285"/>
      <c r="E6" s="286"/>
      <c r="F6" s="284" t="str" cm="1">
        <f t="array" ref="F6">INDEX(LUR!$A:$L,H1+2,4)</f>
        <v>Industrias</v>
      </c>
      <c r="G6" s="285"/>
      <c r="H6" s="285"/>
      <c r="I6" s="286"/>
      <c r="J6" s="284" t="str" cm="1">
        <f t="array" ref="J6">INDEX(LUR!$A:$L,L1+2,4)</f>
        <v>Industrias</v>
      </c>
      <c r="K6" s="285"/>
      <c r="L6" s="285"/>
      <c r="M6" s="286"/>
      <c r="N6" s="55"/>
      <c r="O6" s="55"/>
      <c r="Q6" s="284" t="str" cm="1">
        <f t="array" ref="Q6">INDEX(LUR!$A:$L,S1+2,4)</f>
        <v>Talcahuano</v>
      </c>
      <c r="R6" s="285"/>
      <c r="S6" s="285"/>
      <c r="T6" s="286"/>
      <c r="U6" s="284" t="str" cm="1">
        <f t="array" ref="U6">INDEX(LUR!$A:$L,W1+2,4)</f>
        <v>Lan C - Grecia</v>
      </c>
      <c r="V6" s="285"/>
      <c r="W6" s="285"/>
      <c r="X6" s="286"/>
      <c r="Y6" s="284" t="str" cm="1">
        <f t="array" ref="Y6">INDEX(LUR!$A:$L,AA1+2,4)</f>
        <v>Consultorio</v>
      </c>
      <c r="Z6" s="285"/>
      <c r="AA6" s="285"/>
      <c r="AB6" s="286"/>
      <c r="AC6" s="55"/>
      <c r="AF6" s="284" cm="1">
        <f t="array" ref="AF6">INDEX(LUR!$A:$L,AH1+2,4)</f>
        <v>0</v>
      </c>
      <c r="AG6" s="285"/>
      <c r="AH6" s="285"/>
      <c r="AI6" s="286"/>
      <c r="AJ6" s="284" cm="1">
        <f t="array" ref="AJ6">INDEX(LUR!$A:$L,AL1+2,4)</f>
        <v>0</v>
      </c>
      <c r="AK6" s="285"/>
      <c r="AL6" s="285"/>
      <c r="AM6" s="286"/>
      <c r="AN6" s="284" cm="1">
        <f t="array" ref="AN6">INDEX(LUR!$A:$L,AP1+2,4)</f>
        <v>0</v>
      </c>
      <c r="AO6" s="285"/>
      <c r="AP6" s="285"/>
      <c r="AQ6" s="286"/>
      <c r="AR6" s="55"/>
    </row>
    <row r="7" spans="2:44" s="53" customFormat="1" ht="23.25" customHeight="1" x14ac:dyDescent="0.25">
      <c r="B7" s="278" t="s">
        <v>552</v>
      </c>
      <c r="C7" s="279"/>
      <c r="D7" s="279"/>
      <c r="E7" s="280"/>
      <c r="F7" s="278" t="s">
        <v>552</v>
      </c>
      <c r="G7" s="279"/>
      <c r="H7" s="279"/>
      <c r="I7" s="280"/>
      <c r="J7" s="278" t="s">
        <v>552</v>
      </c>
      <c r="K7" s="279"/>
      <c r="L7" s="279"/>
      <c r="M7" s="280"/>
      <c r="N7" s="54"/>
      <c r="O7" s="54"/>
      <c r="Q7" s="278" t="s">
        <v>552</v>
      </c>
      <c r="R7" s="279"/>
      <c r="S7" s="279"/>
      <c r="T7" s="280"/>
      <c r="U7" s="278" t="s">
        <v>552</v>
      </c>
      <c r="V7" s="279"/>
      <c r="W7" s="279"/>
      <c r="X7" s="280"/>
      <c r="Y7" s="278" t="s">
        <v>552</v>
      </c>
      <c r="Z7" s="279"/>
      <c r="AA7" s="279"/>
      <c r="AB7" s="280"/>
      <c r="AC7" s="54"/>
      <c r="AF7" s="278" t="s">
        <v>552</v>
      </c>
      <c r="AG7" s="279"/>
      <c r="AH7" s="279"/>
      <c r="AI7" s="280"/>
      <c r="AJ7" s="278" t="s">
        <v>552</v>
      </c>
      <c r="AK7" s="279"/>
      <c r="AL7" s="279"/>
      <c r="AM7" s="280"/>
      <c r="AN7" s="278" t="s">
        <v>552</v>
      </c>
      <c r="AO7" s="279"/>
      <c r="AP7" s="279"/>
      <c r="AQ7" s="280"/>
      <c r="AR7" s="54"/>
    </row>
    <row r="8" spans="2:44" s="67" customFormat="1" ht="12" customHeight="1" x14ac:dyDescent="0.25">
      <c r="B8" s="62">
        <v>4</v>
      </c>
      <c r="C8" s="63" t="str">
        <f>VLOOKUP($B$52,BASE!$A$2:$BN$2454,3+B8,0)</f>
        <v>23Q</v>
      </c>
      <c r="D8" s="64">
        <f>MATCH(C8,LUR!$A:$A,0)</f>
        <v>372</v>
      </c>
      <c r="E8" s="65"/>
      <c r="F8" s="62">
        <v>5</v>
      </c>
      <c r="G8" s="63" t="str">
        <f>VLOOKUP($B$52,BASE!$A$2:$BN$2454,3+F8,0)</f>
        <v>30M</v>
      </c>
      <c r="H8" s="64">
        <f>MATCH(G8,LUR!$A:$A,0)</f>
        <v>427</v>
      </c>
      <c r="I8" s="65"/>
      <c r="J8" s="62">
        <v>6</v>
      </c>
      <c r="K8" s="63" t="str">
        <f>VLOOKUP($B$52,BASE!$A$2:$BN$2454,3+J8,0)</f>
        <v>30N</v>
      </c>
      <c r="L8" s="64">
        <f>MATCH(K8,LUR!$A:$A,0)</f>
        <v>432</v>
      </c>
      <c r="M8" s="65"/>
      <c r="N8" s="66"/>
      <c r="O8" s="66"/>
      <c r="Q8" s="62">
        <v>25</v>
      </c>
      <c r="R8" s="63" t="str">
        <f>VLOOKUP($B$52,BASE!$A$2:$BN$2454,3+Q8,0)</f>
        <v>62M</v>
      </c>
      <c r="S8" s="64">
        <f>MATCH(R8,LUR!$A:$A,0)</f>
        <v>672</v>
      </c>
      <c r="T8" s="65"/>
      <c r="U8" s="62">
        <v>26</v>
      </c>
      <c r="V8" s="63" t="str">
        <f>VLOOKUP($B$52,BASE!$A$2:$BN$2454,3+U8,0)</f>
        <v>62N</v>
      </c>
      <c r="W8" s="64">
        <f>MATCH(V8,LUR!$A:$A,0)</f>
        <v>682</v>
      </c>
      <c r="X8" s="65"/>
      <c r="Y8" s="62">
        <v>27</v>
      </c>
      <c r="Z8" s="63" t="str">
        <f>VLOOKUP($B$52,BASE!$A$2:$BN$2454,3+Y8,0)</f>
        <v>65E</v>
      </c>
      <c r="AA8" s="64">
        <f>MATCH(Z8,LUR!$A:$A,0)</f>
        <v>752</v>
      </c>
      <c r="AB8" s="65"/>
      <c r="AC8" s="66"/>
      <c r="AF8" s="62">
        <v>46</v>
      </c>
      <c r="AG8" s="63">
        <f>VLOOKUP($B$52,BASE!$A$2:$BN$2454,3+AF8,0)</f>
        <v>0</v>
      </c>
      <c r="AH8" s="64">
        <f>MATCH(AG8,LUR!$A:$A,0)</f>
        <v>961</v>
      </c>
      <c r="AI8" s="65"/>
      <c r="AJ8" s="62">
        <v>47</v>
      </c>
      <c r="AK8" s="63">
        <f>VLOOKUP($B$52,BASE!$A$2:$BN$2454,3+AJ8,0)</f>
        <v>0</v>
      </c>
      <c r="AL8" s="64">
        <f>MATCH(AK8,LUR!$A:$A,0)</f>
        <v>961</v>
      </c>
      <c r="AM8" s="65"/>
      <c r="AN8" s="62">
        <v>48</v>
      </c>
      <c r="AO8" s="63">
        <f>VLOOKUP($B$52,BASE!$A$2:$BN$2454,3+AN8,0)</f>
        <v>0</v>
      </c>
      <c r="AP8" s="64">
        <f>MATCH(AO8,LUR!$A:$A,0)</f>
        <v>961</v>
      </c>
      <c r="AQ8" s="65"/>
      <c r="AR8" s="66"/>
    </row>
    <row r="9" spans="2:44" s="60" customFormat="1" ht="35.25" customHeight="1" x14ac:dyDescent="0.45">
      <c r="B9" s="57"/>
      <c r="C9" s="58" cm="1">
        <f t="array" ref="C9">INDEX(LUR!$A:$L,(_xlfn.XMATCH(C8,LUR!$A:$A,1)),2)</f>
        <v>23</v>
      </c>
      <c r="D9" s="277" t="str" cm="1">
        <f t="array" ref="D9">INDEX(LUR!$A:$L,D8,3)&amp;(RGBCOLOR((INDEX(LUR!$A:$L,D8,6)),(INDEX(LUR!$A:$L,D8,7)),(INDEX(LUR!$A:$L,D8,8))))</f>
        <v>Q</v>
      </c>
      <c r="E9" s="59"/>
      <c r="F9" s="57"/>
      <c r="G9" s="58" cm="1">
        <f t="array" ref="G9">INDEX(LUR!$A:$L,(_xlfn.XMATCH(G8,LUR!$A:$A,1)),2)</f>
        <v>30</v>
      </c>
      <c r="H9" s="274" t="str" cm="1">
        <f t="array" ref="H9">INDEX(LUR!$A:$L,H8,3)&amp;(RGBCOLOR((INDEX(LUR!$A:$L,H8,6)),(INDEX(LUR!$A:$L,H8,7)),(INDEX(LUR!$A:$L,H8,8))))</f>
        <v>M</v>
      </c>
      <c r="I9" s="59"/>
      <c r="J9" s="57"/>
      <c r="K9" s="58" cm="1">
        <f t="array" ref="K9">INDEX(LUR!$A:$L,(_xlfn.XMATCH(K8,LUR!$A:$A,1)),2)</f>
        <v>30</v>
      </c>
      <c r="L9" s="274" t="str" cm="1">
        <f t="array" ref="L9">INDEX(LUR!$A:$L,L8,3)&amp;(RGBCOLOR((INDEX(LUR!$A:$L,L8,6)),(INDEX(LUR!$A:$L,L8,7)),(INDEX(LUR!$A:$L,L8,8))))</f>
        <v>N</v>
      </c>
      <c r="M9" s="59"/>
      <c r="O9" s="61"/>
      <c r="Q9" s="57"/>
      <c r="R9" s="58" cm="1">
        <f t="array" ref="R9">INDEX(LUR!$A:$L,(_xlfn.XMATCH(R8,LUR!$A:$A,1)),2)</f>
        <v>62</v>
      </c>
      <c r="S9" s="275" t="str" cm="1">
        <f t="array" ref="S9">INDEX(LUR!$A:$L,S8,3)&amp;(RGBCOLOR((INDEX(LUR!$A:$L,S8,6)),(INDEX(LUR!$A:$L,S8,7)),(INDEX(LUR!$A:$L,S8,8))))</f>
        <v>M</v>
      </c>
      <c r="T9" s="59"/>
      <c r="U9" s="57"/>
      <c r="V9" s="58" cm="1">
        <f t="array" ref="V9">INDEX(LUR!$A:$L,(_xlfn.XMATCH(V8,LUR!$A:$A,1)),2)</f>
        <v>62</v>
      </c>
      <c r="W9" s="275" t="str" cm="1">
        <f t="array" ref="W9">INDEX(LUR!$A:$L,W8,3)&amp;(RGBCOLOR((INDEX(LUR!$A:$L,W8,6)),(INDEX(LUR!$A:$L,W8,7)),(INDEX(LUR!$A:$L,W8,8))))</f>
        <v>N</v>
      </c>
      <c r="X9" s="59"/>
      <c r="Y9" s="57"/>
      <c r="Z9" s="58" cm="1">
        <f t="array" ref="Z9">INDEX(LUR!$A:$L,(_xlfn.XMATCH(Z8,LUR!$A:$A,1)),2)</f>
        <v>65</v>
      </c>
      <c r="AA9" s="265" t="str" cm="1">
        <f t="array" ref="AA9">INDEX(LUR!$A:$L,AA8,3)&amp;(RGBCOLOR((INDEX(LUR!$A:$L,AA8,6)),(INDEX(LUR!$A:$L,AA8,7)),(INDEX(LUR!$A:$L,AA8,8))))</f>
        <v>E</v>
      </c>
      <c r="AB9" s="59"/>
      <c r="AF9" s="57"/>
      <c r="AG9" s="58" cm="1">
        <f t="array" ref="AG9">INDEX(LUR!$A:$L,(_xlfn.XMATCH(AG8,LUR!$A:$A,1)),2)</f>
        <v>0</v>
      </c>
      <c r="AH9" s="261" t="str" cm="1">
        <f t="array" ref="AH9">INDEX(LUR!$A:$L,AH8,3)&amp;(RGBCOLOR((INDEX(LUR!$A:$L,AH8,6)),(INDEX(LUR!$A:$L,AH8,7)),(INDEX(LUR!$A:$L,AH8,8))))</f>
        <v/>
      </c>
      <c r="AI9" s="59"/>
      <c r="AJ9" s="57"/>
      <c r="AK9" s="58" cm="1">
        <f t="array" ref="AK9">INDEX(LUR!$A:$L,(_xlfn.XMATCH(AK8,LUR!$A:$A,1)),2)</f>
        <v>0</v>
      </c>
      <c r="AL9" s="261" t="str" cm="1">
        <f t="array" ref="AL9">INDEX(LUR!$A:$L,AL8,3)&amp;(RGBCOLOR((INDEX(LUR!$A:$L,AL8,6)),(INDEX(LUR!$A:$L,AL8,7)),(INDEX(LUR!$A:$L,AL8,8))))</f>
        <v/>
      </c>
      <c r="AM9" s="59"/>
      <c r="AN9" s="57"/>
      <c r="AO9" s="58" cm="1">
        <f t="array" ref="AO9">INDEX(LUR!$A:$L,(_xlfn.XMATCH(AO8,LUR!$A:$A,1)),2)</f>
        <v>0</v>
      </c>
      <c r="AP9" s="261" t="str" cm="1">
        <f t="array" ref="AP9">INDEX(LUR!$A:$L,AP8,3)&amp;(RGBCOLOR((INDEX(LUR!$A:$L,AP8,6)),(INDEX(LUR!$A:$L,AP8,7)),(INDEX(LUR!$A:$L,AP8,8))))</f>
        <v/>
      </c>
      <c r="AQ9" s="59"/>
    </row>
    <row r="10" spans="2:44" s="53" customFormat="1" ht="26.25" customHeight="1" x14ac:dyDescent="0.25">
      <c r="B10" s="284" t="str" cm="1">
        <f t="array" ref="B10">CONCATENATE("a ",INDEX(LUR!$A:$L,D8+3,4))</f>
        <v>a MICHAIHUE</v>
      </c>
      <c r="C10" s="285"/>
      <c r="D10" s="285"/>
      <c r="E10" s="286"/>
      <c r="F10" s="284" t="str" cm="1">
        <f t="array" ref="F10">CONCATENATE("a ",INDEX(LUR!$A:$L,H8+3,4))</f>
        <v>a INDUSTRIAS</v>
      </c>
      <c r="G10" s="285"/>
      <c r="H10" s="285"/>
      <c r="I10" s="286"/>
      <c r="J10" s="284" t="str" cm="1">
        <f t="array" ref="J10">CONCATENATE("a ",INDEX(LUR!$A:$L,L8+3,4))</f>
        <v>a HOSP. HIGUERAS</v>
      </c>
      <c r="K10" s="285"/>
      <c r="L10" s="285"/>
      <c r="M10" s="286"/>
      <c r="N10" s="54"/>
      <c r="O10" s="54"/>
      <c r="Q10" s="284" t="str" cm="1">
        <f t="array" ref="Q10">CONCATENATE("a ",INDEX(LUR!$A:$L,S8+3,4))</f>
        <v>a SAN VICENTE</v>
      </c>
      <c r="R10" s="285"/>
      <c r="S10" s="285"/>
      <c r="T10" s="286"/>
      <c r="U10" s="284" t="str" cm="1">
        <f t="array" ref="U10">CONCATENATE("a ",INDEX(LUR!$A:$L,W8+3,4))</f>
        <v>a SAN VICENTE</v>
      </c>
      <c r="V10" s="285"/>
      <c r="W10" s="285"/>
      <c r="X10" s="286"/>
      <c r="Y10" s="284" t="str" cm="1">
        <f t="array" ref="Y10">CONCATENATE("a ",INDEX(LUR!$A:$L,AA8+3,4))</f>
        <v>a PEÑUELAS</v>
      </c>
      <c r="Z10" s="285"/>
      <c r="AA10" s="285"/>
      <c r="AB10" s="286"/>
      <c r="AC10" s="54"/>
      <c r="AF10" s="284" t="str" cm="1">
        <f t="array" ref="AF10">CONCATENATE("a ",INDEX(LUR!$A:$L,AH8+3,4))</f>
        <v>a 0</v>
      </c>
      <c r="AG10" s="285"/>
      <c r="AH10" s="285"/>
      <c r="AI10" s="286"/>
      <c r="AJ10" s="284" t="str" cm="1">
        <f t="array" ref="AJ10">CONCATENATE("a ",INDEX(LUR!$A:$L,AL8+3,4))</f>
        <v>a 0</v>
      </c>
      <c r="AK10" s="285"/>
      <c r="AL10" s="285"/>
      <c r="AM10" s="286"/>
      <c r="AN10" s="284" t="str" cm="1">
        <f t="array" ref="AN10">CONCATENATE("a ",INDEX(LUR!$A:$L,AP8+3,4))</f>
        <v>a 0</v>
      </c>
      <c r="AO10" s="285"/>
      <c r="AP10" s="285"/>
      <c r="AQ10" s="286"/>
      <c r="AR10" s="54"/>
    </row>
    <row r="11" spans="2:44" s="56" customFormat="1" ht="15" customHeight="1" x14ac:dyDescent="0.25">
      <c r="B11" s="284" t="str" cm="1">
        <f t="array" ref="B11">INDEX(LUR!$A:$L,D8,4)</f>
        <v>Carrera-Vega</v>
      </c>
      <c r="C11" s="285"/>
      <c r="D11" s="285"/>
      <c r="E11" s="286"/>
      <c r="F11" s="284" t="str" cm="1">
        <f t="array" ref="F11">INDEX(LUR!$A:$L,H8,4)</f>
        <v>Freire - Vega</v>
      </c>
      <c r="G11" s="285"/>
      <c r="H11" s="285"/>
      <c r="I11" s="286"/>
      <c r="J11" s="284" t="str" cm="1">
        <f t="array" ref="J11">INDEX(LUR!$A:$L,L8,4)</f>
        <v>P. Chico - Freire</v>
      </c>
      <c r="K11" s="285"/>
      <c r="L11" s="285"/>
      <c r="M11" s="286"/>
      <c r="N11" s="55"/>
      <c r="O11" s="55"/>
      <c r="Q11" s="284" t="str" cm="1">
        <f t="array" ref="Q11">INDEX(LUR!$A:$L,S8,4)</f>
        <v>O´Higgins -Prat</v>
      </c>
      <c r="R11" s="285"/>
      <c r="S11" s="285"/>
      <c r="T11" s="286"/>
      <c r="U11" s="284" t="str" cm="1">
        <f t="array" ref="U11">INDEX(LUR!$A:$L,W8,4)</f>
        <v>O´Higgins- Prat</v>
      </c>
      <c r="V11" s="285"/>
      <c r="W11" s="285"/>
      <c r="X11" s="286"/>
      <c r="Y11" s="284" t="str" cm="1">
        <f t="array" ref="Y11">INDEX(LUR!$A:$L,AA8,4)</f>
        <v>Freire -Prat</v>
      </c>
      <c r="Z11" s="285"/>
      <c r="AA11" s="285"/>
      <c r="AB11" s="286"/>
      <c r="AC11" s="55"/>
      <c r="AF11" s="284" cm="1">
        <f t="array" ref="AF11">INDEX(LUR!$A:$L,AH8,4)</f>
        <v>0</v>
      </c>
      <c r="AG11" s="285"/>
      <c r="AH11" s="285"/>
      <c r="AI11" s="286"/>
      <c r="AJ11" s="284" cm="1">
        <f t="array" ref="AJ11">INDEX(LUR!$A:$L,AL8,4)</f>
        <v>0</v>
      </c>
      <c r="AK11" s="285"/>
      <c r="AL11" s="285"/>
      <c r="AM11" s="286"/>
      <c r="AN11" s="284" cm="1">
        <f t="array" ref="AN11">INDEX(LUR!$A:$L,AP8,4)</f>
        <v>0</v>
      </c>
      <c r="AO11" s="285"/>
      <c r="AP11" s="285"/>
      <c r="AQ11" s="286"/>
      <c r="AR11" s="55"/>
    </row>
    <row r="12" spans="2:44" s="56" customFormat="1" ht="15" customHeight="1" x14ac:dyDescent="0.25">
      <c r="B12" s="284" t="str" cm="1">
        <f t="array" ref="B12">INDEX(LUR!$A:$L,D8+1,4)</f>
        <v>Candelaria</v>
      </c>
      <c r="C12" s="285"/>
      <c r="D12" s="285"/>
      <c r="E12" s="286"/>
      <c r="F12" s="284" t="str" cm="1">
        <f t="array" ref="F12">INDEX(LUR!$A:$L,H8+1,4)</f>
        <v>Bremen - Hualpén</v>
      </c>
      <c r="G12" s="285"/>
      <c r="H12" s="285"/>
      <c r="I12" s="286"/>
      <c r="J12" s="284" t="str" cm="1">
        <f t="array" ref="J12">INDEX(LUR!$A:$L,L8+1,4)</f>
        <v>Vega - Los Copihues</v>
      </c>
      <c r="K12" s="285"/>
      <c r="L12" s="285"/>
      <c r="M12" s="286"/>
      <c r="N12" s="55"/>
      <c r="O12" s="55"/>
      <c r="Q12" s="284" t="str" cm="1">
        <f t="array" ref="Q12">INDEX(LUR!$A:$L,S8+1,4)</f>
        <v>Vega -Higueras</v>
      </c>
      <c r="R12" s="285"/>
      <c r="S12" s="285"/>
      <c r="T12" s="286"/>
      <c r="U12" s="284" t="str" cm="1">
        <f t="array" ref="U12">INDEX(LUR!$A:$L,W8+1,4)</f>
        <v>Vega -Higueras</v>
      </c>
      <c r="V12" s="285"/>
      <c r="W12" s="285"/>
      <c r="X12" s="286"/>
      <c r="Y12" s="284" t="str" cm="1">
        <f t="array" ref="Y12">INDEX(LUR!$A:$L,AA8+1,4)</f>
        <v>Vega- Los Boldos</v>
      </c>
      <c r="Z12" s="285"/>
      <c r="AA12" s="285"/>
      <c r="AB12" s="286"/>
      <c r="AC12" s="55"/>
      <c r="AF12" s="284" cm="1">
        <f t="array" ref="AF12">INDEX(LUR!$A:$L,AH8+1,4)</f>
        <v>0</v>
      </c>
      <c r="AG12" s="285"/>
      <c r="AH12" s="285"/>
      <c r="AI12" s="286"/>
      <c r="AJ12" s="284" cm="1">
        <f t="array" ref="AJ12">INDEX(LUR!$A:$L,AL8+1,4)</f>
        <v>0</v>
      </c>
      <c r="AK12" s="285"/>
      <c r="AL12" s="285"/>
      <c r="AM12" s="286"/>
      <c r="AN12" s="284" cm="1">
        <f t="array" ref="AN12">INDEX(LUR!$A:$L,AP8+1,4)</f>
        <v>0</v>
      </c>
      <c r="AO12" s="285"/>
      <c r="AP12" s="285"/>
      <c r="AQ12" s="286"/>
      <c r="AR12" s="55"/>
    </row>
    <row r="13" spans="2:44" s="56" customFormat="1" ht="15" customHeight="1" x14ac:dyDescent="0.25">
      <c r="B13" s="284" t="str" cm="1">
        <f t="array" ref="B13">INDEX(LUR!$A:$L,D8+2,4)</f>
        <v>Boca Sur</v>
      </c>
      <c r="C13" s="285"/>
      <c r="D13" s="285"/>
      <c r="E13" s="286"/>
      <c r="F13" s="284" t="str" cm="1">
        <f t="array" ref="F13">INDEX(LUR!$A:$L,H8+2,4)</f>
        <v>Lan B - Higueras</v>
      </c>
      <c r="G13" s="285"/>
      <c r="H13" s="285"/>
      <c r="I13" s="286"/>
      <c r="J13" s="284" t="str" cm="1">
        <f t="array" ref="J13">INDEX(LUR!$A:$L,L8+2,4)</f>
        <v>Peñuelas - Floresta</v>
      </c>
      <c r="K13" s="285"/>
      <c r="L13" s="285"/>
      <c r="M13" s="286"/>
      <c r="N13" s="55"/>
      <c r="O13" s="55"/>
      <c r="Q13" s="284" t="str" cm="1">
        <f t="array" ref="Q13">INDEX(LUR!$A:$L,S8+2,4)</f>
        <v>Hospital</v>
      </c>
      <c r="R13" s="285"/>
      <c r="S13" s="285"/>
      <c r="T13" s="286"/>
      <c r="U13" s="284" t="str" cm="1">
        <f t="array" ref="U13">INDEX(LUR!$A:$L,W8+2,4)</f>
        <v>Hospital</v>
      </c>
      <c r="V13" s="285"/>
      <c r="W13" s="285"/>
      <c r="X13" s="286"/>
      <c r="Y13" s="284" t="str" cm="1">
        <f t="array" ref="Y13">INDEX(LUR!$A:$L,AA8+2,4)</f>
        <v>Floresta - P. Hurtado</v>
      </c>
      <c r="Z13" s="285"/>
      <c r="AA13" s="285"/>
      <c r="AB13" s="286"/>
      <c r="AC13" s="55"/>
      <c r="AF13" s="284" cm="1">
        <f t="array" ref="AF13">INDEX(LUR!$A:$L,AH8+2,4)</f>
        <v>0</v>
      </c>
      <c r="AG13" s="285"/>
      <c r="AH13" s="285"/>
      <c r="AI13" s="286"/>
      <c r="AJ13" s="284" cm="1">
        <f t="array" ref="AJ13">INDEX(LUR!$A:$L,AL8+2,4)</f>
        <v>0</v>
      </c>
      <c r="AK13" s="285"/>
      <c r="AL13" s="285"/>
      <c r="AM13" s="286"/>
      <c r="AN13" s="284" cm="1">
        <f t="array" ref="AN13">INDEX(LUR!$A:$L,AP8+2,4)</f>
        <v>0</v>
      </c>
      <c r="AO13" s="285"/>
      <c r="AP13" s="285"/>
      <c r="AQ13" s="286"/>
      <c r="AR13" s="55"/>
    </row>
    <row r="14" spans="2:44" s="53" customFormat="1" ht="23.25" customHeight="1" x14ac:dyDescent="0.25">
      <c r="B14" s="278" t="s">
        <v>552</v>
      </c>
      <c r="C14" s="279"/>
      <c r="D14" s="279"/>
      <c r="E14" s="280"/>
      <c r="F14" s="278" t="s">
        <v>552</v>
      </c>
      <c r="G14" s="279"/>
      <c r="H14" s="279"/>
      <c r="I14" s="280"/>
      <c r="J14" s="278" t="s">
        <v>552</v>
      </c>
      <c r="K14" s="279"/>
      <c r="L14" s="279"/>
      <c r="M14" s="280"/>
      <c r="N14" s="54"/>
      <c r="O14" s="54"/>
      <c r="Q14" s="278" t="s">
        <v>552</v>
      </c>
      <c r="R14" s="279"/>
      <c r="S14" s="279"/>
      <c r="T14" s="280"/>
      <c r="U14" s="278" t="s">
        <v>552</v>
      </c>
      <c r="V14" s="279"/>
      <c r="W14" s="279"/>
      <c r="X14" s="280"/>
      <c r="Y14" s="278" t="s">
        <v>552</v>
      </c>
      <c r="Z14" s="279"/>
      <c r="AA14" s="279"/>
      <c r="AB14" s="280"/>
      <c r="AC14" s="54"/>
      <c r="AF14" s="278" t="s">
        <v>552</v>
      </c>
      <c r="AG14" s="279"/>
      <c r="AH14" s="279"/>
      <c r="AI14" s="280"/>
      <c r="AJ14" s="278" t="s">
        <v>552</v>
      </c>
      <c r="AK14" s="279"/>
      <c r="AL14" s="279"/>
      <c r="AM14" s="280"/>
      <c r="AN14" s="278" t="s">
        <v>552</v>
      </c>
      <c r="AO14" s="279"/>
      <c r="AP14" s="279"/>
      <c r="AQ14" s="280"/>
      <c r="AR14" s="54"/>
    </row>
    <row r="15" spans="2:44" s="67" customFormat="1" ht="12" customHeight="1" x14ac:dyDescent="0.25">
      <c r="B15" s="62">
        <v>7</v>
      </c>
      <c r="C15" s="63" t="str">
        <f>VLOOKUP($B$52,BASE!$A$2:$BN$2454,3+B15,0)</f>
        <v>30Q</v>
      </c>
      <c r="D15" s="64">
        <f>MATCH(C15,LUR!$A:$A,0)</f>
        <v>442</v>
      </c>
      <c r="E15" s="65"/>
      <c r="F15" s="62">
        <v>8</v>
      </c>
      <c r="G15" s="63" t="str">
        <f>VLOOKUP($B$52,BASE!$A$2:$BN$2454,3+F15,0)</f>
        <v>30R</v>
      </c>
      <c r="H15" s="64">
        <f>MATCH(G15,LUR!$A:$A,0)</f>
        <v>437</v>
      </c>
      <c r="I15" s="65"/>
      <c r="J15" s="62">
        <v>9</v>
      </c>
      <c r="K15" s="63" t="str">
        <f>VLOOKUP($B$52,BASE!$A$2:$BN$2454,3+J15,0)</f>
        <v>30Z</v>
      </c>
      <c r="L15" s="64">
        <f>MATCH(K15,LUR!$A:$A,0)</f>
        <v>447</v>
      </c>
      <c r="M15" s="65"/>
      <c r="N15" s="66"/>
      <c r="O15" s="66"/>
      <c r="Q15" s="62">
        <v>28</v>
      </c>
      <c r="R15" s="63" t="str">
        <f>VLOOKUP($B$52,BASE!$A$2:$BN$2454,3+Q15,0)</f>
        <v>70I</v>
      </c>
      <c r="S15" s="64">
        <f>MATCH(R15,LUR!$A:$A,0)</f>
        <v>767</v>
      </c>
      <c r="T15" s="65"/>
      <c r="U15" s="62">
        <v>29</v>
      </c>
      <c r="V15" s="63" t="str">
        <f>VLOOKUP($B$52,BASE!$A$2:$BN$2454,3+U15,0)</f>
        <v>70J</v>
      </c>
      <c r="W15" s="64">
        <f>MATCH(V15,LUR!$A:$A,0)</f>
        <v>772</v>
      </c>
      <c r="X15" s="65"/>
      <c r="Y15" s="62">
        <v>30</v>
      </c>
      <c r="Z15" s="63" t="str">
        <f>VLOOKUP($B$52,BASE!$A$2:$BN$2454,3+Y15,0)</f>
        <v>70K</v>
      </c>
      <c r="AA15" s="64">
        <f>MATCH(Z15,LUR!$A:$A,0)</f>
        <v>777</v>
      </c>
      <c r="AB15" s="65"/>
      <c r="AC15" s="66"/>
      <c r="AF15" s="62">
        <v>49</v>
      </c>
      <c r="AG15" s="63">
        <f>VLOOKUP($B$52,BASE!$A$2:$BN$2454,3+AF15,0)</f>
        <v>0</v>
      </c>
      <c r="AH15" s="64">
        <f>MATCH(AG15,LUR!$A:$A,0)</f>
        <v>961</v>
      </c>
      <c r="AI15" s="65"/>
      <c r="AJ15" s="62">
        <v>50</v>
      </c>
      <c r="AK15" s="63">
        <f>VLOOKUP($B$52,BASE!$A$2:$BN$2454,3+AJ15,0)</f>
        <v>0</v>
      </c>
      <c r="AL15" s="64">
        <f>MATCH(AK15,LUR!$A:$A,0)</f>
        <v>961</v>
      </c>
      <c r="AM15" s="65"/>
      <c r="AN15" s="62">
        <v>51</v>
      </c>
      <c r="AO15" s="63">
        <f>VLOOKUP($B$52,BASE!$A$2:$BN$2454,3+AN15,0)</f>
        <v>0</v>
      </c>
      <c r="AP15" s="64">
        <f>MATCH(AO15,LUR!$A:$A,0)</f>
        <v>961</v>
      </c>
      <c r="AQ15" s="65"/>
      <c r="AR15" s="66"/>
    </row>
    <row r="16" spans="2:44" s="60" customFormat="1" ht="35.25" customHeight="1" x14ac:dyDescent="0.45">
      <c r="B16" s="57"/>
      <c r="C16" s="58" cm="1">
        <f t="array" ref="C16">INDEX(LUR!$A:$L,(_xlfn.XMATCH(C15,LUR!$A:$A,1)),2)</f>
        <v>30</v>
      </c>
      <c r="D16" s="274" t="str" cm="1">
        <f t="array" ref="D16">INDEX(LUR!$A:$L,D15,3)&amp;(RGBCOLOR((INDEX(LUR!$A:$L,D15,6)),(INDEX(LUR!$A:$L,D15,7)),(INDEX(LUR!$A:$L,D15,8))))</f>
        <v>Q</v>
      </c>
      <c r="E16" s="59"/>
      <c r="F16" s="57"/>
      <c r="G16" s="58" cm="1">
        <f t="array" ref="G16">INDEX(LUR!$A:$L,(_xlfn.XMATCH(G15,LUR!$A:$A,1)),2)</f>
        <v>30</v>
      </c>
      <c r="H16" s="274" t="str" cm="1">
        <f t="array" ref="H16">INDEX(LUR!$A:$L,H15,3)&amp;(RGBCOLOR((INDEX(LUR!$A:$L,H15,6)),(INDEX(LUR!$A:$L,H15,7)),(INDEX(LUR!$A:$L,H15,8))))</f>
        <v>R</v>
      </c>
      <c r="I16" s="59"/>
      <c r="J16" s="57"/>
      <c r="K16" s="58" cm="1">
        <f t="array" ref="K16">INDEX(LUR!$A:$L,(_xlfn.XMATCH(K15,LUR!$A:$A,1)),2)</f>
        <v>30</v>
      </c>
      <c r="L16" s="274" t="str" cm="1">
        <f t="array" ref="L16">INDEX(LUR!$A:$L,L15,3)&amp;(RGBCOLOR((INDEX(LUR!$A:$L,L15,6)),(INDEX(LUR!$A:$L,L15,7)),(INDEX(LUR!$A:$L,L15,8))))</f>
        <v>Z</v>
      </c>
      <c r="M16" s="59"/>
      <c r="O16" s="61"/>
      <c r="Q16" s="57"/>
      <c r="R16" s="58" cm="1">
        <f t="array" ref="R16">INDEX(LUR!$A:$L,(_xlfn.XMATCH(R15,LUR!$A:$A,1)),2)</f>
        <v>70</v>
      </c>
      <c r="S16" s="276" t="str" cm="1">
        <f t="array" ref="S16">INDEX(LUR!$A:$L,S15,3)&amp;(RGBCOLOR((INDEX(LUR!$A:$L,S15,6)),(INDEX(LUR!$A:$L,S15,7)),(INDEX(LUR!$A:$L,S15,8))))</f>
        <v>I</v>
      </c>
      <c r="T16" s="59"/>
      <c r="U16" s="57"/>
      <c r="V16" s="58" cm="1">
        <f t="array" ref="V16">INDEX(LUR!$A:$L,(_xlfn.XMATCH(V15,LUR!$A:$A,1)),2)</f>
        <v>70</v>
      </c>
      <c r="W16" s="276" t="str" cm="1">
        <f t="array" ref="W16">INDEX(LUR!$A:$L,W15,3)&amp;(RGBCOLOR((INDEX(LUR!$A:$L,W15,6)),(INDEX(LUR!$A:$L,W15,7)),(INDEX(LUR!$A:$L,W15,8))))</f>
        <v>J</v>
      </c>
      <c r="X16" s="59"/>
      <c r="Y16" s="57"/>
      <c r="Z16" s="58" cm="1">
        <f t="array" ref="Z16">INDEX(LUR!$A:$L,(_xlfn.XMATCH(Z15,LUR!$A:$A,1)),2)</f>
        <v>70</v>
      </c>
      <c r="AA16" s="276" t="str" cm="1">
        <f t="array" ref="AA16">INDEX(LUR!$A:$L,AA15,3)&amp;(RGBCOLOR((INDEX(LUR!$A:$L,AA15,6)),(INDEX(LUR!$A:$L,AA15,7)),(INDEX(LUR!$A:$L,AA15,8))))</f>
        <v>K</v>
      </c>
      <c r="AB16" s="59"/>
      <c r="AF16" s="57"/>
      <c r="AG16" s="58" cm="1">
        <f t="array" ref="AG16">INDEX(LUR!$A:$L,(_xlfn.XMATCH(AG15,LUR!$A:$A,1)),2)</f>
        <v>0</v>
      </c>
      <c r="AH16" s="261" t="str" cm="1">
        <f t="array" ref="AH16">INDEX(LUR!$A:$L,AH15,3)&amp;(RGBCOLOR((INDEX(LUR!$A:$L,AH15,6)),(INDEX(LUR!$A:$L,AH15,7)),(INDEX(LUR!$A:$L,AH15,8))))</f>
        <v/>
      </c>
      <c r="AI16" s="59"/>
      <c r="AJ16" s="57"/>
      <c r="AK16" s="58" cm="1">
        <f t="array" ref="AK16">INDEX(LUR!$A:$L,(_xlfn.XMATCH(AK15,LUR!$A:$A,1)),2)</f>
        <v>0</v>
      </c>
      <c r="AL16" s="261" t="str" cm="1">
        <f t="array" ref="AL16">INDEX(LUR!$A:$L,AL15,3)&amp;(RGBCOLOR((INDEX(LUR!$A:$L,AL15,6)),(INDEX(LUR!$A:$L,AL15,7)),(INDEX(LUR!$A:$L,AL15,8))))</f>
        <v/>
      </c>
      <c r="AM16" s="59"/>
      <c r="AN16" s="57"/>
      <c r="AO16" s="58" cm="1">
        <f t="array" ref="AO16">INDEX(LUR!$A:$L,(_xlfn.XMATCH(AO15,LUR!$A:$A,1)),2)</f>
        <v>0</v>
      </c>
      <c r="AP16" s="261" t="str" cm="1">
        <f t="array" ref="AP16">INDEX(LUR!$A:$L,AP15,3)&amp;(RGBCOLOR((INDEX(LUR!$A:$L,AP15,6)),(INDEX(LUR!$A:$L,AP15,7)),(INDEX(LUR!$A:$L,AP15,8))))</f>
        <v/>
      </c>
      <c r="AQ16" s="59"/>
    </row>
    <row r="17" spans="2:44" s="53" customFormat="1" ht="26.25" customHeight="1" x14ac:dyDescent="0.25">
      <c r="B17" s="284" t="str" cm="1">
        <f t="array" ref="B17">CONCATENATE("a ",INDEX(LUR!$A:$L,D15+3,4))</f>
        <v>a HIGUERAS</v>
      </c>
      <c r="C17" s="285"/>
      <c r="D17" s="285"/>
      <c r="E17" s="286"/>
      <c r="F17" s="284" t="str" cm="1">
        <f t="array" ref="F17">CONCATENATE("a ",INDEX(LUR!$A:$L,H15+3,4))</f>
        <v>a HIGUERAS</v>
      </c>
      <c r="G17" s="285"/>
      <c r="H17" s="285"/>
      <c r="I17" s="286"/>
      <c r="J17" s="284" t="str" cm="1">
        <f t="array" ref="J17">CONCATENATE("a ",INDEX(LUR!$A:$L,L15+3,4))</f>
        <v>a HOSPITAL HIGUERAS</v>
      </c>
      <c r="K17" s="285"/>
      <c r="L17" s="285"/>
      <c r="M17" s="286"/>
      <c r="N17" s="54"/>
      <c r="O17" s="54"/>
      <c r="Q17" s="284" t="str" cm="1">
        <f t="array" ref="Q17">CONCATENATE("a ",INDEX(LUR!$A:$L,S15+3,4))</f>
        <v>a CENTINELA</v>
      </c>
      <c r="R17" s="285"/>
      <c r="S17" s="285"/>
      <c r="T17" s="286"/>
      <c r="U17" s="284" t="str" cm="1">
        <f t="array" ref="U17">CONCATENATE("a ",INDEX(LUR!$A:$L,W15+3,4))</f>
        <v>a LOS COPIHUES</v>
      </c>
      <c r="V17" s="285"/>
      <c r="W17" s="285"/>
      <c r="X17" s="286"/>
      <c r="Y17" s="284" t="str" cm="1">
        <f t="array" ref="Y17">CONCATENATE("a ",INDEX(LUR!$A:$L,AA15+3,4))</f>
        <v>a LOS COPIHUES</v>
      </c>
      <c r="Z17" s="285"/>
      <c r="AA17" s="285"/>
      <c r="AB17" s="286"/>
      <c r="AC17" s="54"/>
      <c r="AF17" s="284" t="str" cm="1">
        <f t="array" ref="AF17">CONCATENATE("a ",INDEX(LUR!$A:$L,AH15+3,4))</f>
        <v>a 0</v>
      </c>
      <c r="AG17" s="285"/>
      <c r="AH17" s="285"/>
      <c r="AI17" s="286"/>
      <c r="AJ17" s="284" t="str" cm="1">
        <f t="array" ref="AJ17">CONCATENATE("a ",INDEX(LUR!$A:$L,AL15+3,4))</f>
        <v>a 0</v>
      </c>
      <c r="AK17" s="285"/>
      <c r="AL17" s="285"/>
      <c r="AM17" s="286"/>
      <c r="AN17" s="284" t="str" cm="1">
        <f t="array" ref="AN17">CONCATENATE("a ",INDEX(LUR!$A:$L,AP15+3,4))</f>
        <v>a 0</v>
      </c>
      <c r="AO17" s="285"/>
      <c r="AP17" s="285"/>
      <c r="AQ17" s="286"/>
      <c r="AR17" s="54"/>
    </row>
    <row r="18" spans="2:44" s="56" customFormat="1" ht="15" customHeight="1" x14ac:dyDescent="0.25">
      <c r="B18" s="284" t="str" cm="1">
        <f t="array" ref="B18">INDEX(LUR!$A:$L,D15,4)</f>
        <v>O´Higgins- Vega</v>
      </c>
      <c r="C18" s="285"/>
      <c r="D18" s="285"/>
      <c r="E18" s="286"/>
      <c r="F18" s="284" t="str" cm="1">
        <f t="array" ref="F18">INDEX(LUR!$A:$L,H15,4)</f>
        <v>O´Higgins- Prat</v>
      </c>
      <c r="G18" s="285"/>
      <c r="H18" s="285"/>
      <c r="I18" s="286"/>
      <c r="J18" s="284" t="str" cm="1">
        <f t="array" ref="J18">INDEX(LUR!$A:$L,L15,4)</f>
        <v>O'Higgins- Prat</v>
      </c>
      <c r="K18" s="285"/>
      <c r="L18" s="285"/>
      <c r="M18" s="286"/>
      <c r="N18" s="55"/>
      <c r="O18" s="55"/>
      <c r="Q18" s="284" t="str" cm="1">
        <f t="array" ref="Q18">INDEX(LUR!$A:$L,S15,4)</f>
        <v>O´Higgins -Vega</v>
      </c>
      <c r="R18" s="285"/>
      <c r="S18" s="285"/>
      <c r="T18" s="286"/>
      <c r="U18" s="284" t="str" cm="1">
        <f t="array" ref="U18">INDEX(LUR!$A:$L,W15,4)</f>
        <v>O´Higgins - Prat</v>
      </c>
      <c r="V18" s="285"/>
      <c r="W18" s="285"/>
      <c r="X18" s="286"/>
      <c r="Y18" s="284" t="str" cm="1">
        <f t="array" ref="Y18">INDEX(LUR!$A:$L,AA15,4)</f>
        <v>O´Higgins -Vega</v>
      </c>
      <c r="Z18" s="285"/>
      <c r="AA18" s="285"/>
      <c r="AB18" s="286"/>
      <c r="AC18" s="55"/>
      <c r="AF18" s="284" cm="1">
        <f t="array" ref="AF18">INDEX(LUR!$A:$L,AH15,4)</f>
        <v>0</v>
      </c>
      <c r="AG18" s="285"/>
      <c r="AH18" s="285"/>
      <c r="AI18" s="286"/>
      <c r="AJ18" s="284" cm="1">
        <f t="array" ref="AJ18">INDEX(LUR!$A:$L,AL15,4)</f>
        <v>0</v>
      </c>
      <c r="AK18" s="285"/>
      <c r="AL18" s="285"/>
      <c r="AM18" s="286"/>
      <c r="AN18" s="284" cm="1">
        <f t="array" ref="AN18">INDEX(LUR!$A:$L,AP15,4)</f>
        <v>0</v>
      </c>
      <c r="AO18" s="285"/>
      <c r="AP18" s="285"/>
      <c r="AQ18" s="286"/>
      <c r="AR18" s="55"/>
    </row>
    <row r="19" spans="2:44" s="56" customFormat="1" ht="15" customHeight="1" x14ac:dyDescent="0.25">
      <c r="B19" s="284" t="str" cm="1">
        <f t="array" ref="B19">INDEX(LUR!$A:$L,D15+1,4)</f>
        <v>Mall- Autopista</v>
      </c>
      <c r="C19" s="285"/>
      <c r="D19" s="285"/>
      <c r="E19" s="286"/>
      <c r="F19" s="284" t="str" cm="1">
        <f t="array" ref="F19">INDEX(LUR!$A:$L,H15+1,4)</f>
        <v>Vega - Colón</v>
      </c>
      <c r="G19" s="285"/>
      <c r="H19" s="285"/>
      <c r="I19" s="286"/>
      <c r="J19" s="284" t="str" cm="1">
        <f t="array" ref="J19">INDEX(LUR!$A:$L,L15+1,4)</f>
        <v>Alessandri - Aeropuerto</v>
      </c>
      <c r="K19" s="285"/>
      <c r="L19" s="285"/>
      <c r="M19" s="286"/>
      <c r="N19" s="55"/>
      <c r="O19" s="55"/>
      <c r="Q19" s="284" t="str" cm="1">
        <f t="array" ref="Q19">INDEX(LUR!$A:$L,S15+1,4)</f>
        <v>Colón -Talcahuano</v>
      </c>
      <c r="R19" s="285"/>
      <c r="S19" s="285"/>
      <c r="T19" s="286"/>
      <c r="U19" s="284" t="str" cm="1">
        <f t="array" ref="U19">INDEX(LUR!$A:$L,W15+1,4)</f>
        <v>Vega - Colón</v>
      </c>
      <c r="V19" s="285"/>
      <c r="W19" s="285"/>
      <c r="X19" s="286"/>
      <c r="Y19" s="284" t="str" cm="1">
        <f t="array" ref="Y19">INDEX(LUR!$A:$L,AA15+1,4)</f>
        <v>Mall -Autopista</v>
      </c>
      <c r="Z19" s="285"/>
      <c r="AA19" s="285"/>
      <c r="AB19" s="286"/>
      <c r="AC19" s="55"/>
      <c r="AF19" s="284" cm="1">
        <f t="array" ref="AF19">INDEX(LUR!$A:$L,AH15+1,4)</f>
        <v>0</v>
      </c>
      <c r="AG19" s="285"/>
      <c r="AH19" s="285"/>
      <c r="AI19" s="286"/>
      <c r="AJ19" s="284" cm="1">
        <f t="array" ref="AJ19">INDEX(LUR!$A:$L,AL15+1,4)</f>
        <v>0</v>
      </c>
      <c r="AK19" s="285"/>
      <c r="AL19" s="285"/>
      <c r="AM19" s="286"/>
      <c r="AN19" s="284" cm="1">
        <f t="array" ref="AN19">INDEX(LUR!$A:$L,AP15+1,4)</f>
        <v>0</v>
      </c>
      <c r="AO19" s="285"/>
      <c r="AP19" s="285"/>
      <c r="AQ19" s="286"/>
      <c r="AR19" s="55"/>
    </row>
    <row r="20" spans="2:44" s="56" customFormat="1" ht="15" customHeight="1" x14ac:dyDescent="0.25">
      <c r="B20" s="284" t="str" cm="1">
        <f t="array" ref="B20">INDEX(LUR!$A:$L,D15+2,4)</f>
        <v>V. San Martín</v>
      </c>
      <c r="C20" s="285"/>
      <c r="D20" s="285"/>
      <c r="E20" s="286"/>
      <c r="F20" s="284" t="str" cm="1">
        <f t="array" ref="F20">INDEX(LUR!$A:$L,H15+2,4)</f>
        <v>V.San Martín</v>
      </c>
      <c r="G20" s="285"/>
      <c r="H20" s="285"/>
      <c r="I20" s="286"/>
      <c r="J20" s="284" t="str" cm="1">
        <f t="array" ref="J20">INDEX(LUR!$A:$L,L15+2,4)</f>
        <v>Mall - Villa San Martín</v>
      </c>
      <c r="K20" s="285"/>
      <c r="L20" s="285"/>
      <c r="M20" s="286"/>
      <c r="N20" s="55"/>
      <c r="O20" s="55"/>
      <c r="Q20" s="284" t="str" cm="1">
        <f t="array" ref="Q20">INDEX(LUR!$A:$L,S15+2,4)</f>
        <v>P.Arco -N.Lobos</v>
      </c>
      <c r="R20" s="285"/>
      <c r="S20" s="285"/>
      <c r="T20" s="286"/>
      <c r="U20" s="284" t="str" cm="1">
        <f t="array" ref="U20">INDEX(LUR!$A:$L,W15+2,4)</f>
        <v>Pte. Arco Thno.</v>
      </c>
      <c r="V20" s="285"/>
      <c r="W20" s="285"/>
      <c r="X20" s="286"/>
      <c r="Y20" s="284" t="str" cm="1">
        <f t="array" ref="Y20">INDEX(LUR!$A:$L,AA15+2,4)</f>
        <v>Talcahuano -Pte .Arco</v>
      </c>
      <c r="Z20" s="285"/>
      <c r="AA20" s="285"/>
      <c r="AB20" s="286"/>
      <c r="AC20" s="55"/>
      <c r="AF20" s="284" cm="1">
        <f t="array" ref="AF20">INDEX(LUR!$A:$L,AH15+2,4)</f>
        <v>0</v>
      </c>
      <c r="AG20" s="285"/>
      <c r="AH20" s="285"/>
      <c r="AI20" s="286"/>
      <c r="AJ20" s="284" cm="1">
        <f t="array" ref="AJ20">INDEX(LUR!$A:$L,AL15+2,4)</f>
        <v>0</v>
      </c>
      <c r="AK20" s="285"/>
      <c r="AL20" s="285"/>
      <c r="AM20" s="286"/>
      <c r="AN20" s="284" cm="1">
        <f t="array" ref="AN20">INDEX(LUR!$A:$L,AP15+2,4)</f>
        <v>0</v>
      </c>
      <c r="AO20" s="285"/>
      <c r="AP20" s="285"/>
      <c r="AQ20" s="286"/>
      <c r="AR20" s="55"/>
    </row>
    <row r="21" spans="2:44" s="53" customFormat="1" ht="23.25" customHeight="1" x14ac:dyDescent="0.25">
      <c r="B21" s="278" t="s">
        <v>552</v>
      </c>
      <c r="C21" s="279"/>
      <c r="D21" s="279"/>
      <c r="E21" s="280"/>
      <c r="F21" s="278" t="s">
        <v>552</v>
      </c>
      <c r="G21" s="279"/>
      <c r="H21" s="279"/>
      <c r="I21" s="280"/>
      <c r="J21" s="278" t="s">
        <v>552</v>
      </c>
      <c r="K21" s="279"/>
      <c r="L21" s="279"/>
      <c r="M21" s="280"/>
      <c r="N21" s="54"/>
      <c r="O21" s="54"/>
      <c r="Q21" s="278" t="s">
        <v>552</v>
      </c>
      <c r="R21" s="279"/>
      <c r="S21" s="279"/>
      <c r="T21" s="280"/>
      <c r="U21" s="278" t="s">
        <v>552</v>
      </c>
      <c r="V21" s="279"/>
      <c r="W21" s="279"/>
      <c r="X21" s="280"/>
      <c r="Y21" s="278" t="s">
        <v>552</v>
      </c>
      <c r="Z21" s="279"/>
      <c r="AA21" s="279"/>
      <c r="AB21" s="280"/>
      <c r="AC21" s="54"/>
      <c r="AF21" s="278" t="s">
        <v>552</v>
      </c>
      <c r="AG21" s="279"/>
      <c r="AH21" s="279"/>
      <c r="AI21" s="280"/>
      <c r="AJ21" s="278" t="s">
        <v>552</v>
      </c>
      <c r="AK21" s="279"/>
      <c r="AL21" s="279"/>
      <c r="AM21" s="280"/>
      <c r="AN21" s="278" t="s">
        <v>552</v>
      </c>
      <c r="AO21" s="279"/>
      <c r="AP21" s="279"/>
      <c r="AQ21" s="280"/>
      <c r="AR21" s="54"/>
    </row>
    <row r="22" spans="2:44" s="67" customFormat="1" ht="12" customHeight="1" x14ac:dyDescent="0.25">
      <c r="B22" s="62">
        <v>10</v>
      </c>
      <c r="C22" s="63" t="str">
        <f>VLOOKUP($B$52,BASE!$A$2:$BN$2454,3+B22,0)</f>
        <v>31D</v>
      </c>
      <c r="D22" s="64">
        <f>MATCH(C22,LUR!$A:$A,0)</f>
        <v>477</v>
      </c>
      <c r="E22" s="65"/>
      <c r="F22" s="62">
        <v>11</v>
      </c>
      <c r="G22" s="63" t="str">
        <f>VLOOKUP($B$52,BASE!$A$2:$BN$2454,3+F22,0)</f>
        <v>32E</v>
      </c>
      <c r="H22" s="64">
        <f>MATCH(G22,LUR!$A:$A,0)</f>
        <v>492</v>
      </c>
      <c r="I22" s="65"/>
      <c r="J22" s="62">
        <v>12</v>
      </c>
      <c r="K22" s="63" t="str">
        <f>VLOOKUP($B$52,BASE!$A$2:$BN$2454,3+J22,0)</f>
        <v>32J</v>
      </c>
      <c r="L22" s="64">
        <f>MATCH(K22,LUR!$A:$A,0)</f>
        <v>502</v>
      </c>
      <c r="M22" s="65"/>
      <c r="N22" s="66"/>
      <c r="O22" s="66"/>
      <c r="Q22" s="62">
        <v>31</v>
      </c>
      <c r="R22" s="63" t="str">
        <f>VLOOKUP($B$52,BASE!$A$2:$BN$2454,3+Q22,0)</f>
        <v>71Z</v>
      </c>
      <c r="S22" s="64">
        <f>MATCH(R22,LUR!$A:$A,0)</f>
        <v>802</v>
      </c>
      <c r="T22" s="65"/>
      <c r="U22" s="62">
        <v>32</v>
      </c>
      <c r="V22" s="63" t="str">
        <f>VLOOKUP($B$52,BASE!$A$2:$BN$2454,3+U22,0)</f>
        <v>81S</v>
      </c>
      <c r="W22" s="64">
        <f>MATCH(V22,LUR!$A:$A,0)</f>
        <v>872</v>
      </c>
      <c r="X22" s="65"/>
      <c r="Y22" s="62">
        <v>33</v>
      </c>
      <c r="Z22" s="63">
        <f>VLOOKUP($B$52,BASE!$A$2:$BN$2454,3+Y22,0)</f>
        <v>201</v>
      </c>
      <c r="AA22" s="64" t="e">
        <f>MATCH(Z22,LUR!$A:$A,0)</f>
        <v>#N/A</v>
      </c>
      <c r="AB22" s="65"/>
      <c r="AC22" s="66"/>
      <c r="AF22" s="62">
        <v>52</v>
      </c>
      <c r="AG22" s="63">
        <f>VLOOKUP($B$52,BASE!$A$2:$BN$2454,3+AF22,0)</f>
        <v>0</v>
      </c>
      <c r="AH22" s="64">
        <f>MATCH(AG22,LUR!$A:$A,0)</f>
        <v>961</v>
      </c>
      <c r="AI22" s="65"/>
      <c r="AJ22" s="62">
        <v>53</v>
      </c>
      <c r="AK22" s="63">
        <f>VLOOKUP($B$52,BASE!$A$2:$BN$2454,3+AJ22,0)</f>
        <v>0</v>
      </c>
      <c r="AL22" s="64">
        <f>MATCH(AK22,LUR!$A:$A,0)</f>
        <v>961</v>
      </c>
      <c r="AM22" s="65"/>
      <c r="AN22" s="62">
        <v>54</v>
      </c>
      <c r="AO22" s="63">
        <f>VLOOKUP($B$52,BASE!$A$2:$BN$2454,3+AN22,0)</f>
        <v>0</v>
      </c>
      <c r="AP22" s="64">
        <f>MATCH(AO22,LUR!$A:$A,0)</f>
        <v>961</v>
      </c>
      <c r="AQ22" s="65"/>
      <c r="AR22" s="66"/>
    </row>
    <row r="23" spans="2:44" s="60" customFormat="1" ht="35.25" customHeight="1" x14ac:dyDescent="0.45">
      <c r="B23" s="57"/>
      <c r="C23" s="58" cm="1">
        <f t="array" ref="C23">INDEX(LUR!$A:$L,(_xlfn.XMATCH(C22,LUR!$A:$A,1)),2)</f>
        <v>31</v>
      </c>
      <c r="D23" s="276" t="str" cm="1">
        <f t="array" ref="D23">INDEX(LUR!$A:$L,D22,3)&amp;(RGBCOLOR((INDEX(LUR!$A:$L,D22,6)),(INDEX(LUR!$A:$L,D22,7)),(INDEX(LUR!$A:$L,D22,8))))</f>
        <v>D</v>
      </c>
      <c r="E23" s="59"/>
      <c r="F23" s="57"/>
      <c r="G23" s="58" cm="1">
        <f t="array" ref="G23">INDEX(LUR!$A:$L,(_xlfn.XMATCH(G22,LUR!$A:$A,1)),2)</f>
        <v>32</v>
      </c>
      <c r="H23" s="276" t="str" cm="1">
        <f t="array" ref="H23">INDEX(LUR!$A:$L,H22,3)&amp;(RGBCOLOR((INDEX(LUR!$A:$L,H22,6)),(INDEX(LUR!$A:$L,H22,7)),(INDEX(LUR!$A:$L,H22,8))))</f>
        <v>E</v>
      </c>
      <c r="I23" s="59"/>
      <c r="J23" s="57"/>
      <c r="K23" s="58" cm="1">
        <f t="array" ref="K23">INDEX(LUR!$A:$L,(_xlfn.XMATCH(K22,LUR!$A:$A,1)),2)</f>
        <v>32</v>
      </c>
      <c r="L23" s="276" t="str" cm="1">
        <f t="array" ref="L23">INDEX(LUR!$A:$L,L22,3)&amp;(RGBCOLOR((INDEX(LUR!$A:$L,L22,6)),(INDEX(LUR!$A:$L,L22,7)),(INDEX(LUR!$A:$L,L22,8))))</f>
        <v>J</v>
      </c>
      <c r="M23" s="59"/>
      <c r="O23" s="61"/>
      <c r="Q23" s="57"/>
      <c r="R23" s="58" cm="1">
        <f t="array" ref="R23">INDEX(LUR!$A:$L,(_xlfn.XMATCH(R22,LUR!$A:$A,1)),2)</f>
        <v>71</v>
      </c>
      <c r="S23" s="265" t="str" cm="1">
        <f t="array" ref="S23">INDEX(LUR!$A:$L,S22,3)&amp;(RGBCOLOR((INDEX(LUR!$A:$L,S22,6)),(INDEX(LUR!$A:$L,S22,7)),(INDEX(LUR!$A:$L,S22,8))))</f>
        <v>Z</v>
      </c>
      <c r="T23" s="59"/>
      <c r="U23" s="57"/>
      <c r="V23" s="58" cm="1">
        <f t="array" ref="V23">INDEX(LUR!$A:$L,(_xlfn.XMATCH(V22,LUR!$A:$A,1)),2)</f>
        <v>81</v>
      </c>
      <c r="W23" s="275" t="str" cm="1">
        <f t="array" ref="W23">INDEX(LUR!$A:$L,W22,3)&amp;(RGBCOLOR((INDEX(LUR!$A:$L,W22,6)),(INDEX(LUR!$A:$L,W22,7)),(INDEX(LUR!$A:$L,W22,8))))</f>
        <v>S</v>
      </c>
      <c r="X23" s="59"/>
      <c r="Y23" s="57"/>
      <c r="Z23" s="58" t="str" cm="1">
        <f t="array" ref="Z23">INDEX(LUR!$A:$L,(_xlfn.XMATCH(Z22,LUR!$A:$A,1)),2)</f>
        <v>02</v>
      </c>
      <c r="AA23" s="261" t="e" cm="1">
        <f t="array" ref="AA23">INDEX(LUR!$A:$L,AA22,3)&amp;(RGBCOLOR((INDEX(LUR!$A:$L,AA22,6)),(INDEX(LUR!$A:$L,AA22,7)),(INDEX(LUR!$A:$L,AA22,8))))</f>
        <v>#N/A</v>
      </c>
      <c r="AB23" s="59"/>
      <c r="AF23" s="57"/>
      <c r="AG23" s="58" cm="1">
        <f t="array" ref="AG23">INDEX(LUR!$A:$L,(_xlfn.XMATCH(AG22,LUR!$A:$A,1)),2)</f>
        <v>0</v>
      </c>
      <c r="AH23" s="261" t="str" cm="1">
        <f t="array" ref="AH23">INDEX(LUR!$A:$L,AH22,3)&amp;(RGBCOLOR((INDEX(LUR!$A:$L,AH22,6)),(INDEX(LUR!$A:$L,AH22,7)),(INDEX(LUR!$A:$L,AH22,8))))</f>
        <v/>
      </c>
      <c r="AI23" s="59"/>
      <c r="AJ23" s="57"/>
      <c r="AK23" s="58" cm="1">
        <f t="array" ref="AK23">INDEX(LUR!$A:$L,(_xlfn.XMATCH(AK22,LUR!$A:$A,1)),2)</f>
        <v>0</v>
      </c>
      <c r="AL23" s="261" t="str" cm="1">
        <f t="array" ref="AL23">INDEX(LUR!$A:$L,AL22,3)&amp;(RGBCOLOR((INDEX(LUR!$A:$L,AL22,6)),(INDEX(LUR!$A:$L,AL22,7)),(INDEX(LUR!$A:$L,AL22,8))))</f>
        <v/>
      </c>
      <c r="AM23" s="59"/>
      <c r="AN23" s="57"/>
      <c r="AO23" s="58" cm="1">
        <f t="array" ref="AO23">INDEX(LUR!$A:$L,(_xlfn.XMATCH(AO22,LUR!$A:$A,1)),2)</f>
        <v>0</v>
      </c>
      <c r="AP23" s="261" t="str" cm="1">
        <f t="array" ref="AP23">INDEX(LUR!$A:$L,AP22,3)&amp;(RGBCOLOR((INDEX(LUR!$A:$L,AP22,6)),(INDEX(LUR!$A:$L,AP22,7)),(INDEX(LUR!$A:$L,AP22,8))))</f>
        <v/>
      </c>
      <c r="AQ23" s="59"/>
    </row>
    <row r="24" spans="2:44" s="53" customFormat="1" ht="26.25" customHeight="1" x14ac:dyDescent="0.25">
      <c r="B24" s="284" t="str" cm="1">
        <f t="array" ref="B24">CONCATENATE("a ",INDEX(LUR!$A:$L,D22+3,4))</f>
        <v>a LOBOS VIEJOS</v>
      </c>
      <c r="C24" s="285"/>
      <c r="D24" s="285"/>
      <c r="E24" s="286"/>
      <c r="F24" s="284" t="str" cm="1">
        <f t="array" ref="F24">CONCATENATE("a ",INDEX(LUR!$A:$L,H22+3,4))</f>
        <v>a LOBOS VIEJOS</v>
      </c>
      <c r="G24" s="285"/>
      <c r="H24" s="285"/>
      <c r="I24" s="286"/>
      <c r="J24" s="284" t="str" cm="1">
        <f t="array" ref="J24">CONCATENATE("a ",INDEX(LUR!$A:$L,L22+3,4))</f>
        <v>a LOBOS VIEJOS</v>
      </c>
      <c r="K24" s="285"/>
      <c r="L24" s="285"/>
      <c r="M24" s="286"/>
      <c r="N24" s="54"/>
      <c r="O24" s="54"/>
      <c r="Q24" s="284" t="str" cm="1">
        <f t="array" ref="Q24">CONCATENATE("a ",INDEX(LUR!$A:$L,S22+3,4))</f>
        <v>a 4 ESQUINAS - LENGA</v>
      </c>
      <c r="R24" s="285"/>
      <c r="S24" s="285"/>
      <c r="T24" s="286"/>
      <c r="U24" s="284" t="str" cm="1">
        <f t="array" ref="U24">CONCATENATE("a ",INDEX(LUR!$A:$L,W22+3,4))</f>
        <v>a PUERTO</v>
      </c>
      <c r="V24" s="285"/>
      <c r="W24" s="285"/>
      <c r="X24" s="286"/>
      <c r="Y24" s="284" t="e" cm="1">
        <f t="array" ref="Y24">CONCATENATE("a ",INDEX(LUR!$A:$L,AA22+3,4))</f>
        <v>#N/A</v>
      </c>
      <c r="Z24" s="285"/>
      <c r="AA24" s="285"/>
      <c r="AB24" s="286"/>
      <c r="AC24" s="54"/>
      <c r="AF24" s="284" t="str" cm="1">
        <f t="array" ref="AF24">CONCATENATE("a ",INDEX(LUR!$A:$L,AH22+3,4))</f>
        <v>a 0</v>
      </c>
      <c r="AG24" s="285"/>
      <c r="AH24" s="285"/>
      <c r="AI24" s="286"/>
      <c r="AJ24" s="284" t="str" cm="1">
        <f t="array" ref="AJ24">CONCATENATE("a ",INDEX(LUR!$A:$L,AL22+3,4))</f>
        <v>a 0</v>
      </c>
      <c r="AK24" s="285"/>
      <c r="AL24" s="285"/>
      <c r="AM24" s="286"/>
      <c r="AN24" s="284" t="str" cm="1">
        <f t="array" ref="AN24">CONCATENATE("a ",INDEX(LUR!$A:$L,AP22+3,4))</f>
        <v>a 0</v>
      </c>
      <c r="AO24" s="285"/>
      <c r="AP24" s="285"/>
      <c r="AQ24" s="286"/>
      <c r="AR24" s="54"/>
    </row>
    <row r="25" spans="2:44" s="56" customFormat="1" ht="15" customHeight="1" x14ac:dyDescent="0.25">
      <c r="B25" s="284" t="str" cm="1">
        <f t="array" ref="B25">INDEX(LUR!$A:$L,D22,4)</f>
        <v>O´Higgins-Prat</v>
      </c>
      <c r="C25" s="285"/>
      <c r="D25" s="285"/>
      <c r="E25" s="286"/>
      <c r="F25" s="284" t="str" cm="1">
        <f t="array" ref="F25">INDEX(LUR!$A:$L,H22,4)</f>
        <v>O'higgins - Prat</v>
      </c>
      <c r="G25" s="285"/>
      <c r="H25" s="285"/>
      <c r="I25" s="286"/>
      <c r="J25" s="284" t="str" cm="1">
        <f t="array" ref="J25">INDEX(LUR!$A:$L,L22,4)</f>
        <v>Lirquén - Montahue</v>
      </c>
      <c r="K25" s="285"/>
      <c r="L25" s="285"/>
      <c r="M25" s="286"/>
      <c r="N25" s="55"/>
      <c r="O25" s="55"/>
      <c r="Q25" s="284" t="str" cm="1">
        <f t="array" ref="Q25">INDEX(LUR!$A:$L,S22,4)</f>
        <v>Freire -Prat</v>
      </c>
      <c r="R25" s="285"/>
      <c r="S25" s="285"/>
      <c r="T25" s="286"/>
      <c r="U25" s="284" t="str" cm="1">
        <f t="array" ref="U25">INDEX(LUR!$A:$L,W22,4)</f>
        <v>Prat -Vega</v>
      </c>
      <c r="V25" s="285"/>
      <c r="W25" s="285"/>
      <c r="X25" s="286"/>
      <c r="Y25" s="284" t="e" cm="1">
        <f t="array" ref="Y25">INDEX(LUR!$A:$L,AA22,4)</f>
        <v>#N/A</v>
      </c>
      <c r="Z25" s="285"/>
      <c r="AA25" s="285"/>
      <c r="AB25" s="286"/>
      <c r="AC25" s="55"/>
      <c r="AF25" s="284" cm="1">
        <f t="array" ref="AF25">INDEX(LUR!$A:$L,AH22,4)</f>
        <v>0</v>
      </c>
      <c r="AG25" s="285"/>
      <c r="AH25" s="285"/>
      <c r="AI25" s="286"/>
      <c r="AJ25" s="284" cm="1">
        <f t="array" ref="AJ25">INDEX(LUR!$A:$L,AL22,4)</f>
        <v>0</v>
      </c>
      <c r="AK25" s="285"/>
      <c r="AL25" s="285"/>
      <c r="AM25" s="286"/>
      <c r="AN25" s="284" cm="1">
        <f t="array" ref="AN25">INDEX(LUR!$A:$L,AP22,4)</f>
        <v>0</v>
      </c>
      <c r="AO25" s="285"/>
      <c r="AP25" s="285"/>
      <c r="AQ25" s="286"/>
      <c r="AR25" s="55"/>
    </row>
    <row r="26" spans="2:44" s="56" customFormat="1" ht="15" customHeight="1" x14ac:dyDescent="0.25">
      <c r="B26" s="284" t="str" cm="1">
        <f t="array" ref="B26">INDEX(LUR!$A:$L,D22+1,4)</f>
        <v>Vega - Colón</v>
      </c>
      <c r="C26" s="285"/>
      <c r="D26" s="285"/>
      <c r="E26" s="286"/>
      <c r="F26" s="284" t="str" cm="1">
        <f t="array" ref="F26">INDEX(LUR!$A:$L,H22+1,4)</f>
        <v>Vega - Colon</v>
      </c>
      <c r="G26" s="285"/>
      <c r="H26" s="285"/>
      <c r="I26" s="286"/>
      <c r="J26" s="284" t="str" cm="1">
        <f t="array" ref="J26">INDEX(LUR!$A:$L,L22+1,4)</f>
        <v>O'Higgins - Vega</v>
      </c>
      <c r="K26" s="285"/>
      <c r="L26" s="285"/>
      <c r="M26" s="286"/>
      <c r="N26" s="55"/>
      <c r="O26" s="55"/>
      <c r="Q26" s="284" t="str" cm="1">
        <f t="array" ref="Q26">INDEX(LUR!$A:$L,S22+1,4)</f>
        <v>Hualpencillo</v>
      </c>
      <c r="R26" s="285"/>
      <c r="S26" s="285"/>
      <c r="T26" s="286"/>
      <c r="U26" s="284" t="str" cm="1">
        <f t="array" ref="U26">INDEX(LUR!$A:$L,W22+1,4)</f>
        <v>Hualpencillo</v>
      </c>
      <c r="V26" s="285"/>
      <c r="W26" s="285"/>
      <c r="X26" s="286"/>
      <c r="Y26" s="284" t="e" cm="1">
        <f t="array" ref="Y26">INDEX(LUR!$A:$L,AA22+1,4)</f>
        <v>#N/A</v>
      </c>
      <c r="Z26" s="285"/>
      <c r="AA26" s="285"/>
      <c r="AB26" s="286"/>
      <c r="AC26" s="55"/>
      <c r="AF26" s="284" cm="1">
        <f t="array" ref="AF26">INDEX(LUR!$A:$L,AH22+1,4)</f>
        <v>0</v>
      </c>
      <c r="AG26" s="285"/>
      <c r="AH26" s="285"/>
      <c r="AI26" s="286"/>
      <c r="AJ26" s="284" cm="1">
        <f t="array" ref="AJ26">INDEX(LUR!$A:$L,AL22+1,4)</f>
        <v>0</v>
      </c>
      <c r="AK26" s="285"/>
      <c r="AL26" s="285"/>
      <c r="AM26" s="286"/>
      <c r="AN26" s="284" cm="1">
        <f t="array" ref="AN26">INDEX(LUR!$A:$L,AP22+1,4)</f>
        <v>0</v>
      </c>
      <c r="AO26" s="285"/>
      <c r="AP26" s="285"/>
      <c r="AQ26" s="286"/>
      <c r="AR26" s="55"/>
    </row>
    <row r="27" spans="2:44" s="56" customFormat="1" ht="15" customHeight="1" x14ac:dyDescent="0.25">
      <c r="B27" s="284" t="str" cm="1">
        <f t="array" ref="B27">INDEX(LUR!$A:$L,D22+2,4)</f>
        <v>Talcahuano</v>
      </c>
      <c r="C27" s="285"/>
      <c r="D27" s="285"/>
      <c r="E27" s="286"/>
      <c r="F27" s="284" t="str" cm="1">
        <f t="array" ref="F27">INDEX(LUR!$A:$L,H22+2,4)</f>
        <v>Talcahuano</v>
      </c>
      <c r="G27" s="285"/>
      <c r="H27" s="285"/>
      <c r="I27" s="286"/>
      <c r="J27" s="284" t="str" cm="1">
        <f t="array" ref="J27">INDEX(LUR!$A:$L,L22+2,4)</f>
        <v>Hospital Higueras</v>
      </c>
      <c r="K27" s="285"/>
      <c r="L27" s="285"/>
      <c r="M27" s="286"/>
      <c r="N27" s="55"/>
      <c r="O27" s="55"/>
      <c r="Q27" s="284" t="str" cm="1">
        <f t="array" ref="Q27">INDEX(LUR!$A:$L,S22+2,4)</f>
        <v>Bremen- Cañeria</v>
      </c>
      <c r="R27" s="285"/>
      <c r="S27" s="285"/>
      <c r="T27" s="286"/>
      <c r="U27" s="284" t="str" cm="1">
        <f t="array" ref="U27">INDEX(LUR!$A:$L,W22+2,4)</f>
        <v>Lan C- Industrias</v>
      </c>
      <c r="V27" s="285"/>
      <c r="W27" s="285"/>
      <c r="X27" s="286"/>
      <c r="Y27" s="284" t="e" cm="1">
        <f t="array" ref="Y27">INDEX(LUR!$A:$L,AA22+2,4)</f>
        <v>#N/A</v>
      </c>
      <c r="Z27" s="285"/>
      <c r="AA27" s="285"/>
      <c r="AB27" s="286"/>
      <c r="AC27" s="55"/>
      <c r="AF27" s="284" cm="1">
        <f t="array" ref="AF27">INDEX(LUR!$A:$L,AH22+2,4)</f>
        <v>0</v>
      </c>
      <c r="AG27" s="285"/>
      <c r="AH27" s="285"/>
      <c r="AI27" s="286"/>
      <c r="AJ27" s="284" cm="1">
        <f t="array" ref="AJ27">INDEX(LUR!$A:$L,AL22+2,4)</f>
        <v>0</v>
      </c>
      <c r="AK27" s="285"/>
      <c r="AL27" s="285"/>
      <c r="AM27" s="286"/>
      <c r="AN27" s="284" cm="1">
        <f t="array" ref="AN27">INDEX(LUR!$A:$L,AP22+2,4)</f>
        <v>0</v>
      </c>
      <c r="AO27" s="285"/>
      <c r="AP27" s="285"/>
      <c r="AQ27" s="286"/>
      <c r="AR27" s="55"/>
    </row>
    <row r="28" spans="2:44" s="53" customFormat="1" ht="23.25" customHeight="1" x14ac:dyDescent="0.25">
      <c r="B28" s="278" t="s">
        <v>552</v>
      </c>
      <c r="C28" s="279"/>
      <c r="D28" s="279"/>
      <c r="E28" s="280"/>
      <c r="F28" s="278" t="s">
        <v>552</v>
      </c>
      <c r="G28" s="279"/>
      <c r="H28" s="279"/>
      <c r="I28" s="280"/>
      <c r="J28" s="278" t="s">
        <v>552</v>
      </c>
      <c r="K28" s="279"/>
      <c r="L28" s="279"/>
      <c r="M28" s="280"/>
      <c r="N28" s="54"/>
      <c r="O28" s="54"/>
      <c r="Q28" s="278" t="s">
        <v>552</v>
      </c>
      <c r="R28" s="279"/>
      <c r="S28" s="279"/>
      <c r="T28" s="280"/>
      <c r="U28" s="278" t="s">
        <v>552</v>
      </c>
      <c r="V28" s="279"/>
      <c r="W28" s="279"/>
      <c r="X28" s="280"/>
      <c r="Y28" s="278" t="s">
        <v>552</v>
      </c>
      <c r="Z28" s="279"/>
      <c r="AA28" s="279"/>
      <c r="AB28" s="280"/>
      <c r="AC28" s="54"/>
      <c r="AF28" s="278" t="s">
        <v>552</v>
      </c>
      <c r="AG28" s="279"/>
      <c r="AH28" s="279"/>
      <c r="AI28" s="280"/>
      <c r="AJ28" s="278" t="s">
        <v>552</v>
      </c>
      <c r="AK28" s="279"/>
      <c r="AL28" s="279"/>
      <c r="AM28" s="280"/>
      <c r="AN28" s="278" t="s">
        <v>552</v>
      </c>
      <c r="AO28" s="279"/>
      <c r="AP28" s="279"/>
      <c r="AQ28" s="280"/>
      <c r="AR28" s="54"/>
    </row>
    <row r="29" spans="2:44" s="67" customFormat="1" ht="12" customHeight="1" x14ac:dyDescent="0.25">
      <c r="B29" s="62">
        <v>13</v>
      </c>
      <c r="C29" s="63" t="str">
        <f>VLOOKUP($B$52,BASE!$A$2:$BN$2454,3+B29,0)</f>
        <v>40P</v>
      </c>
      <c r="D29" s="64">
        <f>MATCH(C29,LUR!$A:$A,0)</f>
        <v>522</v>
      </c>
      <c r="E29" s="65"/>
      <c r="F29" s="62">
        <v>14</v>
      </c>
      <c r="G29" s="63" t="str">
        <f>VLOOKUP($B$52,BASE!$A$2:$BN$2454,3+F29,0)</f>
        <v>41R</v>
      </c>
      <c r="H29" s="64">
        <f>MATCH(G29,LUR!$A:$A,0)</f>
        <v>542</v>
      </c>
      <c r="I29" s="65"/>
      <c r="J29" s="62">
        <v>15</v>
      </c>
      <c r="K29" s="63" t="str">
        <f>VLOOKUP($B$52,BASE!$A$2:$BN$2454,3+J29,0)</f>
        <v>42H</v>
      </c>
      <c r="L29" s="64">
        <f>MATCH(K29,LUR!$A:$A,0)</f>
        <v>557</v>
      </c>
      <c r="M29" s="65"/>
      <c r="N29" s="66"/>
      <c r="O29" s="66"/>
      <c r="Q29" s="62">
        <v>34</v>
      </c>
      <c r="R29" s="63" t="str">
        <f>VLOOKUP($B$52,BASE!$A$2:$BN$2454,3+Q29,0)</f>
        <v>201AU</v>
      </c>
      <c r="S29" s="64" t="e">
        <f>MATCH(R29,LUR!$A:$A,0)</f>
        <v>#N/A</v>
      </c>
      <c r="T29" s="65"/>
      <c r="U29" s="62">
        <v>35</v>
      </c>
      <c r="V29" s="63">
        <f>VLOOKUP($B$52,BASE!$A$2:$BN$2454,3+U29,0)</f>
        <v>302</v>
      </c>
      <c r="W29" s="64" t="e">
        <f>MATCH(V29,LUR!$A:$A,0)</f>
        <v>#N/A</v>
      </c>
      <c r="X29" s="65"/>
      <c r="Y29" s="62">
        <v>36</v>
      </c>
      <c r="Z29" s="63">
        <f>VLOOKUP($B$52,BASE!$A$2:$BN$2454,3+Y29,0)</f>
        <v>304</v>
      </c>
      <c r="AA29" s="64" t="e">
        <f>MATCH(Z29,LUR!$A:$A,0)</f>
        <v>#N/A</v>
      </c>
      <c r="AB29" s="65"/>
      <c r="AC29" s="66"/>
      <c r="AF29" s="62">
        <v>55</v>
      </c>
      <c r="AG29" s="63">
        <f>VLOOKUP($B$52,BASE!$A$2:$BN$2454,3+AF29,0)</f>
        <v>0</v>
      </c>
      <c r="AH29" s="64">
        <f>MATCH(AG29,LUR!$A:$A,0)</f>
        <v>961</v>
      </c>
      <c r="AI29" s="65"/>
      <c r="AJ29" s="62">
        <v>56</v>
      </c>
      <c r="AK29" s="63">
        <f>VLOOKUP($B$52,BASE!$A$2:$BN$2454,3+AJ29,0)</f>
        <v>0</v>
      </c>
      <c r="AL29" s="64">
        <f>MATCH(AK29,LUR!$A:$A,0)</f>
        <v>961</v>
      </c>
      <c r="AM29" s="65"/>
      <c r="AN29" s="62">
        <v>57</v>
      </c>
      <c r="AO29" s="63">
        <f>VLOOKUP($B$52,BASE!$A$2:$BN$2454,3+AN29,0)</f>
        <v>0</v>
      </c>
      <c r="AP29" s="64">
        <f>MATCH(AO29,LUR!$A:$A,0)</f>
        <v>961</v>
      </c>
      <c r="AQ29" s="65"/>
      <c r="AR29" s="66"/>
    </row>
    <row r="30" spans="2:44" s="60" customFormat="1" ht="35.25" customHeight="1" x14ac:dyDescent="0.45">
      <c r="B30" s="57"/>
      <c r="C30" s="58" cm="1">
        <f t="array" ref="C30">INDEX(LUR!$A:$L,(_xlfn.XMATCH(C29,LUR!$A:$A,1)),2)</f>
        <v>40</v>
      </c>
      <c r="D30" s="265" t="str" cm="1">
        <f t="array" ref="D30">INDEX(LUR!$A:$L,D29,3)&amp;(RGBCOLOR((INDEX(LUR!$A:$L,D29,6)),(INDEX(LUR!$A:$L,D29,7)),(INDEX(LUR!$A:$L,D29,8))))</f>
        <v>P</v>
      </c>
      <c r="E30" s="59"/>
      <c r="F30" s="57"/>
      <c r="G30" s="58" cm="1">
        <f t="array" ref="G30">INDEX(LUR!$A:$L,(_xlfn.XMATCH(G29,LUR!$A:$A,1)),2)</f>
        <v>41</v>
      </c>
      <c r="H30" s="265" t="str" cm="1">
        <f t="array" ref="H30">INDEX(LUR!$A:$L,H29,3)&amp;(RGBCOLOR((INDEX(LUR!$A:$L,H29,6)),(INDEX(LUR!$A:$L,H29,7)),(INDEX(LUR!$A:$L,H29,8))))</f>
        <v>R</v>
      </c>
      <c r="I30" s="59"/>
      <c r="J30" s="57"/>
      <c r="K30" s="58" cm="1">
        <f t="array" ref="K30">INDEX(LUR!$A:$L,(_xlfn.XMATCH(K29,LUR!$A:$A,1)),2)</f>
        <v>42</v>
      </c>
      <c r="L30" s="265" t="str" cm="1">
        <f t="array" ref="L30">INDEX(LUR!$A:$L,L29,3)&amp;(RGBCOLOR((INDEX(LUR!$A:$L,L29,6)),(INDEX(LUR!$A:$L,L29,7)),(INDEX(LUR!$A:$L,L29,8))))</f>
        <v>H</v>
      </c>
      <c r="M30" s="59"/>
      <c r="O30" s="61"/>
      <c r="Q30" s="57"/>
      <c r="R30" s="58" cm="1">
        <f t="array" ref="R30">INDEX(LUR!$A:$L,(_xlfn.XMATCH(R29,LUR!$A:$A,1)),2)</f>
        <v>201</v>
      </c>
      <c r="S30" s="261" t="e" cm="1">
        <f t="array" ref="S30">INDEX(LUR!$A:$L,S29,3)&amp;(RGBCOLOR((INDEX(LUR!$A:$L,S29,6)),(INDEX(LUR!$A:$L,S29,7)),(INDEX(LUR!$A:$L,S29,8))))</f>
        <v>#N/A</v>
      </c>
      <c r="T30" s="59"/>
      <c r="U30" s="57"/>
      <c r="V30" s="58" t="str" cm="1">
        <f t="array" ref="V30">INDEX(LUR!$A:$L,(_xlfn.XMATCH(V29,LUR!$A:$A,1)),2)</f>
        <v>02</v>
      </c>
      <c r="W30" s="261" t="e" cm="1">
        <f t="array" ref="W30">INDEX(LUR!$A:$L,W29,3)&amp;(RGBCOLOR((INDEX(LUR!$A:$L,W29,6)),(INDEX(LUR!$A:$L,W29,7)),(INDEX(LUR!$A:$L,W29,8))))</f>
        <v>#N/A</v>
      </c>
      <c r="X30" s="59"/>
      <c r="Y30" s="57"/>
      <c r="Z30" s="58" t="str" cm="1">
        <f t="array" ref="Z30">INDEX(LUR!$A:$L,(_xlfn.XMATCH(Z29,LUR!$A:$A,1)),2)</f>
        <v>02</v>
      </c>
      <c r="AA30" s="261" t="e" cm="1">
        <f t="array" ref="AA30">INDEX(LUR!$A:$L,AA29,3)&amp;(RGBCOLOR((INDEX(LUR!$A:$L,AA29,6)),(INDEX(LUR!$A:$L,AA29,7)),(INDEX(LUR!$A:$L,AA29,8))))</f>
        <v>#N/A</v>
      </c>
      <c r="AB30" s="59"/>
      <c r="AF30" s="57"/>
      <c r="AG30" s="58" cm="1">
        <f t="array" ref="AG30">INDEX(LUR!$A:$L,(_xlfn.XMATCH(AG29,LUR!$A:$A,1)),2)</f>
        <v>0</v>
      </c>
      <c r="AH30" s="261" t="str" cm="1">
        <f t="array" ref="AH30">INDEX(LUR!$A:$L,AH29,3)&amp;(RGBCOLOR((INDEX(LUR!$A:$L,AH29,6)),(INDEX(LUR!$A:$L,AH29,7)),(INDEX(LUR!$A:$L,AH29,8))))</f>
        <v/>
      </c>
      <c r="AI30" s="59"/>
      <c r="AJ30" s="57"/>
      <c r="AK30" s="58" cm="1">
        <f t="array" ref="AK30">INDEX(LUR!$A:$L,(_xlfn.XMATCH(AK29,LUR!$A:$A,1)),2)</f>
        <v>0</v>
      </c>
      <c r="AL30" s="261" t="str" cm="1">
        <f t="array" ref="AL30">INDEX(LUR!$A:$L,AL29,3)&amp;(RGBCOLOR((INDEX(LUR!$A:$L,AL29,6)),(INDEX(LUR!$A:$L,AL29,7)),(INDEX(LUR!$A:$L,AL29,8))))</f>
        <v/>
      </c>
      <c r="AM30" s="59"/>
      <c r="AN30" s="57"/>
      <c r="AO30" s="58" cm="1">
        <f t="array" ref="AO30">INDEX(LUR!$A:$L,(_xlfn.XMATCH(AO29,LUR!$A:$A,1)),2)</f>
        <v>0</v>
      </c>
      <c r="AP30" s="261" t="str" cm="1">
        <f t="array" ref="AP30">INDEX(LUR!$A:$L,AP29,3)&amp;(RGBCOLOR((INDEX(LUR!$A:$L,AP29,6)),(INDEX(LUR!$A:$L,AP29,7)),(INDEX(LUR!$A:$L,AP29,8))))</f>
        <v/>
      </c>
      <c r="AQ30" s="59"/>
    </row>
    <row r="31" spans="2:44" s="53" customFormat="1" ht="26.25" customHeight="1" x14ac:dyDescent="0.25">
      <c r="B31" s="284" t="str" cm="1">
        <f t="array" ref="B31">CONCATENATE("a ",INDEX(LUR!$A:$L,D29+3,4))</f>
        <v>a 4 ESQUINAS</v>
      </c>
      <c r="C31" s="285"/>
      <c r="D31" s="285"/>
      <c r="E31" s="286"/>
      <c r="F31" s="284" t="str" cm="1">
        <f t="array" ref="F31">CONCATENATE("a ",INDEX(LUR!$A:$L,H29+3,4))</f>
        <v>a HUALPENCILLO</v>
      </c>
      <c r="G31" s="285"/>
      <c r="H31" s="285"/>
      <c r="I31" s="286"/>
      <c r="J31" s="284" t="str" cm="1">
        <f t="array" ref="J31">CONCATENATE("a ",INDEX(LUR!$A:$L,L29+3,4))</f>
        <v>a HUALPEN - 4 ESQ</v>
      </c>
      <c r="K31" s="285"/>
      <c r="L31" s="285"/>
      <c r="M31" s="286"/>
      <c r="N31" s="54"/>
      <c r="O31" s="54"/>
      <c r="Q31" s="284" t="e" cm="1">
        <f t="array" ref="Q31">CONCATENATE("a ",INDEX(LUR!$A:$L,S29+3,4))</f>
        <v>#N/A</v>
      </c>
      <c r="R31" s="285"/>
      <c r="S31" s="285"/>
      <c r="T31" s="286"/>
      <c r="U31" s="284" t="e" cm="1">
        <f t="array" ref="U31">CONCATENATE("a ",INDEX(LUR!$A:$L,W29+3,4))</f>
        <v>#N/A</v>
      </c>
      <c r="V31" s="285"/>
      <c r="W31" s="285"/>
      <c r="X31" s="286"/>
      <c r="Y31" s="284" t="e" cm="1">
        <f t="array" ref="Y31">CONCATENATE("a ",INDEX(LUR!$A:$L,AA29+3,4))</f>
        <v>#N/A</v>
      </c>
      <c r="Z31" s="285"/>
      <c r="AA31" s="285"/>
      <c r="AB31" s="286"/>
      <c r="AC31" s="54"/>
      <c r="AF31" s="284" t="str" cm="1">
        <f t="array" ref="AF31">CONCATENATE("a ",INDEX(LUR!$A:$L,AH29+3,4))</f>
        <v>a 0</v>
      </c>
      <c r="AG31" s="285"/>
      <c r="AH31" s="285"/>
      <c r="AI31" s="286"/>
      <c r="AJ31" s="284" t="str" cm="1">
        <f t="array" ref="AJ31">CONCATENATE("a ",INDEX(LUR!$A:$L,AL29+3,4))</f>
        <v>a 0</v>
      </c>
      <c r="AK31" s="285"/>
      <c r="AL31" s="285"/>
      <c r="AM31" s="286"/>
      <c r="AN31" s="284" t="str" cm="1">
        <f t="array" ref="AN31">CONCATENATE("a ",INDEX(LUR!$A:$L,AP29+3,4))</f>
        <v>a 0</v>
      </c>
      <c r="AO31" s="285"/>
      <c r="AP31" s="285"/>
      <c r="AQ31" s="286"/>
      <c r="AR31" s="54"/>
    </row>
    <row r="32" spans="2:44" s="56" customFormat="1" ht="15" customHeight="1" x14ac:dyDescent="0.25">
      <c r="B32" s="284" t="str" cm="1">
        <f t="array" ref="B32">INDEX(LUR!$A:$L,D29,4)</f>
        <v>Freire- Prat</v>
      </c>
      <c r="C32" s="285"/>
      <c r="D32" s="285"/>
      <c r="E32" s="286"/>
      <c r="F32" s="284" t="str" cm="1">
        <f t="array" ref="F32">INDEX(LUR!$A:$L,H29,4)</f>
        <v>Centro - Freire</v>
      </c>
      <c r="G32" s="285"/>
      <c r="H32" s="285"/>
      <c r="I32" s="286"/>
      <c r="J32" s="284" t="str" cm="1">
        <f t="array" ref="J32">INDEX(LUR!$A:$L,L29,4)</f>
        <v>Centro -Freire</v>
      </c>
      <c r="K32" s="285"/>
      <c r="L32" s="285"/>
      <c r="M32" s="286"/>
      <c r="N32" s="55"/>
      <c r="O32" s="55"/>
      <c r="Q32" s="284" t="e" cm="1">
        <f t="array" ref="Q32">INDEX(LUR!$A:$L,S29,4)</f>
        <v>#N/A</v>
      </c>
      <c r="R32" s="285"/>
      <c r="S32" s="285"/>
      <c r="T32" s="286"/>
      <c r="U32" s="284" t="e" cm="1">
        <f t="array" ref="U32">INDEX(LUR!$A:$L,W29,4)</f>
        <v>#N/A</v>
      </c>
      <c r="V32" s="285"/>
      <c r="W32" s="285"/>
      <c r="X32" s="286"/>
      <c r="Y32" s="284" t="e" cm="1">
        <f t="array" ref="Y32">INDEX(LUR!$A:$L,AA29,4)</f>
        <v>#N/A</v>
      </c>
      <c r="Z32" s="285"/>
      <c r="AA32" s="285"/>
      <c r="AB32" s="286"/>
      <c r="AC32" s="55"/>
      <c r="AF32" s="284" cm="1">
        <f t="array" ref="AF32">INDEX(LUR!$A:$L,AH29,4)</f>
        <v>0</v>
      </c>
      <c r="AG32" s="285"/>
      <c r="AH32" s="285"/>
      <c r="AI32" s="286"/>
      <c r="AJ32" s="284" cm="1">
        <f t="array" ref="AJ32">INDEX(LUR!$A:$L,AL29,4)</f>
        <v>0</v>
      </c>
      <c r="AK32" s="285"/>
      <c r="AL32" s="285"/>
      <c r="AM32" s="286"/>
      <c r="AN32" s="284" cm="1">
        <f t="array" ref="AN32">INDEX(LUR!$A:$L,AP29,4)</f>
        <v>0</v>
      </c>
      <c r="AO32" s="285"/>
      <c r="AP32" s="285"/>
      <c r="AQ32" s="286"/>
      <c r="AR32" s="55"/>
    </row>
    <row r="33" spans="2:44" s="56" customFormat="1" ht="15" customHeight="1" x14ac:dyDescent="0.25">
      <c r="B33" s="284" t="str" cm="1">
        <f t="array" ref="B33">INDEX(LUR!$A:$L,D29+1,4)</f>
        <v>Vega- Lan C</v>
      </c>
      <c r="C33" s="285"/>
      <c r="D33" s="285"/>
      <c r="E33" s="286"/>
      <c r="F33" s="284" t="str" cm="1">
        <f t="array" ref="F33">INDEX(LUR!$A:$L,H29+1,4)</f>
        <v>Vega- Lan B</v>
      </c>
      <c r="G33" s="285"/>
      <c r="H33" s="285"/>
      <c r="I33" s="286"/>
      <c r="J33" s="284" t="str" cm="1">
        <f t="array" ref="J33">INDEX(LUR!$A:$L,L29+1,4)</f>
        <v>Vega - C.Hipico</v>
      </c>
      <c r="K33" s="285"/>
      <c r="L33" s="285"/>
      <c r="M33" s="286"/>
      <c r="N33" s="55"/>
      <c r="O33" s="55"/>
      <c r="Q33" s="284" t="e" cm="1">
        <f t="array" ref="Q33">INDEX(LUR!$A:$L,S29+1,4)</f>
        <v>#N/A</v>
      </c>
      <c r="R33" s="285"/>
      <c r="S33" s="285"/>
      <c r="T33" s="286"/>
      <c r="U33" s="284" t="e" cm="1">
        <f t="array" ref="U33">INDEX(LUR!$A:$L,W29+1,4)</f>
        <v>#N/A</v>
      </c>
      <c r="V33" s="285"/>
      <c r="W33" s="285"/>
      <c r="X33" s="286"/>
      <c r="Y33" s="284" t="e" cm="1">
        <f t="array" ref="Y33">INDEX(LUR!$A:$L,AA29+1,4)</f>
        <v>#N/A</v>
      </c>
      <c r="Z33" s="285"/>
      <c r="AA33" s="285"/>
      <c r="AB33" s="286"/>
      <c r="AC33" s="55"/>
      <c r="AF33" s="284" cm="1">
        <f t="array" ref="AF33">INDEX(LUR!$A:$L,AH29+1,4)</f>
        <v>0</v>
      </c>
      <c r="AG33" s="285"/>
      <c r="AH33" s="285"/>
      <c r="AI33" s="286"/>
      <c r="AJ33" s="284" cm="1">
        <f t="array" ref="AJ33">INDEX(LUR!$A:$L,AL29+1,4)</f>
        <v>0</v>
      </c>
      <c r="AK33" s="285"/>
      <c r="AL33" s="285"/>
      <c r="AM33" s="286"/>
      <c r="AN33" s="284" cm="1">
        <f t="array" ref="AN33">INDEX(LUR!$A:$L,AP29+1,4)</f>
        <v>0</v>
      </c>
      <c r="AO33" s="285"/>
      <c r="AP33" s="285"/>
      <c r="AQ33" s="286"/>
      <c r="AR33" s="55"/>
    </row>
    <row r="34" spans="2:44" s="56" customFormat="1" ht="15" customHeight="1" x14ac:dyDescent="0.25">
      <c r="B34" s="284" t="str" cm="1">
        <f t="array" ref="B34">INDEX(LUR!$A:$L,D29+2,4)</f>
        <v>Bremen -Cañería</v>
      </c>
      <c r="C34" s="285"/>
      <c r="D34" s="285"/>
      <c r="E34" s="286"/>
      <c r="F34" s="284" t="str" cm="1">
        <f t="array" ref="F34">INDEX(LUR!$A:$L,H29+2,4)</f>
        <v>Los Boldos</v>
      </c>
      <c r="G34" s="285"/>
      <c r="H34" s="285"/>
      <c r="I34" s="286"/>
      <c r="J34" s="284" t="str" cm="1">
        <f t="array" ref="J34">INDEX(LUR!$A:$L,L29+2,4)</f>
        <v>Finlandia</v>
      </c>
      <c r="K34" s="285"/>
      <c r="L34" s="285"/>
      <c r="M34" s="286"/>
      <c r="N34" s="55"/>
      <c r="O34" s="55"/>
      <c r="Q34" s="284" t="e" cm="1">
        <f t="array" ref="Q34">INDEX(LUR!$A:$L,S29+2,4)</f>
        <v>#N/A</v>
      </c>
      <c r="R34" s="285"/>
      <c r="S34" s="285"/>
      <c r="T34" s="286"/>
      <c r="U34" s="284" t="e" cm="1">
        <f t="array" ref="U34">INDEX(LUR!$A:$L,W29+2,4)</f>
        <v>#N/A</v>
      </c>
      <c r="V34" s="285"/>
      <c r="W34" s="285"/>
      <c r="X34" s="286"/>
      <c r="Y34" s="284" t="e" cm="1">
        <f t="array" ref="Y34">INDEX(LUR!$A:$L,AA29+2,4)</f>
        <v>#N/A</v>
      </c>
      <c r="Z34" s="285"/>
      <c r="AA34" s="285"/>
      <c r="AB34" s="286"/>
      <c r="AC34" s="55"/>
      <c r="AF34" s="284" cm="1">
        <f t="array" ref="AF34">INDEX(LUR!$A:$L,AH29+2,4)</f>
        <v>0</v>
      </c>
      <c r="AG34" s="285"/>
      <c r="AH34" s="285"/>
      <c r="AI34" s="286"/>
      <c r="AJ34" s="284" cm="1">
        <f t="array" ref="AJ34">INDEX(LUR!$A:$L,AL29+2,4)</f>
        <v>0</v>
      </c>
      <c r="AK34" s="285"/>
      <c r="AL34" s="285"/>
      <c r="AM34" s="286"/>
      <c r="AN34" s="284" cm="1">
        <f t="array" ref="AN34">INDEX(LUR!$A:$L,AP29+2,4)</f>
        <v>0</v>
      </c>
      <c r="AO34" s="285"/>
      <c r="AP34" s="285"/>
      <c r="AQ34" s="286"/>
      <c r="AR34" s="55"/>
    </row>
    <row r="35" spans="2:44" s="53" customFormat="1" ht="23.25" customHeight="1" x14ac:dyDescent="0.25">
      <c r="B35" s="278" t="s">
        <v>552</v>
      </c>
      <c r="C35" s="279"/>
      <c r="D35" s="279"/>
      <c r="E35" s="280"/>
      <c r="F35" s="278" t="s">
        <v>552</v>
      </c>
      <c r="G35" s="279"/>
      <c r="H35" s="279"/>
      <c r="I35" s="280"/>
      <c r="J35" s="278" t="s">
        <v>552</v>
      </c>
      <c r="K35" s="279"/>
      <c r="L35" s="279"/>
      <c r="M35" s="280"/>
      <c r="N35" s="54"/>
      <c r="O35" s="54"/>
      <c r="Q35" s="278" t="s">
        <v>552</v>
      </c>
      <c r="R35" s="279"/>
      <c r="S35" s="279"/>
      <c r="T35" s="280"/>
      <c r="U35" s="278" t="s">
        <v>552</v>
      </c>
      <c r="V35" s="279"/>
      <c r="W35" s="279"/>
      <c r="X35" s="280"/>
      <c r="Y35" s="278" t="s">
        <v>552</v>
      </c>
      <c r="Z35" s="279"/>
      <c r="AA35" s="279"/>
      <c r="AB35" s="280"/>
      <c r="AC35" s="54"/>
      <c r="AF35" s="278" t="s">
        <v>552</v>
      </c>
      <c r="AG35" s="279"/>
      <c r="AH35" s="279"/>
      <c r="AI35" s="280"/>
      <c r="AJ35" s="278" t="s">
        <v>552</v>
      </c>
      <c r="AK35" s="279"/>
      <c r="AL35" s="279"/>
      <c r="AM35" s="280"/>
      <c r="AN35" s="278" t="s">
        <v>552</v>
      </c>
      <c r="AO35" s="279"/>
      <c r="AP35" s="279"/>
      <c r="AQ35" s="280"/>
      <c r="AR35" s="54"/>
    </row>
    <row r="36" spans="2:44" s="67" customFormat="1" ht="12" customHeight="1" x14ac:dyDescent="0.25">
      <c r="B36" s="62">
        <v>16</v>
      </c>
      <c r="C36" s="63" t="str">
        <f>VLOOKUP($B$52,BASE!$A$2:$BN$2454,3+B36,0)</f>
        <v>43T</v>
      </c>
      <c r="D36" s="64">
        <f>MATCH(C36,LUR!$A:$A,0)</f>
        <v>567</v>
      </c>
      <c r="E36" s="65"/>
      <c r="F36" s="62">
        <v>17</v>
      </c>
      <c r="G36" s="63" t="str">
        <f>VLOOKUP($B$52,BASE!$A$2:$BN$2454,3+F36,0)</f>
        <v>44B</v>
      </c>
      <c r="H36" s="64">
        <f>MATCH(G36,LUR!$A:$A,0)</f>
        <v>592</v>
      </c>
      <c r="I36" s="65"/>
      <c r="J36" s="62">
        <v>18</v>
      </c>
      <c r="K36" s="63" t="str">
        <f>VLOOKUP($B$52,BASE!$A$2:$BN$2454,3+J36,0)</f>
        <v>44U</v>
      </c>
      <c r="L36" s="64">
        <f>MATCH(K36,LUR!$A:$A,0)</f>
        <v>582</v>
      </c>
      <c r="M36" s="65"/>
      <c r="N36" s="66"/>
      <c r="O36" s="66"/>
      <c r="Q36" s="62">
        <v>37</v>
      </c>
      <c r="R36" s="63">
        <f>VLOOKUP($B$52,BASE!$A$2:$BN$2454,3+Q36,0)</f>
        <v>0</v>
      </c>
      <c r="S36" s="64">
        <f>MATCH(R36,LUR!$A:$A,0)</f>
        <v>961</v>
      </c>
      <c r="T36" s="65"/>
      <c r="U36" s="62">
        <v>38</v>
      </c>
      <c r="V36" s="63">
        <f>VLOOKUP($B$52,BASE!$A$2:$BN$2454,3+U36,0)</f>
        <v>0</v>
      </c>
      <c r="W36" s="64">
        <f>MATCH(V36,LUR!$A:$A,0)</f>
        <v>961</v>
      </c>
      <c r="X36" s="65"/>
      <c r="Y36" s="62">
        <v>39</v>
      </c>
      <c r="Z36" s="63">
        <f>VLOOKUP($B$52,BASE!$A$2:$BN$2454,3+Y36,0)</f>
        <v>0</v>
      </c>
      <c r="AA36" s="64">
        <f>MATCH(Z36,LUR!$A:$A,0)</f>
        <v>961</v>
      </c>
      <c r="AB36" s="65"/>
      <c r="AC36" s="66"/>
      <c r="AF36" s="62">
        <v>58</v>
      </c>
      <c r="AG36" s="63">
        <f>VLOOKUP($B$52,BASE!$A$2:$BN$2454,3+AF36,0)</f>
        <v>0</v>
      </c>
      <c r="AH36" s="64">
        <f>MATCH(AG36,LUR!$A:$A,0)</f>
        <v>961</v>
      </c>
      <c r="AI36" s="65"/>
      <c r="AJ36" s="62">
        <v>59</v>
      </c>
      <c r="AK36" s="63">
        <f>VLOOKUP($B$52,BASE!$A$2:$BN$2454,3+AJ36,0)</f>
        <v>0</v>
      </c>
      <c r="AL36" s="64">
        <f>MATCH(AK36,LUR!$A:$A,0)</f>
        <v>961</v>
      </c>
      <c r="AM36" s="65"/>
      <c r="AN36" s="62">
        <v>60</v>
      </c>
      <c r="AO36" s="63">
        <f>VLOOKUP($B$52,BASE!$A$2:$BN$2454,3+AN36,0)</f>
        <v>0</v>
      </c>
      <c r="AP36" s="64">
        <f>MATCH(AO36,LUR!$A:$A,0)</f>
        <v>961</v>
      </c>
      <c r="AQ36" s="65"/>
      <c r="AR36" s="66"/>
    </row>
    <row r="37" spans="2:44" s="60" customFormat="1" ht="35.25" customHeight="1" x14ac:dyDescent="0.45">
      <c r="B37" s="57"/>
      <c r="C37" s="58" cm="1">
        <f t="array" ref="C37">INDEX(LUR!$A:$L,(_xlfn.XMATCH(C36,LUR!$A:$A,1)),2)</f>
        <v>43</v>
      </c>
      <c r="D37" s="265" t="str" cm="1">
        <f t="array" ref="D37">INDEX(LUR!$A:$L,D36,3)&amp;(RGBCOLOR((INDEX(LUR!$A:$L,D36,6)),(INDEX(LUR!$A:$L,D36,7)),(INDEX(LUR!$A:$L,D36,8))))</f>
        <v>T</v>
      </c>
      <c r="E37" s="59"/>
      <c r="F37" s="57"/>
      <c r="G37" s="58" cm="1">
        <f t="array" ref="G37">INDEX(LUR!$A:$L,(_xlfn.XMATCH(G36,LUR!$A:$A,1)),2)</f>
        <v>44</v>
      </c>
      <c r="H37" s="265" t="str" cm="1">
        <f t="array" ref="H37">INDEX(LUR!$A:$L,H36,3)&amp;(RGBCOLOR((INDEX(LUR!$A:$L,H36,6)),(INDEX(LUR!$A:$L,H36,7)),(INDEX(LUR!$A:$L,H36,8))))</f>
        <v>B</v>
      </c>
      <c r="I37" s="59"/>
      <c r="J37" s="57"/>
      <c r="K37" s="58" cm="1">
        <f t="array" ref="K37">INDEX(LUR!$A:$L,(_xlfn.XMATCH(K36,LUR!$A:$A,1)),2)</f>
        <v>44</v>
      </c>
      <c r="L37" s="265" t="str" cm="1">
        <f t="array" ref="L37">INDEX(LUR!$A:$L,L36,3)&amp;(RGBCOLOR((INDEX(LUR!$A:$L,L36,6)),(INDEX(LUR!$A:$L,L36,7)),(INDEX(LUR!$A:$L,L36,8))))</f>
        <v>U</v>
      </c>
      <c r="M37" s="59"/>
      <c r="O37" s="61"/>
      <c r="Q37" s="57"/>
      <c r="R37" s="58" cm="1">
        <f t="array" ref="R37">INDEX(LUR!$A:$L,(_xlfn.XMATCH(R36,LUR!$A:$A,1)),2)</f>
        <v>0</v>
      </c>
      <c r="S37" s="261" t="str" cm="1">
        <f t="array" ref="S37">INDEX(LUR!$A:$L,S36,3)&amp;(RGBCOLOR((INDEX(LUR!$A:$L,S36,6)),(INDEX(LUR!$A:$L,S36,7)),(INDEX(LUR!$A:$L,S36,8))))</f>
        <v/>
      </c>
      <c r="T37" s="59"/>
      <c r="U37" s="57"/>
      <c r="V37" s="58" cm="1">
        <f t="array" ref="V37">INDEX(LUR!$A:$L,(_xlfn.XMATCH(V36,LUR!$A:$A,1)),2)</f>
        <v>0</v>
      </c>
      <c r="W37" s="261" t="str" cm="1">
        <f t="array" ref="W37">INDEX(LUR!$A:$L,W36,3)&amp;(RGBCOLOR((INDEX(LUR!$A:$L,W36,6)),(INDEX(LUR!$A:$L,W36,7)),(INDEX(LUR!$A:$L,W36,8))))</f>
        <v/>
      </c>
      <c r="X37" s="59"/>
      <c r="Y37" s="57"/>
      <c r="Z37" s="58" cm="1">
        <f t="array" ref="Z37">INDEX(LUR!$A:$L,(_xlfn.XMATCH(Z36,LUR!$A:$A,1)),2)</f>
        <v>0</v>
      </c>
      <c r="AA37" s="261" t="str" cm="1">
        <f t="array" ref="AA37">INDEX(LUR!$A:$L,AA36,3)&amp;(RGBCOLOR((INDEX(LUR!$A:$L,AA36,6)),(INDEX(LUR!$A:$L,AA36,7)),(INDEX(LUR!$A:$L,AA36,8))))</f>
        <v/>
      </c>
      <c r="AB37" s="59"/>
      <c r="AF37" s="57"/>
      <c r="AG37" s="58" cm="1">
        <f t="array" ref="AG37">INDEX(LUR!$A:$L,(_xlfn.XMATCH(AG36,LUR!$A:$A,1)),2)</f>
        <v>0</v>
      </c>
      <c r="AH37" s="261" t="str" cm="1">
        <f t="array" ref="AH37">INDEX(LUR!$A:$L,AH36,3)&amp;(RGBCOLOR((INDEX(LUR!$A:$L,AH36,6)),(INDEX(LUR!$A:$L,AH36,7)),(INDEX(LUR!$A:$L,AH36,8))))</f>
        <v/>
      </c>
      <c r="AI37" s="59"/>
      <c r="AJ37" s="57"/>
      <c r="AK37" s="58" cm="1">
        <f t="array" ref="AK37">INDEX(LUR!$A:$L,(_xlfn.XMATCH(AK36,LUR!$A:$A,1)),2)</f>
        <v>0</v>
      </c>
      <c r="AL37" s="261" t="str" cm="1">
        <f t="array" ref="AL37">INDEX(LUR!$A:$L,AL36,3)&amp;(RGBCOLOR((INDEX(LUR!$A:$L,AL36,6)),(INDEX(LUR!$A:$L,AL36,7)),(INDEX(LUR!$A:$L,AL36,8))))</f>
        <v/>
      </c>
      <c r="AM37" s="59"/>
      <c r="AN37" s="57"/>
      <c r="AO37" s="58" cm="1">
        <f t="array" ref="AO37">INDEX(LUR!$A:$L,(_xlfn.XMATCH(AO36,LUR!$A:$A,1)),2)</f>
        <v>0</v>
      </c>
      <c r="AP37" s="261" t="str" cm="1">
        <f t="array" ref="AP37">INDEX(LUR!$A:$L,AP36,3)&amp;(RGBCOLOR((INDEX(LUR!$A:$L,AP36,6)),(INDEX(LUR!$A:$L,AP36,7)),(INDEX(LUR!$A:$L,AP36,8))))</f>
        <v/>
      </c>
      <c r="AQ37" s="59"/>
    </row>
    <row r="38" spans="2:44" s="53" customFormat="1" ht="26.25" customHeight="1" x14ac:dyDescent="0.25">
      <c r="B38" s="284" t="str" cm="1">
        <f t="array" ref="B38">CONCATENATE("a ",INDEX(LUR!$A:$L,D36+3,4))</f>
        <v>a HUALPENCILLO</v>
      </c>
      <c r="C38" s="285"/>
      <c r="D38" s="285"/>
      <c r="E38" s="286"/>
      <c r="F38" s="284" t="str" cm="1">
        <f t="array" ref="F38">CONCATENATE("a ",INDEX(LUR!$A:$L,H36+3,4))</f>
        <v>a HUALPENCILLO</v>
      </c>
      <c r="G38" s="285"/>
      <c r="H38" s="285"/>
      <c r="I38" s="286"/>
      <c r="J38" s="284" t="str" cm="1">
        <f t="array" ref="J38">CONCATENATE("a ",INDEX(LUR!$A:$L,L36+3,4))</f>
        <v>a HUALPENCILLO</v>
      </c>
      <c r="K38" s="285"/>
      <c r="L38" s="285"/>
      <c r="M38" s="286"/>
      <c r="N38" s="54"/>
      <c r="O38" s="54"/>
      <c r="Q38" s="284" t="str" cm="1">
        <f t="array" ref="Q38">CONCATENATE("a ",INDEX(LUR!$A:$L,S36+3,4))</f>
        <v>a 0</v>
      </c>
      <c r="R38" s="285"/>
      <c r="S38" s="285"/>
      <c r="T38" s="286"/>
      <c r="U38" s="284" t="str" cm="1">
        <f t="array" ref="U38">CONCATENATE("a ",INDEX(LUR!$A:$L,W36+3,4))</f>
        <v>a 0</v>
      </c>
      <c r="V38" s="285"/>
      <c r="W38" s="285"/>
      <c r="X38" s="286"/>
      <c r="Y38" s="284" t="str" cm="1">
        <f t="array" ref="Y38">CONCATENATE("a ",INDEX(LUR!$A:$L,AA36+3,4))</f>
        <v>a 0</v>
      </c>
      <c r="Z38" s="285"/>
      <c r="AA38" s="285"/>
      <c r="AB38" s="286"/>
      <c r="AC38" s="54"/>
      <c r="AF38" s="284" t="str" cm="1">
        <f t="array" ref="AF38">CONCATENATE("a ",INDEX(LUR!$A:$L,AH36+3,4))</f>
        <v>a 0</v>
      </c>
      <c r="AG38" s="285"/>
      <c r="AH38" s="285"/>
      <c r="AI38" s="286"/>
      <c r="AJ38" s="284" t="str" cm="1">
        <f t="array" ref="AJ38">CONCATENATE("a ",INDEX(LUR!$A:$L,AL36+3,4))</f>
        <v>a 0</v>
      </c>
      <c r="AK38" s="285"/>
      <c r="AL38" s="285"/>
      <c r="AM38" s="286"/>
      <c r="AN38" s="284" t="str" cm="1">
        <f t="array" ref="AN38">CONCATENATE("a ",INDEX(LUR!$A:$L,AP36+3,4))</f>
        <v>a 0</v>
      </c>
      <c r="AO38" s="285"/>
      <c r="AP38" s="285"/>
      <c r="AQ38" s="286"/>
      <c r="AR38" s="54"/>
    </row>
    <row r="39" spans="2:44" s="56" customFormat="1" ht="15" customHeight="1" x14ac:dyDescent="0.25">
      <c r="B39" s="284" t="str" cm="1">
        <f t="array" ref="B39">INDEX(LUR!$A:$L,D36,4)</f>
        <v>O´Higgins</v>
      </c>
      <c r="C39" s="285"/>
      <c r="D39" s="285"/>
      <c r="E39" s="286"/>
      <c r="F39" s="284" t="str" cm="1">
        <f t="array" ref="F39">INDEX(LUR!$A:$L,H36,4)</f>
        <v>Freire-Vega</v>
      </c>
      <c r="G39" s="285"/>
      <c r="H39" s="285"/>
      <c r="I39" s="286"/>
      <c r="J39" s="284" t="str" cm="1">
        <f t="array" ref="J39">INDEX(LUR!$A:$L,L36,4)</f>
        <v>Torreones-Freire</v>
      </c>
      <c r="K39" s="285"/>
      <c r="L39" s="285"/>
      <c r="M39" s="286"/>
      <c r="N39" s="55"/>
      <c r="O39" s="55"/>
      <c r="Q39" s="284" cm="1">
        <f t="array" ref="Q39">INDEX(LUR!$A:$L,S36,4)</f>
        <v>0</v>
      </c>
      <c r="R39" s="285"/>
      <c r="S39" s="285"/>
      <c r="T39" s="286"/>
      <c r="U39" s="284" cm="1">
        <f t="array" ref="U39">INDEX(LUR!$A:$L,W36,4)</f>
        <v>0</v>
      </c>
      <c r="V39" s="285"/>
      <c r="W39" s="285"/>
      <c r="X39" s="286"/>
      <c r="Y39" s="284" cm="1">
        <f t="array" ref="Y39">INDEX(LUR!$A:$L,AA36,4)</f>
        <v>0</v>
      </c>
      <c r="Z39" s="285"/>
      <c r="AA39" s="285"/>
      <c r="AB39" s="286"/>
      <c r="AC39" s="55"/>
      <c r="AF39" s="284" cm="1">
        <f t="array" ref="AF39">INDEX(LUR!$A:$L,AH36,4)</f>
        <v>0</v>
      </c>
      <c r="AG39" s="285"/>
      <c r="AH39" s="285"/>
      <c r="AI39" s="286"/>
      <c r="AJ39" s="284" cm="1">
        <f t="array" ref="AJ39">INDEX(LUR!$A:$L,AL36,4)</f>
        <v>0</v>
      </c>
      <c r="AK39" s="285"/>
      <c r="AL39" s="285"/>
      <c r="AM39" s="286"/>
      <c r="AN39" s="284" cm="1">
        <f t="array" ref="AN39">INDEX(LUR!$A:$L,AP36,4)</f>
        <v>0</v>
      </c>
      <c r="AO39" s="285"/>
      <c r="AP39" s="285"/>
      <c r="AQ39" s="286"/>
      <c r="AR39" s="55"/>
    </row>
    <row r="40" spans="2:44" s="56" customFormat="1" ht="15" customHeight="1" x14ac:dyDescent="0.25">
      <c r="B40" s="284" t="str" cm="1">
        <f t="array" ref="B40">INDEX(LUR!$A:$L,D36+1,4)</f>
        <v>Tucapel - Freire</v>
      </c>
      <c r="C40" s="285"/>
      <c r="D40" s="285"/>
      <c r="E40" s="286"/>
      <c r="F40" s="284" t="str" cm="1">
        <f t="array" ref="F40">INDEX(LUR!$A:$L,H36+1,4)</f>
        <v>Ramuntcho</v>
      </c>
      <c r="G40" s="285"/>
      <c r="H40" s="285"/>
      <c r="I40" s="286"/>
      <c r="J40" s="284" t="str" cm="1">
        <f t="array" ref="J40">INDEX(LUR!$A:$L,L36+1,4)</f>
        <v>Vega-Ramuntcho</v>
      </c>
      <c r="K40" s="285"/>
      <c r="L40" s="285"/>
      <c r="M40" s="286"/>
      <c r="N40" s="55"/>
      <c r="O40" s="55"/>
      <c r="Q40" s="284" cm="1">
        <f t="array" ref="Q40">INDEX(LUR!$A:$L,S36+1,4)</f>
        <v>0</v>
      </c>
      <c r="R40" s="285"/>
      <c r="S40" s="285"/>
      <c r="T40" s="286"/>
      <c r="U40" s="284" cm="1">
        <f t="array" ref="U40">INDEX(LUR!$A:$L,W36+1,4)</f>
        <v>0</v>
      </c>
      <c r="V40" s="285"/>
      <c r="W40" s="285"/>
      <c r="X40" s="286"/>
      <c r="Y40" s="284" cm="1">
        <f t="array" ref="Y40">INDEX(LUR!$A:$L,AA36+1,4)</f>
        <v>0</v>
      </c>
      <c r="Z40" s="285"/>
      <c r="AA40" s="285"/>
      <c r="AB40" s="286"/>
      <c r="AC40" s="55"/>
      <c r="AF40" s="284" cm="1">
        <f t="array" ref="AF40">INDEX(LUR!$A:$L,AH36+1,4)</f>
        <v>0</v>
      </c>
      <c r="AG40" s="285"/>
      <c r="AH40" s="285"/>
      <c r="AI40" s="286"/>
      <c r="AJ40" s="284" cm="1">
        <f t="array" ref="AJ40">INDEX(LUR!$A:$L,AL36+1,4)</f>
        <v>0</v>
      </c>
      <c r="AK40" s="285"/>
      <c r="AL40" s="285"/>
      <c r="AM40" s="286"/>
      <c r="AN40" s="284" cm="1">
        <f t="array" ref="AN40">INDEX(LUR!$A:$L,AP36+1,4)</f>
        <v>0</v>
      </c>
      <c r="AO40" s="285"/>
      <c r="AP40" s="285"/>
      <c r="AQ40" s="286"/>
      <c r="AR40" s="55"/>
    </row>
    <row r="41" spans="2:44" s="56" customFormat="1" ht="15" customHeight="1" x14ac:dyDescent="0.25">
      <c r="B41" s="284" t="str" cm="1">
        <f t="array" ref="B41">INDEX(LUR!$A:$L,D36+2,4)</f>
        <v>Vega -Bremen</v>
      </c>
      <c r="C41" s="285"/>
      <c r="D41" s="285"/>
      <c r="E41" s="286"/>
      <c r="F41" s="284" t="str" cm="1">
        <f t="array" ref="F41">INDEX(LUR!$A:$L,H36+2,4)</f>
        <v>Grecia- D.Portales</v>
      </c>
      <c r="G41" s="285"/>
      <c r="H41" s="285"/>
      <c r="I41" s="286"/>
      <c r="J41" s="284" t="str" cm="1">
        <f t="array" ref="J41">INDEX(LUR!$A:$L,L36+2,4)</f>
        <v>Grecia- D.Portales</v>
      </c>
      <c r="K41" s="285"/>
      <c r="L41" s="285"/>
      <c r="M41" s="286"/>
      <c r="N41" s="55"/>
      <c r="O41" s="55"/>
      <c r="Q41" s="284" cm="1">
        <f t="array" ref="Q41">INDEX(LUR!$A:$L,S36+2,4)</f>
        <v>0</v>
      </c>
      <c r="R41" s="285"/>
      <c r="S41" s="285"/>
      <c r="T41" s="286"/>
      <c r="U41" s="284" cm="1">
        <f t="array" ref="U41">INDEX(LUR!$A:$L,W36+2,4)</f>
        <v>0</v>
      </c>
      <c r="V41" s="285"/>
      <c r="W41" s="285"/>
      <c r="X41" s="286"/>
      <c r="Y41" s="284" cm="1">
        <f t="array" ref="Y41">INDEX(LUR!$A:$L,AA36+2,4)</f>
        <v>0</v>
      </c>
      <c r="Z41" s="285"/>
      <c r="AA41" s="285"/>
      <c r="AB41" s="286"/>
      <c r="AC41" s="55"/>
      <c r="AF41" s="284" cm="1">
        <f t="array" ref="AF41">INDEX(LUR!$A:$L,AH36+2,4)</f>
        <v>0</v>
      </c>
      <c r="AG41" s="285"/>
      <c r="AH41" s="285"/>
      <c r="AI41" s="286"/>
      <c r="AJ41" s="284" cm="1">
        <f t="array" ref="AJ41">INDEX(LUR!$A:$L,AL36+2,4)</f>
        <v>0</v>
      </c>
      <c r="AK41" s="285"/>
      <c r="AL41" s="285"/>
      <c r="AM41" s="286"/>
      <c r="AN41" s="284" cm="1">
        <f t="array" ref="AN41">INDEX(LUR!$A:$L,AP36+2,4)</f>
        <v>0</v>
      </c>
      <c r="AO41" s="285"/>
      <c r="AP41" s="285"/>
      <c r="AQ41" s="286"/>
      <c r="AR41" s="55"/>
    </row>
    <row r="42" spans="2:44" s="53" customFormat="1" ht="23.25" customHeight="1" x14ac:dyDescent="0.25">
      <c r="B42" s="278" t="s">
        <v>552</v>
      </c>
      <c r="C42" s="279"/>
      <c r="D42" s="279"/>
      <c r="E42" s="280"/>
      <c r="F42" s="278" t="s">
        <v>552</v>
      </c>
      <c r="G42" s="279"/>
      <c r="H42" s="279"/>
      <c r="I42" s="280"/>
      <c r="J42" s="278" t="s">
        <v>552</v>
      </c>
      <c r="K42" s="279"/>
      <c r="L42" s="279"/>
      <c r="M42" s="280"/>
      <c r="N42" s="54"/>
      <c r="O42" s="54"/>
      <c r="Q42" s="278" t="s">
        <v>552</v>
      </c>
      <c r="R42" s="279"/>
      <c r="S42" s="279"/>
      <c r="T42" s="280"/>
      <c r="U42" s="278" t="s">
        <v>552</v>
      </c>
      <c r="V42" s="279"/>
      <c r="W42" s="279"/>
      <c r="X42" s="280"/>
      <c r="Y42" s="278" t="s">
        <v>552</v>
      </c>
      <c r="Z42" s="279"/>
      <c r="AA42" s="279"/>
      <c r="AB42" s="280"/>
      <c r="AC42" s="54"/>
      <c r="AF42" s="278" t="s">
        <v>552</v>
      </c>
      <c r="AG42" s="279"/>
      <c r="AH42" s="279"/>
      <c r="AI42" s="280"/>
      <c r="AJ42" s="278" t="s">
        <v>552</v>
      </c>
      <c r="AK42" s="279"/>
      <c r="AL42" s="279"/>
      <c r="AM42" s="280"/>
      <c r="AN42" s="278" t="s">
        <v>552</v>
      </c>
      <c r="AO42" s="279"/>
      <c r="AP42" s="279"/>
      <c r="AQ42" s="280"/>
      <c r="AR42" s="54"/>
    </row>
    <row r="43" spans="2:44" s="67" customFormat="1" ht="12" customHeight="1" x14ac:dyDescent="0.25">
      <c r="B43" s="62">
        <v>19</v>
      </c>
      <c r="C43" s="63" t="str">
        <f>VLOOKUP($B$52,BASE!$A$2:$BN$2454,3+B43,0)</f>
        <v>50P</v>
      </c>
      <c r="D43" s="64">
        <f>MATCH(C43,LUR!$A:$A,0)</f>
        <v>612</v>
      </c>
      <c r="E43" s="65"/>
      <c r="F43" s="62">
        <v>20</v>
      </c>
      <c r="G43" s="63" t="str">
        <f>VLOOKUP($B$52,BASE!$A$2:$BN$2454,3+F43,0)</f>
        <v>50U</v>
      </c>
      <c r="H43" s="64">
        <f>MATCH(G43,LUR!$A:$A,0)</f>
        <v>602</v>
      </c>
      <c r="I43" s="65"/>
      <c r="J43" s="62">
        <v>21</v>
      </c>
      <c r="K43" s="63" t="str">
        <f>VLOOKUP($B$52,BASE!$A$2:$BN$2454,3+J43,0)</f>
        <v>52A</v>
      </c>
      <c r="L43" s="64">
        <f>MATCH(K43,LUR!$A:$A,0)</f>
        <v>617</v>
      </c>
      <c r="M43" s="65"/>
      <c r="N43" s="66"/>
      <c r="O43" s="66"/>
      <c r="Q43" s="62">
        <v>40</v>
      </c>
      <c r="R43" s="63">
        <f>VLOOKUP($B$52,BASE!$A$2:$BN$2454,3+Q43,0)</f>
        <v>0</v>
      </c>
      <c r="S43" s="64">
        <f>MATCH(R43,LUR!$A:$A,0)</f>
        <v>961</v>
      </c>
      <c r="T43" s="65"/>
      <c r="U43" s="62">
        <v>41</v>
      </c>
      <c r="V43" s="63">
        <f>VLOOKUP($B$52,BASE!$A$2:$BN$2454,3+U43,0)</f>
        <v>0</v>
      </c>
      <c r="W43" s="64">
        <f>MATCH(V43,LUR!$A:$A,0)</f>
        <v>961</v>
      </c>
      <c r="X43" s="65"/>
      <c r="Y43" s="62">
        <v>42</v>
      </c>
      <c r="Z43" s="63">
        <f>VLOOKUP($B$52,BASE!$A$2:$BN$2454,3+Y43,0)</f>
        <v>0</v>
      </c>
      <c r="AA43" s="64">
        <f>MATCH(Z43,LUR!$A:$A,0)</f>
        <v>961</v>
      </c>
      <c r="AB43" s="65"/>
      <c r="AC43" s="66"/>
      <c r="AF43" s="62">
        <v>61</v>
      </c>
      <c r="AG43" s="63">
        <f>VLOOKUP($B$52,BASE!$A$2:$BN$2454,3+AF43,0)</f>
        <v>0</v>
      </c>
      <c r="AH43" s="64">
        <f>MATCH(AG43,LUR!$A:$A,0)</f>
        <v>961</v>
      </c>
      <c r="AI43" s="65"/>
      <c r="AJ43" s="62">
        <v>62</v>
      </c>
      <c r="AK43" s="63">
        <f>VLOOKUP($B$52,BASE!$A$2:$BN$2454,3+AJ43,0)</f>
        <v>0</v>
      </c>
      <c r="AL43" s="64">
        <f>MATCH(AK43,LUR!$A:$A,0)</f>
        <v>961</v>
      </c>
      <c r="AM43" s="65"/>
      <c r="AN43" s="62">
        <v>63</v>
      </c>
      <c r="AO43" s="63">
        <f>VLOOKUP($B$52,BASE!$A$2:$BN$2454,3+AN43,0)</f>
        <v>0</v>
      </c>
      <c r="AP43" s="64">
        <f>MATCH(AO43,LUR!$A:$A,0)</f>
        <v>961</v>
      </c>
      <c r="AQ43" s="65"/>
      <c r="AR43" s="66"/>
    </row>
    <row r="44" spans="2:44" s="60" customFormat="1" ht="35.25" customHeight="1" x14ac:dyDescent="0.45">
      <c r="B44" s="57"/>
      <c r="C44" s="58" cm="1">
        <f t="array" ref="C44">INDEX(LUR!$A:$L,(_xlfn.XMATCH(C43,LUR!$A:$A,1)),2)</f>
        <v>50</v>
      </c>
      <c r="D44" s="275" t="str" cm="1">
        <f t="array" ref="D44">INDEX(LUR!$A:$L,D43,3)&amp;(RGBCOLOR((INDEX(LUR!$A:$L,D43,6)),(INDEX(LUR!$A:$L,D43,7)),(INDEX(LUR!$A:$L,D43,8))))</f>
        <v>P</v>
      </c>
      <c r="E44" s="59"/>
      <c r="F44" s="57"/>
      <c r="G44" s="58" cm="1">
        <f t="array" ref="G44">INDEX(LUR!$A:$L,(_xlfn.XMATCH(G43,LUR!$A:$A,1)),2)</f>
        <v>50</v>
      </c>
      <c r="H44" s="275" t="str" cm="1">
        <f t="array" ref="H44">INDEX(LUR!$A:$L,H43,3)&amp;(RGBCOLOR((INDEX(LUR!$A:$L,H43,6)),(INDEX(LUR!$A:$L,H43,7)),(INDEX(LUR!$A:$L,H43,8))))</f>
        <v>U</v>
      </c>
      <c r="I44" s="59"/>
      <c r="J44" s="57"/>
      <c r="K44" s="58" cm="1">
        <f t="array" ref="K44">INDEX(LUR!$A:$L,(_xlfn.XMATCH(K43,LUR!$A:$A,1)),2)</f>
        <v>52</v>
      </c>
      <c r="L44" s="275" t="str" cm="1">
        <f t="array" ref="L44">INDEX(LUR!$A:$L,L43,3)&amp;(RGBCOLOR((INDEX(LUR!$A:$L,L43,6)),(INDEX(LUR!$A:$L,L43,7)),(INDEX(LUR!$A:$L,L43,8))))</f>
        <v>A</v>
      </c>
      <c r="M44" s="59"/>
      <c r="O44" s="61"/>
      <c r="Q44" s="57"/>
      <c r="R44" s="58" cm="1">
        <f t="array" ref="R44">INDEX(LUR!$A:$L,(_xlfn.XMATCH(R43,LUR!$A:$A,1)),2)</f>
        <v>0</v>
      </c>
      <c r="S44" s="261" t="str" cm="1">
        <f t="array" ref="S44">INDEX(LUR!$A:$L,S43,3)&amp;(RGBCOLOR((INDEX(LUR!$A:$L,S43,6)),(INDEX(LUR!$A:$L,S43,7)),(INDEX(LUR!$A:$L,S43,8))))</f>
        <v/>
      </c>
      <c r="T44" s="59"/>
      <c r="U44" s="57"/>
      <c r="V44" s="58" cm="1">
        <f t="array" ref="V44">INDEX(LUR!$A:$L,(_xlfn.XMATCH(V43,LUR!$A:$A,1)),2)</f>
        <v>0</v>
      </c>
      <c r="W44" s="261" t="str" cm="1">
        <f t="array" ref="W44">INDEX(LUR!$A:$L,W43,3)&amp;(RGBCOLOR((INDEX(LUR!$A:$L,W43,6)),(INDEX(LUR!$A:$L,W43,7)),(INDEX(LUR!$A:$L,W43,8))))</f>
        <v/>
      </c>
      <c r="X44" s="59"/>
      <c r="Y44" s="57"/>
      <c r="Z44" s="58" cm="1">
        <f t="array" ref="Z44">INDEX(LUR!$A:$L,(_xlfn.XMATCH(Z43,LUR!$A:$A,1)),2)</f>
        <v>0</v>
      </c>
      <c r="AA44" s="261" t="str" cm="1">
        <f t="array" ref="AA44">INDEX(LUR!$A:$L,AA43,3)&amp;(RGBCOLOR((INDEX(LUR!$A:$L,AA43,6)),(INDEX(LUR!$A:$L,AA43,7)),(INDEX(LUR!$A:$L,AA43,8))))</f>
        <v/>
      </c>
      <c r="AB44" s="59"/>
      <c r="AF44" s="57"/>
      <c r="AG44" s="58" cm="1">
        <f t="array" ref="AG44">INDEX(LUR!$A:$L,(_xlfn.XMATCH(AG43,LUR!$A:$A,1)),2)</f>
        <v>0</v>
      </c>
      <c r="AH44" s="261" t="str" cm="1">
        <f t="array" ref="AH44">INDEX(LUR!$A:$L,AH43,3)&amp;(RGBCOLOR((INDEX(LUR!$A:$L,AH43,6)),(INDEX(LUR!$A:$L,AH43,7)),(INDEX(LUR!$A:$L,AH43,8))))</f>
        <v/>
      </c>
      <c r="AI44" s="59"/>
      <c r="AJ44" s="57"/>
      <c r="AK44" s="58" cm="1">
        <f t="array" ref="AK44">INDEX(LUR!$A:$L,(_xlfn.XMATCH(AK43,LUR!$A:$A,1)),2)</f>
        <v>0</v>
      </c>
      <c r="AL44" s="261" t="str" cm="1">
        <f t="array" ref="AL44">INDEX(LUR!$A:$L,AL43,3)&amp;(RGBCOLOR((INDEX(LUR!$A:$L,AL43,6)),(INDEX(LUR!$A:$L,AL43,7)),(INDEX(LUR!$A:$L,AL43,8))))</f>
        <v/>
      </c>
      <c r="AM44" s="59"/>
      <c r="AN44" s="57"/>
      <c r="AO44" s="58" cm="1">
        <f t="array" ref="AO44">INDEX(LUR!$A:$L,(_xlfn.XMATCH(AO43,LUR!$A:$A,1)),2)</f>
        <v>0</v>
      </c>
      <c r="AP44" s="261" t="str" cm="1">
        <f t="array" ref="AP44">INDEX(LUR!$A:$L,AP43,3)&amp;(RGBCOLOR((INDEX(LUR!$A:$L,AP43,6)),(INDEX(LUR!$A:$L,AP43,7)),(INDEX(LUR!$A:$L,AP43,8))))</f>
        <v/>
      </c>
      <c r="AQ44" s="59"/>
    </row>
    <row r="45" spans="2:44" s="53" customFormat="1" ht="26.25" customHeight="1" x14ac:dyDescent="0.25">
      <c r="B45" s="284" t="str" cm="1">
        <f t="array" ref="B45">CONCATENATE("a ",INDEX(LUR!$A:$L,D43+3,4))</f>
        <v>a SAN VICENTE</v>
      </c>
      <c r="C45" s="285"/>
      <c r="D45" s="285"/>
      <c r="E45" s="286"/>
      <c r="F45" s="284" t="str" cm="1">
        <f t="array" ref="F45">CONCATENATE("a ",INDEX(LUR!$A:$L,H43+3,4))</f>
        <v>a SAN VICENTE</v>
      </c>
      <c r="G45" s="285"/>
      <c r="H45" s="285"/>
      <c r="I45" s="286"/>
      <c r="J45" s="284" t="str" cm="1">
        <f t="array" ref="J45">CONCATENATE("a ",INDEX(LUR!$A:$L,L43+3,4))</f>
        <v>a PTA. LEONES</v>
      </c>
      <c r="K45" s="285"/>
      <c r="L45" s="285"/>
      <c r="M45" s="286"/>
      <c r="N45" s="54"/>
      <c r="O45" s="54"/>
      <c r="Q45" s="284" t="str" cm="1">
        <f t="array" ref="Q45">CONCATENATE("a ",INDEX(LUR!$A:$L,S43+3,4))</f>
        <v>a 0</v>
      </c>
      <c r="R45" s="285"/>
      <c r="S45" s="285"/>
      <c r="T45" s="286"/>
      <c r="U45" s="284" t="str" cm="1">
        <f t="array" ref="U45">CONCATENATE("a ",INDEX(LUR!$A:$L,W43+3,4))</f>
        <v>a 0</v>
      </c>
      <c r="V45" s="285"/>
      <c r="W45" s="285"/>
      <c r="X45" s="286"/>
      <c r="Y45" s="284" t="str" cm="1">
        <f t="array" ref="Y45">CONCATENATE("a ",INDEX(LUR!$A:$L,AA43+3,4))</f>
        <v>a 0</v>
      </c>
      <c r="Z45" s="285"/>
      <c r="AA45" s="285"/>
      <c r="AB45" s="286"/>
      <c r="AC45" s="54"/>
      <c r="AF45" s="284" t="str" cm="1">
        <f t="array" ref="AF45">CONCATENATE("a ",INDEX(LUR!$A:$L,AH43+3,4))</f>
        <v>a 0</v>
      </c>
      <c r="AG45" s="285"/>
      <c r="AH45" s="285"/>
      <c r="AI45" s="286"/>
      <c r="AJ45" s="284" t="str" cm="1">
        <f t="array" ref="AJ45">CONCATENATE("a ",INDEX(LUR!$A:$L,AL43+3,4))</f>
        <v>a 0</v>
      </c>
      <c r="AK45" s="285"/>
      <c r="AL45" s="285"/>
      <c r="AM45" s="286"/>
      <c r="AN45" s="284" t="str" cm="1">
        <f t="array" ref="AN45">CONCATENATE("a ",INDEX(LUR!$A:$L,AP43+3,4))</f>
        <v>a 0</v>
      </c>
      <c r="AO45" s="285"/>
      <c r="AP45" s="285"/>
      <c r="AQ45" s="286"/>
      <c r="AR45" s="54"/>
    </row>
    <row r="46" spans="2:44" s="56" customFormat="1" ht="15" customHeight="1" x14ac:dyDescent="0.25">
      <c r="B46" s="284" t="str" cm="1">
        <f t="array" ref="B46">INDEX(LUR!$A:$L,D43,4)</f>
        <v>O'higgins - Prat</v>
      </c>
      <c r="C46" s="285"/>
      <c r="D46" s="285"/>
      <c r="E46" s="286"/>
      <c r="F46" s="284" t="str" cm="1">
        <f t="array" ref="F46">INDEX(LUR!$A:$L,H43,4)</f>
        <v>Vega - Mall Trébol</v>
      </c>
      <c r="G46" s="285"/>
      <c r="H46" s="285"/>
      <c r="I46" s="286"/>
      <c r="J46" s="284" t="str" cm="1">
        <f t="array" ref="J46">INDEX(LUR!$A:$L,L43,4)</f>
        <v>Freire -Prat</v>
      </c>
      <c r="K46" s="285"/>
      <c r="L46" s="285"/>
      <c r="M46" s="286"/>
      <c r="N46" s="55"/>
      <c r="O46" s="55"/>
      <c r="Q46" s="284" cm="1">
        <f t="array" ref="Q46">INDEX(LUR!$A:$L,S43,4)</f>
        <v>0</v>
      </c>
      <c r="R46" s="285"/>
      <c r="S46" s="285"/>
      <c r="T46" s="286"/>
      <c r="U46" s="284" cm="1">
        <f t="array" ref="U46">INDEX(LUR!$A:$L,W43,4)</f>
        <v>0</v>
      </c>
      <c r="V46" s="285"/>
      <c r="W46" s="285"/>
      <c r="X46" s="286"/>
      <c r="Y46" s="284" cm="1">
        <f t="array" ref="Y46">INDEX(LUR!$A:$L,AA43,4)</f>
        <v>0</v>
      </c>
      <c r="Z46" s="285"/>
      <c r="AA46" s="285"/>
      <c r="AB46" s="286"/>
      <c r="AC46" s="55"/>
      <c r="AF46" s="284" cm="1">
        <f t="array" ref="AF46">INDEX(LUR!$A:$L,AH43,4)</f>
        <v>0</v>
      </c>
      <c r="AG46" s="285"/>
      <c r="AH46" s="285"/>
      <c r="AI46" s="286"/>
      <c r="AJ46" s="284" cm="1">
        <f t="array" ref="AJ46">INDEX(LUR!$A:$L,AL43,4)</f>
        <v>0</v>
      </c>
      <c r="AK46" s="285"/>
      <c r="AL46" s="285"/>
      <c r="AM46" s="286"/>
      <c r="AN46" s="284" cm="1">
        <f t="array" ref="AN46">INDEX(LUR!$A:$L,AP43,4)</f>
        <v>0</v>
      </c>
      <c r="AO46" s="285"/>
      <c r="AP46" s="285"/>
      <c r="AQ46" s="286"/>
      <c r="AR46" s="55"/>
    </row>
    <row r="47" spans="2:44" s="56" customFormat="1" ht="15" customHeight="1" x14ac:dyDescent="0.25">
      <c r="B47" s="284" t="str" cm="1">
        <f t="array" ref="B47">INDEX(LUR!$A:$L,D43+1,4)</f>
        <v>Vega - Colón</v>
      </c>
      <c r="C47" s="285"/>
      <c r="D47" s="285"/>
      <c r="E47" s="286"/>
      <c r="F47" s="284" t="str" cm="1">
        <f t="array" ref="F47">INDEX(LUR!$A:$L,H43+1,4)</f>
        <v>Denavi Sur - V.S.Martín</v>
      </c>
      <c r="G47" s="285"/>
      <c r="H47" s="285"/>
      <c r="I47" s="286"/>
      <c r="J47" s="284" t="str" cm="1">
        <f t="array" ref="J47">INDEX(LUR!$A:$L,L43+1,4)</f>
        <v>Vega -Colón</v>
      </c>
      <c r="K47" s="285"/>
      <c r="L47" s="285"/>
      <c r="M47" s="286"/>
      <c r="N47" s="55"/>
      <c r="O47" s="55"/>
      <c r="Q47" s="284" cm="1">
        <f t="array" ref="Q47">INDEX(LUR!$A:$L,S43+1,4)</f>
        <v>0</v>
      </c>
      <c r="R47" s="285"/>
      <c r="S47" s="285"/>
      <c r="T47" s="286"/>
      <c r="U47" s="284" cm="1">
        <f t="array" ref="U47">INDEX(LUR!$A:$L,W43+1,4)</f>
        <v>0</v>
      </c>
      <c r="V47" s="285"/>
      <c r="W47" s="285"/>
      <c r="X47" s="286"/>
      <c r="Y47" s="284" cm="1">
        <f t="array" ref="Y47">INDEX(LUR!$A:$L,AA43+1,4)</f>
        <v>0</v>
      </c>
      <c r="Z47" s="285"/>
      <c r="AA47" s="285"/>
      <c r="AB47" s="286"/>
      <c r="AC47" s="55"/>
      <c r="AF47" s="284" cm="1">
        <f t="array" ref="AF47">INDEX(LUR!$A:$L,AH43+1,4)</f>
        <v>0</v>
      </c>
      <c r="AG47" s="285"/>
      <c r="AH47" s="285"/>
      <c r="AI47" s="286"/>
      <c r="AJ47" s="284" cm="1">
        <f t="array" ref="AJ47">INDEX(LUR!$A:$L,AL43+1,4)</f>
        <v>0</v>
      </c>
      <c r="AK47" s="285"/>
      <c r="AL47" s="285"/>
      <c r="AM47" s="286"/>
      <c r="AN47" s="284" cm="1">
        <f t="array" ref="AN47">INDEX(LUR!$A:$L,AP43+1,4)</f>
        <v>0</v>
      </c>
      <c r="AO47" s="285"/>
      <c r="AP47" s="285"/>
      <c r="AQ47" s="286"/>
      <c r="AR47" s="55"/>
    </row>
    <row r="48" spans="2:44" s="56" customFormat="1" ht="15" customHeight="1" x14ac:dyDescent="0.25">
      <c r="B48" s="284" t="str" cm="1">
        <f t="array" ref="B48">INDEX(LUR!$A:$L,D43+2,4)</f>
        <v>Hospt. Higueras</v>
      </c>
      <c r="C48" s="285"/>
      <c r="D48" s="285"/>
      <c r="E48" s="286"/>
      <c r="F48" s="284" t="str" cm="1">
        <f t="array" ref="F48">INDEX(LUR!$A:$L,H43+2,4)</f>
        <v>Higueras - Puerto Thno.</v>
      </c>
      <c r="G48" s="285"/>
      <c r="H48" s="285"/>
      <c r="I48" s="286"/>
      <c r="J48" s="284" t="str" cm="1">
        <f t="array" ref="J48">INDEX(LUR!$A:$L,L43+2,4)</f>
        <v>Talcahuano</v>
      </c>
      <c r="K48" s="285"/>
      <c r="L48" s="285"/>
      <c r="M48" s="286"/>
      <c r="N48" s="55"/>
      <c r="O48" s="55"/>
      <c r="Q48" s="284" cm="1">
        <f t="array" ref="Q48">INDEX(LUR!$A:$L,S43+2,4)</f>
        <v>0</v>
      </c>
      <c r="R48" s="285"/>
      <c r="S48" s="285"/>
      <c r="T48" s="286"/>
      <c r="U48" s="284" cm="1">
        <f t="array" ref="U48">INDEX(LUR!$A:$L,W43+2,4)</f>
        <v>0</v>
      </c>
      <c r="V48" s="285"/>
      <c r="W48" s="285"/>
      <c r="X48" s="286"/>
      <c r="Y48" s="284" cm="1">
        <f t="array" ref="Y48">INDEX(LUR!$A:$L,AA43+2,4)</f>
        <v>0</v>
      </c>
      <c r="Z48" s="285"/>
      <c r="AA48" s="285"/>
      <c r="AB48" s="286"/>
      <c r="AC48" s="55"/>
      <c r="AF48" s="284" cm="1">
        <f t="array" ref="AF48">INDEX(LUR!$A:$L,AH43+2,4)</f>
        <v>0</v>
      </c>
      <c r="AG48" s="285"/>
      <c r="AH48" s="285"/>
      <c r="AI48" s="286"/>
      <c r="AJ48" s="284" cm="1">
        <f t="array" ref="AJ48">INDEX(LUR!$A:$L,AL43+2,4)</f>
        <v>0</v>
      </c>
      <c r="AK48" s="285"/>
      <c r="AL48" s="285"/>
      <c r="AM48" s="286"/>
      <c r="AN48" s="284" cm="1">
        <f t="array" ref="AN48">INDEX(LUR!$A:$L,AP43+2,4)</f>
        <v>0</v>
      </c>
      <c r="AO48" s="285"/>
      <c r="AP48" s="285"/>
      <c r="AQ48" s="286"/>
      <c r="AR48" s="55"/>
    </row>
    <row r="49" spans="2:44" s="53" customFormat="1" ht="23.25" customHeight="1" x14ac:dyDescent="0.25">
      <c r="B49" s="278" t="s">
        <v>552</v>
      </c>
      <c r="C49" s="279"/>
      <c r="D49" s="279"/>
      <c r="E49" s="280"/>
      <c r="F49" s="278" t="s">
        <v>552</v>
      </c>
      <c r="G49" s="279"/>
      <c r="H49" s="279"/>
      <c r="I49" s="280"/>
      <c r="J49" s="278" t="s">
        <v>552</v>
      </c>
      <c r="K49" s="279"/>
      <c r="L49" s="279"/>
      <c r="M49" s="280"/>
      <c r="N49" s="54"/>
      <c r="O49" s="54"/>
      <c r="Q49" s="278" t="s">
        <v>552</v>
      </c>
      <c r="R49" s="279"/>
      <c r="S49" s="279"/>
      <c r="T49" s="280"/>
      <c r="U49" s="278" t="s">
        <v>552</v>
      </c>
      <c r="V49" s="279"/>
      <c r="W49" s="279"/>
      <c r="X49" s="280"/>
      <c r="Y49" s="278" t="s">
        <v>552</v>
      </c>
      <c r="Z49" s="279"/>
      <c r="AA49" s="279"/>
      <c r="AB49" s="280"/>
      <c r="AC49" s="54"/>
      <c r="AF49" s="278" t="s">
        <v>552</v>
      </c>
      <c r="AG49" s="279"/>
      <c r="AH49" s="279"/>
      <c r="AI49" s="280"/>
      <c r="AJ49" s="278" t="s">
        <v>552</v>
      </c>
      <c r="AK49" s="279"/>
      <c r="AL49" s="279"/>
      <c r="AM49" s="280"/>
      <c r="AN49" s="278" t="s">
        <v>552</v>
      </c>
      <c r="AO49" s="279"/>
      <c r="AP49" s="279"/>
      <c r="AQ49" s="280"/>
      <c r="AR49" s="54"/>
    </row>
    <row r="50" spans="2:44" ht="45" customHeight="1" x14ac:dyDescent="0.25"/>
    <row r="52" spans="2:44" s="68" customFormat="1" ht="15" customHeight="1" x14ac:dyDescent="0.25">
      <c r="B52" s="281" t="str">
        <f>'TPMC 21 DELANTERA'!O2</f>
        <v>P49317</v>
      </c>
      <c r="C52" s="282"/>
      <c r="D52" s="282"/>
      <c r="E52" s="282"/>
      <c r="F52" s="282"/>
      <c r="G52" s="283"/>
      <c r="N52" s="69"/>
      <c r="Q52" s="281" t="str">
        <f>B52</f>
        <v>P49317</v>
      </c>
      <c r="R52" s="282"/>
      <c r="S52" s="282"/>
      <c r="T52" s="282"/>
      <c r="U52" s="282"/>
      <c r="V52" s="283"/>
      <c r="AC52" s="69"/>
      <c r="AF52" s="281" t="str">
        <f>Q52</f>
        <v>P49317</v>
      </c>
      <c r="AG52" s="282"/>
      <c r="AH52" s="282"/>
      <c r="AI52" s="282"/>
      <c r="AJ52" s="282"/>
      <c r="AK52" s="283"/>
      <c r="AR52" s="69"/>
    </row>
    <row r="55" spans="2:44" x14ac:dyDescent="0.25">
      <c r="U55">
        <f>(_xlfn.XMATCH(R22,LUR!$A:$A,1))</f>
        <v>802</v>
      </c>
    </row>
    <row r="57" spans="2:44" x14ac:dyDescent="0.25">
      <c r="U57" t="str">
        <f>VLOOKUP($B$52,BASE!$A$2:$BN$2454,3+31,0)</f>
        <v>71Z</v>
      </c>
    </row>
  </sheetData>
  <mergeCells count="318">
    <mergeCell ref="AF3:AI3"/>
    <mergeCell ref="AJ3:AM3"/>
    <mergeCell ref="AN3:AQ3"/>
    <mergeCell ref="B4:E4"/>
    <mergeCell ref="F4:I4"/>
    <mergeCell ref="J4:M4"/>
    <mergeCell ref="Q4:T4"/>
    <mergeCell ref="U4:X4"/>
    <mergeCell ref="Y4:AB4"/>
    <mergeCell ref="AF4:AI4"/>
    <mergeCell ref="B3:E3"/>
    <mergeCell ref="F3:I3"/>
    <mergeCell ref="J3:M3"/>
    <mergeCell ref="Q3:T3"/>
    <mergeCell ref="U3:X3"/>
    <mergeCell ref="Y3:AB3"/>
    <mergeCell ref="AJ4:AM4"/>
    <mergeCell ref="AN4:AQ4"/>
    <mergeCell ref="B5:E5"/>
    <mergeCell ref="F5:I5"/>
    <mergeCell ref="J5:M5"/>
    <mergeCell ref="Q5:T5"/>
    <mergeCell ref="U5:X5"/>
    <mergeCell ref="Y5:AB5"/>
    <mergeCell ref="AF5:AI5"/>
    <mergeCell ref="AJ5:AM5"/>
    <mergeCell ref="AN5:AQ5"/>
    <mergeCell ref="B6:E6"/>
    <mergeCell ref="F6:I6"/>
    <mergeCell ref="J6:M6"/>
    <mergeCell ref="Q6:T6"/>
    <mergeCell ref="U6:X6"/>
    <mergeCell ref="Y6:AB6"/>
    <mergeCell ref="AF6:AI6"/>
    <mergeCell ref="AJ6:AM6"/>
    <mergeCell ref="AN6:AQ6"/>
    <mergeCell ref="AF7:AI7"/>
    <mergeCell ref="AJ7:AM7"/>
    <mergeCell ref="AN7:AQ7"/>
    <mergeCell ref="B10:E10"/>
    <mergeCell ref="F10:I10"/>
    <mergeCell ref="J10:M10"/>
    <mergeCell ref="Q10:T10"/>
    <mergeCell ref="U10:X10"/>
    <mergeCell ref="Y10:AB10"/>
    <mergeCell ref="AF10:AI10"/>
    <mergeCell ref="B7:E7"/>
    <mergeCell ref="F7:I7"/>
    <mergeCell ref="J7:M7"/>
    <mergeCell ref="Q7:T7"/>
    <mergeCell ref="U7:X7"/>
    <mergeCell ref="Y7:AB7"/>
    <mergeCell ref="AJ10:AM10"/>
    <mergeCell ref="AN10:AQ10"/>
    <mergeCell ref="B11:E11"/>
    <mergeCell ref="F11:I11"/>
    <mergeCell ref="J11:M11"/>
    <mergeCell ref="Q11:T11"/>
    <mergeCell ref="U11:X11"/>
    <mergeCell ref="Y11:AB11"/>
    <mergeCell ref="AF11:AI11"/>
    <mergeCell ref="AJ11:AM11"/>
    <mergeCell ref="AN11:AQ11"/>
    <mergeCell ref="B12:E12"/>
    <mergeCell ref="F12:I12"/>
    <mergeCell ref="J12:M12"/>
    <mergeCell ref="Q12:T12"/>
    <mergeCell ref="U12:X12"/>
    <mergeCell ref="Y12:AB12"/>
    <mergeCell ref="AF12:AI12"/>
    <mergeCell ref="AJ12:AM12"/>
    <mergeCell ref="AN12:AQ12"/>
    <mergeCell ref="AF13:AI13"/>
    <mergeCell ref="AJ13:AM13"/>
    <mergeCell ref="AN13:AQ13"/>
    <mergeCell ref="B14:E14"/>
    <mergeCell ref="F14:I14"/>
    <mergeCell ref="J14:M14"/>
    <mergeCell ref="Q14:T14"/>
    <mergeCell ref="U14:X14"/>
    <mergeCell ref="Y14:AB14"/>
    <mergeCell ref="AF14:AI14"/>
    <mergeCell ref="B13:E13"/>
    <mergeCell ref="F13:I13"/>
    <mergeCell ref="J13:M13"/>
    <mergeCell ref="Q13:T13"/>
    <mergeCell ref="U13:X13"/>
    <mergeCell ref="Y13:AB13"/>
    <mergeCell ref="AJ14:AM14"/>
    <mergeCell ref="AN14:AQ14"/>
    <mergeCell ref="B17:E17"/>
    <mergeCell ref="F17:I17"/>
    <mergeCell ref="J17:M17"/>
    <mergeCell ref="Q17:T17"/>
    <mergeCell ref="U17:X17"/>
    <mergeCell ref="Y17:AB17"/>
    <mergeCell ref="AF17:AI17"/>
    <mergeCell ref="AJ17:AM17"/>
    <mergeCell ref="AN17:AQ17"/>
    <mergeCell ref="B18:E18"/>
    <mergeCell ref="F18:I18"/>
    <mergeCell ref="J18:M18"/>
    <mergeCell ref="Q18:T18"/>
    <mergeCell ref="U18:X18"/>
    <mergeCell ref="Y18:AB18"/>
    <mergeCell ref="AF18:AI18"/>
    <mergeCell ref="AJ18:AM18"/>
    <mergeCell ref="AN18:AQ18"/>
    <mergeCell ref="AF19:AI19"/>
    <mergeCell ref="AJ19:AM19"/>
    <mergeCell ref="AN19:AQ19"/>
    <mergeCell ref="B20:E20"/>
    <mergeCell ref="F20:I20"/>
    <mergeCell ref="J20:M20"/>
    <mergeCell ref="Q20:T20"/>
    <mergeCell ref="U20:X20"/>
    <mergeCell ref="Y20:AB20"/>
    <mergeCell ref="AF20:AI20"/>
    <mergeCell ref="B19:E19"/>
    <mergeCell ref="F19:I19"/>
    <mergeCell ref="J19:M19"/>
    <mergeCell ref="Q19:T19"/>
    <mergeCell ref="U19:X19"/>
    <mergeCell ref="Y19:AB19"/>
    <mergeCell ref="AJ20:AM20"/>
    <mergeCell ref="AN20:AQ20"/>
    <mergeCell ref="B21:E21"/>
    <mergeCell ref="F21:I21"/>
    <mergeCell ref="J21:M21"/>
    <mergeCell ref="Q21:T21"/>
    <mergeCell ref="U21:X21"/>
    <mergeCell ref="Y21:AB21"/>
    <mergeCell ref="AF21:AI21"/>
    <mergeCell ref="AJ21:AM21"/>
    <mergeCell ref="AN21:AQ21"/>
    <mergeCell ref="B24:E24"/>
    <mergeCell ref="F24:I24"/>
    <mergeCell ref="J24:M24"/>
    <mergeCell ref="Q24:T24"/>
    <mergeCell ref="U24:X24"/>
    <mergeCell ref="Y24:AB24"/>
    <mergeCell ref="AF24:AI24"/>
    <mergeCell ref="AJ24:AM24"/>
    <mergeCell ref="AN24:AQ24"/>
    <mergeCell ref="AF25:AI25"/>
    <mergeCell ref="AJ25:AM25"/>
    <mergeCell ref="AN25:AQ25"/>
    <mergeCell ref="B26:E26"/>
    <mergeCell ref="F26:I26"/>
    <mergeCell ref="J26:M26"/>
    <mergeCell ref="Q26:T26"/>
    <mergeCell ref="U26:X26"/>
    <mergeCell ref="Y26:AB26"/>
    <mergeCell ref="AF26:AI26"/>
    <mergeCell ref="B25:E25"/>
    <mergeCell ref="F25:I25"/>
    <mergeCell ref="J25:M25"/>
    <mergeCell ref="Q25:T25"/>
    <mergeCell ref="U25:X25"/>
    <mergeCell ref="Y25:AB25"/>
    <mergeCell ref="AJ26:AM26"/>
    <mergeCell ref="AN26:AQ26"/>
    <mergeCell ref="B27:E27"/>
    <mergeCell ref="F27:I27"/>
    <mergeCell ref="J27:M27"/>
    <mergeCell ref="Q27:T27"/>
    <mergeCell ref="U27:X27"/>
    <mergeCell ref="Y27:AB27"/>
    <mergeCell ref="AF27:AI27"/>
    <mergeCell ref="AJ27:AM27"/>
    <mergeCell ref="AN27:AQ27"/>
    <mergeCell ref="B28:E28"/>
    <mergeCell ref="F28:I28"/>
    <mergeCell ref="J28:M28"/>
    <mergeCell ref="Q28:T28"/>
    <mergeCell ref="U28:X28"/>
    <mergeCell ref="Y28:AB28"/>
    <mergeCell ref="AF28:AI28"/>
    <mergeCell ref="AJ28:AM28"/>
    <mergeCell ref="AN28:AQ28"/>
    <mergeCell ref="AF31:AI31"/>
    <mergeCell ref="AJ31:AM31"/>
    <mergeCell ref="AN31:AQ31"/>
    <mergeCell ref="B32:E32"/>
    <mergeCell ref="F32:I32"/>
    <mergeCell ref="J32:M32"/>
    <mergeCell ref="Q32:T32"/>
    <mergeCell ref="U32:X32"/>
    <mergeCell ref="Y32:AB32"/>
    <mergeCell ref="AF32:AI32"/>
    <mergeCell ref="B31:E31"/>
    <mergeCell ref="F31:I31"/>
    <mergeCell ref="J31:M31"/>
    <mergeCell ref="Q31:T31"/>
    <mergeCell ref="U31:X31"/>
    <mergeCell ref="Y31:AB31"/>
    <mergeCell ref="AJ32:AM32"/>
    <mergeCell ref="AN32:AQ32"/>
    <mergeCell ref="B33:E33"/>
    <mergeCell ref="F33:I33"/>
    <mergeCell ref="J33:M33"/>
    <mergeCell ref="Q33:T33"/>
    <mergeCell ref="U33:X33"/>
    <mergeCell ref="Y33:AB33"/>
    <mergeCell ref="AF33:AI33"/>
    <mergeCell ref="AJ33:AM33"/>
    <mergeCell ref="AN33:AQ33"/>
    <mergeCell ref="B34:E34"/>
    <mergeCell ref="F34:I34"/>
    <mergeCell ref="J34:M34"/>
    <mergeCell ref="Q34:T34"/>
    <mergeCell ref="U34:X34"/>
    <mergeCell ref="Y34:AB34"/>
    <mergeCell ref="AF34:AI34"/>
    <mergeCell ref="AJ34:AM34"/>
    <mergeCell ref="AN34:AQ34"/>
    <mergeCell ref="AF35:AI35"/>
    <mergeCell ref="AJ35:AM35"/>
    <mergeCell ref="AN35:AQ35"/>
    <mergeCell ref="B38:E38"/>
    <mergeCell ref="F38:I38"/>
    <mergeCell ref="J38:M38"/>
    <mergeCell ref="Q38:T38"/>
    <mergeCell ref="U38:X38"/>
    <mergeCell ref="Y38:AB38"/>
    <mergeCell ref="AF38:AI38"/>
    <mergeCell ref="B35:E35"/>
    <mergeCell ref="F35:I35"/>
    <mergeCell ref="J35:M35"/>
    <mergeCell ref="Q35:T35"/>
    <mergeCell ref="U35:X35"/>
    <mergeCell ref="Y35:AB35"/>
    <mergeCell ref="AJ38:AM38"/>
    <mergeCell ref="AN38:AQ38"/>
    <mergeCell ref="B39:E39"/>
    <mergeCell ref="F39:I39"/>
    <mergeCell ref="J39:M39"/>
    <mergeCell ref="Q39:T39"/>
    <mergeCell ref="U39:X39"/>
    <mergeCell ref="Y39:AB39"/>
    <mergeCell ref="AF39:AI39"/>
    <mergeCell ref="AJ39:AM39"/>
    <mergeCell ref="AN39:AQ39"/>
    <mergeCell ref="B40:E40"/>
    <mergeCell ref="F40:I40"/>
    <mergeCell ref="J40:M40"/>
    <mergeCell ref="Q40:T40"/>
    <mergeCell ref="U40:X40"/>
    <mergeCell ref="Y40:AB40"/>
    <mergeCell ref="AF40:AI40"/>
    <mergeCell ref="AJ40:AM40"/>
    <mergeCell ref="AN40:AQ40"/>
    <mergeCell ref="AF41:AI41"/>
    <mergeCell ref="AJ41:AM41"/>
    <mergeCell ref="AN41:AQ41"/>
    <mergeCell ref="B42:E42"/>
    <mergeCell ref="F42:I42"/>
    <mergeCell ref="J42:M42"/>
    <mergeCell ref="Q42:T42"/>
    <mergeCell ref="U42:X42"/>
    <mergeCell ref="Y42:AB42"/>
    <mergeCell ref="AF42:AI42"/>
    <mergeCell ref="B41:E41"/>
    <mergeCell ref="F41:I41"/>
    <mergeCell ref="J41:M41"/>
    <mergeCell ref="Q41:T41"/>
    <mergeCell ref="U41:X41"/>
    <mergeCell ref="Y41:AB41"/>
    <mergeCell ref="AJ42:AM42"/>
    <mergeCell ref="AN42:AQ42"/>
    <mergeCell ref="B45:E45"/>
    <mergeCell ref="F45:I45"/>
    <mergeCell ref="J45:M45"/>
    <mergeCell ref="Q45:T45"/>
    <mergeCell ref="U45:X45"/>
    <mergeCell ref="Y45:AB45"/>
    <mergeCell ref="AF45:AI45"/>
    <mergeCell ref="AJ45:AM45"/>
    <mergeCell ref="AN45:AQ45"/>
    <mergeCell ref="B46:E46"/>
    <mergeCell ref="F46:I46"/>
    <mergeCell ref="J46:M46"/>
    <mergeCell ref="Q46:T46"/>
    <mergeCell ref="U46:X46"/>
    <mergeCell ref="Y46:AB46"/>
    <mergeCell ref="AF46:AI46"/>
    <mergeCell ref="AJ46:AM46"/>
    <mergeCell ref="AN46:AQ46"/>
    <mergeCell ref="AF47:AI47"/>
    <mergeCell ref="AJ47:AM47"/>
    <mergeCell ref="AN47:AQ47"/>
    <mergeCell ref="B48:E48"/>
    <mergeCell ref="F48:I48"/>
    <mergeCell ref="J48:M48"/>
    <mergeCell ref="Q48:T48"/>
    <mergeCell ref="U48:X48"/>
    <mergeCell ref="Y48:AB48"/>
    <mergeCell ref="AF48:AI48"/>
    <mergeCell ref="B47:E47"/>
    <mergeCell ref="F47:I47"/>
    <mergeCell ref="J47:M47"/>
    <mergeCell ref="Q47:T47"/>
    <mergeCell ref="U47:X47"/>
    <mergeCell ref="Y47:AB47"/>
    <mergeCell ref="AN49:AQ49"/>
    <mergeCell ref="B52:G52"/>
    <mergeCell ref="Q52:V52"/>
    <mergeCell ref="AF52:AK52"/>
    <mergeCell ref="AJ48:AM48"/>
    <mergeCell ref="AN48:AQ48"/>
    <mergeCell ref="B49:E49"/>
    <mergeCell ref="F49:I49"/>
    <mergeCell ref="J49:M49"/>
    <mergeCell ref="Q49:T49"/>
    <mergeCell ref="U49:X49"/>
    <mergeCell ref="Y49:AB49"/>
    <mergeCell ref="AF49:AI49"/>
    <mergeCell ref="AJ49:AM49"/>
  </mergeCells>
  <conditionalFormatting sqref="N1:P42 AC1:AI42">
    <cfRule type="endsWith" dxfId="119" priority="17" operator="endsWith" text="02">
      <formula>RIGHT(N1,LEN("02"))="02"</formula>
    </cfRule>
  </conditionalFormatting>
  <conditionalFormatting sqref="AJ1:AM42">
    <cfRule type="endsWith" dxfId="118" priority="16" operator="endsWith" text="02">
      <formula>RIGHT(AJ1,LEN("02"))="02"</formula>
    </cfRule>
  </conditionalFormatting>
  <conditionalFormatting sqref="AN1:AQ42">
    <cfRule type="endsWith" dxfId="117" priority="15" operator="endsWith" text="02">
      <formula>RIGHT(AN1,LEN("02"))="02"</formula>
    </cfRule>
  </conditionalFormatting>
  <conditionalFormatting sqref="Q1:T42">
    <cfRule type="endsWith" dxfId="116" priority="14" operator="endsWith" text="02">
      <formula>RIGHT(Q1,LEN("02"))="02"</formula>
    </cfRule>
  </conditionalFormatting>
  <conditionalFormatting sqref="U1:X42">
    <cfRule type="endsWith" dxfId="115" priority="13" operator="endsWith" text="02">
      <formula>RIGHT(U1,LEN("02"))="02"</formula>
    </cfRule>
  </conditionalFormatting>
  <conditionalFormatting sqref="Y1:AB42">
    <cfRule type="endsWith" dxfId="114" priority="12" operator="endsWith" text="02">
      <formula>RIGHT(Y1,LEN("02"))="02"</formula>
    </cfRule>
  </conditionalFormatting>
  <conditionalFormatting sqref="B1:E42">
    <cfRule type="endsWith" dxfId="113" priority="11" operator="endsWith" text="02">
      <formula>RIGHT(B1,LEN("02"))="02"</formula>
    </cfRule>
  </conditionalFormatting>
  <conditionalFormatting sqref="F1:I42">
    <cfRule type="endsWith" dxfId="112" priority="10" operator="endsWith" text="02">
      <formula>RIGHT(F1,LEN("02"))="02"</formula>
    </cfRule>
  </conditionalFormatting>
  <conditionalFormatting sqref="J1:M42">
    <cfRule type="endsWith" dxfId="111" priority="9" operator="endsWith" text="02">
      <formula>RIGHT(J1,LEN("02"))="02"</formula>
    </cfRule>
  </conditionalFormatting>
  <conditionalFormatting sqref="N43:P49 AC43:AI49">
    <cfRule type="endsWith" dxfId="110" priority="8" operator="endsWith" text="02">
      <formula>RIGHT(N43,LEN("02"))="02"</formula>
    </cfRule>
  </conditionalFormatting>
  <conditionalFormatting sqref="AJ43:AM49">
    <cfRule type="endsWith" dxfId="109" priority="7" operator="endsWith" text="02">
      <formula>RIGHT(AJ43,LEN("02"))="02"</formula>
    </cfRule>
  </conditionalFormatting>
  <conditionalFormatting sqref="Q43:T49">
    <cfRule type="endsWith" dxfId="108" priority="6" operator="endsWith" text="02">
      <formula>RIGHT(Q43,LEN("02"))="02"</formula>
    </cfRule>
  </conditionalFormatting>
  <conditionalFormatting sqref="U43:X49">
    <cfRule type="endsWith" dxfId="107" priority="5" operator="endsWith" text="02">
      <formula>RIGHT(U43,LEN("02"))="02"</formula>
    </cfRule>
  </conditionalFormatting>
  <conditionalFormatting sqref="Y43:AB49">
    <cfRule type="endsWith" dxfId="106" priority="4" operator="endsWith" text="02">
      <formula>RIGHT(Y43,LEN("02"))="02"</formula>
    </cfRule>
  </conditionalFormatting>
  <conditionalFormatting sqref="B43:E49">
    <cfRule type="endsWith" dxfId="105" priority="3" operator="endsWith" text="02">
      <formula>RIGHT(B43,LEN("02"))="02"</formula>
    </cfRule>
  </conditionalFormatting>
  <conditionalFormatting sqref="F43:I49">
    <cfRule type="endsWith" dxfId="104" priority="2" operator="endsWith" text="02">
      <formula>RIGHT(F43,LEN("02"))="02"</formula>
    </cfRule>
  </conditionalFormatting>
  <conditionalFormatting sqref="J43:M49">
    <cfRule type="endsWith" dxfId="103" priority="1" operator="endsWith" text="02">
      <formula>RIGHT(J43,LEN("02"))="02"</formula>
    </cfRule>
  </conditionalFormatting>
  <pageMargins left="0.7" right="0.7" top="0.75" bottom="0.75" header="0.3" footer="0.3"/>
  <pageSetup paperSize="203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8C767-2144-4852-B14B-F4E6836744B2}">
  <sheetPr>
    <tabColor rgb="FF00B050"/>
    <pageSetUpPr fitToPage="1"/>
  </sheetPr>
  <dimension ref="B1:AR27"/>
  <sheetViews>
    <sheetView zoomScale="70" zoomScaleNormal="70" workbookViewId="0">
      <selection activeCell="O6" sqref="O6"/>
    </sheetView>
  </sheetViews>
  <sheetFormatPr baseColWidth="10" defaultColWidth="10.7109375" defaultRowHeight="15" x14ac:dyDescent="0.25"/>
  <cols>
    <col min="1" max="1" width="1.140625" customWidth="1"/>
    <col min="2" max="2" width="3.42578125" customWidth="1"/>
    <col min="3" max="3" width="9.140625" customWidth="1"/>
    <col min="4" max="4" width="6.28515625" customWidth="1"/>
    <col min="5" max="5" width="2.140625" customWidth="1"/>
    <col min="6" max="6" width="2.5703125" customWidth="1"/>
    <col min="7" max="7" width="8.5703125" customWidth="1"/>
    <col min="8" max="8" width="5" customWidth="1"/>
    <col min="9" max="9" width="2.85546875" customWidth="1"/>
    <col min="10" max="10" width="2.7109375" customWidth="1"/>
    <col min="11" max="11" width="8.42578125" customWidth="1"/>
    <col min="12" max="12" width="6.140625" customWidth="1"/>
    <col min="13" max="13" width="2.7109375" customWidth="1"/>
    <col min="14" max="14" width="1.5703125" style="40" customWidth="1"/>
    <col min="16" max="16" width="1.140625" customWidth="1"/>
    <col min="17" max="17" width="3.42578125" customWidth="1"/>
    <col min="18" max="18" width="8.85546875" customWidth="1"/>
    <col min="19" max="19" width="5.7109375" customWidth="1"/>
    <col min="20" max="20" width="2.140625" customWidth="1"/>
    <col min="21" max="21" width="3.28515625" customWidth="1"/>
    <col min="22" max="22" width="8.5703125" customWidth="1"/>
    <col min="23" max="23" width="5" customWidth="1"/>
    <col min="24" max="24" width="2.85546875" customWidth="1"/>
    <col min="25" max="25" width="2.7109375" customWidth="1"/>
    <col min="26" max="26" width="8.42578125" customWidth="1"/>
    <col min="27" max="27" width="6.5703125" customWidth="1"/>
    <col min="28" max="28" width="2.7109375" customWidth="1"/>
    <col min="29" max="29" width="1.5703125" style="40" customWidth="1"/>
    <col min="30" max="30" width="11.42578125" customWidth="1"/>
    <col min="31" max="31" width="1.140625" customWidth="1"/>
    <col min="32" max="32" width="3.42578125" customWidth="1"/>
    <col min="33" max="33" width="7.42578125" customWidth="1"/>
    <col min="34" max="34" width="5.7109375" customWidth="1"/>
    <col min="35" max="35" width="2.140625" customWidth="1"/>
    <col min="36" max="36" width="3.140625" customWidth="1"/>
    <col min="37" max="37" width="8.5703125" customWidth="1"/>
    <col min="38" max="38" width="5" customWidth="1"/>
    <col min="39" max="39" width="2.85546875" customWidth="1"/>
    <col min="40" max="40" width="3.7109375" customWidth="1"/>
    <col min="41" max="41" width="9" customWidth="1"/>
    <col min="42" max="42" width="6.140625" customWidth="1"/>
    <col min="43" max="43" width="2.7109375" customWidth="1"/>
    <col min="44" max="44" width="1.5703125" style="40" customWidth="1"/>
  </cols>
  <sheetData>
    <row r="1" spans="2:44" ht="33.75" customHeight="1" x14ac:dyDescent="0.25"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348" t="str">
        <f>O2</f>
        <v>P49317</v>
      </c>
      <c r="O1" s="80" t="str">
        <f>M1</f>
        <v>P49317</v>
      </c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348" t="str">
        <f>M1</f>
        <v>P49317</v>
      </c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348" t="str">
        <f>M1</f>
        <v>P49317</v>
      </c>
    </row>
    <row r="2" spans="2:44" ht="30" customHeight="1" x14ac:dyDescent="0.25">
      <c r="B2" s="41"/>
      <c r="C2" s="41"/>
      <c r="D2" s="41"/>
      <c r="E2" s="41"/>
      <c r="F2" s="353" t="str">
        <f>VLOOKUP($M$1,BASE1,2,0)</f>
        <v>Laguna Redonda 21 De Mayo</v>
      </c>
      <c r="G2" s="353"/>
      <c r="H2" s="353"/>
      <c r="I2" s="353"/>
      <c r="J2" s="353"/>
      <c r="K2" s="353"/>
      <c r="L2" s="353"/>
      <c r="M2" s="348"/>
      <c r="O2" s="100" t="s">
        <v>856</v>
      </c>
      <c r="Q2" s="41"/>
      <c r="R2" s="41"/>
      <c r="S2" s="41"/>
      <c r="T2" s="41"/>
      <c r="U2" s="353" t="str">
        <f>VLOOKUP($M$1,BASE1,2,0)</f>
        <v>Laguna Redonda 21 De Mayo</v>
      </c>
      <c r="V2" s="353"/>
      <c r="W2" s="353"/>
      <c r="X2" s="353"/>
      <c r="Y2" s="353"/>
      <c r="Z2" s="353"/>
      <c r="AA2" s="353"/>
      <c r="AB2" s="348"/>
      <c r="AF2" s="41"/>
      <c r="AG2" s="41"/>
      <c r="AH2" s="41"/>
      <c r="AI2" s="41"/>
      <c r="AJ2" s="353" t="str">
        <f>VLOOKUP($M$1,BASE1,2,0)</f>
        <v>Laguna Redonda 21 De Mayo</v>
      </c>
      <c r="AK2" s="353"/>
      <c r="AL2" s="353"/>
      <c r="AM2" s="353"/>
      <c r="AN2" s="353"/>
      <c r="AO2" s="353"/>
      <c r="AP2" s="353"/>
      <c r="AQ2" s="348"/>
    </row>
    <row r="3" spans="2:44" ht="15.75" x14ac:dyDescent="0.25">
      <c r="B3" s="42"/>
      <c r="C3" s="42"/>
      <c r="D3" s="42"/>
      <c r="E3" s="41"/>
      <c r="F3" s="354">
        <f>VLOOKUP($M$1,BASE1,3,0)</f>
        <v>0</v>
      </c>
      <c r="G3" s="354"/>
      <c r="H3" s="354"/>
      <c r="I3" s="354"/>
      <c r="J3" s="354"/>
      <c r="K3" s="354"/>
      <c r="L3" s="354"/>
      <c r="M3" s="348"/>
      <c r="O3" s="40"/>
      <c r="Q3" s="42"/>
      <c r="R3" s="42"/>
      <c r="S3" s="42"/>
      <c r="T3" s="41"/>
      <c r="U3" s="356">
        <f>VLOOKUP($M$1,BASE1,3,0)</f>
        <v>0</v>
      </c>
      <c r="V3" s="356"/>
      <c r="W3" s="356"/>
      <c r="X3" s="356"/>
      <c r="Y3" s="356"/>
      <c r="Z3" s="356"/>
      <c r="AA3" s="356"/>
      <c r="AB3" s="348"/>
      <c r="AF3" s="41"/>
      <c r="AG3" s="41"/>
      <c r="AH3" s="41"/>
      <c r="AI3" s="41"/>
      <c r="AJ3" s="356">
        <f>VLOOKUP($M$1,BASE1,3,0)</f>
        <v>0</v>
      </c>
      <c r="AK3" s="356"/>
      <c r="AL3" s="356"/>
      <c r="AM3" s="356"/>
      <c r="AN3" s="356"/>
      <c r="AO3" s="356"/>
      <c r="AP3" s="356"/>
      <c r="AQ3" s="348"/>
    </row>
    <row r="4" spans="2:44" x14ac:dyDescent="0.25">
      <c r="B4" s="41"/>
      <c r="C4" s="41"/>
      <c r="D4" s="41"/>
      <c r="E4" s="41"/>
      <c r="F4" s="355"/>
      <c r="G4" s="355"/>
      <c r="H4" s="355"/>
      <c r="I4" s="355"/>
      <c r="J4" s="355"/>
      <c r="K4" s="355"/>
      <c r="L4" s="355"/>
      <c r="M4" s="349"/>
      <c r="O4" s="40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349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349"/>
    </row>
    <row r="5" spans="2:44" x14ac:dyDescent="0.25">
      <c r="B5" s="350" t="s">
        <v>477</v>
      </c>
      <c r="C5" s="351"/>
      <c r="D5" s="351"/>
      <c r="E5" s="351"/>
      <c r="F5" s="351"/>
      <c r="G5" s="351"/>
      <c r="H5" s="351"/>
      <c r="I5" s="351"/>
      <c r="J5" s="351"/>
      <c r="K5" s="351"/>
      <c r="L5" s="351"/>
      <c r="M5" s="352"/>
      <c r="O5" s="40"/>
      <c r="Q5" s="350" t="s">
        <v>477</v>
      </c>
      <c r="R5" s="351"/>
      <c r="S5" s="351"/>
      <c r="T5" s="351"/>
      <c r="U5" s="351"/>
      <c r="V5" s="351"/>
      <c r="W5" s="351"/>
      <c r="X5" s="351"/>
      <c r="Y5" s="351"/>
      <c r="Z5" s="351"/>
      <c r="AA5" s="351"/>
      <c r="AB5" s="352"/>
      <c r="AF5" s="350" t="s">
        <v>477</v>
      </c>
      <c r="AG5" s="351"/>
      <c r="AH5" s="351"/>
      <c r="AI5" s="351"/>
      <c r="AJ5" s="351"/>
      <c r="AK5" s="351"/>
      <c r="AL5" s="351"/>
      <c r="AM5" s="351"/>
      <c r="AN5" s="351"/>
      <c r="AO5" s="351"/>
      <c r="AP5" s="351"/>
      <c r="AQ5" s="352"/>
    </row>
    <row r="6" spans="2:44" x14ac:dyDescent="0.25">
      <c r="B6" s="238">
        <v>1</v>
      </c>
      <c r="C6" s="239" t="str">
        <f>VLOOKUP($M$1,BASE!$A$2:$BN$2454,3+B6,0)</f>
        <v>10B</v>
      </c>
      <c r="D6" s="240">
        <f>MATCH(C6,LUR!$A:$A,0)</f>
        <v>47</v>
      </c>
      <c r="E6" s="241"/>
      <c r="F6" s="238">
        <v>2</v>
      </c>
      <c r="G6" s="239" t="str">
        <f>VLOOKUP($M$1,BASE!$A$2:$BN$2454,3+F6,0)</f>
        <v>12Q</v>
      </c>
      <c r="H6" s="240">
        <f>MATCH(G6,LUR!$A:$A,0)</f>
        <v>127</v>
      </c>
      <c r="I6" s="241"/>
      <c r="J6" s="238">
        <v>3</v>
      </c>
      <c r="K6" s="239" t="str">
        <f>VLOOKUP($M$1,BASE!$A$2:$BN$2454,3+J6,0)</f>
        <v>12R</v>
      </c>
      <c r="L6" s="240">
        <f>MATCH(K6,LUR!$A:$A,0)</f>
        <v>132</v>
      </c>
      <c r="M6" s="241"/>
      <c r="O6" s="40"/>
      <c r="Q6" s="238">
        <v>19</v>
      </c>
      <c r="R6" s="239" t="str">
        <f>VLOOKUP($M$1,BASE!$A$2:$BN$2454,3+Q6,0)</f>
        <v>50P</v>
      </c>
      <c r="S6" s="240">
        <f>MATCH(R6,LUR!$A:$A,0)</f>
        <v>612</v>
      </c>
      <c r="T6" s="241"/>
      <c r="U6" s="238">
        <v>20</v>
      </c>
      <c r="V6" s="239" t="str">
        <f>VLOOKUP($M$1,BASE!$A$2:$BN$2454,3+U6,0)</f>
        <v>50U</v>
      </c>
      <c r="W6" s="240">
        <f>MATCH(V6,LUR!$A:$A,0)</f>
        <v>602</v>
      </c>
      <c r="X6" s="241"/>
      <c r="Y6" s="238">
        <v>21</v>
      </c>
      <c r="Z6" s="239" t="str">
        <f>VLOOKUP($M$1,BASE!$A$2:$BN$2454,3+Y6,0)</f>
        <v>52A</v>
      </c>
      <c r="AA6" s="240">
        <f>MATCH(Z6,LUR!$A:$A,0)</f>
        <v>617</v>
      </c>
      <c r="AB6" s="241"/>
      <c r="AF6" s="238">
        <v>37</v>
      </c>
      <c r="AG6" s="239">
        <f>VLOOKUP($M$1,BASE!$A$2:$BN$2454,3+AF6,0)</f>
        <v>0</v>
      </c>
      <c r="AH6" s="240">
        <f>MATCH(AG6,LUR!$A:$A,0)</f>
        <v>961</v>
      </c>
      <c r="AI6" s="241"/>
      <c r="AJ6" s="238">
        <v>38</v>
      </c>
      <c r="AK6" s="239">
        <f>VLOOKUP($M$1,BASE!$A$2:$BN$2454,3+AJ6,0)</f>
        <v>0</v>
      </c>
      <c r="AL6" s="240">
        <f>MATCH(AK6,LUR!$A:$A,0)</f>
        <v>961</v>
      </c>
      <c r="AM6" s="241"/>
      <c r="AN6" s="238">
        <v>39</v>
      </c>
      <c r="AO6" s="239">
        <f>VLOOKUP($M$1,BASE!$A$2:$BN$2454,3+AN6,0)</f>
        <v>0</v>
      </c>
      <c r="AP6" s="240">
        <f>MATCH(AO6,LUR!$A:$A,0)</f>
        <v>961</v>
      </c>
      <c r="AQ6" s="241"/>
    </row>
    <row r="7" spans="2:44" ht="33.75" x14ac:dyDescent="0.25">
      <c r="B7" s="242"/>
      <c r="C7" s="243" cm="1">
        <f t="array" ref="C7">INDEX(LUR!$A:$L,(_xlfn.XMATCH(C6,LUR!$A:$A,1)),2)</f>
        <v>10</v>
      </c>
      <c r="D7" s="272" t="str" cm="1">
        <f t="array" ref="D7">INDEX(LUR!$A:$L,D6,3)&amp;(RGBCOLOR((INDEX(LUR!$A:$L,D6,6)),(INDEX(LUR!$A:$L,D6,7)),(INDEX(LUR!$A:$L,D6,8))))</f>
        <v>B</v>
      </c>
      <c r="E7" s="244"/>
      <c r="F7" s="242"/>
      <c r="G7" s="245" cm="1">
        <f t="array" ref="G7">INDEX(LUR!$A:$L,(_xlfn.XMATCH(G6,LUR!$A:$A,1)),2)</f>
        <v>12</v>
      </c>
      <c r="H7" s="271" t="str" cm="1">
        <f t="array" ref="H7">INDEX(LUR!$A:$L,H6,3)&amp;(RGBCOLOR((INDEX(LUR!$A:$L,H6,6)),(INDEX(LUR!$A:$L,H6,7)),(INDEX(LUR!$A:$L,H6,8))))</f>
        <v>Q</v>
      </c>
      <c r="I7" s="244"/>
      <c r="J7" s="242"/>
      <c r="K7" s="243" cm="1">
        <f t="array" ref="K7">INDEX(LUR!$A:$L,(_xlfn.XMATCH(K6,LUR!$A:$A,1)),2)</f>
        <v>12</v>
      </c>
      <c r="L7" s="271" t="str" cm="1">
        <f t="array" ref="L7">INDEX(LUR!$A:$L,L6,3)&amp;(RGBCOLOR((INDEX(LUR!$A:$L,L6,6)),(INDEX(LUR!$A:$L,L6,7)),(INDEX(LUR!$A:$L,L6,8))))</f>
        <v>R</v>
      </c>
      <c r="M7" s="244"/>
      <c r="N7"/>
      <c r="O7" s="40"/>
      <c r="Q7" s="242"/>
      <c r="R7" s="245" cm="1">
        <f t="array" ref="R7">INDEX(LUR!$A:$L,(_xlfn.XMATCH(R6,LUR!$A:$A,1)),2)</f>
        <v>50</v>
      </c>
      <c r="S7" s="271" t="str" cm="1">
        <f t="array" ref="S7">INDEX(LUR!$A:$L,S6,3)&amp;(RGBCOLOR((INDEX(LUR!$A:$L,S6,6)),(INDEX(LUR!$A:$L,S6,7)),(INDEX(LUR!$A:$L,S6,8))))</f>
        <v>P</v>
      </c>
      <c r="T7" s="244"/>
      <c r="U7" s="242"/>
      <c r="V7" s="245" cm="1">
        <f t="array" ref="V7">INDEX(LUR!$A:$L,(_xlfn.XMATCH(V6,LUR!$A:$A,1)),2)</f>
        <v>50</v>
      </c>
      <c r="W7" s="271" t="str" cm="1">
        <f t="array" ref="W7">INDEX(LUR!$A:$L,W6,3)&amp;(RGBCOLOR((INDEX(LUR!$A:$L,W6,6)),(INDEX(LUR!$A:$L,W6,7)),(INDEX(LUR!$A:$L,W6,8))))</f>
        <v>U</v>
      </c>
      <c r="X7" s="244"/>
      <c r="Y7" s="242"/>
      <c r="Z7" s="245" cm="1">
        <f t="array" ref="Z7">INDEX(LUR!$A:$L,(_xlfn.XMATCH(Z6,LUR!$A:$A,1)),2)</f>
        <v>52</v>
      </c>
      <c r="AA7" s="271" t="str" cm="1">
        <f t="array" ref="AA7">INDEX(LUR!$A:$L,AA6,3)&amp;(RGBCOLOR((INDEX(LUR!$A:$L,AA6,6)),(INDEX(LUR!$A:$L,AA6,7)),(INDEX(LUR!$A:$L,AA6,8))))</f>
        <v>A</v>
      </c>
      <c r="AB7" s="244"/>
      <c r="AC7"/>
      <c r="AF7" s="242"/>
      <c r="AG7" s="245" cm="1">
        <f t="array" ref="AG7">INDEX(LUR!$A:$L,(_xlfn.XMATCH(AG6,LUR!$A:$A,1)),2)</f>
        <v>0</v>
      </c>
      <c r="AH7" s="262" t="str" cm="1">
        <f t="array" ref="AH7">INDEX(LUR!$A:$L,AH6,3)&amp;(RGBCOLOR((INDEX(LUR!$A:$L,AH6,6)),(INDEX(LUR!$A:$L,AH6,7)),(INDEX(LUR!$A:$L,AH6,8))))</f>
        <v/>
      </c>
      <c r="AI7" s="244"/>
      <c r="AJ7" s="242"/>
      <c r="AK7" s="245" cm="1">
        <f t="array" ref="AK7">INDEX(LUR!$A:$L,(_xlfn.XMATCH(AK6,LUR!$A:$A,1)),2)</f>
        <v>0</v>
      </c>
      <c r="AL7" s="262" t="str" cm="1">
        <f t="array" ref="AL7">INDEX(LUR!$A:$L,AL6,3)&amp;(RGBCOLOR((INDEX(LUR!$A:$L,AL6,6)),(INDEX(LUR!$A:$L,AL6,7)),(INDEX(LUR!$A:$L,AL6,8))))</f>
        <v/>
      </c>
      <c r="AM7" s="244"/>
      <c r="AN7" s="242"/>
      <c r="AO7" s="245" cm="1">
        <f t="array" ref="AO7">INDEX(LUR!$A:$L,(_xlfn.XMATCH(AO6,LUR!$A:$A,1)),2)</f>
        <v>0</v>
      </c>
      <c r="AP7" s="262" t="str" cm="1">
        <f t="array" ref="AP7">INDEX(LUR!$A:$L,AP6,3)&amp;(RGBCOLOR((INDEX(LUR!$A:$L,AP6,6)),(INDEX(LUR!$A:$L,AP6,7)),(INDEX(LUR!$A:$L,AP6,8))))</f>
        <v/>
      </c>
      <c r="AQ7" s="244"/>
      <c r="AR7"/>
    </row>
    <row r="8" spans="2:44" ht="19.5" customHeight="1" x14ac:dyDescent="0.25">
      <c r="B8" s="342" t="str" cm="1">
        <f t="array" ref="B8">CONCATENATE("a ",INDEX(LUR!$A:$L,D6+3,4)&amp;(RGBCOLOR((INDEX(LUR!$A:$L,D6,6)),(INDEX(LUR!$A:$L,D6,7)),(INDEX(LUR!$A:$L,D6,8)))))</f>
        <v>a LOBOS VIEJOS</v>
      </c>
      <c r="C8" s="339"/>
      <c r="D8" s="339"/>
      <c r="E8" s="340"/>
      <c r="F8" s="338" t="str" cm="1">
        <f t="array" ref="F8">CONCATENATE("a ",INDEX(LUR!$A:$L,H6+3,4)&amp;(RGBCOLOR((INDEX(LUR!$A:$L,H6,6)),(INDEX(LUR!$A:$L,H6,7)),(INDEX(LUR!$A:$L,H6,8)))))</f>
        <v>a PUERTO</v>
      </c>
      <c r="G8" s="339"/>
      <c r="H8" s="339"/>
      <c r="I8" s="340"/>
      <c r="J8" s="338" t="str" cm="1">
        <f t="array" ref="J8">CONCATENATE("a ",INDEX(LUR!$A:$L,L6+3,4)&amp;(RGBCOLOR((INDEX(LUR!$A:$L,L6,6)),(INDEX(LUR!$A:$L,L6,7)),(INDEX(LUR!$A:$L,L6,8)))))</f>
        <v>a PUERTO</v>
      </c>
      <c r="K8" s="339"/>
      <c r="L8" s="339"/>
      <c r="M8" s="340"/>
      <c r="O8" s="40"/>
      <c r="Q8" s="338" t="str" cm="1">
        <f t="array" ref="Q8">CONCATENATE("a ",INDEX(LUR!$A:$L,S6+3,4)&amp;(RGBCOLOR((INDEX(LUR!$A:$L,S6,6)),(INDEX(LUR!$A:$L,S6,7)),(INDEX(LUR!$A:$L,S6,8)))))</f>
        <v>a SAN VICENTE</v>
      </c>
      <c r="R8" s="339"/>
      <c r="S8" s="339"/>
      <c r="T8" s="340"/>
      <c r="U8" s="338" t="str" cm="1">
        <f t="array" ref="U8">CONCATENATE("a ",INDEX(LUR!$A:$L,W6+3,4)&amp;(RGBCOLOR((INDEX(LUR!$A:$L,W6,6)),(INDEX(LUR!$A:$L,W6,7)),(INDEX(LUR!$A:$L,W6,8)))))</f>
        <v>a SAN VICENTE</v>
      </c>
      <c r="V8" s="339"/>
      <c r="W8" s="339"/>
      <c r="X8" s="340"/>
      <c r="Y8" s="338" t="str" cm="1">
        <f t="array" ref="Y8">CONCATENATE("a ",INDEX(LUR!$A:$L,AA6+3,4)&amp;(RGBCOLOR((INDEX(LUR!$A:$L,AA6,6)),(INDEX(LUR!$A:$L,AA6,7)),(INDEX(LUR!$A:$L,AA6,8)))))</f>
        <v>a PTA. LEONES</v>
      </c>
      <c r="Z8" s="339"/>
      <c r="AA8" s="339"/>
      <c r="AB8" s="340"/>
      <c r="AF8" s="335" t="str" cm="1">
        <f t="array" ref="AF8">CONCATENATE("a ",INDEX(LUR!$A:$L,AH6+3,4)&amp;(RGBCOLOR((INDEX(LUR!$A:$L,AH6,6)),(INDEX(LUR!$A:$L,AH6,7)),(INDEX(LUR!$A:$L,AH6,8)))))</f>
        <v>a 0</v>
      </c>
      <c r="AG8" s="336"/>
      <c r="AH8" s="336"/>
      <c r="AI8" s="337"/>
      <c r="AJ8" s="335" t="str" cm="1">
        <f t="array" ref="AJ8">CONCATENATE("a ",INDEX(LUR!$A:$L,AL6+3,4)&amp;(RGBCOLOR((INDEX(LUR!$A:$L,AL6,6)),(INDEX(LUR!$A:$L,AL6,7)),(INDEX(LUR!$A:$L,AL6,8)))))</f>
        <v>a 0</v>
      </c>
      <c r="AK8" s="336"/>
      <c r="AL8" s="336"/>
      <c r="AM8" s="337"/>
      <c r="AN8" s="335" t="str" cm="1">
        <f t="array" ref="AN8">CONCATENATE("a ",INDEX(LUR!$A:$L,AP6+3,4)&amp;(RGBCOLOR((INDEX(LUR!$A:$L,AP6,6)),(INDEX(LUR!$A:$L,AP6,7)),(INDEX(LUR!$A:$L,AP6,8)))))</f>
        <v>a 0</v>
      </c>
      <c r="AO8" s="336"/>
      <c r="AP8" s="336"/>
      <c r="AQ8" s="337"/>
    </row>
    <row r="9" spans="2:44" ht="12" customHeight="1" x14ac:dyDescent="0.25">
      <c r="B9" s="238">
        <v>4</v>
      </c>
      <c r="C9" s="239" t="str">
        <f>VLOOKUP($M$1,BASE!$A$2:$BN$2454,3+B9,0)</f>
        <v>23Q</v>
      </c>
      <c r="D9" s="240">
        <f>MATCH(C9,LUR!$A:$A,0)</f>
        <v>372</v>
      </c>
      <c r="E9" s="241"/>
      <c r="F9" s="238">
        <v>5</v>
      </c>
      <c r="G9" s="239" t="str">
        <f>VLOOKUP($M$1,BASE!$A$2:$BN$2454,3+F9,0)</f>
        <v>30M</v>
      </c>
      <c r="H9" s="240">
        <f>MATCH(G9,LUR!$A:$A,0)</f>
        <v>427</v>
      </c>
      <c r="I9" s="241"/>
      <c r="J9" s="238">
        <v>6</v>
      </c>
      <c r="K9" s="239" t="str">
        <f>VLOOKUP($M$1,BASE!$A$2:$BN$2454,3+J9,0)</f>
        <v>30N</v>
      </c>
      <c r="L9" s="240">
        <f>MATCH(K9,LUR!$A:$A,0)</f>
        <v>432</v>
      </c>
      <c r="M9" s="241"/>
      <c r="Q9" s="238">
        <v>22</v>
      </c>
      <c r="R9" s="239" t="str">
        <f>VLOOKUP($M$1,BASE!$A$2:$BN$2454,3+Q9,0)</f>
        <v>56O</v>
      </c>
      <c r="S9" s="240">
        <f>MATCH(R9,LUR!$A:$A,0)</f>
        <v>627</v>
      </c>
      <c r="T9" s="241"/>
      <c r="U9" s="238">
        <v>23</v>
      </c>
      <c r="V9" s="239" t="str">
        <f>VLOOKUP($M$1,BASE!$A$2:$BN$2454,3+U9,0)</f>
        <v>60X</v>
      </c>
      <c r="W9" s="240">
        <f>MATCH(V9,LUR!$A:$A,0)</f>
        <v>637</v>
      </c>
      <c r="X9" s="241"/>
      <c r="Y9" s="238">
        <v>24</v>
      </c>
      <c r="Z9" s="239" t="str">
        <f>VLOOKUP($M$1,BASE!$A$2:$BN$2454,3+Y9,0)</f>
        <v>60Y</v>
      </c>
      <c r="AA9" s="240">
        <f>MATCH(Z9,LUR!$A:$A,0)</f>
        <v>642</v>
      </c>
      <c r="AB9" s="241"/>
      <c r="AF9" s="238">
        <v>40</v>
      </c>
      <c r="AG9" s="239">
        <f>VLOOKUP($M$1,BASE!$A$2:$BN$2454,3+AF9,0)</f>
        <v>0</v>
      </c>
      <c r="AH9" s="240">
        <f>MATCH(AG9,LUR!$A:$A,0)</f>
        <v>961</v>
      </c>
      <c r="AI9" s="241"/>
      <c r="AJ9" s="238">
        <v>41</v>
      </c>
      <c r="AK9" s="239">
        <f>VLOOKUP($M$1,BASE!$A$2:$BN$2454,3+AJ9,0)</f>
        <v>0</v>
      </c>
      <c r="AL9" s="240">
        <f>MATCH(AK9,LUR!$A:$A,0)</f>
        <v>961</v>
      </c>
      <c r="AM9" s="241"/>
      <c r="AN9" s="238">
        <v>42</v>
      </c>
      <c r="AO9" s="239">
        <f>VLOOKUP($M$1,BASE!$A$2:$BN$2454,3+AN9,0)</f>
        <v>0</v>
      </c>
      <c r="AP9" s="240">
        <f>MATCH(AO9,LUR!$A:$A,0)</f>
        <v>961</v>
      </c>
      <c r="AQ9" s="241"/>
    </row>
    <row r="10" spans="2:44" ht="33.75" x14ac:dyDescent="0.25">
      <c r="B10" s="242"/>
      <c r="C10" s="243" cm="1">
        <f t="array" ref="C10">INDEX(LUR!$A:$L,(_xlfn.XMATCH(C9,LUR!$A:$A,1)),2)</f>
        <v>23</v>
      </c>
      <c r="D10" s="270" t="str" cm="1">
        <f t="array" ref="D10">INDEX(LUR!$A:$L,D9,3)&amp;(RGBCOLOR((INDEX(LUR!$A:$L,D9,6)),(INDEX(LUR!$A:$L,D9,7)),(INDEX(LUR!$A:$L,D9,8))))</f>
        <v>Q</v>
      </c>
      <c r="E10" s="244"/>
      <c r="F10" s="242"/>
      <c r="G10" s="245" cm="1">
        <f t="array" ref="G10">INDEX(LUR!$A:$L,(_xlfn.XMATCH(G9,LUR!$A:$A,1)),2)</f>
        <v>30</v>
      </c>
      <c r="H10" s="273" t="str" cm="1">
        <f t="array" ref="H10">INDEX(LUR!$A:$L,H9,3)&amp;(RGBCOLOR((INDEX(LUR!$A:$L,H9,6)),(INDEX(LUR!$A:$L,H9,7)),(INDEX(LUR!$A:$L,H9,8))))</f>
        <v>M</v>
      </c>
      <c r="I10" s="244"/>
      <c r="J10" s="242"/>
      <c r="K10" s="245" cm="1">
        <f t="array" ref="K10">INDEX(LUR!$A:$L,(_xlfn.XMATCH(K9,LUR!$A:$A,1)),2)</f>
        <v>30</v>
      </c>
      <c r="L10" s="273" t="str" cm="1">
        <f t="array" ref="L10">INDEX(LUR!$A:$L,L9,3)&amp;(RGBCOLOR((INDEX(LUR!$A:$L,L9,6)),(INDEX(LUR!$A:$L,L9,7)),(INDEX(LUR!$A:$L,L9,8))))</f>
        <v>N</v>
      </c>
      <c r="M10" s="244"/>
      <c r="Q10" s="242"/>
      <c r="R10" s="245" cm="1">
        <f t="array" ref="R10">INDEX(LUR!$A:$L,(_xlfn.XMATCH(R9,LUR!$A:$A,1)),2)</f>
        <v>56</v>
      </c>
      <c r="S10" s="271" t="str" cm="1">
        <f t="array" ref="S10">INDEX(LUR!$A:$L,S9,3)&amp;(RGBCOLOR((INDEX(LUR!$A:$L,S9,6)),(INDEX(LUR!$A:$L,S9,7)),(INDEX(LUR!$A:$L,S9,8))))</f>
        <v>O</v>
      </c>
      <c r="T10" s="244"/>
      <c r="U10" s="242"/>
      <c r="V10" s="245" cm="1">
        <f t="array" ref="V10">INDEX(LUR!$A:$L,(_xlfn.XMATCH(V9,LUR!$A:$A,1)),2)</f>
        <v>60</v>
      </c>
      <c r="W10" s="264" t="str" cm="1">
        <f t="array" ref="W10">INDEX(LUR!$A:$L,W9,3)&amp;(RGBCOLOR((INDEX(LUR!$A:$L,W9,6)),(INDEX(LUR!$A:$L,W9,7)),(INDEX(LUR!$A:$L,W9,8))))</f>
        <v>X</v>
      </c>
      <c r="X10" s="244"/>
      <c r="Y10" s="242"/>
      <c r="Z10" s="245" cm="1">
        <f t="array" ref="Z10">INDEX(LUR!$A:$L,(_xlfn.XMATCH(Z9,LUR!$A:$A,1)),2)</f>
        <v>60</v>
      </c>
      <c r="AA10" s="264" t="str" cm="1">
        <f t="array" ref="AA10">INDEX(LUR!$A:$L,AA9,3)&amp;(RGBCOLOR((INDEX(LUR!$A:$L,AA9,6)),(INDEX(LUR!$A:$L,AA9,7)),(INDEX(LUR!$A:$L,AA9,8))))</f>
        <v>Y</v>
      </c>
      <c r="AB10" s="244"/>
      <c r="AF10" s="242"/>
      <c r="AG10" s="245" cm="1">
        <f t="array" ref="AG10">INDEX(LUR!$A:$L,(_xlfn.XMATCH(AG9,LUR!$A:$A,1)),2)</f>
        <v>0</v>
      </c>
      <c r="AH10" s="262" t="str" cm="1">
        <f t="array" ref="AH10">INDEX(LUR!$A:$L,AH9,3)&amp;(RGBCOLOR((INDEX(LUR!$A:$L,AH9,6)),(INDEX(LUR!$A:$L,AH9,7)),(INDEX(LUR!$A:$L,AH9,8))))</f>
        <v/>
      </c>
      <c r="AI10" s="244"/>
      <c r="AJ10" s="242"/>
      <c r="AK10" s="245" cm="1">
        <f t="array" ref="AK10">INDEX(LUR!$A:$L,(_xlfn.XMATCH(AK9,LUR!$A:$A,1)),2)</f>
        <v>0</v>
      </c>
      <c r="AL10" s="262" t="str" cm="1">
        <f t="array" ref="AL10">INDEX(LUR!$A:$L,AL9,3)&amp;(RGBCOLOR((INDEX(LUR!$A:$L,AL9,6)),(INDEX(LUR!$A:$L,AL9,7)),(INDEX(LUR!$A:$L,AL9,8))))</f>
        <v/>
      </c>
      <c r="AM10" s="244"/>
      <c r="AN10" s="242"/>
      <c r="AO10" s="245" cm="1">
        <f t="array" ref="AO10">INDEX(LUR!$A:$L,(_xlfn.XMATCH(AO9,LUR!$A:$A,1)),2)</f>
        <v>0</v>
      </c>
      <c r="AP10" s="262" t="str" cm="1">
        <f t="array" ref="AP10">INDEX(LUR!$A:$L,AP9,3)&amp;(RGBCOLOR((INDEX(LUR!$A:$L,AP9,6)),(INDEX(LUR!$A:$L,AP9,7)),(INDEX(LUR!$A:$L,AP9,8))))</f>
        <v/>
      </c>
      <c r="AQ10" s="244"/>
    </row>
    <row r="11" spans="2:44" x14ac:dyDescent="0.25">
      <c r="B11" s="347" t="str" cm="1">
        <f t="array" ref="B11">CONCATENATE("a ",INDEX(LUR!$A:$L,D9+3,4)&amp;(RGBCOLOR((INDEX(LUR!$A:$L,D9,6)),(INDEX(LUR!$A:$L,D9,7)),(INDEX(LUR!$A:$L,D9,8)))))</f>
        <v>a MICHAIHUE</v>
      </c>
      <c r="C11" s="339"/>
      <c r="D11" s="339"/>
      <c r="E11" s="340"/>
      <c r="F11" s="345" t="str" cm="1">
        <f t="array" ref="F11">CONCATENATE("a ",INDEX(LUR!$A:$L,H9+3,4)&amp;(RGBCOLOR((INDEX(LUR!$A:$L,H9,6)),(INDEX(LUR!$A:$L,H9,7)),(INDEX(LUR!$A:$L,H9,8)))))</f>
        <v>a INDUSTRIAS</v>
      </c>
      <c r="G11" s="339"/>
      <c r="H11" s="339"/>
      <c r="I11" s="340"/>
      <c r="J11" s="345" t="str" cm="1">
        <f t="array" ref="J11">CONCATENATE("a ",INDEX(LUR!$A:$L,L9+3,4)&amp;(RGBCOLOR((INDEX(LUR!$A:$L,L9,6)),(INDEX(LUR!$A:$L,L9,7)),(INDEX(LUR!$A:$L,L9,8)))))</f>
        <v>a HOSP. HIGUERAS</v>
      </c>
      <c r="K11" s="339"/>
      <c r="L11" s="339"/>
      <c r="M11" s="340"/>
      <c r="Q11" s="338" t="str" cm="1">
        <f t="array" ref="Q11">CONCATENATE("a ",INDEX(LUR!$A:$L,S9+3,4)&amp;(RGBCOLOR((INDEX(LUR!$A:$L,S9,6)),(INDEX(LUR!$A:$L,S9,7)),(INDEX(LUR!$A:$L,S9,8)))))</f>
        <v>a PTA. LOS LEONES</v>
      </c>
      <c r="R11" s="339"/>
      <c r="S11" s="339"/>
      <c r="T11" s="340"/>
      <c r="U11" s="341" t="str" cm="1">
        <f t="array" ref="U11">CONCATENATE("a ",INDEX(LUR!$A:$L,W9+3,4)&amp;(RGBCOLOR((INDEX(LUR!$A:$L,W9,6)),(INDEX(LUR!$A:$L,W9,7)),(INDEX(LUR!$A:$L,W9,8)))))</f>
        <v>a HUALPENCILLO</v>
      </c>
      <c r="V11" s="339"/>
      <c r="W11" s="339"/>
      <c r="X11" s="340"/>
      <c r="Y11" s="341" t="str" cm="1">
        <f t="array" ref="Y11">CONCATENATE("a ",INDEX(LUR!$A:$L,AA9+3,4)&amp;(RGBCOLOR((INDEX(LUR!$A:$L,AA9,6)),(INDEX(LUR!$A:$L,AA9,7)),(INDEX(LUR!$A:$L,AA9,8)))))</f>
        <v>a PADRE HURTADO</v>
      </c>
      <c r="Z11" s="339"/>
      <c r="AA11" s="339"/>
      <c r="AB11" s="340"/>
      <c r="AF11" s="335" t="str" cm="1">
        <f t="array" ref="AF11">CONCATENATE("a ",INDEX(LUR!$A:$L,AH9+3,4)&amp;(RGBCOLOR((INDEX(LUR!$A:$L,AH9,6)),(INDEX(LUR!$A:$L,AH9,7)),(INDEX(LUR!$A:$L,AH9,8)))))</f>
        <v>a 0</v>
      </c>
      <c r="AG11" s="336"/>
      <c r="AH11" s="336"/>
      <c r="AI11" s="337"/>
      <c r="AJ11" s="335" t="str" cm="1">
        <f t="array" ref="AJ11">CONCATENATE("a ",INDEX(LUR!$A:$L,AL9+3,4)&amp;(RGBCOLOR((INDEX(LUR!$A:$L,AL9,6)),(INDEX(LUR!$A:$L,AL9,7)),(INDEX(LUR!$A:$L,AL9,8)))))</f>
        <v>a 0</v>
      </c>
      <c r="AK11" s="336"/>
      <c r="AL11" s="336"/>
      <c r="AM11" s="337"/>
      <c r="AN11" s="335" t="str" cm="1">
        <f t="array" ref="AN11">CONCATENATE("a ",INDEX(LUR!$A:$L,AP9+3,4)&amp;(RGBCOLOR((INDEX(LUR!$A:$L,AP9,6)),(INDEX(LUR!$A:$L,AP9,7)),(INDEX(LUR!$A:$L,AP9,8)))))</f>
        <v>a 0</v>
      </c>
      <c r="AO11" s="336"/>
      <c r="AP11" s="336"/>
      <c r="AQ11" s="337"/>
    </row>
    <row r="12" spans="2:44" x14ac:dyDescent="0.25">
      <c r="B12" s="238">
        <v>7</v>
      </c>
      <c r="C12" s="239" t="str">
        <f>VLOOKUP($M$1,BASE!$A$2:$BN$2454,3+B12,0)</f>
        <v>30Q</v>
      </c>
      <c r="D12" s="240">
        <f>MATCH(C12,LUR!$A:$A,0)</f>
        <v>442</v>
      </c>
      <c r="E12" s="241"/>
      <c r="F12" s="238">
        <v>8</v>
      </c>
      <c r="G12" s="239" t="str">
        <f>VLOOKUP($M$1,BASE!$A$2:$BN$2454,3+F12,0)</f>
        <v>30R</v>
      </c>
      <c r="H12" s="240">
        <f>MATCH(G12,LUR!$A:$A,0)</f>
        <v>437</v>
      </c>
      <c r="I12" s="241"/>
      <c r="J12" s="238">
        <v>9</v>
      </c>
      <c r="K12" s="239" t="str">
        <f>VLOOKUP($M$1,BASE!$A$2:$BN$2454,3+J12,0)</f>
        <v>30Z</v>
      </c>
      <c r="L12" s="240">
        <f>MATCH(K12,LUR!$A:$A,0)</f>
        <v>447</v>
      </c>
      <c r="M12" s="241"/>
      <c r="Q12" s="238">
        <v>25</v>
      </c>
      <c r="R12" s="239" t="str">
        <f>VLOOKUP($M$1,BASE!$A$2:$BN$2454,3+Q12,0)</f>
        <v>62M</v>
      </c>
      <c r="S12" s="240">
        <f>MATCH(R12,LUR!$A:$A,0)</f>
        <v>672</v>
      </c>
      <c r="T12" s="241"/>
      <c r="U12" s="238">
        <v>26</v>
      </c>
      <c r="V12" s="239" t="str">
        <f>VLOOKUP($M$1,BASE!$A$2:$BN$2454,3+U12,0)</f>
        <v>62N</v>
      </c>
      <c r="W12" s="240">
        <f>MATCH(V12,LUR!$A:$A,0)</f>
        <v>682</v>
      </c>
      <c r="X12" s="241"/>
      <c r="Y12" s="238">
        <v>27</v>
      </c>
      <c r="Z12" s="239" t="str">
        <f>VLOOKUP($M$1,BASE!$A$2:$BN$2454,3+Y12,0)</f>
        <v>65E</v>
      </c>
      <c r="AA12" s="240">
        <f>MATCH(Z12,LUR!$A:$A,0)</f>
        <v>752</v>
      </c>
      <c r="AB12" s="241"/>
      <c r="AF12" s="238">
        <v>43</v>
      </c>
      <c r="AG12" s="239">
        <f>VLOOKUP($M$1,BASE!$A$2:$BN$2454,3+AF12,0)</f>
        <v>0</v>
      </c>
      <c r="AH12" s="240">
        <f>MATCH(AG12,LUR!$A:$A,0)</f>
        <v>961</v>
      </c>
      <c r="AI12" s="241"/>
      <c r="AJ12" s="238">
        <v>44</v>
      </c>
      <c r="AK12" s="239">
        <f>VLOOKUP($M$1,BASE!$A$2:$BN$2454,3+AJ12,0)</f>
        <v>0</v>
      </c>
      <c r="AL12" s="240">
        <f>MATCH(AK12,LUR!$A:$A,0)</f>
        <v>961</v>
      </c>
      <c r="AM12" s="241"/>
      <c r="AN12" s="238">
        <v>45</v>
      </c>
      <c r="AO12" s="239">
        <f>VLOOKUP($M$1,BASE!$A$2:$BN$2454,3+AN12,0)</f>
        <v>0</v>
      </c>
      <c r="AP12" s="240">
        <f>MATCH(AO12,LUR!$A:$A,0)</f>
        <v>961</v>
      </c>
      <c r="AQ12" s="241"/>
    </row>
    <row r="13" spans="2:44" ht="33.75" x14ac:dyDescent="0.25">
      <c r="B13" s="242"/>
      <c r="C13" s="245" cm="1">
        <f t="array" ref="C13">INDEX(LUR!$A:$L,(_xlfn.XMATCH(C12,LUR!$A:$A,1)),2)</f>
        <v>30</v>
      </c>
      <c r="D13" s="273" t="str" cm="1">
        <f t="array" ref="D13">INDEX(LUR!$A:$L,D12,3)&amp;(RGBCOLOR((INDEX(LUR!$A:$L,D12,6)),(INDEX(LUR!$A:$L,D12,7)),(INDEX(LUR!$A:$L,D12,8))))</f>
        <v>Q</v>
      </c>
      <c r="E13" s="244"/>
      <c r="F13" s="242"/>
      <c r="G13" s="245" cm="1">
        <f t="array" ref="G13">INDEX(LUR!$A:$L,(_xlfn.XMATCH(G12,LUR!$A:$A,1)),2)</f>
        <v>30</v>
      </c>
      <c r="H13" s="273" t="str" cm="1">
        <f t="array" ref="H13">INDEX(LUR!$A:$L,H12,3)&amp;(RGBCOLOR((INDEX(LUR!$A:$L,H12,6)),(INDEX(LUR!$A:$L,H12,7)),(INDEX(LUR!$A:$L,H12,8))))</f>
        <v>R</v>
      </c>
      <c r="I13" s="244"/>
      <c r="J13" s="242"/>
      <c r="K13" s="245" cm="1">
        <f t="array" ref="K13">INDEX(LUR!$A:$L,(_xlfn.XMATCH(K12,LUR!$A:$A,1)),2)</f>
        <v>30</v>
      </c>
      <c r="L13" s="273" t="str" cm="1">
        <f t="array" ref="L13">INDEX(LUR!$A:$L,L12,3)&amp;(RGBCOLOR((INDEX(LUR!$A:$L,L12,6)),(INDEX(LUR!$A:$L,L12,7)),(INDEX(LUR!$A:$L,L12,8))))</f>
        <v>Z</v>
      </c>
      <c r="M13" s="244"/>
      <c r="Q13" s="242"/>
      <c r="R13" s="245" cm="1">
        <f t="array" ref="R13">INDEX(LUR!$A:$L,(_xlfn.XMATCH(R12,LUR!$A:$A,1)),2)</f>
        <v>62</v>
      </c>
      <c r="S13" s="271" t="str" cm="1">
        <f t="array" ref="S13">INDEX(LUR!$A:$L,S12,3)&amp;(RGBCOLOR((INDEX(LUR!$A:$L,S12,6)),(INDEX(LUR!$A:$L,S12,7)),(INDEX(LUR!$A:$L,S12,8))))</f>
        <v>M</v>
      </c>
      <c r="T13" s="244"/>
      <c r="U13" s="242"/>
      <c r="V13" s="245" cm="1">
        <f t="array" ref="V13">INDEX(LUR!$A:$L,(_xlfn.XMATCH(V12,LUR!$A:$A,1)),2)</f>
        <v>62</v>
      </c>
      <c r="W13" s="271" t="str" cm="1">
        <f t="array" ref="W13">INDEX(LUR!$A:$L,W12,3)&amp;(RGBCOLOR((INDEX(LUR!$A:$L,W12,6)),(INDEX(LUR!$A:$L,W12,7)),(INDEX(LUR!$A:$L,W12,8))))</f>
        <v>N</v>
      </c>
      <c r="X13" s="244"/>
      <c r="Y13" s="242"/>
      <c r="Z13" s="245" cm="1">
        <f t="array" ref="Z13">INDEX(LUR!$A:$L,(_xlfn.XMATCH(Z12,LUR!$A:$A,1)),2)</f>
        <v>65</v>
      </c>
      <c r="AA13" s="264" t="str" cm="1">
        <f t="array" ref="AA13">INDEX(LUR!$A:$L,AA12,3)&amp;(RGBCOLOR((INDEX(LUR!$A:$L,AA12,6)),(INDEX(LUR!$A:$L,AA12,7)),(INDEX(LUR!$A:$L,AA12,8))))</f>
        <v>E</v>
      </c>
      <c r="AB13" s="244"/>
      <c r="AF13" s="242"/>
      <c r="AG13" s="245" cm="1">
        <f t="array" ref="AG13">INDEX(LUR!$A:$L,(_xlfn.XMATCH(AG12,LUR!$A:$A,1)),2)</f>
        <v>0</v>
      </c>
      <c r="AH13" s="262" t="str" cm="1">
        <f t="array" ref="AH13">INDEX(LUR!$A:$L,AH12,3)&amp;(RGBCOLOR((INDEX(LUR!$A:$L,AH12,6)),(INDEX(LUR!$A:$L,AH12,7)),(INDEX(LUR!$A:$L,AH12,8))))</f>
        <v/>
      </c>
      <c r="AI13" s="244"/>
      <c r="AJ13" s="242"/>
      <c r="AK13" s="245" cm="1">
        <f t="array" ref="AK13">INDEX(LUR!$A:$L,(_xlfn.XMATCH(AK12,LUR!$A:$A,1)),2)</f>
        <v>0</v>
      </c>
      <c r="AL13" s="262" t="str" cm="1">
        <f t="array" ref="AL13">INDEX(LUR!$A:$L,AL12,3)&amp;(RGBCOLOR((INDEX(LUR!$A:$L,AL12,6)),(INDEX(LUR!$A:$L,AL12,7)),(INDEX(LUR!$A:$L,AL12,8))))</f>
        <v/>
      </c>
      <c r="AM13" s="244"/>
      <c r="AN13" s="242"/>
      <c r="AO13" s="245" cm="1">
        <f t="array" ref="AO13">INDEX(LUR!$A:$L,(_xlfn.XMATCH(AO12,LUR!$A:$A,1)),2)</f>
        <v>0</v>
      </c>
      <c r="AP13" s="262" t="str" cm="1">
        <f t="array" ref="AP13">INDEX(LUR!$A:$L,AP12,3)&amp;(RGBCOLOR((INDEX(LUR!$A:$L,AP12,6)),(INDEX(LUR!$A:$L,AP12,7)),(INDEX(LUR!$A:$L,AP12,8))))</f>
        <v/>
      </c>
      <c r="AQ13" s="244"/>
    </row>
    <row r="14" spans="2:44" x14ac:dyDescent="0.25">
      <c r="B14" s="345" t="str" cm="1">
        <f t="array" ref="B14">CONCATENATE("a ",INDEX(LUR!$A:$L,D12+3,4)&amp;(RGBCOLOR((INDEX(LUR!$A:$L,D12,6)),(INDEX(LUR!$A:$L,D12,7)),(INDEX(LUR!$A:$L,D12,8)))))</f>
        <v>a HIGUERAS</v>
      </c>
      <c r="C14" s="339"/>
      <c r="D14" s="339"/>
      <c r="E14" s="340"/>
      <c r="F14" s="345" t="str" cm="1">
        <f t="array" ref="F14">CONCATENATE("a ",INDEX(LUR!$A:$L,H12+3,4)&amp;(RGBCOLOR((INDEX(LUR!$A:$L,H12,6)),(INDEX(LUR!$A:$L,H12,7)),(INDEX(LUR!$A:$L,H12,8)))))</f>
        <v>a HIGUERAS</v>
      </c>
      <c r="G14" s="339"/>
      <c r="H14" s="339"/>
      <c r="I14" s="340"/>
      <c r="J14" s="345" t="str" cm="1">
        <f t="array" ref="J14">CONCATENATE("a ",INDEX(LUR!$A:$L,L12+3,4)&amp;(RGBCOLOR((INDEX(LUR!$A:$L,L12,6)),(INDEX(LUR!$A:$L,L12,7)),(INDEX(LUR!$A:$L,L12,8)))))</f>
        <v>a HOSPITAL HIGUERAS</v>
      </c>
      <c r="K14" s="339"/>
      <c r="L14" s="339"/>
      <c r="M14" s="340"/>
      <c r="Q14" s="344" t="str" cm="1">
        <f t="array" ref="Q14">CONCATENATE("a ",INDEX(LUR!$A:$L,S12+3,4)&amp;(RGBCOLOR((INDEX(LUR!$A:$L,S12,6)),(INDEX(LUR!$A:$L,S12,7)),(INDEX(LUR!$A:$L,S12,8)))))</f>
        <v>a SAN VICENTE</v>
      </c>
      <c r="R14" s="336"/>
      <c r="S14" s="336"/>
      <c r="T14" s="337"/>
      <c r="U14" s="344" t="str" cm="1">
        <f t="array" ref="U14">CONCATENATE("a ",INDEX(LUR!$A:$L,W12+3,4)&amp;(RGBCOLOR((INDEX(LUR!$A:$L,W12,6)),(INDEX(LUR!$A:$L,W12,7)),(INDEX(LUR!$A:$L,W12,8)))))</f>
        <v>a SAN VICENTE</v>
      </c>
      <c r="V14" s="336"/>
      <c r="W14" s="336"/>
      <c r="X14" s="337"/>
      <c r="Y14" s="343" t="str" cm="1">
        <f t="array" ref="Y14">CONCATENATE("a ",INDEX(LUR!$A:$L,AA12+3,4)&amp;(RGBCOLOR((INDEX(LUR!$A:$L,AA12,6)),(INDEX(LUR!$A:$L,AA12,7)),(INDEX(LUR!$A:$L,AA12,8)))))</f>
        <v>a PEÑUELAS</v>
      </c>
      <c r="Z14" s="336"/>
      <c r="AA14" s="336"/>
      <c r="AB14" s="337"/>
      <c r="AF14" s="335" t="str" cm="1">
        <f t="array" ref="AF14">CONCATENATE("a ",INDEX(LUR!$A:$L,AH12+3,4)&amp;(RGBCOLOR((INDEX(LUR!$A:$L,AH12,6)),(INDEX(LUR!$A:$L,AH12,7)),(INDEX(LUR!$A:$L,AH12,8)))))</f>
        <v>a 0</v>
      </c>
      <c r="AG14" s="336"/>
      <c r="AH14" s="336"/>
      <c r="AI14" s="337"/>
      <c r="AJ14" s="335" t="str" cm="1">
        <f t="array" ref="AJ14">CONCATENATE("a ",INDEX(LUR!$A:$L,AL12+3,4)&amp;(RGBCOLOR((INDEX(LUR!$A:$L,AL12,6)),(INDEX(LUR!$A:$L,AL12,7)),(INDEX(LUR!$A:$L,AL12,8)))))</f>
        <v>a 0</v>
      </c>
      <c r="AK14" s="336"/>
      <c r="AL14" s="336"/>
      <c r="AM14" s="337"/>
      <c r="AN14" s="335" t="str" cm="1">
        <f t="array" ref="AN14">CONCATENATE("a ",INDEX(LUR!$A:$L,AP12+3,4)&amp;(RGBCOLOR((INDEX(LUR!$A:$L,AP12,6)),(INDEX(LUR!$A:$L,AP12,7)),(INDEX(LUR!$A:$L,AP12,8)))))</f>
        <v>a 0</v>
      </c>
      <c r="AO14" s="336"/>
      <c r="AP14" s="336"/>
      <c r="AQ14" s="337"/>
    </row>
    <row r="15" spans="2:44" ht="12" customHeight="1" x14ac:dyDescent="0.25">
      <c r="B15" s="238">
        <v>10</v>
      </c>
      <c r="C15" s="239" t="str">
        <f>VLOOKUP($M$1,BASE!$A$2:$BN$2454,3+B15,0)</f>
        <v>31D</v>
      </c>
      <c r="D15" s="240">
        <f>MATCH(C15,LUR!$A:$A,0)</f>
        <v>477</v>
      </c>
      <c r="E15" s="241"/>
      <c r="F15" s="238">
        <v>11</v>
      </c>
      <c r="G15" s="239" t="str">
        <f>VLOOKUP($M$1,BASE!$A$2:$BN$2454,3+F15,0)</f>
        <v>32E</v>
      </c>
      <c r="H15" s="240">
        <f>MATCH(G15,LUR!$A:$A,0)</f>
        <v>492</v>
      </c>
      <c r="I15" s="241"/>
      <c r="J15" s="238">
        <v>12</v>
      </c>
      <c r="K15" s="239" t="str">
        <f>VLOOKUP($M$1,BASE!$A$2:$BN$2454,3+J15,0)</f>
        <v>32J</v>
      </c>
      <c r="L15" s="240">
        <f>MATCH(K15,LUR!$A:$A,0)</f>
        <v>502</v>
      </c>
      <c r="M15" s="241"/>
      <c r="Q15" s="238">
        <v>28</v>
      </c>
      <c r="R15" s="239" t="str">
        <f>VLOOKUP($M$1,BASE!$A$2:$BN$2454,3+Q15,0)</f>
        <v>70I</v>
      </c>
      <c r="S15" s="240">
        <f>MATCH(R15,LUR!$A:$A,0)</f>
        <v>767</v>
      </c>
      <c r="T15" s="241"/>
      <c r="U15" s="238">
        <v>29</v>
      </c>
      <c r="V15" s="239" t="str">
        <f>VLOOKUP($M$1,BASE!$A$2:$BN$2454,3+U15,0)</f>
        <v>70J</v>
      </c>
      <c r="W15" s="240">
        <f>MATCH(V15,LUR!$A:$A,0)</f>
        <v>772</v>
      </c>
      <c r="X15" s="241"/>
      <c r="Y15" s="238">
        <v>30</v>
      </c>
      <c r="Z15" s="239" t="str">
        <f>VLOOKUP($M$1,BASE!$A$2:$BN$2454,3+Y15,0)</f>
        <v>70K</v>
      </c>
      <c r="AA15" s="240">
        <f>MATCH(Z15,LUR!$A:$A,0)</f>
        <v>777</v>
      </c>
      <c r="AB15" s="241"/>
      <c r="AF15" s="238">
        <v>46</v>
      </c>
      <c r="AG15" s="239">
        <f>VLOOKUP($M$1,BASE!$A$2:$BN$2454,3+AF15,0)</f>
        <v>0</v>
      </c>
      <c r="AH15" s="240">
        <f>MATCH(AG15,LUR!$A:$A,0)</f>
        <v>961</v>
      </c>
      <c r="AI15" s="241"/>
      <c r="AJ15" s="238">
        <v>47</v>
      </c>
      <c r="AK15" s="239">
        <f>VLOOKUP($M$1,BASE!$A$2:$BN$2454,3+AJ15,0)</f>
        <v>0</v>
      </c>
      <c r="AL15" s="240">
        <f>MATCH(AK15,LUR!$A:$A,0)</f>
        <v>961</v>
      </c>
      <c r="AM15" s="241"/>
      <c r="AN15" s="238">
        <v>48</v>
      </c>
      <c r="AO15" s="239">
        <f>VLOOKUP($M$1,BASE!$A$2:$BN$2454,3+AN15,0)</f>
        <v>0</v>
      </c>
      <c r="AP15" s="240">
        <f>MATCH(AO15,LUR!$A:$A,0)</f>
        <v>961</v>
      </c>
      <c r="AQ15" s="241"/>
    </row>
    <row r="16" spans="2:44" ht="37.5" customHeight="1" x14ac:dyDescent="0.25">
      <c r="B16" s="242"/>
      <c r="C16" s="245" cm="1">
        <f t="array" ref="C16">INDEX(LUR!$A:$L,(_xlfn.XMATCH(C15,LUR!$A:$A,1)),2)</f>
        <v>31</v>
      </c>
      <c r="D16" s="272" t="str" cm="1">
        <f t="array" ref="D16">INDEX(LUR!$A:$L,D15,3)&amp;(RGBCOLOR((INDEX(LUR!$A:$L,D15,6)),(INDEX(LUR!$A:$L,D15,7)),(INDEX(LUR!$A:$L,D15,8))))</f>
        <v>D</v>
      </c>
      <c r="E16" s="244"/>
      <c r="F16" s="242"/>
      <c r="G16" s="245" cm="1">
        <f t="array" ref="G16">INDEX(LUR!$A:$L,(_xlfn.XMATCH(G15,LUR!$A:$A,1)),2)</f>
        <v>32</v>
      </c>
      <c r="H16" s="272" t="str" cm="1">
        <f t="array" ref="H16">INDEX(LUR!$A:$L,H15,3)&amp;(RGBCOLOR((INDEX(LUR!$A:$L,H15,6)),(INDEX(LUR!$A:$L,H15,7)),(INDEX(LUR!$A:$L,H15,8))))</f>
        <v>E</v>
      </c>
      <c r="I16" s="244"/>
      <c r="J16" s="242"/>
      <c r="K16" s="245" cm="1">
        <f t="array" ref="K16">INDEX(LUR!$A:$L,(_xlfn.XMATCH(K15,LUR!$A:$A,1)),2)</f>
        <v>32</v>
      </c>
      <c r="L16" s="272" t="str" cm="1">
        <f t="array" ref="L16">INDEX(LUR!$A:$L,L15,3)&amp;(RGBCOLOR((INDEX(LUR!$A:$L,L15,6)),(INDEX(LUR!$A:$L,L15,7)),(INDEX(LUR!$A:$L,L15,8))))</f>
        <v>J</v>
      </c>
      <c r="M16" s="244"/>
      <c r="Q16" s="242"/>
      <c r="R16" s="245" cm="1">
        <f t="array" ref="R16">INDEX(LUR!$A:$L,(_xlfn.XMATCH(R15,LUR!$A:$A,1)),2)</f>
        <v>70</v>
      </c>
      <c r="S16" s="272" t="str" cm="1">
        <f t="array" ref="S16">INDEX(LUR!$A:$L,S15,3)&amp;(RGBCOLOR((INDEX(LUR!$A:$L,S15,6)),(INDEX(LUR!$A:$L,S15,7)),(INDEX(LUR!$A:$L,S15,8))))</f>
        <v>I</v>
      </c>
      <c r="T16" s="244"/>
      <c r="U16" s="242"/>
      <c r="V16" s="245" cm="1">
        <f t="array" ref="V16">INDEX(LUR!$A:$L,(_xlfn.XMATCH(V15,LUR!$A:$A,1)),2)</f>
        <v>70</v>
      </c>
      <c r="W16" s="272" t="str" cm="1">
        <f t="array" ref="W16">INDEX(LUR!$A:$L,W15,3)&amp;(RGBCOLOR((INDEX(LUR!$A:$L,W15,6)),(INDEX(LUR!$A:$L,W15,7)),(INDEX(LUR!$A:$L,W15,8))))</f>
        <v>J</v>
      </c>
      <c r="X16" s="244"/>
      <c r="Y16" s="242"/>
      <c r="Z16" s="245" cm="1">
        <f t="array" ref="Z16">INDEX(LUR!$A:$L,(_xlfn.XMATCH(Z15,LUR!$A:$A,1)),2)</f>
        <v>70</v>
      </c>
      <c r="AA16" s="272" t="str" cm="1">
        <f t="array" ref="AA16">INDEX(LUR!$A:$L,AA15,3)&amp;(RGBCOLOR((INDEX(LUR!$A:$L,AA15,6)),(INDEX(LUR!$A:$L,AA15,7)),(INDEX(LUR!$A:$L,AA15,8))))</f>
        <v>K</v>
      </c>
      <c r="AB16" s="244"/>
      <c r="AF16" s="242"/>
      <c r="AG16" s="245" cm="1">
        <f t="array" ref="AG16">INDEX(LUR!$A:$L,(_xlfn.XMATCH(AG15,LUR!$A:$A,1)),2)</f>
        <v>0</v>
      </c>
      <c r="AH16" s="262" t="str" cm="1">
        <f t="array" ref="AH16">INDEX(LUR!$A:$L,AH15,3)&amp;(RGBCOLOR((INDEX(LUR!$A:$L,AH15,6)),(INDEX(LUR!$A:$L,AH15,7)),(INDEX(LUR!$A:$L,AH15,8))))</f>
        <v/>
      </c>
      <c r="AI16" s="244"/>
      <c r="AJ16" s="242"/>
      <c r="AK16" s="245" cm="1">
        <f t="array" ref="AK16">INDEX(LUR!$A:$L,(_xlfn.XMATCH(AK15,LUR!$A:$A,1)),2)</f>
        <v>0</v>
      </c>
      <c r="AL16" s="262" t="str" cm="1">
        <f t="array" ref="AL16">INDEX(LUR!$A:$L,AL15,3)&amp;(RGBCOLOR((INDEX(LUR!$A:$L,AL15,6)),(INDEX(LUR!$A:$L,AL15,7)),(INDEX(LUR!$A:$L,AL15,8))))</f>
        <v/>
      </c>
      <c r="AM16" s="244"/>
      <c r="AN16" s="242"/>
      <c r="AO16" s="245" cm="1">
        <f t="array" ref="AO16">INDEX(LUR!$A:$L,(_xlfn.XMATCH(AO15,LUR!$A:$A,1)),2)</f>
        <v>0</v>
      </c>
      <c r="AP16" s="262" t="str" cm="1">
        <f t="array" ref="AP16">INDEX(LUR!$A:$L,AP15,3)&amp;(RGBCOLOR((INDEX(LUR!$A:$L,AP15,6)),(INDEX(LUR!$A:$L,AP15,7)),(INDEX(LUR!$A:$L,AP15,8))))</f>
        <v/>
      </c>
      <c r="AQ16" s="244"/>
    </row>
    <row r="17" spans="2:44" x14ac:dyDescent="0.25">
      <c r="B17" s="342" t="str" cm="1">
        <f t="array" ref="B17">CONCATENATE("a ",INDEX(LUR!$A:$L,D15+3,4)&amp;(RGBCOLOR((INDEX(LUR!$A:$L,D15,6)),(INDEX(LUR!$A:$L,D15,7)),(INDEX(LUR!$A:$L,D15,8)))))</f>
        <v>a LOBOS VIEJOS</v>
      </c>
      <c r="C17" s="339"/>
      <c r="D17" s="339"/>
      <c r="E17" s="340"/>
      <c r="F17" s="342" t="str" cm="1">
        <f t="array" ref="F17">CONCATENATE("a ",INDEX(LUR!$A:$L,H15+3,4)&amp;(RGBCOLOR((INDEX(LUR!$A:$L,H15,6)),(INDEX(LUR!$A:$L,H15,7)),(INDEX(LUR!$A:$L,H15,8)))))</f>
        <v>a LOBOS VIEJOS</v>
      </c>
      <c r="G17" s="339"/>
      <c r="H17" s="339"/>
      <c r="I17" s="340"/>
      <c r="J17" s="342" t="str" cm="1">
        <f t="array" ref="J17">CONCATENATE("a ",INDEX(LUR!$A:$L,L15+3,4)&amp;(RGBCOLOR((INDEX(LUR!$A:$L,L15,6)),(INDEX(LUR!$A:$L,L15,7)),(INDEX(LUR!$A:$L,L15,8)))))</f>
        <v>a LOBOS VIEJOS</v>
      </c>
      <c r="K17" s="339"/>
      <c r="L17" s="339"/>
      <c r="M17" s="340"/>
      <c r="Q17" s="346" t="str" cm="1">
        <f t="array" ref="Q17">CONCATENATE("a ",INDEX(LUR!$A:$L,S15+3,4)&amp;(RGBCOLOR((INDEX(LUR!$A:$L,S15,6)),(INDEX(LUR!$A:$L,S15,7)),(INDEX(LUR!$A:$L,S15,8)))))</f>
        <v>a CENTINELA</v>
      </c>
      <c r="R17" s="336"/>
      <c r="S17" s="336"/>
      <c r="T17" s="337"/>
      <c r="U17" s="346" t="str" cm="1">
        <f t="array" ref="U17">CONCATENATE("a ",INDEX(LUR!$A:$L,W15+3,4)&amp;(RGBCOLOR((INDEX(LUR!$A:$L,W15,6)),(INDEX(LUR!$A:$L,W15,7)),(INDEX(LUR!$A:$L,W15,8)))))</f>
        <v>a LOS COPIHUES</v>
      </c>
      <c r="V17" s="336"/>
      <c r="W17" s="336"/>
      <c r="X17" s="337"/>
      <c r="Y17" s="346" t="str" cm="1">
        <f t="array" ref="Y17">CONCATENATE("a ",INDEX(LUR!$A:$L,AA15+3,4)&amp;(RGBCOLOR((INDEX(LUR!$A:$L,AA15,6)),(INDEX(LUR!$A:$L,AA15,7)),(INDEX(LUR!$A:$L,AA15,8)))))</f>
        <v>a LOS COPIHUES</v>
      </c>
      <c r="Z17" s="336"/>
      <c r="AA17" s="336"/>
      <c r="AB17" s="337"/>
      <c r="AF17" s="335" t="str" cm="1">
        <f t="array" ref="AF17">CONCATENATE("a ",INDEX(LUR!$A:$L,AH15+3,4)&amp;(RGBCOLOR((INDEX(LUR!$A:$L,AH15,6)),(INDEX(LUR!$A:$L,AH15,7)),(INDEX(LUR!$A:$L,AH15,8)))))</f>
        <v>a 0</v>
      </c>
      <c r="AG17" s="336"/>
      <c r="AH17" s="336"/>
      <c r="AI17" s="337"/>
      <c r="AJ17" s="335" t="str" cm="1">
        <f t="array" ref="AJ17">CONCATENATE("a ",INDEX(LUR!$A:$L,AL15+3,4)&amp;(RGBCOLOR((INDEX(LUR!$A:$L,AL15,6)),(INDEX(LUR!$A:$L,AL15,7)),(INDEX(LUR!$A:$L,AL15,8)))))</f>
        <v>a 0</v>
      </c>
      <c r="AK17" s="336"/>
      <c r="AL17" s="336"/>
      <c r="AM17" s="337"/>
      <c r="AN17" s="335" t="str" cm="1">
        <f t="array" ref="AN17">CONCATENATE("a ",INDEX(LUR!$A:$L,AP15+3,4)&amp;(RGBCOLOR((INDEX(LUR!$A:$L,AP15,6)),(INDEX(LUR!$A:$L,AP15,7)),(INDEX(LUR!$A:$L,AP15,8)))))</f>
        <v>a 0</v>
      </c>
      <c r="AO17" s="336"/>
      <c r="AP17" s="336"/>
      <c r="AQ17" s="337"/>
    </row>
    <row r="18" spans="2:44" x14ac:dyDescent="0.25">
      <c r="B18" s="238">
        <v>13</v>
      </c>
      <c r="C18" s="239" t="str">
        <f>VLOOKUP($M$1,BASE!$A$2:$BN$2454,3+B18,0)</f>
        <v>40P</v>
      </c>
      <c r="D18" s="240">
        <f>MATCH(C18,LUR!$A:$A,0)</f>
        <v>522</v>
      </c>
      <c r="E18" s="241"/>
      <c r="F18" s="238">
        <v>14</v>
      </c>
      <c r="G18" s="239" t="str">
        <f>VLOOKUP($M$1,BASE!$A$2:$BN$2454,3+F18,0)</f>
        <v>41R</v>
      </c>
      <c r="H18" s="240">
        <f>MATCH(G18,LUR!$A:$A,0)</f>
        <v>542</v>
      </c>
      <c r="I18" s="241"/>
      <c r="J18" s="238">
        <v>15</v>
      </c>
      <c r="K18" s="239" t="str">
        <f>VLOOKUP($M$1,BASE!$A$2:$BN$2454,3+J18,0)</f>
        <v>42H</v>
      </c>
      <c r="L18" s="240">
        <f>MATCH(K18,LUR!$A:$A,0)</f>
        <v>557</v>
      </c>
      <c r="M18" s="241"/>
      <c r="Q18" s="238">
        <v>31</v>
      </c>
      <c r="R18" s="239" t="str">
        <f>VLOOKUP($M$1,BASE!$A$2:$BN$2454,3+Q18,0)</f>
        <v>71Z</v>
      </c>
      <c r="S18" s="240">
        <f>MATCH(R18,LUR!$A:$A,0)</f>
        <v>802</v>
      </c>
      <c r="T18" s="241"/>
      <c r="U18" s="238">
        <v>32</v>
      </c>
      <c r="V18" s="239" t="str">
        <f>VLOOKUP($M$1,BASE!$A$2:$BN$2454,3+U18,0)</f>
        <v>81S</v>
      </c>
      <c r="W18" s="240">
        <f>MATCH(V18,LUR!$A:$A,0)</f>
        <v>872</v>
      </c>
      <c r="X18" s="241"/>
      <c r="Y18" s="238">
        <v>33</v>
      </c>
      <c r="Z18" s="239">
        <f>VLOOKUP($M$1,BASE!$A$2:$BN$2454,3+Y18,0)</f>
        <v>201</v>
      </c>
      <c r="AA18" s="240" t="e">
        <f>MATCH(Z18,LUR!$A:$A,0)</f>
        <v>#N/A</v>
      </c>
      <c r="AB18" s="241"/>
      <c r="AF18" s="238">
        <v>49</v>
      </c>
      <c r="AG18" s="239">
        <f>VLOOKUP($M$1,BASE!$A$2:$BN$2454,3+AF18,0)</f>
        <v>0</v>
      </c>
      <c r="AH18" s="240">
        <f>MATCH(AG18,LUR!$A:$A,0)</f>
        <v>961</v>
      </c>
      <c r="AI18" s="241"/>
      <c r="AJ18" s="238">
        <v>50</v>
      </c>
      <c r="AK18" s="239">
        <f>VLOOKUP($M$1,BASE!$A$2:$BN$2454,3+AJ18,0)</f>
        <v>0</v>
      </c>
      <c r="AL18" s="240">
        <f>MATCH(AK18,LUR!$A:$A,0)</f>
        <v>961</v>
      </c>
      <c r="AM18" s="241"/>
      <c r="AN18" s="238">
        <v>51</v>
      </c>
      <c r="AO18" s="239">
        <f>VLOOKUP($M$1,BASE!$A$2:$BN$2454,3+AN18,0)</f>
        <v>0</v>
      </c>
      <c r="AP18" s="240">
        <f>MATCH(AO18,LUR!$A:$A,0)</f>
        <v>961</v>
      </c>
      <c r="AQ18" s="241"/>
    </row>
    <row r="19" spans="2:44" ht="33.75" x14ac:dyDescent="0.25">
      <c r="B19" s="242"/>
      <c r="C19" s="245" cm="1">
        <f t="array" ref="C19">INDEX(LUR!$A:$L,(_xlfn.XMATCH(C18,LUR!$A:$A,1)),2)</f>
        <v>40</v>
      </c>
      <c r="D19" s="264" t="str" cm="1">
        <f t="array" ref="D19">INDEX(LUR!$A:$L,D18,3)&amp;(RGBCOLOR((INDEX(LUR!$A:$L,D18,6)),(INDEX(LUR!$A:$L,D18,7)),(INDEX(LUR!$A:$L,D18,8))))</f>
        <v>P</v>
      </c>
      <c r="E19" s="244"/>
      <c r="F19" s="242"/>
      <c r="G19" s="245" cm="1">
        <f t="array" ref="G19">INDEX(LUR!$A:$L,(_xlfn.XMATCH(G18,LUR!$A:$A,1)),2)</f>
        <v>41</v>
      </c>
      <c r="H19" s="264" t="str" cm="1">
        <f t="array" ref="H19">INDEX(LUR!$A:$L,H18,3)&amp;(RGBCOLOR((INDEX(LUR!$A:$L,H18,6)),(INDEX(LUR!$A:$L,H18,7)),(INDEX(LUR!$A:$L,H18,8))))</f>
        <v>R</v>
      </c>
      <c r="I19" s="244"/>
      <c r="J19" s="242"/>
      <c r="K19" s="245" cm="1">
        <f t="array" ref="K19">INDEX(LUR!$A:$L,(_xlfn.XMATCH(K18,LUR!$A:$A,1)),2)</f>
        <v>42</v>
      </c>
      <c r="L19" s="264" t="str" cm="1">
        <f t="array" ref="L19">INDEX(LUR!$A:$L,L18,3)&amp;(RGBCOLOR((INDEX(LUR!$A:$L,L18,6)),(INDEX(LUR!$A:$L,L18,7)),(INDEX(LUR!$A:$L,L18,8))))</f>
        <v>H</v>
      </c>
      <c r="M19" s="244"/>
      <c r="Q19" s="242"/>
      <c r="R19" s="245" cm="1">
        <f t="array" ref="R19">INDEX(LUR!$A:$L,(_xlfn.XMATCH(R18,LUR!$A:$A,1)),2)</f>
        <v>71</v>
      </c>
      <c r="S19" s="264" t="str" cm="1">
        <f t="array" ref="S19">INDEX(LUR!$A:$L,S18,3)&amp;(RGBCOLOR((INDEX(LUR!$A:$L,S18,6)),(INDEX(LUR!$A:$L,S18,7)),(INDEX(LUR!$A:$L,S18,8))))</f>
        <v>Z</v>
      </c>
      <c r="T19" s="244"/>
      <c r="U19" s="242"/>
      <c r="V19" s="245" cm="1">
        <f t="array" ref="V19">INDEX(LUR!$A:$L,(_xlfn.XMATCH(V18,LUR!$A:$A,1)),2)</f>
        <v>81</v>
      </c>
      <c r="W19" s="271" t="str" cm="1">
        <f t="array" ref="W19">INDEX(LUR!$A:$L,W18,3)&amp;(RGBCOLOR((INDEX(LUR!$A:$L,W18,6)),(INDEX(LUR!$A:$L,W18,7)),(INDEX(LUR!$A:$L,W18,8))))</f>
        <v>S</v>
      </c>
      <c r="X19" s="244"/>
      <c r="Y19" s="242"/>
      <c r="Z19" s="245" t="str" cm="1">
        <f t="array" ref="Z19">INDEX(LUR!$A:$L,(_xlfn.XMATCH(Z18,LUR!$A:$A,1)),2)</f>
        <v>02</v>
      </c>
      <c r="AA19" s="262" t="e" cm="1">
        <f t="array" ref="AA19">INDEX(LUR!$A:$L,AA18,3)&amp;(RGBCOLOR((INDEX(LUR!$A:$L,AA18,6)),(INDEX(LUR!$A:$L,AA18,7)),(INDEX(LUR!$A:$L,AA18,8))))</f>
        <v>#N/A</v>
      </c>
      <c r="AB19" s="244"/>
      <c r="AF19" s="242"/>
      <c r="AG19" s="245" cm="1">
        <f t="array" ref="AG19">INDEX(LUR!$A:$L,(_xlfn.XMATCH(AG18,LUR!$A:$A,1)),2)</f>
        <v>0</v>
      </c>
      <c r="AH19" s="262" t="str" cm="1">
        <f t="array" ref="AH19">INDEX(LUR!$A:$L,AH18,3)&amp;(RGBCOLOR((INDEX(LUR!$A:$L,AH18,6)),(INDEX(LUR!$A:$L,AH18,7)),(INDEX(LUR!$A:$L,AH18,8))))</f>
        <v/>
      </c>
      <c r="AI19" s="244"/>
      <c r="AJ19" s="242"/>
      <c r="AK19" s="245" cm="1">
        <f t="array" ref="AK19">INDEX(LUR!$A:$L,(_xlfn.XMATCH(AK18,LUR!$A:$A,1)),2)</f>
        <v>0</v>
      </c>
      <c r="AL19" s="262" t="str" cm="1">
        <f t="array" ref="AL19">INDEX(LUR!$A:$L,AL18,3)&amp;(RGBCOLOR((INDEX(LUR!$A:$L,AL18,6)),(INDEX(LUR!$A:$L,AL18,7)),(INDEX(LUR!$A:$L,AL18,8))))</f>
        <v/>
      </c>
      <c r="AM19" s="244"/>
      <c r="AN19" s="242"/>
      <c r="AO19" s="245" cm="1">
        <f t="array" ref="AO19">INDEX(LUR!$A:$L,(_xlfn.XMATCH(AO18,LUR!$A:$A,1)),2)</f>
        <v>0</v>
      </c>
      <c r="AP19" s="262" t="str" cm="1">
        <f t="array" ref="AP19">INDEX(LUR!$A:$L,AP18,3)&amp;(RGBCOLOR((INDEX(LUR!$A:$L,AP18,6)),(INDEX(LUR!$A:$L,AP18,7)),(INDEX(LUR!$A:$L,AP18,8))))</f>
        <v/>
      </c>
      <c r="AQ19" s="244"/>
    </row>
    <row r="20" spans="2:44" x14ac:dyDescent="0.25">
      <c r="B20" s="341" t="str" cm="1">
        <f t="array" ref="B20">CONCATENATE("a ",INDEX(LUR!$A:$L,D18+3,4)&amp;(RGBCOLOR((INDEX(LUR!$A:$L,D18,6)),(INDEX(LUR!$A:$L,D18,7)),(INDEX(LUR!$A:$L,D18,8)))))</f>
        <v>a 4 ESQUINAS</v>
      </c>
      <c r="C20" s="339"/>
      <c r="D20" s="339"/>
      <c r="E20" s="340"/>
      <c r="F20" s="341" t="str" cm="1">
        <f t="array" ref="F20">CONCATENATE("a ",INDEX(LUR!$A:$L,H18+3,4)&amp;(RGBCOLOR((INDEX(LUR!$A:$L,H18,6)),(INDEX(LUR!$A:$L,H18,7)),(INDEX(LUR!$A:$L,H18,8)))))</f>
        <v>a HUALPENCILLO</v>
      </c>
      <c r="G20" s="339"/>
      <c r="H20" s="339"/>
      <c r="I20" s="340"/>
      <c r="J20" s="341" t="str" cm="1">
        <f t="array" ref="J20">CONCATENATE("a ",INDEX(LUR!$A:$L,L18+3,4)&amp;(RGBCOLOR((INDEX(LUR!$A:$L,L18,6)),(INDEX(LUR!$A:$L,L18,7)),(INDEX(LUR!$A:$L,L18,8)))))</f>
        <v>a HUALPEN - 4 ESQ</v>
      </c>
      <c r="K20" s="339"/>
      <c r="L20" s="339"/>
      <c r="M20" s="340"/>
      <c r="Q20" s="343" t="str" cm="1">
        <f t="array" ref="Q20">CONCATENATE("a ",INDEX(LUR!$A:$L,S18+3,4)&amp;(RGBCOLOR((INDEX(LUR!$A:$L,S18,6)),(INDEX(LUR!$A:$L,S18,7)),(INDEX(LUR!$A:$L,S18,8)))))</f>
        <v>a 4 ESQUINAS - LENGA</v>
      </c>
      <c r="R20" s="336"/>
      <c r="S20" s="336"/>
      <c r="T20" s="337"/>
      <c r="U20" s="344" t="str" cm="1">
        <f t="array" ref="U20">CONCATENATE("a ",INDEX(LUR!$A:$L,W18+3,4)&amp;(RGBCOLOR((INDEX(LUR!$A:$L,W18,6)),(INDEX(LUR!$A:$L,W18,7)),(INDEX(LUR!$A:$L,W18,8)))))</f>
        <v>a PUERTO</v>
      </c>
      <c r="V20" s="336"/>
      <c r="W20" s="336"/>
      <c r="X20" s="337"/>
      <c r="Y20" s="335" t="e" cm="1">
        <f t="array" ref="Y20">CONCATENATE("a ",INDEX(LUR!$A:$L,AA18+3,4)&amp;(RGBCOLOR((INDEX(LUR!$A:$L,AA18,6)),(INDEX(LUR!$A:$L,AA18,7)),(INDEX(LUR!$A:$L,AA18,8)))))</f>
        <v>#N/A</v>
      </c>
      <c r="Z20" s="336"/>
      <c r="AA20" s="336"/>
      <c r="AB20" s="337"/>
      <c r="AF20" s="335" t="str" cm="1">
        <f t="array" ref="AF20">CONCATENATE("a ",INDEX(LUR!$A:$L,AH18+3,4)&amp;(RGBCOLOR((INDEX(LUR!$A:$L,AH18,6)),(INDEX(LUR!$A:$L,AH18,7)),(INDEX(LUR!$A:$L,AH18,8)))))</f>
        <v>a 0</v>
      </c>
      <c r="AG20" s="336"/>
      <c r="AH20" s="336"/>
      <c r="AI20" s="337"/>
      <c r="AJ20" s="335" t="str" cm="1">
        <f t="array" ref="AJ20">CONCATENATE("a ",INDEX(LUR!$A:$L,AL18+3,4)&amp;(RGBCOLOR((INDEX(LUR!$A:$L,AL18,6)),(INDEX(LUR!$A:$L,AL18,7)),(INDEX(LUR!$A:$L,AL18,8)))))</f>
        <v>a 0</v>
      </c>
      <c r="AK20" s="336"/>
      <c r="AL20" s="336"/>
      <c r="AM20" s="337"/>
      <c r="AN20" s="335" t="str" cm="1">
        <f t="array" ref="AN20">CONCATENATE("a ",INDEX(LUR!$A:$L,AP18+3,4)&amp;(RGBCOLOR((INDEX(LUR!$A:$L,AP18,6)),(INDEX(LUR!$A:$L,AP18,7)),(INDEX(LUR!$A:$L,AP18,8)))))</f>
        <v>a 0</v>
      </c>
      <c r="AO20" s="336"/>
      <c r="AP20" s="336"/>
      <c r="AQ20" s="337"/>
    </row>
    <row r="21" spans="2:44" x14ac:dyDescent="0.25">
      <c r="B21" s="238">
        <v>16</v>
      </c>
      <c r="C21" s="239" t="str">
        <f>VLOOKUP($M$1,BASE!$A$2:$BN$2454,3+B21,0)</f>
        <v>43T</v>
      </c>
      <c r="D21" s="240">
        <f>MATCH(C21,LUR!$A:$A,0)</f>
        <v>567</v>
      </c>
      <c r="E21" s="241"/>
      <c r="F21" s="238">
        <v>17</v>
      </c>
      <c r="G21" s="239" t="str">
        <f>VLOOKUP($M$1,BASE!$A$2:$BN$2454,3+F21,0)</f>
        <v>44B</v>
      </c>
      <c r="H21" s="240">
        <f>MATCH(G21,LUR!$A:$A,0)</f>
        <v>592</v>
      </c>
      <c r="I21" s="241"/>
      <c r="J21" s="238">
        <v>18</v>
      </c>
      <c r="K21" s="239" t="str">
        <f>VLOOKUP($M$1,BASE!$A$2:$BN$2454,3+J21,0)</f>
        <v>44U</v>
      </c>
      <c r="L21" s="240">
        <f>MATCH(K21,LUR!$A:$A,0)</f>
        <v>582</v>
      </c>
      <c r="M21" s="241"/>
      <c r="Q21" s="238">
        <v>34</v>
      </c>
      <c r="R21" s="239" t="str">
        <f>VLOOKUP($M$1,BASE!$A$2:$BN$2454,3+Q21,0)</f>
        <v>201AU</v>
      </c>
      <c r="S21" s="240" t="e">
        <f>MATCH(R21,LUR!$A:$A,0)</f>
        <v>#N/A</v>
      </c>
      <c r="T21" s="241"/>
      <c r="U21" s="238">
        <v>35</v>
      </c>
      <c r="V21" s="239">
        <f>VLOOKUP($M$1,BASE!$A$2:$BN$2454,3+U21,0)</f>
        <v>302</v>
      </c>
      <c r="W21" s="240" t="e">
        <f>MATCH(V21,LUR!$A:$A,0)</f>
        <v>#N/A</v>
      </c>
      <c r="X21" s="241"/>
      <c r="Y21" s="238">
        <v>36</v>
      </c>
      <c r="Z21" s="239">
        <f>VLOOKUP($M$1,BASE!$A$2:$BN$2454,3+Y21,0)</f>
        <v>304</v>
      </c>
      <c r="AA21" s="240" t="e">
        <f>MATCH(Z21,LUR!$A:$A,0)</f>
        <v>#N/A</v>
      </c>
      <c r="AB21" s="241"/>
      <c r="AF21" s="238">
        <v>52</v>
      </c>
      <c r="AG21" s="239">
        <f>VLOOKUP($M$1,BASE!$A$2:$BN$2454,3+AF21,0)</f>
        <v>0</v>
      </c>
      <c r="AH21" s="240">
        <f>MATCH(AG21,LUR!$A:$A,0)</f>
        <v>961</v>
      </c>
      <c r="AI21" s="241"/>
      <c r="AJ21" s="238">
        <v>53</v>
      </c>
      <c r="AK21" s="239">
        <f>VLOOKUP($M$1,BASE!$A$2:$BN$2454,3+AJ21,0)</f>
        <v>0</v>
      </c>
      <c r="AL21" s="240">
        <f>MATCH(AK21,LUR!$A:$A,0)</f>
        <v>961</v>
      </c>
      <c r="AM21" s="241"/>
      <c r="AN21" s="238">
        <v>54</v>
      </c>
      <c r="AO21" s="239">
        <f>VLOOKUP($M$1,BASE!$A$2:$BN$2454,3+AN21,0)</f>
        <v>0</v>
      </c>
      <c r="AP21" s="240">
        <f>MATCH(AO21,LUR!$A:$A,0)</f>
        <v>961</v>
      </c>
      <c r="AQ21" s="241"/>
    </row>
    <row r="22" spans="2:44" ht="37.5" customHeight="1" x14ac:dyDescent="0.25">
      <c r="B22" s="242"/>
      <c r="C22" s="245" cm="1">
        <f t="array" ref="C22">INDEX(LUR!$A:$L,(_xlfn.XMATCH(C21,LUR!$A:$A,1)),2)</f>
        <v>43</v>
      </c>
      <c r="D22" s="264" t="str" cm="1">
        <f t="array" ref="D22">INDEX(LUR!$A:$L,D21,3)&amp;(RGBCOLOR((INDEX(LUR!$A:$L,D21,6)),(INDEX(LUR!$A:$L,D21,7)),(INDEX(LUR!$A:$L,D21,8))))</f>
        <v>T</v>
      </c>
      <c r="E22" s="244"/>
      <c r="F22" s="242"/>
      <c r="G22" s="245" cm="1">
        <f t="array" ref="G22">INDEX(LUR!$A:$L,(_xlfn.XMATCH(G21,LUR!$A:$A,1)),2)</f>
        <v>44</v>
      </c>
      <c r="H22" s="264" t="str" cm="1">
        <f t="array" ref="H22">INDEX(LUR!$A:$L,H21,3)&amp;(RGBCOLOR((INDEX(LUR!$A:$L,H21,6)),(INDEX(LUR!$A:$L,H21,7)),(INDEX(LUR!$A:$L,H21,8))))</f>
        <v>B</v>
      </c>
      <c r="I22" s="244"/>
      <c r="J22" s="242"/>
      <c r="K22" s="245" cm="1">
        <f t="array" ref="K22">INDEX(LUR!$A:$L,(_xlfn.XMATCH(K21,LUR!$A:$A,1)),2)</f>
        <v>44</v>
      </c>
      <c r="L22" s="264" t="str" cm="1">
        <f t="array" ref="L22">INDEX(LUR!$A:$L,L21,3)&amp;(RGBCOLOR((INDEX(LUR!$A:$L,L21,6)),(INDEX(LUR!$A:$L,L21,7)),(INDEX(LUR!$A:$L,L21,8))))</f>
        <v>U</v>
      </c>
      <c r="M22" s="244"/>
      <c r="Q22" s="242"/>
      <c r="R22" s="245" cm="1">
        <f t="array" ref="R22">INDEX(LUR!$A:$L,(_xlfn.XMATCH(R21,LUR!$A:$A,1)),2)</f>
        <v>201</v>
      </c>
      <c r="S22" s="262" t="e" cm="1">
        <f t="array" ref="S22">INDEX(LUR!$A:$L,S21,3)&amp;(RGBCOLOR((INDEX(LUR!$A:$L,S21,6)),(INDEX(LUR!$A:$L,S21,7)),(INDEX(LUR!$A:$L,S21,8))))</f>
        <v>#N/A</v>
      </c>
      <c r="T22" s="244"/>
      <c r="U22" s="242"/>
      <c r="V22" s="245" t="str" cm="1">
        <f t="array" ref="V22">INDEX(LUR!$A:$L,(_xlfn.XMATCH(V21,LUR!$A:$A,1)),2)</f>
        <v>02</v>
      </c>
      <c r="W22" s="262" t="e" cm="1">
        <f t="array" ref="W22">INDEX(LUR!$A:$L,W21,3)&amp;(RGBCOLOR((INDEX(LUR!$A:$L,W21,6)),(INDEX(LUR!$A:$L,W21,7)),(INDEX(LUR!$A:$L,W21,8))))</f>
        <v>#N/A</v>
      </c>
      <c r="X22" s="244"/>
      <c r="Y22" s="242"/>
      <c r="Z22" s="245" t="str" cm="1">
        <f t="array" ref="Z22">INDEX(LUR!$A:$L,(_xlfn.XMATCH(Z21,LUR!$A:$A,1)),2)</f>
        <v>02</v>
      </c>
      <c r="AA22" s="262" t="e" cm="1">
        <f t="array" ref="AA22">INDEX(LUR!$A:$L,AA21,3)&amp;(RGBCOLOR((INDEX(LUR!$A:$L,AA21,6)),(INDEX(LUR!$A:$L,AA21,7)),(INDEX(LUR!$A:$L,AA21,8))))</f>
        <v>#N/A</v>
      </c>
      <c r="AB22" s="244"/>
      <c r="AF22" s="242"/>
      <c r="AG22" s="245" cm="1">
        <f t="array" ref="AG22">INDEX(LUR!$A:$L,(_xlfn.XMATCH(AG21,LUR!$A:$A,1)),2)</f>
        <v>0</v>
      </c>
      <c r="AH22" s="262" t="str" cm="1">
        <f t="array" ref="AH22">INDEX(LUR!$A:$L,AH21,3)&amp;(RGBCOLOR((INDEX(LUR!$A:$L,AH21,6)),(INDEX(LUR!$A:$L,AH21,7)),(INDEX(LUR!$A:$L,AH21,8))))</f>
        <v/>
      </c>
      <c r="AI22" s="244"/>
      <c r="AJ22" s="242"/>
      <c r="AK22" s="245" cm="1">
        <f t="array" ref="AK22">INDEX(LUR!$A:$L,(_xlfn.XMATCH(AK21,LUR!$A:$A,1)),2)</f>
        <v>0</v>
      </c>
      <c r="AL22" s="262" t="str" cm="1">
        <f t="array" ref="AL22">INDEX(LUR!$A:$L,AL21,3)&amp;(RGBCOLOR((INDEX(LUR!$A:$L,AL21,6)),(INDEX(LUR!$A:$L,AL21,7)),(INDEX(LUR!$A:$L,AL21,8))))</f>
        <v/>
      </c>
      <c r="AM22" s="244"/>
      <c r="AN22" s="242"/>
      <c r="AO22" s="245" cm="1">
        <f t="array" ref="AO22">INDEX(LUR!$A:$L,(_xlfn.XMATCH(AO21,LUR!$A:$A,1)),2)</f>
        <v>0</v>
      </c>
      <c r="AP22" s="262" t="str" cm="1">
        <f t="array" ref="AP22">INDEX(LUR!$A:$L,AP21,3)&amp;(RGBCOLOR((INDEX(LUR!$A:$L,AP21,6)),(INDEX(LUR!$A:$L,AP21,7)),(INDEX(LUR!$A:$L,AP21,8))))</f>
        <v/>
      </c>
      <c r="AQ22" s="244"/>
    </row>
    <row r="23" spans="2:44" ht="17.25" customHeight="1" x14ac:dyDescent="0.25">
      <c r="B23" s="341" t="str" cm="1">
        <f t="array" ref="B23">CONCATENATE("a ",INDEX(LUR!$A:$L,D21+3,4)&amp;(RGBCOLOR((INDEX(LUR!$A:$L,D21,6)),(INDEX(LUR!$A:$L,D21,7)),(INDEX(LUR!$A:$L,D21,8)))))</f>
        <v>a HUALPENCILLO</v>
      </c>
      <c r="C23" s="339"/>
      <c r="D23" s="339"/>
      <c r="E23" s="340"/>
      <c r="F23" s="341" t="str" cm="1">
        <f t="array" ref="F23">CONCATENATE("a ",INDEX(LUR!$A:$L,H21+3,4)&amp;(RGBCOLOR((INDEX(LUR!$A:$L,H21,6)),(INDEX(LUR!$A:$L,H21,7)),(INDEX(LUR!$A:$L,H21,8)))))</f>
        <v>a HUALPENCILLO</v>
      </c>
      <c r="G23" s="339"/>
      <c r="H23" s="339"/>
      <c r="I23" s="340"/>
      <c r="J23" s="341" t="str" cm="1">
        <f t="array" ref="J23">CONCATENATE("a ",INDEX(LUR!$A:$L,L21+3,4)&amp;(RGBCOLOR((INDEX(LUR!$A:$L,L21,6)),(INDEX(LUR!$A:$L,L21,7)),(INDEX(LUR!$A:$L,L21,8)))))</f>
        <v>a HUALPENCILLO</v>
      </c>
      <c r="K23" s="339"/>
      <c r="L23" s="339"/>
      <c r="M23" s="340"/>
      <c r="Q23" s="335" t="e" cm="1">
        <f t="array" ref="Q23">CONCATENATE("a ",INDEX(LUR!$A:$L,S21+3,4)&amp;(RGBCOLOR((INDEX(LUR!$A:$L,S21,6)),(INDEX(LUR!$A:$L,S21,7)),(INDEX(LUR!$A:$L,S21,8)))))</f>
        <v>#N/A</v>
      </c>
      <c r="R23" s="336"/>
      <c r="S23" s="336"/>
      <c r="T23" s="337"/>
      <c r="U23" s="335" t="e" cm="1">
        <f t="array" ref="U23">CONCATENATE("a ",INDEX(LUR!$A:$L,W21+3,4)&amp;(RGBCOLOR((INDEX(LUR!$A:$L,W21,6)),(INDEX(LUR!$A:$L,W21,7)),(INDEX(LUR!$A:$L,W21,8)))))</f>
        <v>#N/A</v>
      </c>
      <c r="V23" s="336"/>
      <c r="W23" s="336"/>
      <c r="X23" s="337"/>
      <c r="Y23" s="335" t="e" cm="1">
        <f t="array" ref="Y23">CONCATENATE("a ",INDEX(LUR!$A:$L,AA21+3,4)&amp;(RGBCOLOR((INDEX(LUR!$A:$L,AA21,6)),(INDEX(LUR!$A:$L,AA21,7)),(INDEX(LUR!$A:$L,AA21,8)))))</f>
        <v>#N/A</v>
      </c>
      <c r="Z23" s="336"/>
      <c r="AA23" s="336"/>
      <c r="AB23" s="337"/>
      <c r="AF23" s="335" t="str" cm="1">
        <f t="array" ref="AF23">CONCATENATE("a ",INDEX(LUR!$A:$L,AH21+3,4)&amp;(RGBCOLOR((INDEX(LUR!$A:$L,AH21,6)),(INDEX(LUR!$A:$L,AH21,7)),(INDEX(LUR!$A:$L,AH21,8)))))</f>
        <v>a 0</v>
      </c>
      <c r="AG23" s="336"/>
      <c r="AH23" s="336"/>
      <c r="AI23" s="337"/>
      <c r="AJ23" s="335" t="str" cm="1">
        <f t="array" ref="AJ23">CONCATENATE("a ",INDEX(LUR!$A:$L,AL21+3,4)&amp;(RGBCOLOR((INDEX(LUR!$A:$L,AL21,6)),(INDEX(LUR!$A:$L,AL21,7)),(INDEX(LUR!$A:$L,AL21,8)))))</f>
        <v>a 0</v>
      </c>
      <c r="AK23" s="336"/>
      <c r="AL23" s="336"/>
      <c r="AM23" s="337"/>
      <c r="AN23" s="335" t="str" cm="1">
        <f t="array" ref="AN23">CONCATENATE("a ",INDEX(LUR!$A:$L,AP21+3,4)&amp;(RGBCOLOR((INDEX(LUR!$A:$L,AP21,6)),(INDEX(LUR!$A:$L,AP21,7)),(INDEX(LUR!$A:$L,AP21,8)))))</f>
        <v>a 0</v>
      </c>
      <c r="AO23" s="336"/>
      <c r="AP23" s="336"/>
      <c r="AQ23" s="337"/>
    </row>
    <row r="26" spans="2:44" s="52" customFormat="1" x14ac:dyDescent="0.25">
      <c r="N26" s="51"/>
      <c r="AC26" s="51"/>
      <c r="AR26" s="51"/>
    </row>
    <row r="27" spans="2:44" s="52" customFormat="1" x14ac:dyDescent="0.25">
      <c r="N27" s="51"/>
      <c r="AC27" s="51"/>
      <c r="AR27" s="51"/>
    </row>
  </sheetData>
  <mergeCells count="66">
    <mergeCell ref="F2:L2"/>
    <mergeCell ref="U2:AA2"/>
    <mergeCell ref="AJ2:AP2"/>
    <mergeCell ref="F3:L4"/>
    <mergeCell ref="U3:AA3"/>
    <mergeCell ref="AJ3:AP3"/>
    <mergeCell ref="Y11:AB11"/>
    <mergeCell ref="AF11:AI11"/>
    <mergeCell ref="M1:M4"/>
    <mergeCell ref="AB1:AB4"/>
    <mergeCell ref="AQ1:AQ4"/>
    <mergeCell ref="B5:M5"/>
    <mergeCell ref="Q5:AB5"/>
    <mergeCell ref="AF5:AQ5"/>
    <mergeCell ref="B8:E8"/>
    <mergeCell ref="F8:I8"/>
    <mergeCell ref="J8:M8"/>
    <mergeCell ref="Q8:T8"/>
    <mergeCell ref="U8:X8"/>
    <mergeCell ref="Y8:AB8"/>
    <mergeCell ref="AF8:AI8"/>
    <mergeCell ref="AJ8:AM8"/>
    <mergeCell ref="AN8:AQ8"/>
    <mergeCell ref="AJ11:AM11"/>
    <mergeCell ref="AN11:AQ11"/>
    <mergeCell ref="B14:E14"/>
    <mergeCell ref="F14:I14"/>
    <mergeCell ref="J14:M14"/>
    <mergeCell ref="Q14:T14"/>
    <mergeCell ref="U14:X14"/>
    <mergeCell ref="Y14:AB14"/>
    <mergeCell ref="AF14:AI14"/>
    <mergeCell ref="AJ14:AM14"/>
    <mergeCell ref="AN14:AQ14"/>
    <mergeCell ref="B11:E11"/>
    <mergeCell ref="F11:I11"/>
    <mergeCell ref="J11:M11"/>
    <mergeCell ref="Q11:T11"/>
    <mergeCell ref="U11:X11"/>
    <mergeCell ref="AF17:AI17"/>
    <mergeCell ref="AJ17:AM17"/>
    <mergeCell ref="AN17:AQ17"/>
    <mergeCell ref="B20:E20"/>
    <mergeCell ref="F20:I20"/>
    <mergeCell ref="J20:M20"/>
    <mergeCell ref="Q20:T20"/>
    <mergeCell ref="U20:X20"/>
    <mergeCell ref="Y20:AB20"/>
    <mergeCell ref="AF20:AI20"/>
    <mergeCell ref="B17:E17"/>
    <mergeCell ref="F17:I17"/>
    <mergeCell ref="J17:M17"/>
    <mergeCell ref="Q17:T17"/>
    <mergeCell ref="U17:X17"/>
    <mergeCell ref="Y17:AB17"/>
    <mergeCell ref="AJ20:AM20"/>
    <mergeCell ref="AN20:AQ20"/>
    <mergeCell ref="B23:E23"/>
    <mergeCell ref="F23:I23"/>
    <mergeCell ref="J23:M23"/>
    <mergeCell ref="Q23:T23"/>
    <mergeCell ref="U23:X23"/>
    <mergeCell ref="Y23:AB23"/>
    <mergeCell ref="AF23:AI23"/>
    <mergeCell ref="AJ23:AM23"/>
    <mergeCell ref="AN23:AQ23"/>
  </mergeCells>
  <conditionalFormatting sqref="B6:AQ23">
    <cfRule type="containsText" dxfId="102" priority="1" operator="containsText" text="02D">
      <formula>NOT(ISERROR(SEARCH("02D",B6)))</formula>
    </cfRule>
    <cfRule type="containsText" dxfId="101" priority="2" operator="containsText" text="02K">
      <formula>NOT(ISERROR(SEARCH("02K",B6)))</formula>
    </cfRule>
    <cfRule type="containsText" dxfId="100" priority="3" operator="containsText" text="02A">
      <formula>NOT(ISERROR(SEARCH("02A",B6)))</formula>
    </cfRule>
    <cfRule type="containsText" dxfId="99" priority="4" operator="containsText" text="02P">
      <formula>NOT(ISERROR(SEARCH("02P",B6)))</formula>
    </cfRule>
    <cfRule type="containsText" dxfId="98" priority="5" operator="containsText" text="02F">
      <formula>NOT(ISERROR(SEARCH("02F",B6)))</formula>
    </cfRule>
    <cfRule type="containsText" dxfId="97" priority="6" operator="containsText" text="02C">
      <formula>NOT(ISERROR(SEARCH("02C",B6)))</formula>
    </cfRule>
    <cfRule type="containsText" dxfId="96" priority="7" operator="containsText" text="02H">
      <formula>NOT(ISERROR(SEARCH("02H",B6)))</formula>
    </cfRule>
    <cfRule type="containsText" dxfId="95" priority="8" operator="containsText" text="02L">
      <formula>NOT(ISERROR(SEARCH("02L",B6)))</formula>
    </cfRule>
    <cfRule type="beginsWith" dxfId="94" priority="9" operator="beginsWith" text="02">
      <formula>LEFT(B6,LEN("02"))="02"</formula>
    </cfRule>
    <cfRule type="containsText" dxfId="93" priority="11" operator="containsText" text="a Centro Concepción">
      <formula>NOT(ISERROR(SEARCH("a Centro Concepción",B6)))</formula>
    </cfRule>
    <cfRule type="containsText" dxfId="92" priority="12" operator="containsText" text="a Mall - Casino">
      <formula>NOT(ISERROR(SEARCH("a Mall - Casino",B6)))</formula>
    </cfRule>
    <cfRule type="containsErrors" dxfId="91" priority="13">
      <formula>ISERROR(B6)</formula>
    </cfRule>
  </conditionalFormatting>
  <pageMargins left="0.7" right="0.7" top="0.75" bottom="0.75" header="0.3" footer="0.3"/>
  <pageSetup paperSize="203" scale="26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0" operator="beginsWith" id="{58A4CAA0-DF75-442F-825C-422A3742F65B}">
            <xm:f>LEFT(B6,LEN("0"))="0"</xm:f>
            <xm:f>"0"</xm:f>
            <x14:dxf>
              <font>
                <color theme="0"/>
              </font>
            </x14:dxf>
          </x14:cfRule>
          <xm:sqref>B6:AQ23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EC119-CC5A-4414-B21D-D41017BE2549}">
  <sheetPr>
    <tabColor rgb="FF00B050"/>
  </sheetPr>
  <dimension ref="B1:AR52"/>
  <sheetViews>
    <sheetView zoomScale="40" zoomScaleNormal="40" workbookViewId="0">
      <selection activeCell="BC38" sqref="BC38"/>
    </sheetView>
  </sheetViews>
  <sheetFormatPr baseColWidth="10" defaultColWidth="10.7109375" defaultRowHeight="15" x14ac:dyDescent="0.25"/>
  <cols>
    <col min="1" max="1" width="1.140625" customWidth="1"/>
    <col min="2" max="2" width="5.7109375" customWidth="1"/>
    <col min="3" max="4" width="11.140625" customWidth="1"/>
    <col min="5" max="6" width="5.7109375" customWidth="1"/>
    <col min="7" max="8" width="11.140625" customWidth="1"/>
    <col min="9" max="10" width="5.7109375" customWidth="1"/>
    <col min="11" max="12" width="11.140625" customWidth="1"/>
    <col min="13" max="13" width="5.7109375" customWidth="1"/>
    <col min="14" max="14" width="1.5703125" style="40" customWidth="1"/>
    <col min="16" max="16" width="1.140625" customWidth="1"/>
    <col min="17" max="17" width="5.7109375" customWidth="1"/>
    <col min="18" max="19" width="11.140625" customWidth="1"/>
    <col min="20" max="21" width="5.7109375" customWidth="1"/>
    <col min="22" max="23" width="11.140625" customWidth="1"/>
    <col min="24" max="25" width="5.7109375" customWidth="1"/>
    <col min="26" max="27" width="11.140625" customWidth="1"/>
    <col min="28" max="28" width="5.7109375" customWidth="1"/>
    <col min="29" max="29" width="1.5703125" style="40" customWidth="1"/>
    <col min="30" max="30" width="11.42578125" customWidth="1"/>
    <col min="31" max="31" width="1.140625" customWidth="1"/>
    <col min="32" max="32" width="5.7109375" customWidth="1"/>
    <col min="33" max="34" width="11.140625" customWidth="1"/>
    <col min="35" max="36" width="5.7109375" customWidth="1"/>
    <col min="37" max="38" width="11.140625" customWidth="1"/>
    <col min="39" max="40" width="5.7109375" customWidth="1"/>
    <col min="41" max="42" width="11.140625" customWidth="1"/>
    <col min="43" max="43" width="5.7109375" customWidth="1"/>
    <col min="44" max="44" width="1.5703125" style="40" customWidth="1"/>
  </cols>
  <sheetData>
    <row r="1" spans="2:44" s="67" customFormat="1" ht="12" customHeight="1" x14ac:dyDescent="0.25">
      <c r="B1" s="62"/>
      <c r="C1" s="63"/>
      <c r="D1" s="64"/>
      <c r="E1" s="65"/>
      <c r="F1" s="62"/>
      <c r="G1" s="63"/>
      <c r="H1" s="64"/>
      <c r="I1" s="65"/>
      <c r="J1" s="62"/>
      <c r="K1" s="63"/>
      <c r="L1" s="64"/>
      <c r="M1" s="65"/>
      <c r="N1" s="66"/>
      <c r="O1" s="66"/>
      <c r="Q1" s="62"/>
      <c r="R1" s="63"/>
      <c r="S1" s="64"/>
      <c r="T1" s="65"/>
      <c r="U1" s="62"/>
      <c r="V1" s="63"/>
      <c r="W1" s="64"/>
      <c r="X1" s="65"/>
      <c r="Y1" s="62"/>
      <c r="Z1" s="63"/>
      <c r="AA1" s="64"/>
      <c r="AB1" s="65"/>
      <c r="AC1" s="66"/>
      <c r="AF1" s="62"/>
      <c r="AG1" s="63"/>
      <c r="AH1" s="64"/>
      <c r="AI1" s="65"/>
      <c r="AJ1" s="62"/>
      <c r="AK1" s="63"/>
      <c r="AL1" s="64"/>
      <c r="AM1" s="65"/>
      <c r="AN1" s="62"/>
      <c r="AO1" s="63"/>
      <c r="AP1" s="64"/>
      <c r="AQ1" s="65"/>
      <c r="AR1" s="66"/>
    </row>
    <row r="2" spans="2:44" s="60" customFormat="1" ht="35.25" customHeight="1" x14ac:dyDescent="0.45">
      <c r="B2" s="57"/>
      <c r="C2" s="58" cm="1"/>
      <c r="D2" s="265" cm="1"/>
      <c r="E2" s="59"/>
      <c r="F2" s="57"/>
      <c r="G2" s="58" cm="1"/>
      <c r="H2" s="265" cm="1"/>
      <c r="I2" s="59"/>
      <c r="J2" s="57"/>
      <c r="K2" s="58" cm="1"/>
      <c r="L2" s="261" cm="1"/>
      <c r="M2" s="59"/>
      <c r="O2" s="61"/>
      <c r="Q2" s="57"/>
      <c r="R2" s="58" cm="1"/>
      <c r="S2" s="261" cm="1"/>
      <c r="T2" s="59"/>
      <c r="U2" s="57"/>
      <c r="V2" s="58" cm="1"/>
      <c r="W2" s="261" cm="1"/>
      <c r="X2" s="59"/>
      <c r="Y2" s="57"/>
      <c r="Z2" s="58" cm="1"/>
      <c r="AA2" s="261" cm="1"/>
      <c r="AB2" s="59"/>
      <c r="AF2" s="57"/>
      <c r="AG2" s="58" cm="1"/>
      <c r="AH2" s="261" cm="1"/>
      <c r="AI2" s="59"/>
      <c r="AJ2" s="57"/>
      <c r="AK2" s="58" cm="1"/>
      <c r="AL2" s="261" cm="1"/>
      <c r="AM2" s="59"/>
      <c r="AN2" s="57"/>
      <c r="AO2" s="58" cm="1"/>
      <c r="AP2" s="261" cm="1"/>
      <c r="AQ2" s="59"/>
    </row>
    <row r="3" spans="2:44" s="53" customFormat="1" ht="26.25" customHeight="1" x14ac:dyDescent="0.25">
      <c r="B3" s="284" cm="1"/>
      <c r="C3" s="285"/>
      <c r="D3" s="285"/>
      <c r="E3" s="286"/>
      <c r="F3" s="284" cm="1"/>
      <c r="G3" s="285"/>
      <c r="H3" s="285"/>
      <c r="I3" s="286"/>
      <c r="J3" s="284" cm="1"/>
      <c r="K3" s="285"/>
      <c r="L3" s="285"/>
      <c r="M3" s="286"/>
      <c r="N3" s="54"/>
      <c r="O3" s="54"/>
      <c r="Q3" s="284" cm="1"/>
      <c r="R3" s="285"/>
      <c r="S3" s="285"/>
      <c r="T3" s="286"/>
      <c r="U3" s="284" cm="1"/>
      <c r="V3" s="285"/>
      <c r="W3" s="285"/>
      <c r="X3" s="286"/>
      <c r="Y3" s="284" cm="1"/>
      <c r="Z3" s="285"/>
      <c r="AA3" s="285"/>
      <c r="AB3" s="286"/>
      <c r="AC3" s="54"/>
      <c r="AF3" s="284" cm="1"/>
      <c r="AG3" s="285"/>
      <c r="AH3" s="285"/>
      <c r="AI3" s="286"/>
      <c r="AJ3" s="284" cm="1"/>
      <c r="AK3" s="285"/>
      <c r="AL3" s="285"/>
      <c r="AM3" s="286"/>
      <c r="AN3" s="284" cm="1"/>
      <c r="AO3" s="285"/>
      <c r="AP3" s="285"/>
      <c r="AQ3" s="286"/>
      <c r="AR3" s="54"/>
    </row>
    <row r="4" spans="2:44" s="56" customFormat="1" ht="15" customHeight="1" x14ac:dyDescent="0.25">
      <c r="B4" s="284" cm="1"/>
      <c r="C4" s="285"/>
      <c r="D4" s="285"/>
      <c r="E4" s="286"/>
      <c r="F4" s="284" cm="1"/>
      <c r="G4" s="285"/>
      <c r="H4" s="285"/>
      <c r="I4" s="286"/>
      <c r="J4" s="284" cm="1"/>
      <c r="K4" s="285"/>
      <c r="L4" s="285"/>
      <c r="M4" s="286"/>
      <c r="N4" s="55"/>
      <c r="O4" s="55"/>
      <c r="Q4" s="284" cm="1"/>
      <c r="R4" s="285"/>
      <c r="S4" s="285"/>
      <c r="T4" s="286"/>
      <c r="U4" s="284" cm="1"/>
      <c r="V4" s="285"/>
      <c r="W4" s="285"/>
      <c r="X4" s="286"/>
      <c r="Y4" s="284" cm="1"/>
      <c r="Z4" s="285"/>
      <c r="AA4" s="285"/>
      <c r="AB4" s="286"/>
      <c r="AC4" s="55"/>
      <c r="AF4" s="284" cm="1"/>
      <c r="AG4" s="285"/>
      <c r="AH4" s="285"/>
      <c r="AI4" s="286"/>
      <c r="AJ4" s="284" cm="1"/>
      <c r="AK4" s="285"/>
      <c r="AL4" s="285"/>
      <c r="AM4" s="286"/>
      <c r="AN4" s="284" cm="1"/>
      <c r="AO4" s="285"/>
      <c r="AP4" s="285"/>
      <c r="AQ4" s="286"/>
      <c r="AR4" s="55"/>
    </row>
    <row r="5" spans="2:44" s="56" customFormat="1" ht="15" customHeight="1" x14ac:dyDescent="0.25">
      <c r="B5" s="284" cm="1"/>
      <c r="C5" s="285"/>
      <c r="D5" s="285"/>
      <c r="E5" s="286"/>
      <c r="F5" s="284" cm="1"/>
      <c r="G5" s="285"/>
      <c r="H5" s="285"/>
      <c r="I5" s="286"/>
      <c r="J5" s="284" cm="1"/>
      <c r="K5" s="285"/>
      <c r="L5" s="285"/>
      <c r="M5" s="286"/>
      <c r="N5" s="55"/>
      <c r="O5" s="55"/>
      <c r="Q5" s="284" cm="1"/>
      <c r="R5" s="285"/>
      <c r="S5" s="285"/>
      <c r="T5" s="286"/>
      <c r="U5" s="284" cm="1"/>
      <c r="V5" s="285"/>
      <c r="W5" s="285"/>
      <c r="X5" s="286"/>
      <c r="Y5" s="284" cm="1"/>
      <c r="Z5" s="285"/>
      <c r="AA5" s="285"/>
      <c r="AB5" s="286"/>
      <c r="AC5" s="55"/>
      <c r="AF5" s="284" cm="1"/>
      <c r="AG5" s="285"/>
      <c r="AH5" s="285"/>
      <c r="AI5" s="286"/>
      <c r="AJ5" s="284" cm="1"/>
      <c r="AK5" s="285"/>
      <c r="AL5" s="285"/>
      <c r="AM5" s="286"/>
      <c r="AN5" s="284" cm="1"/>
      <c r="AO5" s="285"/>
      <c r="AP5" s="285"/>
      <c r="AQ5" s="286"/>
      <c r="AR5" s="55"/>
    </row>
    <row r="6" spans="2:44" s="56" customFormat="1" ht="15" customHeight="1" x14ac:dyDescent="0.25">
      <c r="B6" s="284" cm="1"/>
      <c r="C6" s="285"/>
      <c r="D6" s="285"/>
      <c r="E6" s="286"/>
      <c r="F6" s="284" cm="1"/>
      <c r="G6" s="285"/>
      <c r="H6" s="285"/>
      <c r="I6" s="286"/>
      <c r="J6" s="284" cm="1"/>
      <c r="K6" s="285"/>
      <c r="L6" s="285"/>
      <c r="M6" s="286"/>
      <c r="N6" s="55"/>
      <c r="O6" s="55"/>
      <c r="Q6" s="284" cm="1"/>
      <c r="R6" s="285"/>
      <c r="S6" s="285"/>
      <c r="T6" s="286"/>
      <c r="U6" s="284" cm="1"/>
      <c r="V6" s="285"/>
      <c r="W6" s="285"/>
      <c r="X6" s="286"/>
      <c r="Y6" s="284" cm="1"/>
      <c r="Z6" s="285"/>
      <c r="AA6" s="285"/>
      <c r="AB6" s="286"/>
      <c r="AC6" s="55"/>
      <c r="AF6" s="284" cm="1"/>
      <c r="AG6" s="285"/>
      <c r="AH6" s="285"/>
      <c r="AI6" s="286"/>
      <c r="AJ6" s="284" cm="1"/>
      <c r="AK6" s="285"/>
      <c r="AL6" s="285"/>
      <c r="AM6" s="286"/>
      <c r="AN6" s="284" cm="1"/>
      <c r="AO6" s="285"/>
      <c r="AP6" s="285"/>
      <c r="AQ6" s="286"/>
      <c r="AR6" s="55"/>
    </row>
    <row r="7" spans="2:44" s="53" customFormat="1" ht="23.25" customHeight="1" x14ac:dyDescent="0.25">
      <c r="B7" s="278"/>
      <c r="C7" s="279"/>
      <c r="D7" s="279"/>
      <c r="E7" s="280"/>
      <c r="F7" s="278"/>
      <c r="G7" s="279"/>
      <c r="H7" s="279"/>
      <c r="I7" s="280"/>
      <c r="J7" s="278"/>
      <c r="K7" s="279"/>
      <c r="L7" s="279"/>
      <c r="M7" s="280"/>
      <c r="N7" s="54"/>
      <c r="O7" s="54"/>
      <c r="Q7" s="278"/>
      <c r="R7" s="279"/>
      <c r="S7" s="279"/>
      <c r="T7" s="280"/>
      <c r="U7" s="278"/>
      <c r="V7" s="279"/>
      <c r="W7" s="279"/>
      <c r="X7" s="280"/>
      <c r="Y7" s="278"/>
      <c r="Z7" s="279"/>
      <c r="AA7" s="279"/>
      <c r="AB7" s="280"/>
      <c r="AC7" s="54"/>
      <c r="AF7" s="278"/>
      <c r="AG7" s="279"/>
      <c r="AH7" s="279"/>
      <c r="AI7" s="280"/>
      <c r="AJ7" s="278"/>
      <c r="AK7" s="279"/>
      <c r="AL7" s="279"/>
      <c r="AM7" s="280"/>
      <c r="AN7" s="278"/>
      <c r="AO7" s="279"/>
      <c r="AP7" s="279"/>
      <c r="AQ7" s="280"/>
      <c r="AR7" s="54"/>
    </row>
    <row r="8" spans="2:44" s="67" customFormat="1" ht="12" customHeight="1" x14ac:dyDescent="0.25">
      <c r="B8" s="62">
        <v>1</v>
      </c>
      <c r="C8" s="63" t="str">
        <f>VLOOKUP($B$52,BASE!$A$2:$BN$2454,3+B8,0)</f>
        <v>10B</v>
      </c>
      <c r="D8" s="64">
        <f>MATCH(C8,LUR!$A:$A,0)</f>
        <v>47</v>
      </c>
      <c r="E8" s="65"/>
      <c r="F8" s="62">
        <v>2</v>
      </c>
      <c r="G8" s="63" t="str">
        <f>VLOOKUP($B$52,BASE!$A$2:$BN$2454,3+F8,0)</f>
        <v>12Q</v>
      </c>
      <c r="H8" s="64">
        <f>MATCH(G8,LUR!$A:$A,0)</f>
        <v>127</v>
      </c>
      <c r="I8" s="65"/>
      <c r="J8" s="62">
        <v>3</v>
      </c>
      <c r="K8" s="63" t="str">
        <f>VLOOKUP($B$52,BASE!$A$2:$BN$2454,3+J8,0)</f>
        <v>12R</v>
      </c>
      <c r="L8" s="64">
        <f>MATCH(K8,LUR!$A:$A,0)</f>
        <v>132</v>
      </c>
      <c r="M8" s="65"/>
      <c r="N8" s="66"/>
      <c r="O8" s="66"/>
      <c r="Q8" s="62">
        <v>19</v>
      </c>
      <c r="R8" s="63" t="str">
        <f>VLOOKUP($B$52,BASE!$A$2:$BN$2454,3+Q8,0)</f>
        <v>50P</v>
      </c>
      <c r="S8" s="64">
        <f>MATCH(R8,LUR!$A:$A,0)</f>
        <v>612</v>
      </c>
      <c r="T8" s="65"/>
      <c r="U8" s="62">
        <v>20</v>
      </c>
      <c r="V8" s="63" t="str">
        <f>VLOOKUP($B$52,BASE!$A$2:$BN$2454,3+U8,0)</f>
        <v>50U</v>
      </c>
      <c r="W8" s="64">
        <f>MATCH(V8,LUR!$A:$A,0)</f>
        <v>602</v>
      </c>
      <c r="X8" s="65"/>
      <c r="Y8" s="62">
        <v>21</v>
      </c>
      <c r="Z8" s="63" t="str">
        <f>VLOOKUP($B$52,BASE!$A$2:$BN$2454,3+Y8,0)</f>
        <v>52A</v>
      </c>
      <c r="AA8" s="64">
        <f>MATCH(Z8,LUR!$A:$A,0)</f>
        <v>617</v>
      </c>
      <c r="AB8" s="65"/>
      <c r="AC8" s="66"/>
      <c r="AF8" s="62">
        <v>37</v>
      </c>
      <c r="AG8" s="63">
        <f>VLOOKUP($B$52,BASE!$A$2:$BN$2454,3+AF8,0)</f>
        <v>0</v>
      </c>
      <c r="AH8" s="64">
        <f>MATCH(AG8,LUR!$A:$A,0)</f>
        <v>961</v>
      </c>
      <c r="AI8" s="65"/>
      <c r="AJ8" s="62">
        <v>38</v>
      </c>
      <c r="AK8" s="63">
        <f>VLOOKUP($B$52,BASE!$A$2:$BN$2454,3+AJ8,0)</f>
        <v>0</v>
      </c>
      <c r="AL8" s="64">
        <f>MATCH(AK8,LUR!$A:$A,0)</f>
        <v>961</v>
      </c>
      <c r="AM8" s="65"/>
      <c r="AN8" s="62">
        <v>39</v>
      </c>
      <c r="AO8" s="63">
        <f>VLOOKUP($B$52,BASE!$A$2:$BN$2454,3+AN8,0)</f>
        <v>0</v>
      </c>
      <c r="AP8" s="64">
        <f>MATCH(AO8,LUR!$A:$A,0)</f>
        <v>961</v>
      </c>
      <c r="AQ8" s="65"/>
      <c r="AR8" s="66"/>
    </row>
    <row r="9" spans="2:44" s="60" customFormat="1" ht="35.25" customHeight="1" x14ac:dyDescent="0.45">
      <c r="B9" s="57"/>
      <c r="C9" s="58" cm="1">
        <f t="array" ref="C9">INDEX(LUR!$A:$L,(_xlfn.XMATCH(C8,LUR!$A:$A,1)),2)</f>
        <v>10</v>
      </c>
      <c r="D9" s="276" t="str" cm="1">
        <f t="array" ref="D9">INDEX(LUR!$A:$L,D8,3)&amp;(RGBCOLOR((INDEX(LUR!$A:$L,D8,6)),(INDEX(LUR!$A:$L,D8,7)),(INDEX(LUR!$A:$L,D8,8))))</f>
        <v>B</v>
      </c>
      <c r="E9" s="59"/>
      <c r="F9" s="57"/>
      <c r="G9" s="58" cm="1">
        <f t="array" ref="G9">INDEX(LUR!$A:$L,(_xlfn.XMATCH(G8,LUR!$A:$A,1)),2)</f>
        <v>12</v>
      </c>
      <c r="H9" s="275" t="str" cm="1">
        <f t="array" ref="H9">INDEX(LUR!$A:$L,H8,3)&amp;(RGBCOLOR((INDEX(LUR!$A:$L,H8,6)),(INDEX(LUR!$A:$L,H8,7)),(INDEX(LUR!$A:$L,H8,8))))</f>
        <v>Q</v>
      </c>
      <c r="I9" s="59"/>
      <c r="J9" s="57"/>
      <c r="K9" s="58" cm="1">
        <f t="array" ref="K9">INDEX(LUR!$A:$L,(_xlfn.XMATCH(K8,LUR!$A:$A,1)),2)</f>
        <v>12</v>
      </c>
      <c r="L9" s="275" t="str" cm="1">
        <f t="array" ref="L9">INDEX(LUR!$A:$L,L8,3)&amp;(RGBCOLOR((INDEX(LUR!$A:$L,L8,6)),(INDEX(LUR!$A:$L,L8,7)),(INDEX(LUR!$A:$L,L8,8))))</f>
        <v>R</v>
      </c>
      <c r="M9" s="59"/>
      <c r="O9" s="61"/>
      <c r="Q9" s="57"/>
      <c r="R9" s="58" cm="1">
        <f t="array" ref="R9">INDEX(LUR!$A:$L,(_xlfn.XMATCH(R8,LUR!$A:$A,1)),2)</f>
        <v>50</v>
      </c>
      <c r="S9" s="275" t="str" cm="1">
        <f t="array" ref="S9">INDEX(LUR!$A:$L,S8,3)&amp;(RGBCOLOR((INDEX(LUR!$A:$L,S8,6)),(INDEX(LUR!$A:$L,S8,7)),(INDEX(LUR!$A:$L,S8,8))))</f>
        <v>P</v>
      </c>
      <c r="T9" s="59"/>
      <c r="U9" s="57"/>
      <c r="V9" s="58" cm="1">
        <f t="array" ref="V9">INDEX(LUR!$A:$L,(_xlfn.XMATCH(V8,LUR!$A:$A,1)),2)</f>
        <v>50</v>
      </c>
      <c r="W9" s="275" t="str" cm="1">
        <f t="array" ref="W9">INDEX(LUR!$A:$L,W8,3)&amp;(RGBCOLOR((INDEX(LUR!$A:$L,W8,6)),(INDEX(LUR!$A:$L,W8,7)),(INDEX(LUR!$A:$L,W8,8))))</f>
        <v>U</v>
      </c>
      <c r="X9" s="59"/>
      <c r="Y9" s="57"/>
      <c r="Z9" s="58" cm="1">
        <f t="array" ref="Z9">INDEX(LUR!$A:$L,(_xlfn.XMATCH(Z8,LUR!$A:$A,1)),2)</f>
        <v>52</v>
      </c>
      <c r="AA9" s="275" t="str" cm="1">
        <f t="array" ref="AA9">INDEX(LUR!$A:$L,AA8,3)&amp;(RGBCOLOR((INDEX(LUR!$A:$L,AA8,6)),(INDEX(LUR!$A:$L,AA8,7)),(INDEX(LUR!$A:$L,AA8,8))))</f>
        <v>A</v>
      </c>
      <c r="AB9" s="59"/>
      <c r="AF9" s="57"/>
      <c r="AG9" s="58" cm="1">
        <f t="array" ref="AG9">INDEX(LUR!$A:$L,(_xlfn.XMATCH(AG8,LUR!$A:$A,1)),2)</f>
        <v>0</v>
      </c>
      <c r="AH9" s="261" t="str" cm="1">
        <f t="array" ref="AH9">INDEX(LUR!$A:$L,AH8,3)&amp;(RGBCOLOR((INDEX(LUR!$A:$L,AH8,6)),(INDEX(LUR!$A:$L,AH8,7)),(INDEX(LUR!$A:$L,AH8,8))))</f>
        <v/>
      </c>
      <c r="AI9" s="59"/>
      <c r="AJ9" s="57"/>
      <c r="AK9" s="58" cm="1">
        <f t="array" ref="AK9">INDEX(LUR!$A:$L,(_xlfn.XMATCH(AK8,LUR!$A:$A,1)),2)</f>
        <v>0</v>
      </c>
      <c r="AL9" s="261" t="str" cm="1">
        <f t="array" ref="AL9">INDEX(LUR!$A:$L,AL8,3)&amp;(RGBCOLOR((INDEX(LUR!$A:$L,AL8,6)),(INDEX(LUR!$A:$L,AL8,7)),(INDEX(LUR!$A:$L,AL8,8))))</f>
        <v/>
      </c>
      <c r="AM9" s="59"/>
      <c r="AN9" s="57"/>
      <c r="AO9" s="58" cm="1">
        <f t="array" ref="AO9">INDEX(LUR!$A:$L,(_xlfn.XMATCH(AO8,LUR!$A:$A,1)),2)</f>
        <v>0</v>
      </c>
      <c r="AP9" s="261" t="str" cm="1">
        <f t="array" ref="AP9">INDEX(LUR!$A:$L,AP8,3)&amp;(RGBCOLOR((INDEX(LUR!$A:$L,AP8,6)),(INDEX(LUR!$A:$L,AP8,7)),(INDEX(LUR!$A:$L,AP8,8))))</f>
        <v/>
      </c>
      <c r="AQ9" s="59"/>
    </row>
    <row r="10" spans="2:44" s="53" customFormat="1" ht="26.25" customHeight="1" x14ac:dyDescent="0.25">
      <c r="B10" s="284" t="str" cm="1">
        <f t="array" ref="B10">CONCATENATE("a ",INDEX(LUR!$A:$L,D8+3,4))</f>
        <v>a LOBOS VIEJOS</v>
      </c>
      <c r="C10" s="285"/>
      <c r="D10" s="285"/>
      <c r="E10" s="286"/>
      <c r="F10" s="284" t="str" cm="1">
        <f t="array" ref="F10">CONCATENATE("a ",INDEX(LUR!$A:$L,H8+3,4))</f>
        <v>a PUERTO</v>
      </c>
      <c r="G10" s="285"/>
      <c r="H10" s="285"/>
      <c r="I10" s="286"/>
      <c r="J10" s="284" t="str" cm="1">
        <f t="array" ref="J10">CONCATENATE("a ",INDEX(LUR!$A:$L,L8+3,4))</f>
        <v>a PUERTO</v>
      </c>
      <c r="K10" s="285"/>
      <c r="L10" s="285"/>
      <c r="M10" s="286"/>
      <c r="N10" s="54"/>
      <c r="O10" s="54"/>
      <c r="Q10" s="284" t="str" cm="1">
        <f t="array" ref="Q10">CONCATENATE("a ",INDEX(LUR!$A:$L,S8+3,4))</f>
        <v>a SAN VICENTE</v>
      </c>
      <c r="R10" s="285"/>
      <c r="S10" s="285"/>
      <c r="T10" s="286"/>
      <c r="U10" s="284" t="str" cm="1">
        <f t="array" ref="U10">CONCATENATE("a ",INDEX(LUR!$A:$L,W8+3,4))</f>
        <v>a SAN VICENTE</v>
      </c>
      <c r="V10" s="285"/>
      <c r="W10" s="285"/>
      <c r="X10" s="286"/>
      <c r="Y10" s="284" t="str" cm="1">
        <f t="array" ref="Y10">CONCATENATE("a ",INDEX(LUR!$A:$L,AA8+3,4))</f>
        <v>a PTA. LEONES</v>
      </c>
      <c r="Z10" s="285"/>
      <c r="AA10" s="285"/>
      <c r="AB10" s="286"/>
      <c r="AC10" s="54"/>
      <c r="AF10" s="284" t="str" cm="1">
        <f t="array" ref="AF10">CONCATENATE("a ",INDEX(LUR!$A:$L,AH8+3,4))</f>
        <v>a 0</v>
      </c>
      <c r="AG10" s="285"/>
      <c r="AH10" s="285"/>
      <c r="AI10" s="286"/>
      <c r="AJ10" s="284" t="str" cm="1">
        <f t="array" ref="AJ10">CONCATENATE("a ",INDEX(LUR!$A:$L,AL8+3,4))</f>
        <v>a 0</v>
      </c>
      <c r="AK10" s="285"/>
      <c r="AL10" s="285"/>
      <c r="AM10" s="286"/>
      <c r="AN10" s="284" t="str" cm="1">
        <f t="array" ref="AN10">CONCATENATE("a ",INDEX(LUR!$A:$L,AP8+3,4))</f>
        <v>a 0</v>
      </c>
      <c r="AO10" s="285"/>
      <c r="AP10" s="285"/>
      <c r="AQ10" s="286"/>
      <c r="AR10" s="54"/>
    </row>
    <row r="11" spans="2:44" s="56" customFormat="1" ht="15" customHeight="1" x14ac:dyDescent="0.25">
      <c r="B11" s="284" t="str" cm="1">
        <f t="array" ref="B11">INDEX(LUR!$A:$L,D8,4)</f>
        <v>San Martín</v>
      </c>
      <c r="C11" s="285"/>
      <c r="D11" s="285"/>
      <c r="E11" s="286"/>
      <c r="F11" s="284" t="str" cm="1">
        <f t="array" ref="F11">INDEX(LUR!$A:$L,H8,4)</f>
        <v>Prat-Vega</v>
      </c>
      <c r="G11" s="285"/>
      <c r="H11" s="285"/>
      <c r="I11" s="286"/>
      <c r="J11" s="284" t="str" cm="1">
        <f t="array" ref="J11">INDEX(LUR!$A:$L,L8,4)</f>
        <v>Prat-Vega</v>
      </c>
      <c r="K11" s="285"/>
      <c r="L11" s="285"/>
      <c r="M11" s="286"/>
      <c r="N11" s="55"/>
      <c r="O11" s="55"/>
      <c r="Q11" s="284" t="str" cm="1">
        <f t="array" ref="Q11">INDEX(LUR!$A:$L,S8,4)</f>
        <v>O'higgins - Prat</v>
      </c>
      <c r="R11" s="285"/>
      <c r="S11" s="285"/>
      <c r="T11" s="286"/>
      <c r="U11" s="284" t="str" cm="1">
        <f t="array" ref="U11">INDEX(LUR!$A:$L,W8,4)</f>
        <v>Vega - Mall Trébol</v>
      </c>
      <c r="V11" s="285"/>
      <c r="W11" s="285"/>
      <c r="X11" s="286"/>
      <c r="Y11" s="284" t="str" cm="1">
        <f t="array" ref="Y11">INDEX(LUR!$A:$L,AA8,4)</f>
        <v>Freire -Prat</v>
      </c>
      <c r="Z11" s="285"/>
      <c r="AA11" s="285"/>
      <c r="AB11" s="286"/>
      <c r="AC11" s="55"/>
      <c r="AF11" s="284" cm="1">
        <f t="array" ref="AF11">INDEX(LUR!$A:$L,AH8,4)</f>
        <v>0</v>
      </c>
      <c r="AG11" s="285"/>
      <c r="AH11" s="285"/>
      <c r="AI11" s="286"/>
      <c r="AJ11" s="284" cm="1">
        <f t="array" ref="AJ11">INDEX(LUR!$A:$L,AL8,4)</f>
        <v>0</v>
      </c>
      <c r="AK11" s="285"/>
      <c r="AL11" s="285"/>
      <c r="AM11" s="286"/>
      <c r="AN11" s="284" cm="1">
        <f t="array" ref="AN11">INDEX(LUR!$A:$L,AP8,4)</f>
        <v>0</v>
      </c>
      <c r="AO11" s="285"/>
      <c r="AP11" s="285"/>
      <c r="AQ11" s="286"/>
      <c r="AR11" s="55"/>
    </row>
    <row r="12" spans="2:44" s="56" customFormat="1" ht="15" customHeight="1" x14ac:dyDescent="0.25">
      <c r="B12" s="284" t="str" cm="1">
        <f t="array" ref="B12">INDEX(LUR!$A:$L,D8+1,4)</f>
        <v>Mall-Autopista</v>
      </c>
      <c r="C12" s="285"/>
      <c r="D12" s="285"/>
      <c r="E12" s="286"/>
      <c r="F12" s="284" t="str" cm="1">
        <f t="array" ref="F12">INDEX(LUR!$A:$L,H8+1,4)</f>
        <v>Club Hípico</v>
      </c>
      <c r="G12" s="285"/>
      <c r="H12" s="285"/>
      <c r="I12" s="286"/>
      <c r="J12" s="284" t="str" cm="1">
        <f t="array" ref="J12">INDEX(LUR!$A:$L,L8+1,4)</f>
        <v>Boldos-Bremen</v>
      </c>
      <c r="K12" s="285"/>
      <c r="L12" s="285"/>
      <c r="M12" s="286"/>
      <c r="N12" s="55"/>
      <c r="O12" s="55"/>
      <c r="Q12" s="284" t="str" cm="1">
        <f t="array" ref="Q12">INDEX(LUR!$A:$L,S8+1,4)</f>
        <v>Vega - Colón</v>
      </c>
      <c r="R12" s="285"/>
      <c r="S12" s="285"/>
      <c r="T12" s="286"/>
      <c r="U12" s="284" t="str" cm="1">
        <f t="array" ref="U12">INDEX(LUR!$A:$L,W8+1,4)</f>
        <v>Denavi Sur - V.S.Martín</v>
      </c>
      <c r="V12" s="285"/>
      <c r="W12" s="285"/>
      <c r="X12" s="286"/>
      <c r="Y12" s="284" t="str" cm="1">
        <f t="array" ref="Y12">INDEX(LUR!$A:$L,AA8+1,4)</f>
        <v>Vega -Colón</v>
      </c>
      <c r="Z12" s="285"/>
      <c r="AA12" s="285"/>
      <c r="AB12" s="286"/>
      <c r="AC12" s="55"/>
      <c r="AF12" s="284" cm="1">
        <f t="array" ref="AF12">INDEX(LUR!$A:$L,AH8+1,4)</f>
        <v>0</v>
      </c>
      <c r="AG12" s="285"/>
      <c r="AH12" s="285"/>
      <c r="AI12" s="286"/>
      <c r="AJ12" s="284" cm="1">
        <f t="array" ref="AJ12">INDEX(LUR!$A:$L,AL8+1,4)</f>
        <v>0</v>
      </c>
      <c r="AK12" s="285"/>
      <c r="AL12" s="285"/>
      <c r="AM12" s="286"/>
      <c r="AN12" s="284" cm="1">
        <f t="array" ref="AN12">INDEX(LUR!$A:$L,AP8+1,4)</f>
        <v>0</v>
      </c>
      <c r="AO12" s="285"/>
      <c r="AP12" s="285"/>
      <c r="AQ12" s="286"/>
      <c r="AR12" s="55"/>
    </row>
    <row r="13" spans="2:44" s="56" customFormat="1" ht="15" customHeight="1" x14ac:dyDescent="0.25">
      <c r="B13" s="284" t="str" cm="1">
        <f t="array" ref="B13">INDEX(LUR!$A:$L,D8+2,4)</f>
        <v>Thno-S.Vicente</v>
      </c>
      <c r="C13" s="285"/>
      <c r="D13" s="285"/>
      <c r="E13" s="286"/>
      <c r="F13" s="284" t="str" cm="1">
        <f t="array" ref="F13">INDEX(LUR!$A:$L,H8+2,4)</f>
        <v>Industrias</v>
      </c>
      <c r="G13" s="285"/>
      <c r="H13" s="285"/>
      <c r="I13" s="286"/>
      <c r="J13" s="284" t="str" cm="1">
        <f t="array" ref="J13">INDEX(LUR!$A:$L,L8+2,4)</f>
        <v>Industrias</v>
      </c>
      <c r="K13" s="285"/>
      <c r="L13" s="285"/>
      <c r="M13" s="286"/>
      <c r="N13" s="55"/>
      <c r="O13" s="55"/>
      <c r="Q13" s="284" t="str" cm="1">
        <f t="array" ref="Q13">INDEX(LUR!$A:$L,S8+2,4)</f>
        <v>Hospt. Higueras</v>
      </c>
      <c r="R13" s="285"/>
      <c r="S13" s="285"/>
      <c r="T13" s="286"/>
      <c r="U13" s="284" t="str" cm="1">
        <f t="array" ref="U13">INDEX(LUR!$A:$L,W8+2,4)</f>
        <v>Higueras - Puerto Thno.</v>
      </c>
      <c r="V13" s="285"/>
      <c r="W13" s="285"/>
      <c r="X13" s="286"/>
      <c r="Y13" s="284" t="str" cm="1">
        <f t="array" ref="Y13">INDEX(LUR!$A:$L,AA8+2,4)</f>
        <v>Talcahuano</v>
      </c>
      <c r="Z13" s="285"/>
      <c r="AA13" s="285"/>
      <c r="AB13" s="286"/>
      <c r="AC13" s="55"/>
      <c r="AF13" s="284" cm="1">
        <f t="array" ref="AF13">INDEX(LUR!$A:$L,AH8+2,4)</f>
        <v>0</v>
      </c>
      <c r="AG13" s="285"/>
      <c r="AH13" s="285"/>
      <c r="AI13" s="286"/>
      <c r="AJ13" s="284" cm="1">
        <f t="array" ref="AJ13">INDEX(LUR!$A:$L,AL8+2,4)</f>
        <v>0</v>
      </c>
      <c r="AK13" s="285"/>
      <c r="AL13" s="285"/>
      <c r="AM13" s="286"/>
      <c r="AN13" s="284" cm="1">
        <f t="array" ref="AN13">INDEX(LUR!$A:$L,AP8+2,4)</f>
        <v>0</v>
      </c>
      <c r="AO13" s="285"/>
      <c r="AP13" s="285"/>
      <c r="AQ13" s="286"/>
      <c r="AR13" s="55"/>
    </row>
    <row r="14" spans="2:44" s="53" customFormat="1" ht="23.25" customHeight="1" x14ac:dyDescent="0.25">
      <c r="B14" s="278" t="s">
        <v>552</v>
      </c>
      <c r="C14" s="279"/>
      <c r="D14" s="279"/>
      <c r="E14" s="280"/>
      <c r="F14" s="278" t="s">
        <v>552</v>
      </c>
      <c r="G14" s="279"/>
      <c r="H14" s="279"/>
      <c r="I14" s="280"/>
      <c r="J14" s="278" t="s">
        <v>552</v>
      </c>
      <c r="K14" s="279"/>
      <c r="L14" s="279"/>
      <c r="M14" s="280"/>
      <c r="N14" s="54"/>
      <c r="O14" s="54"/>
      <c r="Q14" s="278" t="s">
        <v>552</v>
      </c>
      <c r="R14" s="279"/>
      <c r="S14" s="279"/>
      <c r="T14" s="280"/>
      <c r="U14" s="278" t="s">
        <v>552</v>
      </c>
      <c r="V14" s="279"/>
      <c r="W14" s="279"/>
      <c r="X14" s="280"/>
      <c r="Y14" s="278" t="s">
        <v>552</v>
      </c>
      <c r="Z14" s="279"/>
      <c r="AA14" s="279"/>
      <c r="AB14" s="280"/>
      <c r="AC14" s="54"/>
      <c r="AF14" s="278" t="s">
        <v>552</v>
      </c>
      <c r="AG14" s="279"/>
      <c r="AH14" s="279"/>
      <c r="AI14" s="280"/>
      <c r="AJ14" s="278" t="s">
        <v>552</v>
      </c>
      <c r="AK14" s="279"/>
      <c r="AL14" s="279"/>
      <c r="AM14" s="280"/>
      <c r="AN14" s="278" t="s">
        <v>552</v>
      </c>
      <c r="AO14" s="279"/>
      <c r="AP14" s="279"/>
      <c r="AQ14" s="280"/>
      <c r="AR14" s="54"/>
    </row>
    <row r="15" spans="2:44" s="67" customFormat="1" ht="12" customHeight="1" x14ac:dyDescent="0.25">
      <c r="B15" s="62">
        <v>4</v>
      </c>
      <c r="C15" s="63" t="str">
        <f>VLOOKUP($B$52,BASE!$A$2:$BN$2454,3+B15,0)</f>
        <v>23Q</v>
      </c>
      <c r="D15" s="64">
        <f>MATCH(C15,LUR!$A:$A,0)</f>
        <v>372</v>
      </c>
      <c r="E15" s="65"/>
      <c r="F15" s="62">
        <v>5</v>
      </c>
      <c r="G15" s="63" t="str">
        <f>VLOOKUP($B$52,BASE!$A$2:$BN$2454,3+F15,0)</f>
        <v>30M</v>
      </c>
      <c r="H15" s="64">
        <f>MATCH(G15,LUR!$A:$A,0)</f>
        <v>427</v>
      </c>
      <c r="I15" s="65"/>
      <c r="J15" s="62">
        <v>6</v>
      </c>
      <c r="K15" s="63" t="str">
        <f>VLOOKUP($B$52,BASE!$A$2:$BN$2454,3+J15,0)</f>
        <v>30N</v>
      </c>
      <c r="L15" s="64">
        <f>MATCH(K15,LUR!$A:$A,0)</f>
        <v>432</v>
      </c>
      <c r="M15" s="65"/>
      <c r="N15" s="66"/>
      <c r="O15" s="66"/>
      <c r="Q15" s="62">
        <v>22</v>
      </c>
      <c r="R15" s="63" t="str">
        <f>VLOOKUP($B$52,BASE!$A$2:$BN$2454,3+Q15,0)</f>
        <v>56O</v>
      </c>
      <c r="S15" s="64">
        <f>MATCH(R15,LUR!$A:$A,0)</f>
        <v>627</v>
      </c>
      <c r="T15" s="65"/>
      <c r="U15" s="62">
        <v>23</v>
      </c>
      <c r="V15" s="63" t="str">
        <f>VLOOKUP($B$52,BASE!$A$2:$BN$2454,3+U15,0)</f>
        <v>60X</v>
      </c>
      <c r="W15" s="64">
        <f>MATCH(V15,LUR!$A:$A,0)</f>
        <v>637</v>
      </c>
      <c r="X15" s="65"/>
      <c r="Y15" s="62">
        <v>24</v>
      </c>
      <c r="Z15" s="63" t="str">
        <f>VLOOKUP($B$52,BASE!$A$2:$BN$2454,3+Y15,0)</f>
        <v>60Y</v>
      </c>
      <c r="AA15" s="64">
        <f>MATCH(Z15,LUR!$A:$A,0)</f>
        <v>642</v>
      </c>
      <c r="AB15" s="65"/>
      <c r="AC15" s="66"/>
      <c r="AF15" s="62">
        <v>40</v>
      </c>
      <c r="AG15" s="63">
        <f>VLOOKUP($B$52,BASE!$A$2:$BN$2454,3+AF15,0)</f>
        <v>0</v>
      </c>
      <c r="AH15" s="64">
        <f>MATCH(AG15,LUR!$A:$A,0)</f>
        <v>961</v>
      </c>
      <c r="AI15" s="65"/>
      <c r="AJ15" s="62">
        <v>41</v>
      </c>
      <c r="AK15" s="63">
        <f>VLOOKUP($B$52,BASE!$A$2:$BN$2454,3+AJ15,0)</f>
        <v>0</v>
      </c>
      <c r="AL15" s="64">
        <f>MATCH(AK15,LUR!$A:$A,0)</f>
        <v>961</v>
      </c>
      <c r="AM15" s="65"/>
      <c r="AN15" s="62">
        <v>42</v>
      </c>
      <c r="AO15" s="63">
        <f>VLOOKUP($B$52,BASE!$A$2:$BN$2454,3+AN15,0)</f>
        <v>0</v>
      </c>
      <c r="AP15" s="64">
        <f>MATCH(AO15,LUR!$A:$A,0)</f>
        <v>961</v>
      </c>
      <c r="AQ15" s="65"/>
      <c r="AR15" s="66"/>
    </row>
    <row r="16" spans="2:44" s="60" customFormat="1" ht="35.25" customHeight="1" x14ac:dyDescent="0.45">
      <c r="B16" s="57"/>
      <c r="C16" s="58" cm="1">
        <f t="array" ref="C16">INDEX(LUR!$A:$L,(_xlfn.XMATCH(C15,LUR!$A:$A,1)),2)</f>
        <v>23</v>
      </c>
      <c r="D16" s="277" t="str" cm="1">
        <f t="array" ref="D16">INDEX(LUR!$A:$L,D15,3)&amp;(RGBCOLOR((INDEX(LUR!$A:$L,D15,6)),(INDEX(LUR!$A:$L,D15,7)),(INDEX(LUR!$A:$L,D15,8))))</f>
        <v>Q</v>
      </c>
      <c r="E16" s="59"/>
      <c r="F16" s="57"/>
      <c r="G16" s="58" cm="1">
        <f t="array" ref="G16">INDEX(LUR!$A:$L,(_xlfn.XMATCH(G15,LUR!$A:$A,1)),2)</f>
        <v>30</v>
      </c>
      <c r="H16" s="274" t="str" cm="1">
        <f t="array" ref="H16">INDEX(LUR!$A:$L,H15,3)&amp;(RGBCOLOR((INDEX(LUR!$A:$L,H15,6)),(INDEX(LUR!$A:$L,H15,7)),(INDEX(LUR!$A:$L,H15,8))))</f>
        <v>M</v>
      </c>
      <c r="I16" s="59"/>
      <c r="J16" s="57"/>
      <c r="K16" s="58" cm="1">
        <f t="array" ref="K16">INDEX(LUR!$A:$L,(_xlfn.XMATCH(K15,LUR!$A:$A,1)),2)</f>
        <v>30</v>
      </c>
      <c r="L16" s="274" t="str" cm="1">
        <f t="array" ref="L16">INDEX(LUR!$A:$L,L15,3)&amp;(RGBCOLOR((INDEX(LUR!$A:$L,L15,6)),(INDEX(LUR!$A:$L,L15,7)),(INDEX(LUR!$A:$L,L15,8))))</f>
        <v>N</v>
      </c>
      <c r="M16" s="59"/>
      <c r="O16" s="61"/>
      <c r="Q16" s="57"/>
      <c r="R16" s="58" cm="1">
        <f t="array" ref="R16">INDEX(LUR!$A:$L,(_xlfn.XMATCH(R15,LUR!$A:$A,1)),2)</f>
        <v>56</v>
      </c>
      <c r="S16" s="275" t="str" cm="1">
        <f t="array" ref="S16">INDEX(LUR!$A:$L,S15,3)&amp;(RGBCOLOR((INDEX(LUR!$A:$L,S15,6)),(INDEX(LUR!$A:$L,S15,7)),(INDEX(LUR!$A:$L,S15,8))))</f>
        <v>O</v>
      </c>
      <c r="T16" s="59"/>
      <c r="U16" s="57"/>
      <c r="V16" s="58" cm="1">
        <f t="array" ref="V16">INDEX(LUR!$A:$L,(_xlfn.XMATCH(V15,LUR!$A:$A,1)),2)</f>
        <v>60</v>
      </c>
      <c r="W16" s="265" t="str" cm="1">
        <f t="array" ref="W16">INDEX(LUR!$A:$L,W15,3)&amp;(RGBCOLOR((INDEX(LUR!$A:$L,W15,6)),(INDEX(LUR!$A:$L,W15,7)),(INDEX(LUR!$A:$L,W15,8))))</f>
        <v>X</v>
      </c>
      <c r="X16" s="59"/>
      <c r="Y16" s="57"/>
      <c r="Z16" s="58" cm="1">
        <f t="array" ref="Z16">INDEX(LUR!$A:$L,(_xlfn.XMATCH(Z15,LUR!$A:$A,1)),2)</f>
        <v>60</v>
      </c>
      <c r="AA16" s="265" t="str" cm="1">
        <f t="array" ref="AA16">INDEX(LUR!$A:$L,AA15,3)&amp;(RGBCOLOR((INDEX(LUR!$A:$L,AA15,6)),(INDEX(LUR!$A:$L,AA15,7)),(INDEX(LUR!$A:$L,AA15,8))))</f>
        <v>Y</v>
      </c>
      <c r="AB16" s="59"/>
      <c r="AF16" s="57"/>
      <c r="AG16" s="58" cm="1">
        <f t="array" ref="AG16">INDEX(LUR!$A:$L,(_xlfn.XMATCH(AG15,LUR!$A:$A,1)),2)</f>
        <v>0</v>
      </c>
      <c r="AH16" s="261" t="str" cm="1">
        <f t="array" ref="AH16">INDEX(LUR!$A:$L,AH15,3)&amp;(RGBCOLOR((INDEX(LUR!$A:$L,AH15,6)),(INDEX(LUR!$A:$L,AH15,7)),(INDEX(LUR!$A:$L,AH15,8))))</f>
        <v/>
      </c>
      <c r="AI16" s="59"/>
      <c r="AJ16" s="57"/>
      <c r="AK16" s="58" cm="1">
        <f t="array" ref="AK16">INDEX(LUR!$A:$L,(_xlfn.XMATCH(AK15,LUR!$A:$A,1)),2)</f>
        <v>0</v>
      </c>
      <c r="AL16" s="261" t="str" cm="1">
        <f t="array" ref="AL16">INDEX(LUR!$A:$L,AL15,3)&amp;(RGBCOLOR((INDEX(LUR!$A:$L,AL15,6)),(INDEX(LUR!$A:$L,AL15,7)),(INDEX(LUR!$A:$L,AL15,8))))</f>
        <v/>
      </c>
      <c r="AM16" s="59"/>
      <c r="AN16" s="57"/>
      <c r="AO16" s="58" cm="1">
        <f t="array" ref="AO16">INDEX(LUR!$A:$L,(_xlfn.XMATCH(AO15,LUR!$A:$A,1)),2)</f>
        <v>0</v>
      </c>
      <c r="AP16" s="261" t="str" cm="1">
        <f t="array" ref="AP16">INDEX(LUR!$A:$L,AP15,3)&amp;(RGBCOLOR((INDEX(LUR!$A:$L,AP15,6)),(INDEX(LUR!$A:$L,AP15,7)),(INDEX(LUR!$A:$L,AP15,8))))</f>
        <v/>
      </c>
      <c r="AQ16" s="59"/>
    </row>
    <row r="17" spans="2:44" s="53" customFormat="1" ht="26.25" customHeight="1" x14ac:dyDescent="0.25">
      <c r="B17" s="284" t="str" cm="1">
        <f t="array" ref="B17">CONCATENATE("a ",INDEX(LUR!$A:$L,D15+3,4))</f>
        <v>a MICHAIHUE</v>
      </c>
      <c r="C17" s="285"/>
      <c r="D17" s="285"/>
      <c r="E17" s="286"/>
      <c r="F17" s="284" t="str" cm="1">
        <f t="array" ref="F17">CONCATENATE("a ",INDEX(LUR!$A:$L,H15+3,4))</f>
        <v>a INDUSTRIAS</v>
      </c>
      <c r="G17" s="285"/>
      <c r="H17" s="285"/>
      <c r="I17" s="286"/>
      <c r="J17" s="284" t="str" cm="1">
        <f t="array" ref="J17">CONCATENATE("a ",INDEX(LUR!$A:$L,L15+3,4))</f>
        <v>a HOSP. HIGUERAS</v>
      </c>
      <c r="K17" s="285"/>
      <c r="L17" s="285"/>
      <c r="M17" s="286"/>
      <c r="N17" s="54"/>
      <c r="O17" s="54"/>
      <c r="Q17" s="284" t="str" cm="1">
        <f t="array" ref="Q17">CONCATENATE("a ",INDEX(LUR!$A:$L,S15+3,4))</f>
        <v>a PTA. LOS LEONES</v>
      </c>
      <c r="R17" s="285"/>
      <c r="S17" s="285"/>
      <c r="T17" s="286"/>
      <c r="U17" s="284" t="str" cm="1">
        <f t="array" ref="U17">CONCATENATE("a ",INDEX(LUR!$A:$L,W15+3,4))</f>
        <v>a HUALPENCILLO</v>
      </c>
      <c r="V17" s="285"/>
      <c r="W17" s="285"/>
      <c r="X17" s="286"/>
      <c r="Y17" s="284" t="str" cm="1">
        <f t="array" ref="Y17">CONCATENATE("a ",INDEX(LUR!$A:$L,AA15+3,4))</f>
        <v>a PADRE HURTADO</v>
      </c>
      <c r="Z17" s="285"/>
      <c r="AA17" s="285"/>
      <c r="AB17" s="286"/>
      <c r="AC17" s="54"/>
      <c r="AF17" s="284" t="str" cm="1">
        <f t="array" ref="AF17">CONCATENATE("a ",INDEX(LUR!$A:$L,AH15+3,4))</f>
        <v>a 0</v>
      </c>
      <c r="AG17" s="285"/>
      <c r="AH17" s="285"/>
      <c r="AI17" s="286"/>
      <c r="AJ17" s="284" t="str" cm="1">
        <f t="array" ref="AJ17">CONCATENATE("a ",INDEX(LUR!$A:$L,AL15+3,4))</f>
        <v>a 0</v>
      </c>
      <c r="AK17" s="285"/>
      <c r="AL17" s="285"/>
      <c r="AM17" s="286"/>
      <c r="AN17" s="284" t="str" cm="1">
        <f t="array" ref="AN17">CONCATENATE("a ",INDEX(LUR!$A:$L,AP15+3,4))</f>
        <v>a 0</v>
      </c>
      <c r="AO17" s="285"/>
      <c r="AP17" s="285"/>
      <c r="AQ17" s="286"/>
      <c r="AR17" s="54"/>
    </row>
    <row r="18" spans="2:44" s="56" customFormat="1" ht="15" customHeight="1" x14ac:dyDescent="0.25">
      <c r="B18" s="284" t="str" cm="1">
        <f t="array" ref="B18">INDEX(LUR!$A:$L,D15,4)</f>
        <v>Carrera-Vega</v>
      </c>
      <c r="C18" s="285"/>
      <c r="D18" s="285"/>
      <c r="E18" s="286"/>
      <c r="F18" s="284" t="str" cm="1">
        <f t="array" ref="F18">INDEX(LUR!$A:$L,H15,4)</f>
        <v>Freire - Vega</v>
      </c>
      <c r="G18" s="285"/>
      <c r="H18" s="285"/>
      <c r="I18" s="286"/>
      <c r="J18" s="284" t="str" cm="1">
        <f t="array" ref="J18">INDEX(LUR!$A:$L,L15,4)</f>
        <v>P. Chico - Freire</v>
      </c>
      <c r="K18" s="285"/>
      <c r="L18" s="285"/>
      <c r="M18" s="286"/>
      <c r="N18" s="55"/>
      <c r="O18" s="55"/>
      <c r="Q18" s="284" t="str" cm="1">
        <f t="array" ref="Q18">INDEX(LUR!$A:$L,S15,4)</f>
        <v>O´Higgins - Prat</v>
      </c>
      <c r="R18" s="285"/>
      <c r="S18" s="285"/>
      <c r="T18" s="286"/>
      <c r="U18" s="284" t="str" cm="1">
        <f t="array" ref="U18">INDEX(LUR!$A:$L,W15,4)</f>
        <v>Paicaví - Freire</v>
      </c>
      <c r="V18" s="285"/>
      <c r="W18" s="285"/>
      <c r="X18" s="286"/>
      <c r="Y18" s="284" t="str" cm="1">
        <f t="array" ref="Y18">INDEX(LUR!$A:$L,AA15,4)</f>
        <v>Freire - Vega</v>
      </c>
      <c r="Z18" s="285"/>
      <c r="AA18" s="285"/>
      <c r="AB18" s="286"/>
      <c r="AC18" s="55"/>
      <c r="AF18" s="284" cm="1">
        <f t="array" ref="AF18">INDEX(LUR!$A:$L,AH15,4)</f>
        <v>0</v>
      </c>
      <c r="AG18" s="285"/>
      <c r="AH18" s="285"/>
      <c r="AI18" s="286"/>
      <c r="AJ18" s="284" cm="1">
        <f t="array" ref="AJ18">INDEX(LUR!$A:$L,AL15,4)</f>
        <v>0</v>
      </c>
      <c r="AK18" s="285"/>
      <c r="AL18" s="285"/>
      <c r="AM18" s="286"/>
      <c r="AN18" s="284" cm="1">
        <f t="array" ref="AN18">INDEX(LUR!$A:$L,AP15,4)</f>
        <v>0</v>
      </c>
      <c r="AO18" s="285"/>
      <c r="AP18" s="285"/>
      <c r="AQ18" s="286"/>
      <c r="AR18" s="55"/>
    </row>
    <row r="19" spans="2:44" s="56" customFormat="1" ht="15" customHeight="1" x14ac:dyDescent="0.25">
      <c r="B19" s="284" t="str" cm="1">
        <f t="array" ref="B19">INDEX(LUR!$A:$L,D15+1,4)</f>
        <v>Candelaria</v>
      </c>
      <c r="C19" s="285"/>
      <c r="D19" s="285"/>
      <c r="E19" s="286"/>
      <c r="F19" s="284" t="str" cm="1">
        <f t="array" ref="F19">INDEX(LUR!$A:$L,H15+1,4)</f>
        <v>Bremen - Hualpén</v>
      </c>
      <c r="G19" s="285"/>
      <c r="H19" s="285"/>
      <c r="I19" s="286"/>
      <c r="J19" s="284" t="str" cm="1">
        <f t="array" ref="J19">INDEX(LUR!$A:$L,L15+1,4)</f>
        <v>Vega - Los Copihues</v>
      </c>
      <c r="K19" s="285"/>
      <c r="L19" s="285"/>
      <c r="M19" s="286"/>
      <c r="N19" s="55"/>
      <c r="O19" s="55"/>
      <c r="Q19" s="284" t="str" cm="1">
        <f t="array" ref="Q19">INDEX(LUR!$A:$L,S15+1,4)</f>
        <v>Vega - Colón</v>
      </c>
      <c r="R19" s="285"/>
      <c r="S19" s="285"/>
      <c r="T19" s="286"/>
      <c r="U19" s="284" t="str" cm="1">
        <f t="array" ref="U19">INDEX(LUR!$A:$L,W15+1,4)</f>
        <v>Prat - Vega</v>
      </c>
      <c r="V19" s="285"/>
      <c r="W19" s="285"/>
      <c r="X19" s="286"/>
      <c r="Y19" s="284" t="str" cm="1">
        <f t="array" ref="Y19">INDEX(LUR!$A:$L,AA15+1,4)</f>
        <v>Lan C - Grecia</v>
      </c>
      <c r="Z19" s="285"/>
      <c r="AA19" s="285"/>
      <c r="AB19" s="286"/>
      <c r="AC19" s="55"/>
      <c r="AF19" s="284" cm="1">
        <f t="array" ref="AF19">INDEX(LUR!$A:$L,AH15+1,4)</f>
        <v>0</v>
      </c>
      <c r="AG19" s="285"/>
      <c r="AH19" s="285"/>
      <c r="AI19" s="286"/>
      <c r="AJ19" s="284" cm="1">
        <f t="array" ref="AJ19">INDEX(LUR!$A:$L,AL15+1,4)</f>
        <v>0</v>
      </c>
      <c r="AK19" s="285"/>
      <c r="AL19" s="285"/>
      <c r="AM19" s="286"/>
      <c r="AN19" s="284" cm="1">
        <f t="array" ref="AN19">INDEX(LUR!$A:$L,AP15+1,4)</f>
        <v>0</v>
      </c>
      <c r="AO19" s="285"/>
      <c r="AP19" s="285"/>
      <c r="AQ19" s="286"/>
      <c r="AR19" s="55"/>
    </row>
    <row r="20" spans="2:44" s="56" customFormat="1" ht="15" customHeight="1" x14ac:dyDescent="0.25">
      <c r="B20" s="284" t="str" cm="1">
        <f t="array" ref="B20">INDEX(LUR!$A:$L,D15+2,4)</f>
        <v>Boca Sur</v>
      </c>
      <c r="C20" s="285"/>
      <c r="D20" s="285"/>
      <c r="E20" s="286"/>
      <c r="F20" s="284" t="str" cm="1">
        <f t="array" ref="F20">INDEX(LUR!$A:$L,H15+2,4)</f>
        <v>Lan B - Higueras</v>
      </c>
      <c r="G20" s="285"/>
      <c r="H20" s="285"/>
      <c r="I20" s="286"/>
      <c r="J20" s="284" t="str" cm="1">
        <f t="array" ref="J20">INDEX(LUR!$A:$L,L15+2,4)</f>
        <v>Peñuelas - Floresta</v>
      </c>
      <c r="K20" s="285"/>
      <c r="L20" s="285"/>
      <c r="M20" s="286"/>
      <c r="N20" s="55"/>
      <c r="O20" s="55"/>
      <c r="Q20" s="284" t="str" cm="1">
        <f t="array" ref="Q20">INDEX(LUR!$A:$L,S15+2,4)</f>
        <v>Talcahuano</v>
      </c>
      <c r="R20" s="285"/>
      <c r="S20" s="285"/>
      <c r="T20" s="286"/>
      <c r="U20" s="284" t="str" cm="1">
        <f t="array" ref="U20">INDEX(LUR!$A:$L,W15+2,4)</f>
        <v>Lan C - Grecia</v>
      </c>
      <c r="V20" s="285"/>
      <c r="W20" s="285"/>
      <c r="X20" s="286"/>
      <c r="Y20" s="284" t="str" cm="1">
        <f t="array" ref="Y20">INDEX(LUR!$A:$L,AA15+2,4)</f>
        <v>Consultorio</v>
      </c>
      <c r="Z20" s="285"/>
      <c r="AA20" s="285"/>
      <c r="AB20" s="286"/>
      <c r="AC20" s="55"/>
      <c r="AF20" s="284" cm="1">
        <f t="array" ref="AF20">INDEX(LUR!$A:$L,AH15+2,4)</f>
        <v>0</v>
      </c>
      <c r="AG20" s="285"/>
      <c r="AH20" s="285"/>
      <c r="AI20" s="286"/>
      <c r="AJ20" s="284" cm="1">
        <f t="array" ref="AJ20">INDEX(LUR!$A:$L,AL15+2,4)</f>
        <v>0</v>
      </c>
      <c r="AK20" s="285"/>
      <c r="AL20" s="285"/>
      <c r="AM20" s="286"/>
      <c r="AN20" s="284" cm="1">
        <f t="array" ref="AN20">INDEX(LUR!$A:$L,AP15+2,4)</f>
        <v>0</v>
      </c>
      <c r="AO20" s="285"/>
      <c r="AP20" s="285"/>
      <c r="AQ20" s="286"/>
      <c r="AR20" s="55"/>
    </row>
    <row r="21" spans="2:44" s="53" customFormat="1" ht="23.25" customHeight="1" x14ac:dyDescent="0.25">
      <c r="B21" s="278" t="s">
        <v>552</v>
      </c>
      <c r="C21" s="279"/>
      <c r="D21" s="279"/>
      <c r="E21" s="280"/>
      <c r="F21" s="278" t="s">
        <v>552</v>
      </c>
      <c r="G21" s="279"/>
      <c r="H21" s="279"/>
      <c r="I21" s="280"/>
      <c r="J21" s="278" t="s">
        <v>552</v>
      </c>
      <c r="K21" s="279"/>
      <c r="L21" s="279"/>
      <c r="M21" s="280"/>
      <c r="N21" s="54"/>
      <c r="O21" s="54"/>
      <c r="Q21" s="278" t="s">
        <v>552</v>
      </c>
      <c r="R21" s="279"/>
      <c r="S21" s="279"/>
      <c r="T21" s="280"/>
      <c r="U21" s="278" t="s">
        <v>552</v>
      </c>
      <c r="V21" s="279"/>
      <c r="W21" s="279"/>
      <c r="X21" s="280"/>
      <c r="Y21" s="278" t="s">
        <v>552</v>
      </c>
      <c r="Z21" s="279"/>
      <c r="AA21" s="279"/>
      <c r="AB21" s="280"/>
      <c r="AC21" s="54"/>
      <c r="AF21" s="278" t="s">
        <v>552</v>
      </c>
      <c r="AG21" s="279"/>
      <c r="AH21" s="279"/>
      <c r="AI21" s="280"/>
      <c r="AJ21" s="278" t="s">
        <v>552</v>
      </c>
      <c r="AK21" s="279"/>
      <c r="AL21" s="279"/>
      <c r="AM21" s="280"/>
      <c r="AN21" s="278" t="s">
        <v>552</v>
      </c>
      <c r="AO21" s="279"/>
      <c r="AP21" s="279"/>
      <c r="AQ21" s="280"/>
      <c r="AR21" s="54"/>
    </row>
    <row r="22" spans="2:44" s="67" customFormat="1" ht="12" customHeight="1" x14ac:dyDescent="0.25">
      <c r="B22" s="62">
        <v>7</v>
      </c>
      <c r="C22" s="63" t="str">
        <f>VLOOKUP($B$52,BASE!$A$2:$BN$2454,3+B22,0)</f>
        <v>30Q</v>
      </c>
      <c r="D22" s="64">
        <f>MATCH(C22,LUR!$A:$A,0)</f>
        <v>442</v>
      </c>
      <c r="E22" s="65"/>
      <c r="F22" s="62">
        <v>8</v>
      </c>
      <c r="G22" s="63" t="str">
        <f>VLOOKUP($B$52,BASE!$A$2:$BN$2454,3+F22,0)</f>
        <v>30R</v>
      </c>
      <c r="H22" s="64">
        <f>MATCH(G22,LUR!$A:$A,0)</f>
        <v>437</v>
      </c>
      <c r="I22" s="65"/>
      <c r="J22" s="62">
        <v>9</v>
      </c>
      <c r="K22" s="63" t="str">
        <f>VLOOKUP($B$52,BASE!$A$2:$BN$2454,3+J22,0)</f>
        <v>30Z</v>
      </c>
      <c r="L22" s="64">
        <f>MATCH(K22,LUR!$A:$A,0)</f>
        <v>447</v>
      </c>
      <c r="M22" s="65"/>
      <c r="N22" s="66"/>
      <c r="O22" s="66"/>
      <c r="Q22" s="62">
        <v>25</v>
      </c>
      <c r="R22" s="63" t="str">
        <f>VLOOKUP($B$52,BASE!$A$2:$BN$2454,3+Q22,0)</f>
        <v>62M</v>
      </c>
      <c r="S22" s="64">
        <f>MATCH(R22,LUR!$A:$A,0)</f>
        <v>672</v>
      </c>
      <c r="T22" s="65"/>
      <c r="U22" s="62">
        <v>26</v>
      </c>
      <c r="V22" s="63" t="str">
        <f>VLOOKUP($B$52,BASE!$A$2:$BN$2454,3+U22,0)</f>
        <v>62N</v>
      </c>
      <c r="W22" s="64">
        <f>MATCH(V22,LUR!$A:$A,0)</f>
        <v>682</v>
      </c>
      <c r="X22" s="65"/>
      <c r="Y22" s="62">
        <v>27</v>
      </c>
      <c r="Z22" s="63" t="str">
        <f>VLOOKUP($B$52,BASE!$A$2:$BN$2454,3+Y22,0)</f>
        <v>65E</v>
      </c>
      <c r="AA22" s="64">
        <f>MATCH(Z22,LUR!$A:$A,0)</f>
        <v>752</v>
      </c>
      <c r="AB22" s="65"/>
      <c r="AC22" s="66"/>
      <c r="AF22" s="62">
        <v>43</v>
      </c>
      <c r="AG22" s="63">
        <f>VLOOKUP($B$52,BASE!$A$2:$BN$2454,3+AF22,0)</f>
        <v>0</v>
      </c>
      <c r="AH22" s="64">
        <f>MATCH(AG22,LUR!$A:$A,0)</f>
        <v>961</v>
      </c>
      <c r="AI22" s="65"/>
      <c r="AJ22" s="62">
        <v>44</v>
      </c>
      <c r="AK22" s="63">
        <f>VLOOKUP($B$52,BASE!$A$2:$BN$2454,3+AJ22,0)</f>
        <v>0</v>
      </c>
      <c r="AL22" s="64">
        <f>MATCH(AK22,LUR!$A:$A,0)</f>
        <v>961</v>
      </c>
      <c r="AM22" s="65"/>
      <c r="AN22" s="62">
        <v>45</v>
      </c>
      <c r="AO22" s="63">
        <f>VLOOKUP($B$52,BASE!$A$2:$BN$2454,3+AN22,0)</f>
        <v>0</v>
      </c>
      <c r="AP22" s="64">
        <f>MATCH(AO22,LUR!$A:$A,0)</f>
        <v>961</v>
      </c>
      <c r="AQ22" s="65"/>
      <c r="AR22" s="66"/>
    </row>
    <row r="23" spans="2:44" s="60" customFormat="1" ht="35.25" customHeight="1" x14ac:dyDescent="0.45">
      <c r="B23" s="57"/>
      <c r="C23" s="58" cm="1">
        <f t="array" ref="C23">INDEX(LUR!$A:$L,(_xlfn.XMATCH(C22,LUR!$A:$A,1)),2)</f>
        <v>30</v>
      </c>
      <c r="D23" s="274" t="str" cm="1">
        <f t="array" ref="D23">INDEX(LUR!$A:$L,D22,3)&amp;(RGBCOLOR((INDEX(LUR!$A:$L,D22,6)),(INDEX(LUR!$A:$L,D22,7)),(INDEX(LUR!$A:$L,D22,8))))</f>
        <v>Q</v>
      </c>
      <c r="E23" s="59"/>
      <c r="F23" s="57"/>
      <c r="G23" s="58" cm="1">
        <f t="array" ref="G23">INDEX(LUR!$A:$L,(_xlfn.XMATCH(G22,LUR!$A:$A,1)),2)</f>
        <v>30</v>
      </c>
      <c r="H23" s="274" t="str" cm="1">
        <f t="array" ref="H23">INDEX(LUR!$A:$L,H22,3)&amp;(RGBCOLOR((INDEX(LUR!$A:$L,H22,6)),(INDEX(LUR!$A:$L,H22,7)),(INDEX(LUR!$A:$L,H22,8))))</f>
        <v>R</v>
      </c>
      <c r="I23" s="59"/>
      <c r="J23" s="57"/>
      <c r="K23" s="58" cm="1">
        <f t="array" ref="K23">INDEX(LUR!$A:$L,(_xlfn.XMATCH(K22,LUR!$A:$A,1)),2)</f>
        <v>30</v>
      </c>
      <c r="L23" s="274" t="str" cm="1">
        <f t="array" ref="L23">INDEX(LUR!$A:$L,L22,3)&amp;(RGBCOLOR((INDEX(LUR!$A:$L,L22,6)),(INDEX(LUR!$A:$L,L22,7)),(INDEX(LUR!$A:$L,L22,8))))</f>
        <v>Z</v>
      </c>
      <c r="M23" s="59"/>
      <c r="O23" s="61"/>
      <c r="Q23" s="57"/>
      <c r="R23" s="58" cm="1">
        <f t="array" ref="R23">INDEX(LUR!$A:$L,(_xlfn.XMATCH(R22,LUR!$A:$A,1)),2)</f>
        <v>62</v>
      </c>
      <c r="S23" s="275" t="str" cm="1">
        <f t="array" ref="S23">INDEX(LUR!$A:$L,S22,3)&amp;(RGBCOLOR((INDEX(LUR!$A:$L,S22,6)),(INDEX(LUR!$A:$L,S22,7)),(INDEX(LUR!$A:$L,S22,8))))</f>
        <v>M</v>
      </c>
      <c r="T23" s="59"/>
      <c r="U23" s="57"/>
      <c r="V23" s="58" cm="1">
        <f t="array" ref="V23">INDEX(LUR!$A:$L,(_xlfn.XMATCH(V22,LUR!$A:$A,1)),2)</f>
        <v>62</v>
      </c>
      <c r="W23" s="275" t="str" cm="1">
        <f t="array" ref="W23">INDEX(LUR!$A:$L,W22,3)&amp;(RGBCOLOR((INDEX(LUR!$A:$L,W22,6)),(INDEX(LUR!$A:$L,W22,7)),(INDEX(LUR!$A:$L,W22,8))))</f>
        <v>N</v>
      </c>
      <c r="X23" s="59"/>
      <c r="Y23" s="57"/>
      <c r="Z23" s="58" cm="1">
        <f t="array" ref="Z23">INDEX(LUR!$A:$L,(_xlfn.XMATCH(Z22,LUR!$A:$A,1)),2)</f>
        <v>65</v>
      </c>
      <c r="AA23" s="265" t="str" cm="1">
        <f t="array" ref="AA23">INDEX(LUR!$A:$L,AA22,3)&amp;(RGBCOLOR((INDEX(LUR!$A:$L,AA22,6)),(INDEX(LUR!$A:$L,AA22,7)),(INDEX(LUR!$A:$L,AA22,8))))</f>
        <v>E</v>
      </c>
      <c r="AB23" s="59"/>
      <c r="AF23" s="57"/>
      <c r="AG23" s="58" cm="1">
        <f t="array" ref="AG23">INDEX(LUR!$A:$L,(_xlfn.XMATCH(AG22,LUR!$A:$A,1)),2)</f>
        <v>0</v>
      </c>
      <c r="AH23" s="261" t="str" cm="1">
        <f t="array" ref="AH23">INDEX(LUR!$A:$L,AH22,3)&amp;(RGBCOLOR((INDEX(LUR!$A:$L,AH22,6)),(INDEX(LUR!$A:$L,AH22,7)),(INDEX(LUR!$A:$L,AH22,8))))</f>
        <v/>
      </c>
      <c r="AI23" s="59"/>
      <c r="AJ23" s="57"/>
      <c r="AK23" s="58" cm="1">
        <f t="array" ref="AK23">INDEX(LUR!$A:$L,(_xlfn.XMATCH(AK22,LUR!$A:$A,1)),2)</f>
        <v>0</v>
      </c>
      <c r="AL23" s="261" t="str" cm="1">
        <f t="array" ref="AL23">INDEX(LUR!$A:$L,AL22,3)&amp;(RGBCOLOR((INDEX(LUR!$A:$L,AL22,6)),(INDEX(LUR!$A:$L,AL22,7)),(INDEX(LUR!$A:$L,AL22,8))))</f>
        <v/>
      </c>
      <c r="AM23" s="59"/>
      <c r="AN23" s="57"/>
      <c r="AO23" s="58" cm="1">
        <f t="array" ref="AO23">INDEX(LUR!$A:$L,(_xlfn.XMATCH(AO22,LUR!$A:$A,1)),2)</f>
        <v>0</v>
      </c>
      <c r="AP23" s="261" t="str" cm="1">
        <f t="array" ref="AP23">INDEX(LUR!$A:$L,AP22,3)&amp;(RGBCOLOR((INDEX(LUR!$A:$L,AP22,6)),(INDEX(LUR!$A:$L,AP22,7)),(INDEX(LUR!$A:$L,AP22,8))))</f>
        <v/>
      </c>
      <c r="AQ23" s="59"/>
    </row>
    <row r="24" spans="2:44" s="53" customFormat="1" ht="26.25" customHeight="1" x14ac:dyDescent="0.25">
      <c r="B24" s="284" t="str" cm="1">
        <f t="array" ref="B24">CONCATENATE("a ",INDEX(LUR!$A:$L,D22+3,4))</f>
        <v>a HIGUERAS</v>
      </c>
      <c r="C24" s="285"/>
      <c r="D24" s="285"/>
      <c r="E24" s="286"/>
      <c r="F24" s="284" t="str" cm="1">
        <f t="array" ref="F24">CONCATENATE("a ",INDEX(LUR!$A:$L,H22+3,4))</f>
        <v>a HIGUERAS</v>
      </c>
      <c r="G24" s="285"/>
      <c r="H24" s="285"/>
      <c r="I24" s="286"/>
      <c r="J24" s="284" t="str" cm="1">
        <f t="array" ref="J24">CONCATENATE("a ",INDEX(LUR!$A:$L,L22+3,4))</f>
        <v>a HOSPITAL HIGUERAS</v>
      </c>
      <c r="K24" s="285"/>
      <c r="L24" s="285"/>
      <c r="M24" s="286"/>
      <c r="N24" s="54"/>
      <c r="O24" s="54"/>
      <c r="Q24" s="284" t="str" cm="1">
        <f t="array" ref="Q24">CONCATENATE("a ",INDEX(LUR!$A:$L,S22+3,4))</f>
        <v>a SAN VICENTE</v>
      </c>
      <c r="R24" s="285"/>
      <c r="S24" s="285"/>
      <c r="T24" s="286"/>
      <c r="U24" s="284" t="str" cm="1">
        <f t="array" ref="U24">CONCATENATE("a ",INDEX(LUR!$A:$L,W22+3,4))</f>
        <v>a SAN VICENTE</v>
      </c>
      <c r="V24" s="285"/>
      <c r="W24" s="285"/>
      <c r="X24" s="286"/>
      <c r="Y24" s="284" t="str" cm="1">
        <f t="array" ref="Y24">CONCATENATE("a ",INDEX(LUR!$A:$L,AA22+3,4))</f>
        <v>a PEÑUELAS</v>
      </c>
      <c r="Z24" s="285"/>
      <c r="AA24" s="285"/>
      <c r="AB24" s="286"/>
      <c r="AC24" s="54"/>
      <c r="AF24" s="284" t="str" cm="1">
        <f t="array" ref="AF24">CONCATENATE("a ",INDEX(LUR!$A:$L,AH22+3,4))</f>
        <v>a 0</v>
      </c>
      <c r="AG24" s="285"/>
      <c r="AH24" s="285"/>
      <c r="AI24" s="286"/>
      <c r="AJ24" s="284" t="str" cm="1">
        <f t="array" ref="AJ24">CONCATENATE("a ",INDEX(LUR!$A:$L,AL22+3,4))</f>
        <v>a 0</v>
      </c>
      <c r="AK24" s="285"/>
      <c r="AL24" s="285"/>
      <c r="AM24" s="286"/>
      <c r="AN24" s="284" t="str" cm="1">
        <f t="array" ref="AN24">CONCATENATE("a ",INDEX(LUR!$A:$L,AP22+3,4))</f>
        <v>a 0</v>
      </c>
      <c r="AO24" s="285"/>
      <c r="AP24" s="285"/>
      <c r="AQ24" s="286"/>
      <c r="AR24" s="54"/>
    </row>
    <row r="25" spans="2:44" s="56" customFormat="1" ht="15" customHeight="1" x14ac:dyDescent="0.25">
      <c r="B25" s="284" t="str" cm="1">
        <f t="array" ref="B25">INDEX(LUR!$A:$L,D22,4)</f>
        <v>O´Higgins- Vega</v>
      </c>
      <c r="C25" s="285"/>
      <c r="D25" s="285"/>
      <c r="E25" s="286"/>
      <c r="F25" s="284" t="str" cm="1">
        <f t="array" ref="F25">INDEX(LUR!$A:$L,H22,4)</f>
        <v>O´Higgins- Prat</v>
      </c>
      <c r="G25" s="285"/>
      <c r="H25" s="285"/>
      <c r="I25" s="286"/>
      <c r="J25" s="284" t="str" cm="1">
        <f t="array" ref="J25">INDEX(LUR!$A:$L,L22,4)</f>
        <v>O'Higgins- Prat</v>
      </c>
      <c r="K25" s="285"/>
      <c r="L25" s="285"/>
      <c r="M25" s="286"/>
      <c r="N25" s="55"/>
      <c r="O25" s="55"/>
      <c r="Q25" s="284" t="str" cm="1">
        <f t="array" ref="Q25">INDEX(LUR!$A:$L,S22,4)</f>
        <v>O´Higgins -Prat</v>
      </c>
      <c r="R25" s="285"/>
      <c r="S25" s="285"/>
      <c r="T25" s="286"/>
      <c r="U25" s="284" t="str" cm="1">
        <f t="array" ref="U25">INDEX(LUR!$A:$L,W22,4)</f>
        <v>O´Higgins- Prat</v>
      </c>
      <c r="V25" s="285"/>
      <c r="W25" s="285"/>
      <c r="X25" s="286"/>
      <c r="Y25" s="284" t="str" cm="1">
        <f t="array" ref="Y25">INDEX(LUR!$A:$L,AA22,4)</f>
        <v>Freire -Prat</v>
      </c>
      <c r="Z25" s="285"/>
      <c r="AA25" s="285"/>
      <c r="AB25" s="286"/>
      <c r="AC25" s="55"/>
      <c r="AF25" s="284" cm="1">
        <f t="array" ref="AF25">INDEX(LUR!$A:$L,AH22,4)</f>
        <v>0</v>
      </c>
      <c r="AG25" s="285"/>
      <c r="AH25" s="285"/>
      <c r="AI25" s="286"/>
      <c r="AJ25" s="284" cm="1">
        <f t="array" ref="AJ25">INDEX(LUR!$A:$L,AL22,4)</f>
        <v>0</v>
      </c>
      <c r="AK25" s="285"/>
      <c r="AL25" s="285"/>
      <c r="AM25" s="286"/>
      <c r="AN25" s="284" cm="1">
        <f t="array" ref="AN25">INDEX(LUR!$A:$L,AP22,4)</f>
        <v>0</v>
      </c>
      <c r="AO25" s="285"/>
      <c r="AP25" s="285"/>
      <c r="AQ25" s="286"/>
      <c r="AR25" s="55"/>
    </row>
    <row r="26" spans="2:44" s="56" customFormat="1" ht="15" customHeight="1" x14ac:dyDescent="0.25">
      <c r="B26" s="284" t="str" cm="1">
        <f t="array" ref="B26">INDEX(LUR!$A:$L,D22+1,4)</f>
        <v>Mall- Autopista</v>
      </c>
      <c r="C26" s="285"/>
      <c r="D26" s="285"/>
      <c r="E26" s="286"/>
      <c r="F26" s="284" t="str" cm="1">
        <f t="array" ref="F26">INDEX(LUR!$A:$L,H22+1,4)</f>
        <v>Vega - Colón</v>
      </c>
      <c r="G26" s="285"/>
      <c r="H26" s="285"/>
      <c r="I26" s="286"/>
      <c r="J26" s="284" t="str" cm="1">
        <f t="array" ref="J26">INDEX(LUR!$A:$L,L22+1,4)</f>
        <v>Alessandri - Aeropuerto</v>
      </c>
      <c r="K26" s="285"/>
      <c r="L26" s="285"/>
      <c r="M26" s="286"/>
      <c r="N26" s="55"/>
      <c r="O26" s="55"/>
      <c r="Q26" s="284" t="str" cm="1">
        <f t="array" ref="Q26">INDEX(LUR!$A:$L,S22+1,4)</f>
        <v>Vega -Higueras</v>
      </c>
      <c r="R26" s="285"/>
      <c r="S26" s="285"/>
      <c r="T26" s="286"/>
      <c r="U26" s="284" t="str" cm="1">
        <f t="array" ref="U26">INDEX(LUR!$A:$L,W22+1,4)</f>
        <v>Vega -Higueras</v>
      </c>
      <c r="V26" s="285"/>
      <c r="W26" s="285"/>
      <c r="X26" s="286"/>
      <c r="Y26" s="284" t="str" cm="1">
        <f t="array" ref="Y26">INDEX(LUR!$A:$L,AA22+1,4)</f>
        <v>Vega- Los Boldos</v>
      </c>
      <c r="Z26" s="285"/>
      <c r="AA26" s="285"/>
      <c r="AB26" s="286"/>
      <c r="AC26" s="55"/>
      <c r="AF26" s="284" cm="1">
        <f t="array" ref="AF26">INDEX(LUR!$A:$L,AH22+1,4)</f>
        <v>0</v>
      </c>
      <c r="AG26" s="285"/>
      <c r="AH26" s="285"/>
      <c r="AI26" s="286"/>
      <c r="AJ26" s="284" cm="1">
        <f t="array" ref="AJ26">INDEX(LUR!$A:$L,AL22+1,4)</f>
        <v>0</v>
      </c>
      <c r="AK26" s="285"/>
      <c r="AL26" s="285"/>
      <c r="AM26" s="286"/>
      <c r="AN26" s="284" cm="1">
        <f t="array" ref="AN26">INDEX(LUR!$A:$L,AP22+1,4)</f>
        <v>0</v>
      </c>
      <c r="AO26" s="285"/>
      <c r="AP26" s="285"/>
      <c r="AQ26" s="286"/>
      <c r="AR26" s="55"/>
    </row>
    <row r="27" spans="2:44" s="56" customFormat="1" ht="15" customHeight="1" x14ac:dyDescent="0.25">
      <c r="B27" s="284" t="str" cm="1">
        <f t="array" ref="B27">INDEX(LUR!$A:$L,D22+2,4)</f>
        <v>V. San Martín</v>
      </c>
      <c r="C27" s="285"/>
      <c r="D27" s="285"/>
      <c r="E27" s="286"/>
      <c r="F27" s="284" t="str" cm="1">
        <f t="array" ref="F27">INDEX(LUR!$A:$L,H22+2,4)</f>
        <v>V.San Martín</v>
      </c>
      <c r="G27" s="285"/>
      <c r="H27" s="285"/>
      <c r="I27" s="286"/>
      <c r="J27" s="284" t="str" cm="1">
        <f t="array" ref="J27">INDEX(LUR!$A:$L,L22+2,4)</f>
        <v>Mall - Villa San Martín</v>
      </c>
      <c r="K27" s="285"/>
      <c r="L27" s="285"/>
      <c r="M27" s="286"/>
      <c r="N27" s="55"/>
      <c r="O27" s="55"/>
      <c r="Q27" s="284" t="str" cm="1">
        <f t="array" ref="Q27">INDEX(LUR!$A:$L,S22+2,4)</f>
        <v>Hospital</v>
      </c>
      <c r="R27" s="285"/>
      <c r="S27" s="285"/>
      <c r="T27" s="286"/>
      <c r="U27" s="284" t="str" cm="1">
        <f t="array" ref="U27">INDEX(LUR!$A:$L,W22+2,4)</f>
        <v>Hospital</v>
      </c>
      <c r="V27" s="285"/>
      <c r="W27" s="285"/>
      <c r="X27" s="286"/>
      <c r="Y27" s="284" t="str" cm="1">
        <f t="array" ref="Y27">INDEX(LUR!$A:$L,AA22+2,4)</f>
        <v>Floresta - P. Hurtado</v>
      </c>
      <c r="Z27" s="285"/>
      <c r="AA27" s="285"/>
      <c r="AB27" s="286"/>
      <c r="AC27" s="55"/>
      <c r="AF27" s="284" cm="1">
        <f t="array" ref="AF27">INDEX(LUR!$A:$L,AH22+2,4)</f>
        <v>0</v>
      </c>
      <c r="AG27" s="285"/>
      <c r="AH27" s="285"/>
      <c r="AI27" s="286"/>
      <c r="AJ27" s="284" cm="1">
        <f t="array" ref="AJ27">INDEX(LUR!$A:$L,AL22+2,4)</f>
        <v>0</v>
      </c>
      <c r="AK27" s="285"/>
      <c r="AL27" s="285"/>
      <c r="AM27" s="286"/>
      <c r="AN27" s="284" cm="1">
        <f t="array" ref="AN27">INDEX(LUR!$A:$L,AP22+2,4)</f>
        <v>0</v>
      </c>
      <c r="AO27" s="285"/>
      <c r="AP27" s="285"/>
      <c r="AQ27" s="286"/>
      <c r="AR27" s="55"/>
    </row>
    <row r="28" spans="2:44" s="53" customFormat="1" ht="23.25" customHeight="1" x14ac:dyDescent="0.25">
      <c r="B28" s="278" t="s">
        <v>552</v>
      </c>
      <c r="C28" s="279"/>
      <c r="D28" s="279"/>
      <c r="E28" s="280"/>
      <c r="F28" s="278" t="s">
        <v>552</v>
      </c>
      <c r="G28" s="279"/>
      <c r="H28" s="279"/>
      <c r="I28" s="280"/>
      <c r="J28" s="278" t="s">
        <v>552</v>
      </c>
      <c r="K28" s="279"/>
      <c r="L28" s="279"/>
      <c r="M28" s="280"/>
      <c r="N28" s="54"/>
      <c r="O28" s="54"/>
      <c r="Q28" s="278" t="s">
        <v>552</v>
      </c>
      <c r="R28" s="279"/>
      <c r="S28" s="279"/>
      <c r="T28" s="280"/>
      <c r="U28" s="278" t="s">
        <v>552</v>
      </c>
      <c r="V28" s="279"/>
      <c r="W28" s="279"/>
      <c r="X28" s="280"/>
      <c r="Y28" s="278" t="s">
        <v>552</v>
      </c>
      <c r="Z28" s="279"/>
      <c r="AA28" s="279"/>
      <c r="AB28" s="280"/>
      <c r="AC28" s="54"/>
      <c r="AF28" s="278" t="s">
        <v>552</v>
      </c>
      <c r="AG28" s="279"/>
      <c r="AH28" s="279"/>
      <c r="AI28" s="280"/>
      <c r="AJ28" s="278" t="s">
        <v>552</v>
      </c>
      <c r="AK28" s="279"/>
      <c r="AL28" s="279"/>
      <c r="AM28" s="280"/>
      <c r="AN28" s="278" t="s">
        <v>552</v>
      </c>
      <c r="AO28" s="279"/>
      <c r="AP28" s="279"/>
      <c r="AQ28" s="280"/>
      <c r="AR28" s="54"/>
    </row>
    <row r="29" spans="2:44" s="67" customFormat="1" ht="12" customHeight="1" x14ac:dyDescent="0.25">
      <c r="B29" s="62">
        <v>10</v>
      </c>
      <c r="C29" s="63" t="str">
        <f>VLOOKUP($B$52,BASE!$A$2:$BN$2454,3+B29,0)</f>
        <v>31D</v>
      </c>
      <c r="D29" s="64">
        <f>MATCH(C29,LUR!$A:$A,0)</f>
        <v>477</v>
      </c>
      <c r="E29" s="65"/>
      <c r="F29" s="62">
        <v>11</v>
      </c>
      <c r="G29" s="63" t="str">
        <f>VLOOKUP($B$52,BASE!$A$2:$BN$2454,3+F29,0)</f>
        <v>32E</v>
      </c>
      <c r="H29" s="64">
        <f>MATCH(G29,LUR!$A:$A,0)</f>
        <v>492</v>
      </c>
      <c r="I29" s="65"/>
      <c r="J29" s="62">
        <v>12</v>
      </c>
      <c r="K29" s="63" t="str">
        <f>VLOOKUP($B$52,BASE!$A$2:$BN$2454,3+J29,0)</f>
        <v>32J</v>
      </c>
      <c r="L29" s="64">
        <f>MATCH(K29,LUR!$A:$A,0)</f>
        <v>502</v>
      </c>
      <c r="M29" s="65"/>
      <c r="N29" s="66"/>
      <c r="O29" s="66"/>
      <c r="Q29" s="62">
        <v>28</v>
      </c>
      <c r="R29" s="63" t="str">
        <f>VLOOKUP($B$52,BASE!$A$2:$BN$2454,3+Q29,0)</f>
        <v>70I</v>
      </c>
      <c r="S29" s="64">
        <f>MATCH(R29,LUR!$A:$A,0)</f>
        <v>767</v>
      </c>
      <c r="T29" s="65"/>
      <c r="U29" s="62">
        <v>29</v>
      </c>
      <c r="V29" s="63" t="str">
        <f>VLOOKUP($B$52,BASE!$A$2:$BN$2454,3+U29,0)</f>
        <v>70J</v>
      </c>
      <c r="W29" s="64">
        <f>MATCH(V29,LUR!$A:$A,0)</f>
        <v>772</v>
      </c>
      <c r="X29" s="65"/>
      <c r="Y29" s="62">
        <v>30</v>
      </c>
      <c r="Z29" s="63" t="str">
        <f>VLOOKUP($B$52,BASE!$A$2:$BN$2454,3+Y29,0)</f>
        <v>70K</v>
      </c>
      <c r="AA29" s="64">
        <f>MATCH(Z29,LUR!$A:$A,0)</f>
        <v>777</v>
      </c>
      <c r="AB29" s="65"/>
      <c r="AC29" s="66"/>
      <c r="AF29" s="62">
        <v>46</v>
      </c>
      <c r="AG29" s="63">
        <f>VLOOKUP($B$52,BASE!$A$2:$BN$2454,3+AF29,0)</f>
        <v>0</v>
      </c>
      <c r="AH29" s="64">
        <f>MATCH(AG29,LUR!$A:$A,0)</f>
        <v>961</v>
      </c>
      <c r="AI29" s="65"/>
      <c r="AJ29" s="62">
        <v>47</v>
      </c>
      <c r="AK29" s="63">
        <f>VLOOKUP($B$52,BASE!$A$2:$BN$2454,3+AJ29,0)</f>
        <v>0</v>
      </c>
      <c r="AL29" s="64">
        <f>MATCH(AK29,LUR!$A:$A,0)</f>
        <v>961</v>
      </c>
      <c r="AM29" s="65"/>
      <c r="AN29" s="62">
        <v>48</v>
      </c>
      <c r="AO29" s="63">
        <f>VLOOKUP($B$52,BASE!$A$2:$BN$2454,3+AN29,0)</f>
        <v>0</v>
      </c>
      <c r="AP29" s="64">
        <f>MATCH(AO29,LUR!$A:$A,0)</f>
        <v>961</v>
      </c>
      <c r="AQ29" s="65"/>
      <c r="AR29" s="66"/>
    </row>
    <row r="30" spans="2:44" s="60" customFormat="1" ht="35.25" customHeight="1" x14ac:dyDescent="0.45">
      <c r="B30" s="57"/>
      <c r="C30" s="58" cm="1">
        <f t="array" ref="C30">INDEX(LUR!$A:$L,(_xlfn.XMATCH(C29,LUR!$A:$A,1)),2)</f>
        <v>31</v>
      </c>
      <c r="D30" s="276" t="str" cm="1">
        <f t="array" ref="D30">INDEX(LUR!$A:$L,D29,3)&amp;(RGBCOLOR((INDEX(LUR!$A:$L,D29,6)),(INDEX(LUR!$A:$L,D29,7)),(INDEX(LUR!$A:$L,D29,8))))</f>
        <v>D</v>
      </c>
      <c r="E30" s="59"/>
      <c r="F30" s="57"/>
      <c r="G30" s="58" cm="1">
        <f t="array" ref="G30">INDEX(LUR!$A:$L,(_xlfn.XMATCH(G29,LUR!$A:$A,1)),2)</f>
        <v>32</v>
      </c>
      <c r="H30" s="276" t="str" cm="1">
        <f t="array" ref="H30">INDEX(LUR!$A:$L,H29,3)&amp;(RGBCOLOR((INDEX(LUR!$A:$L,H29,6)),(INDEX(LUR!$A:$L,H29,7)),(INDEX(LUR!$A:$L,H29,8))))</f>
        <v>E</v>
      </c>
      <c r="I30" s="59"/>
      <c r="J30" s="57"/>
      <c r="K30" s="58" cm="1">
        <f t="array" ref="K30">INDEX(LUR!$A:$L,(_xlfn.XMATCH(K29,LUR!$A:$A,1)),2)</f>
        <v>32</v>
      </c>
      <c r="L30" s="276" t="str" cm="1">
        <f t="array" ref="L30">INDEX(LUR!$A:$L,L29,3)&amp;(RGBCOLOR((INDEX(LUR!$A:$L,L29,6)),(INDEX(LUR!$A:$L,L29,7)),(INDEX(LUR!$A:$L,L29,8))))</f>
        <v>J</v>
      </c>
      <c r="M30" s="59"/>
      <c r="O30" s="61"/>
      <c r="Q30" s="57"/>
      <c r="R30" s="58" cm="1">
        <f t="array" ref="R30">INDEX(LUR!$A:$L,(_xlfn.XMATCH(R29,LUR!$A:$A,1)),2)</f>
        <v>70</v>
      </c>
      <c r="S30" s="276" t="str" cm="1">
        <f t="array" ref="S30">INDEX(LUR!$A:$L,S29,3)&amp;(RGBCOLOR((INDEX(LUR!$A:$L,S29,6)),(INDEX(LUR!$A:$L,S29,7)),(INDEX(LUR!$A:$L,S29,8))))</f>
        <v>I</v>
      </c>
      <c r="T30" s="59"/>
      <c r="U30" s="57"/>
      <c r="V30" s="58" cm="1">
        <f t="array" ref="V30">INDEX(LUR!$A:$L,(_xlfn.XMATCH(V29,LUR!$A:$A,1)),2)</f>
        <v>70</v>
      </c>
      <c r="W30" s="276" t="str" cm="1">
        <f t="array" ref="W30">INDEX(LUR!$A:$L,W29,3)&amp;(RGBCOLOR((INDEX(LUR!$A:$L,W29,6)),(INDEX(LUR!$A:$L,W29,7)),(INDEX(LUR!$A:$L,W29,8))))</f>
        <v>J</v>
      </c>
      <c r="X30" s="59"/>
      <c r="Y30" s="57"/>
      <c r="Z30" s="58" cm="1">
        <f t="array" ref="Z30">INDEX(LUR!$A:$L,(_xlfn.XMATCH(Z29,LUR!$A:$A,1)),2)</f>
        <v>70</v>
      </c>
      <c r="AA30" s="276" t="str" cm="1">
        <f t="array" ref="AA30">INDEX(LUR!$A:$L,AA29,3)&amp;(RGBCOLOR((INDEX(LUR!$A:$L,AA29,6)),(INDEX(LUR!$A:$L,AA29,7)),(INDEX(LUR!$A:$L,AA29,8))))</f>
        <v>K</v>
      </c>
      <c r="AB30" s="59"/>
      <c r="AF30" s="57"/>
      <c r="AG30" s="58" cm="1">
        <f t="array" ref="AG30">INDEX(LUR!$A:$L,(_xlfn.XMATCH(AG29,LUR!$A:$A,1)),2)</f>
        <v>0</v>
      </c>
      <c r="AH30" s="261" t="str" cm="1">
        <f t="array" ref="AH30">INDEX(LUR!$A:$L,AH29,3)&amp;(RGBCOLOR((INDEX(LUR!$A:$L,AH29,6)),(INDEX(LUR!$A:$L,AH29,7)),(INDEX(LUR!$A:$L,AH29,8))))</f>
        <v/>
      </c>
      <c r="AI30" s="59"/>
      <c r="AJ30" s="57"/>
      <c r="AK30" s="58" cm="1">
        <f t="array" ref="AK30">INDEX(LUR!$A:$L,(_xlfn.XMATCH(AK29,LUR!$A:$A,1)),2)</f>
        <v>0</v>
      </c>
      <c r="AL30" s="261" t="str" cm="1">
        <f t="array" ref="AL30">INDEX(LUR!$A:$L,AL29,3)&amp;(RGBCOLOR((INDEX(LUR!$A:$L,AL29,6)),(INDEX(LUR!$A:$L,AL29,7)),(INDEX(LUR!$A:$L,AL29,8))))</f>
        <v/>
      </c>
      <c r="AM30" s="59"/>
      <c r="AN30" s="57"/>
      <c r="AO30" s="58" cm="1">
        <f t="array" ref="AO30">INDEX(LUR!$A:$L,(_xlfn.XMATCH(AO29,LUR!$A:$A,1)),2)</f>
        <v>0</v>
      </c>
      <c r="AP30" s="261" t="str" cm="1">
        <f t="array" ref="AP30">INDEX(LUR!$A:$L,AP29,3)&amp;(RGBCOLOR((INDEX(LUR!$A:$L,AP29,6)),(INDEX(LUR!$A:$L,AP29,7)),(INDEX(LUR!$A:$L,AP29,8))))</f>
        <v/>
      </c>
      <c r="AQ30" s="59"/>
    </row>
    <row r="31" spans="2:44" s="53" customFormat="1" ht="26.25" customHeight="1" x14ac:dyDescent="0.25">
      <c r="B31" s="284" t="str" cm="1">
        <f t="array" ref="B31">CONCATENATE("a ",INDEX(LUR!$A:$L,D29+3,4))</f>
        <v>a LOBOS VIEJOS</v>
      </c>
      <c r="C31" s="285"/>
      <c r="D31" s="285"/>
      <c r="E31" s="286"/>
      <c r="F31" s="284" t="str" cm="1">
        <f t="array" ref="F31">CONCATENATE("a ",INDEX(LUR!$A:$L,H29+3,4))</f>
        <v>a LOBOS VIEJOS</v>
      </c>
      <c r="G31" s="285"/>
      <c r="H31" s="285"/>
      <c r="I31" s="286"/>
      <c r="J31" s="284" t="str" cm="1">
        <f t="array" ref="J31">CONCATENATE("a ",INDEX(LUR!$A:$L,L29+3,4))</f>
        <v>a LOBOS VIEJOS</v>
      </c>
      <c r="K31" s="285"/>
      <c r="L31" s="285"/>
      <c r="M31" s="286"/>
      <c r="N31" s="54"/>
      <c r="O31" s="54"/>
      <c r="Q31" s="284" t="str" cm="1">
        <f t="array" ref="Q31">CONCATENATE("a ",INDEX(LUR!$A:$L,S29+3,4))</f>
        <v>a CENTINELA</v>
      </c>
      <c r="R31" s="285"/>
      <c r="S31" s="285"/>
      <c r="T31" s="286"/>
      <c r="U31" s="284" t="str" cm="1">
        <f t="array" ref="U31">CONCATENATE("a ",INDEX(LUR!$A:$L,W29+3,4))</f>
        <v>a LOS COPIHUES</v>
      </c>
      <c r="V31" s="285"/>
      <c r="W31" s="285"/>
      <c r="X31" s="286"/>
      <c r="Y31" s="284" t="str" cm="1">
        <f t="array" ref="Y31">CONCATENATE("a ",INDEX(LUR!$A:$L,AA29+3,4))</f>
        <v>a LOS COPIHUES</v>
      </c>
      <c r="Z31" s="285"/>
      <c r="AA31" s="285"/>
      <c r="AB31" s="286"/>
      <c r="AC31" s="54"/>
      <c r="AF31" s="284" t="str" cm="1">
        <f t="array" ref="AF31">CONCATENATE("a ",INDEX(LUR!$A:$L,AH29+3,4))</f>
        <v>a 0</v>
      </c>
      <c r="AG31" s="285"/>
      <c r="AH31" s="285"/>
      <c r="AI31" s="286"/>
      <c r="AJ31" s="284" t="str" cm="1">
        <f t="array" ref="AJ31">CONCATENATE("a ",INDEX(LUR!$A:$L,AL29+3,4))</f>
        <v>a 0</v>
      </c>
      <c r="AK31" s="285"/>
      <c r="AL31" s="285"/>
      <c r="AM31" s="286"/>
      <c r="AN31" s="284" t="str" cm="1">
        <f t="array" ref="AN31">CONCATENATE("a ",INDEX(LUR!$A:$L,AP29+3,4))</f>
        <v>a 0</v>
      </c>
      <c r="AO31" s="285"/>
      <c r="AP31" s="285"/>
      <c r="AQ31" s="286"/>
      <c r="AR31" s="54"/>
    </row>
    <row r="32" spans="2:44" s="56" customFormat="1" ht="15" customHeight="1" x14ac:dyDescent="0.25">
      <c r="B32" s="284" t="str" cm="1">
        <f t="array" ref="B32">INDEX(LUR!$A:$L,D29,4)</f>
        <v>O´Higgins-Prat</v>
      </c>
      <c r="C32" s="285"/>
      <c r="D32" s="285"/>
      <c r="E32" s="286"/>
      <c r="F32" s="284" t="str" cm="1">
        <f t="array" ref="F32">INDEX(LUR!$A:$L,H29,4)</f>
        <v>O'higgins - Prat</v>
      </c>
      <c r="G32" s="285"/>
      <c r="H32" s="285"/>
      <c r="I32" s="286"/>
      <c r="J32" s="284" t="str" cm="1">
        <f t="array" ref="J32">INDEX(LUR!$A:$L,L29,4)</f>
        <v>Lirquén - Montahue</v>
      </c>
      <c r="K32" s="285"/>
      <c r="L32" s="285"/>
      <c r="M32" s="286"/>
      <c r="N32" s="55"/>
      <c r="O32" s="55"/>
      <c r="Q32" s="284" t="str" cm="1">
        <f t="array" ref="Q32">INDEX(LUR!$A:$L,S29,4)</f>
        <v>O´Higgins -Vega</v>
      </c>
      <c r="R32" s="285"/>
      <c r="S32" s="285"/>
      <c r="T32" s="286"/>
      <c r="U32" s="284" t="str" cm="1">
        <f t="array" ref="U32">INDEX(LUR!$A:$L,W29,4)</f>
        <v>O´Higgins - Prat</v>
      </c>
      <c r="V32" s="285"/>
      <c r="W32" s="285"/>
      <c r="X32" s="286"/>
      <c r="Y32" s="284" t="str" cm="1">
        <f t="array" ref="Y32">INDEX(LUR!$A:$L,AA29,4)</f>
        <v>O´Higgins -Vega</v>
      </c>
      <c r="Z32" s="285"/>
      <c r="AA32" s="285"/>
      <c r="AB32" s="286"/>
      <c r="AC32" s="55"/>
      <c r="AF32" s="284" cm="1">
        <f t="array" ref="AF32">INDEX(LUR!$A:$L,AH29,4)</f>
        <v>0</v>
      </c>
      <c r="AG32" s="285"/>
      <c r="AH32" s="285"/>
      <c r="AI32" s="286"/>
      <c r="AJ32" s="284" cm="1">
        <f t="array" ref="AJ32">INDEX(LUR!$A:$L,AL29,4)</f>
        <v>0</v>
      </c>
      <c r="AK32" s="285"/>
      <c r="AL32" s="285"/>
      <c r="AM32" s="286"/>
      <c r="AN32" s="284" cm="1">
        <f t="array" ref="AN32">INDEX(LUR!$A:$L,AP29,4)</f>
        <v>0</v>
      </c>
      <c r="AO32" s="285"/>
      <c r="AP32" s="285"/>
      <c r="AQ32" s="286"/>
      <c r="AR32" s="55"/>
    </row>
    <row r="33" spans="2:44" s="56" customFormat="1" ht="15" customHeight="1" x14ac:dyDescent="0.25">
      <c r="B33" s="284" t="str" cm="1">
        <f t="array" ref="B33">INDEX(LUR!$A:$L,D29+1,4)</f>
        <v>Vega - Colón</v>
      </c>
      <c r="C33" s="285"/>
      <c r="D33" s="285"/>
      <c r="E33" s="286"/>
      <c r="F33" s="284" t="str" cm="1">
        <f t="array" ref="F33">INDEX(LUR!$A:$L,H29+1,4)</f>
        <v>Vega - Colon</v>
      </c>
      <c r="G33" s="285"/>
      <c r="H33" s="285"/>
      <c r="I33" s="286"/>
      <c r="J33" s="284" t="str" cm="1">
        <f t="array" ref="J33">INDEX(LUR!$A:$L,L29+1,4)</f>
        <v>O'Higgins - Vega</v>
      </c>
      <c r="K33" s="285"/>
      <c r="L33" s="285"/>
      <c r="M33" s="286"/>
      <c r="N33" s="55"/>
      <c r="O33" s="55"/>
      <c r="Q33" s="284" t="str" cm="1">
        <f t="array" ref="Q33">INDEX(LUR!$A:$L,S29+1,4)</f>
        <v>Colón -Talcahuano</v>
      </c>
      <c r="R33" s="285"/>
      <c r="S33" s="285"/>
      <c r="T33" s="286"/>
      <c r="U33" s="284" t="str" cm="1">
        <f t="array" ref="U33">INDEX(LUR!$A:$L,W29+1,4)</f>
        <v>Vega - Colón</v>
      </c>
      <c r="V33" s="285"/>
      <c r="W33" s="285"/>
      <c r="X33" s="286"/>
      <c r="Y33" s="284" t="str" cm="1">
        <f t="array" ref="Y33">INDEX(LUR!$A:$L,AA29+1,4)</f>
        <v>Mall -Autopista</v>
      </c>
      <c r="Z33" s="285"/>
      <c r="AA33" s="285"/>
      <c r="AB33" s="286"/>
      <c r="AC33" s="55"/>
      <c r="AF33" s="284" cm="1">
        <f t="array" ref="AF33">INDEX(LUR!$A:$L,AH29+1,4)</f>
        <v>0</v>
      </c>
      <c r="AG33" s="285"/>
      <c r="AH33" s="285"/>
      <c r="AI33" s="286"/>
      <c r="AJ33" s="284" cm="1">
        <f t="array" ref="AJ33">INDEX(LUR!$A:$L,AL29+1,4)</f>
        <v>0</v>
      </c>
      <c r="AK33" s="285"/>
      <c r="AL33" s="285"/>
      <c r="AM33" s="286"/>
      <c r="AN33" s="284" cm="1">
        <f t="array" ref="AN33">INDEX(LUR!$A:$L,AP29+1,4)</f>
        <v>0</v>
      </c>
      <c r="AO33" s="285"/>
      <c r="AP33" s="285"/>
      <c r="AQ33" s="286"/>
      <c r="AR33" s="55"/>
    </row>
    <row r="34" spans="2:44" s="56" customFormat="1" ht="15" customHeight="1" x14ac:dyDescent="0.25">
      <c r="B34" s="284" t="str" cm="1">
        <f t="array" ref="B34">INDEX(LUR!$A:$L,D29+2,4)</f>
        <v>Talcahuano</v>
      </c>
      <c r="C34" s="285"/>
      <c r="D34" s="285"/>
      <c r="E34" s="286"/>
      <c r="F34" s="284" t="str" cm="1">
        <f t="array" ref="F34">INDEX(LUR!$A:$L,H29+2,4)</f>
        <v>Talcahuano</v>
      </c>
      <c r="G34" s="285"/>
      <c r="H34" s="285"/>
      <c r="I34" s="286"/>
      <c r="J34" s="284" t="str" cm="1">
        <f t="array" ref="J34">INDEX(LUR!$A:$L,L29+2,4)</f>
        <v>Hospital Higueras</v>
      </c>
      <c r="K34" s="285"/>
      <c r="L34" s="285"/>
      <c r="M34" s="286"/>
      <c r="N34" s="55"/>
      <c r="O34" s="55"/>
      <c r="Q34" s="284" t="str" cm="1">
        <f t="array" ref="Q34">INDEX(LUR!$A:$L,S29+2,4)</f>
        <v>P.Arco -N.Lobos</v>
      </c>
      <c r="R34" s="285"/>
      <c r="S34" s="285"/>
      <c r="T34" s="286"/>
      <c r="U34" s="284" t="str" cm="1">
        <f t="array" ref="U34">INDEX(LUR!$A:$L,W29+2,4)</f>
        <v>Pte. Arco Thno.</v>
      </c>
      <c r="V34" s="285"/>
      <c r="W34" s="285"/>
      <c r="X34" s="286"/>
      <c r="Y34" s="284" t="str" cm="1">
        <f t="array" ref="Y34">INDEX(LUR!$A:$L,AA29+2,4)</f>
        <v>Talcahuano -Pte .Arco</v>
      </c>
      <c r="Z34" s="285"/>
      <c r="AA34" s="285"/>
      <c r="AB34" s="286"/>
      <c r="AC34" s="55"/>
      <c r="AF34" s="284" cm="1">
        <f t="array" ref="AF34">INDEX(LUR!$A:$L,AH29+2,4)</f>
        <v>0</v>
      </c>
      <c r="AG34" s="285"/>
      <c r="AH34" s="285"/>
      <c r="AI34" s="286"/>
      <c r="AJ34" s="284" cm="1">
        <f t="array" ref="AJ34">INDEX(LUR!$A:$L,AL29+2,4)</f>
        <v>0</v>
      </c>
      <c r="AK34" s="285"/>
      <c r="AL34" s="285"/>
      <c r="AM34" s="286"/>
      <c r="AN34" s="284" cm="1">
        <f t="array" ref="AN34">INDEX(LUR!$A:$L,AP29+2,4)</f>
        <v>0</v>
      </c>
      <c r="AO34" s="285"/>
      <c r="AP34" s="285"/>
      <c r="AQ34" s="286"/>
      <c r="AR34" s="55"/>
    </row>
    <row r="35" spans="2:44" s="53" customFormat="1" ht="23.25" customHeight="1" x14ac:dyDescent="0.25">
      <c r="B35" s="278" t="s">
        <v>552</v>
      </c>
      <c r="C35" s="279"/>
      <c r="D35" s="279"/>
      <c r="E35" s="280"/>
      <c r="F35" s="278" t="s">
        <v>552</v>
      </c>
      <c r="G35" s="279"/>
      <c r="H35" s="279"/>
      <c r="I35" s="280"/>
      <c r="J35" s="278" t="s">
        <v>552</v>
      </c>
      <c r="K35" s="279"/>
      <c r="L35" s="279"/>
      <c r="M35" s="280"/>
      <c r="N35" s="54"/>
      <c r="O35" s="54"/>
      <c r="Q35" s="278" t="s">
        <v>552</v>
      </c>
      <c r="R35" s="279"/>
      <c r="S35" s="279"/>
      <c r="T35" s="280"/>
      <c r="U35" s="278" t="s">
        <v>552</v>
      </c>
      <c r="V35" s="279"/>
      <c r="W35" s="279"/>
      <c r="X35" s="280"/>
      <c r="Y35" s="278" t="s">
        <v>552</v>
      </c>
      <c r="Z35" s="279"/>
      <c r="AA35" s="279"/>
      <c r="AB35" s="280"/>
      <c r="AC35" s="54"/>
      <c r="AF35" s="278" t="s">
        <v>552</v>
      </c>
      <c r="AG35" s="279"/>
      <c r="AH35" s="279"/>
      <c r="AI35" s="280"/>
      <c r="AJ35" s="278" t="s">
        <v>552</v>
      </c>
      <c r="AK35" s="279"/>
      <c r="AL35" s="279"/>
      <c r="AM35" s="280"/>
      <c r="AN35" s="278" t="s">
        <v>552</v>
      </c>
      <c r="AO35" s="279"/>
      <c r="AP35" s="279"/>
      <c r="AQ35" s="280"/>
      <c r="AR35" s="54"/>
    </row>
    <row r="36" spans="2:44" s="67" customFormat="1" ht="12" customHeight="1" x14ac:dyDescent="0.25">
      <c r="B36" s="62">
        <v>13</v>
      </c>
      <c r="C36" s="63" t="str">
        <f>VLOOKUP($B$52,BASE!$A$2:$BN$2454,3+B36,0)</f>
        <v>40P</v>
      </c>
      <c r="D36" s="64">
        <f>MATCH(C36,LUR!$A:$A,0)</f>
        <v>522</v>
      </c>
      <c r="E36" s="65"/>
      <c r="F36" s="62">
        <v>14</v>
      </c>
      <c r="G36" s="63" t="str">
        <f>VLOOKUP($B$52,BASE!$A$2:$BN$2454,3+F36,0)</f>
        <v>41R</v>
      </c>
      <c r="H36" s="64">
        <f>MATCH(G36,LUR!$A:$A,0)</f>
        <v>542</v>
      </c>
      <c r="I36" s="65"/>
      <c r="J36" s="62">
        <v>15</v>
      </c>
      <c r="K36" s="63" t="str">
        <f>VLOOKUP($B$52,BASE!$A$2:$BN$2454,3+J36,0)</f>
        <v>42H</v>
      </c>
      <c r="L36" s="64">
        <f>MATCH(K36,LUR!$A:$A,0)</f>
        <v>557</v>
      </c>
      <c r="M36" s="65"/>
      <c r="N36" s="66"/>
      <c r="O36" s="66"/>
      <c r="Q36" s="62">
        <v>31</v>
      </c>
      <c r="R36" s="63" t="str">
        <f>VLOOKUP($B$52,BASE!$A$2:$BN$2454,3+Q36,0)</f>
        <v>71Z</v>
      </c>
      <c r="S36" s="64">
        <f>MATCH(R36,LUR!$A:$A,0)</f>
        <v>802</v>
      </c>
      <c r="T36" s="65"/>
      <c r="U36" s="62">
        <v>32</v>
      </c>
      <c r="V36" s="63" t="str">
        <f>VLOOKUP($B$52,BASE!$A$2:$BN$2454,3+U36,0)</f>
        <v>81S</v>
      </c>
      <c r="W36" s="64">
        <f>MATCH(V36,LUR!$A:$A,0)</f>
        <v>872</v>
      </c>
      <c r="X36" s="65"/>
      <c r="Y36" s="62">
        <v>33</v>
      </c>
      <c r="Z36" s="63">
        <f>VLOOKUP($B$52,BASE!$A$2:$BN$2454,3+Y36,0)</f>
        <v>201</v>
      </c>
      <c r="AA36" s="64" t="e">
        <f>MATCH(Z36,LUR!$A:$A,0)</f>
        <v>#N/A</v>
      </c>
      <c r="AB36" s="65"/>
      <c r="AC36" s="66"/>
      <c r="AF36" s="62">
        <v>49</v>
      </c>
      <c r="AG36" s="63">
        <f>VLOOKUP($B$52,BASE!$A$2:$BN$2454,3+AF36,0)</f>
        <v>0</v>
      </c>
      <c r="AH36" s="64">
        <f>MATCH(AG36,LUR!$A:$A,0)</f>
        <v>961</v>
      </c>
      <c r="AI36" s="65"/>
      <c r="AJ36" s="62">
        <v>50</v>
      </c>
      <c r="AK36" s="63">
        <f>VLOOKUP($B$52,BASE!$A$2:$BN$2454,3+AJ36,0)</f>
        <v>0</v>
      </c>
      <c r="AL36" s="64">
        <f>MATCH(AK36,LUR!$A:$A,0)</f>
        <v>961</v>
      </c>
      <c r="AM36" s="65"/>
      <c r="AN36" s="62">
        <v>51</v>
      </c>
      <c r="AO36" s="63">
        <f>VLOOKUP($B$52,BASE!$A$2:$BN$2454,3+AN36,0)</f>
        <v>0</v>
      </c>
      <c r="AP36" s="64">
        <f>MATCH(AO36,LUR!$A:$A,0)</f>
        <v>961</v>
      </c>
      <c r="AQ36" s="65"/>
      <c r="AR36" s="66"/>
    </row>
    <row r="37" spans="2:44" s="60" customFormat="1" ht="35.25" customHeight="1" x14ac:dyDescent="0.45">
      <c r="B37" s="57"/>
      <c r="C37" s="58" cm="1">
        <f t="array" ref="C37">INDEX(LUR!$A:$L,(_xlfn.XMATCH(C36,LUR!$A:$A,1)),2)</f>
        <v>40</v>
      </c>
      <c r="D37" s="265" t="str" cm="1">
        <f t="array" ref="D37">INDEX(LUR!$A:$L,D36,3)&amp;(RGBCOLOR((INDEX(LUR!$A:$L,D36,6)),(INDEX(LUR!$A:$L,D36,7)),(INDEX(LUR!$A:$L,D36,8))))</f>
        <v>P</v>
      </c>
      <c r="E37" s="59"/>
      <c r="F37" s="57"/>
      <c r="G37" s="58" cm="1">
        <f t="array" ref="G37">INDEX(LUR!$A:$L,(_xlfn.XMATCH(G36,LUR!$A:$A,1)),2)</f>
        <v>41</v>
      </c>
      <c r="H37" s="265" t="str" cm="1">
        <f t="array" ref="H37">INDEX(LUR!$A:$L,H36,3)&amp;(RGBCOLOR((INDEX(LUR!$A:$L,H36,6)),(INDEX(LUR!$A:$L,H36,7)),(INDEX(LUR!$A:$L,H36,8))))</f>
        <v>R</v>
      </c>
      <c r="I37" s="59"/>
      <c r="J37" s="57"/>
      <c r="K37" s="58" cm="1">
        <f t="array" ref="K37">INDEX(LUR!$A:$L,(_xlfn.XMATCH(K36,LUR!$A:$A,1)),2)</f>
        <v>42</v>
      </c>
      <c r="L37" s="265" t="str" cm="1">
        <f t="array" ref="L37">INDEX(LUR!$A:$L,L36,3)&amp;(RGBCOLOR((INDEX(LUR!$A:$L,L36,6)),(INDEX(LUR!$A:$L,L36,7)),(INDEX(LUR!$A:$L,L36,8))))</f>
        <v>H</v>
      </c>
      <c r="M37" s="59"/>
      <c r="O37" s="61"/>
      <c r="Q37" s="57"/>
      <c r="R37" s="58" cm="1">
        <f t="array" ref="R37">INDEX(LUR!$A:$L,(_xlfn.XMATCH(R36,LUR!$A:$A,1)),2)</f>
        <v>71</v>
      </c>
      <c r="S37" s="265" t="str" cm="1">
        <f t="array" ref="S37">INDEX(LUR!$A:$L,S36,3)&amp;(RGBCOLOR((INDEX(LUR!$A:$L,S36,6)),(INDEX(LUR!$A:$L,S36,7)),(INDEX(LUR!$A:$L,S36,8))))</f>
        <v>Z</v>
      </c>
      <c r="T37" s="59"/>
      <c r="U37" s="57"/>
      <c r="V37" s="58" cm="1">
        <f t="array" ref="V37">INDEX(LUR!$A:$L,(_xlfn.XMATCH(V36,LUR!$A:$A,1)),2)</f>
        <v>81</v>
      </c>
      <c r="W37" s="275" t="str" cm="1">
        <f t="array" ref="W37">INDEX(LUR!$A:$L,W36,3)&amp;(RGBCOLOR((INDEX(LUR!$A:$L,W36,6)),(INDEX(LUR!$A:$L,W36,7)),(INDEX(LUR!$A:$L,W36,8))))</f>
        <v>S</v>
      </c>
      <c r="X37" s="59"/>
      <c r="Y37" s="57"/>
      <c r="Z37" s="58" t="str" cm="1">
        <f t="array" ref="Z37">INDEX(LUR!$A:$L,(_xlfn.XMATCH(Z36,LUR!$A:$A,1)),2)</f>
        <v>02</v>
      </c>
      <c r="AA37" s="261" t="e" cm="1">
        <f t="array" ref="AA37">INDEX(LUR!$A:$L,AA36,3)&amp;(RGBCOLOR((INDEX(LUR!$A:$L,AA36,6)),(INDEX(LUR!$A:$L,AA36,7)),(INDEX(LUR!$A:$L,AA36,8))))</f>
        <v>#N/A</v>
      </c>
      <c r="AB37" s="59"/>
      <c r="AF37" s="57"/>
      <c r="AG37" s="58" cm="1">
        <f t="array" ref="AG37">INDEX(LUR!$A:$L,(_xlfn.XMATCH(AG36,LUR!$A:$A,1)),2)</f>
        <v>0</v>
      </c>
      <c r="AH37" s="261" t="str" cm="1">
        <f t="array" ref="AH37">INDEX(LUR!$A:$L,AH36,3)&amp;(RGBCOLOR((INDEX(LUR!$A:$L,AH36,6)),(INDEX(LUR!$A:$L,AH36,7)),(INDEX(LUR!$A:$L,AH36,8))))</f>
        <v/>
      </c>
      <c r="AI37" s="59"/>
      <c r="AJ37" s="57"/>
      <c r="AK37" s="58" cm="1">
        <f t="array" ref="AK37">INDEX(LUR!$A:$L,(_xlfn.XMATCH(AK36,LUR!$A:$A,1)),2)</f>
        <v>0</v>
      </c>
      <c r="AL37" s="261" t="str" cm="1">
        <f t="array" ref="AL37">INDEX(LUR!$A:$L,AL36,3)&amp;(RGBCOLOR((INDEX(LUR!$A:$L,AL36,6)),(INDEX(LUR!$A:$L,AL36,7)),(INDEX(LUR!$A:$L,AL36,8))))</f>
        <v/>
      </c>
      <c r="AM37" s="59"/>
      <c r="AN37" s="57"/>
      <c r="AO37" s="58" cm="1">
        <f t="array" ref="AO37">INDEX(LUR!$A:$L,(_xlfn.XMATCH(AO36,LUR!$A:$A,1)),2)</f>
        <v>0</v>
      </c>
      <c r="AP37" s="261" t="str" cm="1">
        <f t="array" ref="AP37">INDEX(LUR!$A:$L,AP36,3)&amp;(RGBCOLOR((INDEX(LUR!$A:$L,AP36,6)),(INDEX(LUR!$A:$L,AP36,7)),(INDEX(LUR!$A:$L,AP36,8))))</f>
        <v/>
      </c>
      <c r="AQ37" s="59"/>
    </row>
    <row r="38" spans="2:44" s="53" customFormat="1" ht="26.25" customHeight="1" x14ac:dyDescent="0.25">
      <c r="B38" s="284" t="str" cm="1">
        <f t="array" ref="B38">CONCATENATE("a ",INDEX(LUR!$A:$L,D36+3,4))</f>
        <v>a 4 ESQUINAS</v>
      </c>
      <c r="C38" s="285"/>
      <c r="D38" s="285"/>
      <c r="E38" s="286"/>
      <c r="F38" s="284" t="str" cm="1">
        <f t="array" ref="F38">CONCATENATE("a ",INDEX(LUR!$A:$L,H36+3,4))</f>
        <v>a HUALPENCILLO</v>
      </c>
      <c r="G38" s="285"/>
      <c r="H38" s="285"/>
      <c r="I38" s="286"/>
      <c r="J38" s="284" t="str" cm="1">
        <f t="array" ref="J38">CONCATENATE("a ",INDEX(LUR!$A:$L,L36+3,4))</f>
        <v>a HUALPEN - 4 ESQ</v>
      </c>
      <c r="K38" s="285"/>
      <c r="L38" s="285"/>
      <c r="M38" s="286"/>
      <c r="N38" s="54"/>
      <c r="O38" s="54"/>
      <c r="Q38" s="284" t="str" cm="1">
        <f t="array" ref="Q38">CONCATENATE("a ",INDEX(LUR!$A:$L,S36+3,4))</f>
        <v>a 4 ESQUINAS - LENGA</v>
      </c>
      <c r="R38" s="285"/>
      <c r="S38" s="285"/>
      <c r="T38" s="286"/>
      <c r="U38" s="284" t="str" cm="1">
        <f t="array" ref="U38">CONCATENATE("a ",INDEX(LUR!$A:$L,W36+3,4))</f>
        <v>a PUERTO</v>
      </c>
      <c r="V38" s="285"/>
      <c r="W38" s="285"/>
      <c r="X38" s="286"/>
      <c r="Y38" s="284" t="e" cm="1">
        <f t="array" ref="Y38">CONCATENATE("a ",INDEX(LUR!$A:$L,AA36+3,4))</f>
        <v>#N/A</v>
      </c>
      <c r="Z38" s="285"/>
      <c r="AA38" s="285"/>
      <c r="AB38" s="286"/>
      <c r="AC38" s="54"/>
      <c r="AF38" s="284" t="str" cm="1">
        <f t="array" ref="AF38">CONCATENATE("a ",INDEX(LUR!$A:$L,AH36+3,4))</f>
        <v>a 0</v>
      </c>
      <c r="AG38" s="285"/>
      <c r="AH38" s="285"/>
      <c r="AI38" s="286"/>
      <c r="AJ38" s="284" t="str" cm="1">
        <f t="array" ref="AJ38">CONCATENATE("a ",INDEX(LUR!$A:$L,AL36+3,4))</f>
        <v>a 0</v>
      </c>
      <c r="AK38" s="285"/>
      <c r="AL38" s="285"/>
      <c r="AM38" s="286"/>
      <c r="AN38" s="284" t="str" cm="1">
        <f t="array" ref="AN38">CONCATENATE("a ",INDEX(LUR!$A:$L,AP36+3,4))</f>
        <v>a 0</v>
      </c>
      <c r="AO38" s="285"/>
      <c r="AP38" s="285"/>
      <c r="AQ38" s="286"/>
      <c r="AR38" s="54"/>
    </row>
    <row r="39" spans="2:44" s="56" customFormat="1" ht="15" customHeight="1" x14ac:dyDescent="0.25">
      <c r="B39" s="284" t="str" cm="1">
        <f t="array" ref="B39">INDEX(LUR!$A:$L,D36,4)</f>
        <v>Freire- Prat</v>
      </c>
      <c r="C39" s="285"/>
      <c r="D39" s="285"/>
      <c r="E39" s="286"/>
      <c r="F39" s="284" t="str" cm="1">
        <f t="array" ref="F39">INDEX(LUR!$A:$L,H36,4)</f>
        <v>Centro - Freire</v>
      </c>
      <c r="G39" s="285"/>
      <c r="H39" s="285"/>
      <c r="I39" s="286"/>
      <c r="J39" s="284" t="str" cm="1">
        <f t="array" ref="J39">INDEX(LUR!$A:$L,L36,4)</f>
        <v>Centro -Freire</v>
      </c>
      <c r="K39" s="285"/>
      <c r="L39" s="285"/>
      <c r="M39" s="286"/>
      <c r="N39" s="55"/>
      <c r="O39" s="55"/>
      <c r="Q39" s="284" t="str" cm="1">
        <f t="array" ref="Q39">INDEX(LUR!$A:$L,S36,4)</f>
        <v>Freire -Prat</v>
      </c>
      <c r="R39" s="285"/>
      <c r="S39" s="285"/>
      <c r="T39" s="286"/>
      <c r="U39" s="284" t="str" cm="1">
        <f t="array" ref="U39">INDEX(LUR!$A:$L,W36,4)</f>
        <v>Prat -Vega</v>
      </c>
      <c r="V39" s="285"/>
      <c r="W39" s="285"/>
      <c r="X39" s="286"/>
      <c r="Y39" s="284" t="e" cm="1">
        <f t="array" ref="Y39">INDEX(LUR!$A:$L,AA36,4)</f>
        <v>#N/A</v>
      </c>
      <c r="Z39" s="285"/>
      <c r="AA39" s="285"/>
      <c r="AB39" s="286"/>
      <c r="AC39" s="55"/>
      <c r="AF39" s="284" cm="1">
        <f t="array" ref="AF39">INDEX(LUR!$A:$L,AH36,4)</f>
        <v>0</v>
      </c>
      <c r="AG39" s="285"/>
      <c r="AH39" s="285"/>
      <c r="AI39" s="286"/>
      <c r="AJ39" s="284" cm="1">
        <f t="array" ref="AJ39">INDEX(LUR!$A:$L,AL36,4)</f>
        <v>0</v>
      </c>
      <c r="AK39" s="285"/>
      <c r="AL39" s="285"/>
      <c r="AM39" s="286"/>
      <c r="AN39" s="284" cm="1">
        <f t="array" ref="AN39">INDEX(LUR!$A:$L,AP36,4)</f>
        <v>0</v>
      </c>
      <c r="AO39" s="285"/>
      <c r="AP39" s="285"/>
      <c r="AQ39" s="286"/>
      <c r="AR39" s="55"/>
    </row>
    <row r="40" spans="2:44" s="56" customFormat="1" ht="15" customHeight="1" x14ac:dyDescent="0.25">
      <c r="B40" s="284" t="str" cm="1">
        <f t="array" ref="B40">INDEX(LUR!$A:$L,D36+1,4)</f>
        <v>Vega- Lan C</v>
      </c>
      <c r="C40" s="285"/>
      <c r="D40" s="285"/>
      <c r="E40" s="286"/>
      <c r="F40" s="284" t="str" cm="1">
        <f t="array" ref="F40">INDEX(LUR!$A:$L,H36+1,4)</f>
        <v>Vega- Lan B</v>
      </c>
      <c r="G40" s="285"/>
      <c r="H40" s="285"/>
      <c r="I40" s="286"/>
      <c r="J40" s="284" t="str" cm="1">
        <f t="array" ref="J40">INDEX(LUR!$A:$L,L36+1,4)</f>
        <v>Vega - C.Hipico</v>
      </c>
      <c r="K40" s="285"/>
      <c r="L40" s="285"/>
      <c r="M40" s="286"/>
      <c r="N40" s="55"/>
      <c r="O40" s="55"/>
      <c r="Q40" s="284" t="str" cm="1">
        <f t="array" ref="Q40">INDEX(LUR!$A:$L,S36+1,4)</f>
        <v>Hualpencillo</v>
      </c>
      <c r="R40" s="285"/>
      <c r="S40" s="285"/>
      <c r="T40" s="286"/>
      <c r="U40" s="284" t="str" cm="1">
        <f t="array" ref="U40">INDEX(LUR!$A:$L,W36+1,4)</f>
        <v>Hualpencillo</v>
      </c>
      <c r="V40" s="285"/>
      <c r="W40" s="285"/>
      <c r="X40" s="286"/>
      <c r="Y40" s="284" t="e" cm="1">
        <f t="array" ref="Y40">INDEX(LUR!$A:$L,AA36+1,4)</f>
        <v>#N/A</v>
      </c>
      <c r="Z40" s="285"/>
      <c r="AA40" s="285"/>
      <c r="AB40" s="286"/>
      <c r="AC40" s="55"/>
      <c r="AF40" s="284" cm="1">
        <f t="array" ref="AF40">INDEX(LUR!$A:$L,AH36+1,4)</f>
        <v>0</v>
      </c>
      <c r="AG40" s="285"/>
      <c r="AH40" s="285"/>
      <c r="AI40" s="286"/>
      <c r="AJ40" s="284" cm="1">
        <f t="array" ref="AJ40">INDEX(LUR!$A:$L,AL36+1,4)</f>
        <v>0</v>
      </c>
      <c r="AK40" s="285"/>
      <c r="AL40" s="285"/>
      <c r="AM40" s="286"/>
      <c r="AN40" s="284" cm="1">
        <f t="array" ref="AN40">INDEX(LUR!$A:$L,AP36+1,4)</f>
        <v>0</v>
      </c>
      <c r="AO40" s="285"/>
      <c r="AP40" s="285"/>
      <c r="AQ40" s="286"/>
      <c r="AR40" s="55"/>
    </row>
    <row r="41" spans="2:44" s="56" customFormat="1" ht="15" customHeight="1" x14ac:dyDescent="0.25">
      <c r="B41" s="284" t="str" cm="1">
        <f t="array" ref="B41">INDEX(LUR!$A:$L,D36+2,4)</f>
        <v>Bremen -Cañería</v>
      </c>
      <c r="C41" s="285"/>
      <c r="D41" s="285"/>
      <c r="E41" s="286"/>
      <c r="F41" s="284" t="str" cm="1">
        <f t="array" ref="F41">INDEX(LUR!$A:$L,H36+2,4)</f>
        <v>Los Boldos</v>
      </c>
      <c r="G41" s="285"/>
      <c r="H41" s="285"/>
      <c r="I41" s="286"/>
      <c r="J41" s="284" t="str" cm="1">
        <f t="array" ref="J41">INDEX(LUR!$A:$L,L36+2,4)</f>
        <v>Finlandia</v>
      </c>
      <c r="K41" s="285"/>
      <c r="L41" s="285"/>
      <c r="M41" s="286"/>
      <c r="N41" s="55"/>
      <c r="O41" s="55"/>
      <c r="Q41" s="284" t="str" cm="1">
        <f t="array" ref="Q41">INDEX(LUR!$A:$L,S36+2,4)</f>
        <v>Bremen- Cañeria</v>
      </c>
      <c r="R41" s="285"/>
      <c r="S41" s="285"/>
      <c r="T41" s="286"/>
      <c r="U41" s="284" t="str" cm="1">
        <f t="array" ref="U41">INDEX(LUR!$A:$L,W36+2,4)</f>
        <v>Lan C- Industrias</v>
      </c>
      <c r="V41" s="285"/>
      <c r="W41" s="285"/>
      <c r="X41" s="286"/>
      <c r="Y41" s="284" t="e" cm="1">
        <f t="array" ref="Y41">INDEX(LUR!$A:$L,AA36+2,4)</f>
        <v>#N/A</v>
      </c>
      <c r="Z41" s="285"/>
      <c r="AA41" s="285"/>
      <c r="AB41" s="286"/>
      <c r="AC41" s="55"/>
      <c r="AF41" s="284" cm="1">
        <f t="array" ref="AF41">INDEX(LUR!$A:$L,AH36+2,4)</f>
        <v>0</v>
      </c>
      <c r="AG41" s="285"/>
      <c r="AH41" s="285"/>
      <c r="AI41" s="286"/>
      <c r="AJ41" s="284" cm="1">
        <f t="array" ref="AJ41">INDEX(LUR!$A:$L,AL36+2,4)</f>
        <v>0</v>
      </c>
      <c r="AK41" s="285"/>
      <c r="AL41" s="285"/>
      <c r="AM41" s="286"/>
      <c r="AN41" s="284" cm="1">
        <f t="array" ref="AN41">INDEX(LUR!$A:$L,AP36+2,4)</f>
        <v>0</v>
      </c>
      <c r="AO41" s="285"/>
      <c r="AP41" s="285"/>
      <c r="AQ41" s="286"/>
      <c r="AR41" s="55"/>
    </row>
    <row r="42" spans="2:44" s="53" customFormat="1" ht="23.25" customHeight="1" x14ac:dyDescent="0.25">
      <c r="B42" s="278" t="s">
        <v>552</v>
      </c>
      <c r="C42" s="279"/>
      <c r="D42" s="279"/>
      <c r="E42" s="280"/>
      <c r="F42" s="278" t="s">
        <v>552</v>
      </c>
      <c r="G42" s="279"/>
      <c r="H42" s="279"/>
      <c r="I42" s="280"/>
      <c r="J42" s="278" t="s">
        <v>552</v>
      </c>
      <c r="K42" s="279"/>
      <c r="L42" s="279"/>
      <c r="M42" s="280"/>
      <c r="N42" s="54"/>
      <c r="O42" s="54"/>
      <c r="Q42" s="278" t="s">
        <v>552</v>
      </c>
      <c r="R42" s="279"/>
      <c r="S42" s="279"/>
      <c r="T42" s="280"/>
      <c r="U42" s="278" t="s">
        <v>552</v>
      </c>
      <c r="V42" s="279"/>
      <c r="W42" s="279"/>
      <c r="X42" s="280"/>
      <c r="Y42" s="278" t="s">
        <v>552</v>
      </c>
      <c r="Z42" s="279"/>
      <c r="AA42" s="279"/>
      <c r="AB42" s="280"/>
      <c r="AC42" s="54"/>
      <c r="AF42" s="278" t="s">
        <v>552</v>
      </c>
      <c r="AG42" s="279"/>
      <c r="AH42" s="279"/>
      <c r="AI42" s="280"/>
      <c r="AJ42" s="278" t="s">
        <v>552</v>
      </c>
      <c r="AK42" s="279"/>
      <c r="AL42" s="279"/>
      <c r="AM42" s="280"/>
      <c r="AN42" s="278" t="s">
        <v>552</v>
      </c>
      <c r="AO42" s="279"/>
      <c r="AP42" s="279"/>
      <c r="AQ42" s="280"/>
      <c r="AR42" s="54"/>
    </row>
    <row r="43" spans="2:44" s="67" customFormat="1" ht="12" customHeight="1" x14ac:dyDescent="0.25">
      <c r="B43" s="62">
        <v>16</v>
      </c>
      <c r="C43" s="63" t="str">
        <f>VLOOKUP($B$52,BASE!$A$2:$BN$2454,3+B43,0)</f>
        <v>43T</v>
      </c>
      <c r="D43" s="64">
        <f>MATCH(C43,LUR!$A:$A,0)</f>
        <v>567</v>
      </c>
      <c r="E43" s="65"/>
      <c r="F43" s="62">
        <v>17</v>
      </c>
      <c r="G43" s="63" t="str">
        <f>VLOOKUP($B$52,BASE!$A$2:$BN$2454,3+F43,0)</f>
        <v>44B</v>
      </c>
      <c r="H43" s="64">
        <f>MATCH(G43,LUR!$A:$A,0)</f>
        <v>592</v>
      </c>
      <c r="I43" s="65"/>
      <c r="J43" s="62">
        <v>18</v>
      </c>
      <c r="K43" s="63" t="str">
        <f>VLOOKUP($B$52,BASE!$A$2:$BN$2454,3+J43,0)</f>
        <v>44U</v>
      </c>
      <c r="L43" s="64">
        <f>MATCH(K43,LUR!$A:$A,0)</f>
        <v>582</v>
      </c>
      <c r="M43" s="65"/>
      <c r="N43" s="66"/>
      <c r="O43" s="66"/>
      <c r="Q43" s="62">
        <v>34</v>
      </c>
      <c r="R43" s="63" t="str">
        <f>VLOOKUP($B$52,BASE!$A$2:$BN$2454,3+Q43,0)</f>
        <v>201AU</v>
      </c>
      <c r="S43" s="64" t="e">
        <f>MATCH(R43,LUR!$A:$A,0)</f>
        <v>#N/A</v>
      </c>
      <c r="T43" s="65"/>
      <c r="U43" s="62">
        <v>35</v>
      </c>
      <c r="V43" s="63">
        <f>VLOOKUP($B$52,BASE!$A$2:$BN$2454,3+U43,0)</f>
        <v>302</v>
      </c>
      <c r="W43" s="64" t="e">
        <f>MATCH(V43,LUR!$A:$A,0)</f>
        <v>#N/A</v>
      </c>
      <c r="X43" s="65"/>
      <c r="Y43" s="62">
        <v>36</v>
      </c>
      <c r="Z43" s="63">
        <f>VLOOKUP($B$52,BASE!$A$2:$BN$2454,3+Y43,0)</f>
        <v>304</v>
      </c>
      <c r="AA43" s="64" t="e">
        <f>MATCH(Z43,LUR!$A:$A,0)</f>
        <v>#N/A</v>
      </c>
      <c r="AB43" s="65"/>
      <c r="AC43" s="66"/>
      <c r="AF43" s="62">
        <v>52</v>
      </c>
      <c r="AG43" s="63">
        <f>VLOOKUP($B$52,BASE!$A$2:$BN$2454,3+AF43,0)</f>
        <v>0</v>
      </c>
      <c r="AH43" s="64">
        <f>MATCH(AG43,LUR!$A:$A,0)</f>
        <v>961</v>
      </c>
      <c r="AI43" s="65"/>
      <c r="AJ43" s="62">
        <v>53</v>
      </c>
      <c r="AK43" s="63">
        <f>VLOOKUP($B$52,BASE!$A$2:$BN$2454,3+AJ43,0)</f>
        <v>0</v>
      </c>
      <c r="AL43" s="64">
        <f>MATCH(AK43,LUR!$A:$A,0)</f>
        <v>961</v>
      </c>
      <c r="AM43" s="65"/>
      <c r="AN43" s="62">
        <v>54</v>
      </c>
      <c r="AO43" s="63">
        <f>VLOOKUP($B$52,BASE!$A$2:$BN$2454,3+AN43,0)</f>
        <v>0</v>
      </c>
      <c r="AP43" s="64">
        <f>MATCH(AO43,LUR!$A:$A,0)</f>
        <v>961</v>
      </c>
      <c r="AQ43" s="65"/>
      <c r="AR43" s="66"/>
    </row>
    <row r="44" spans="2:44" s="60" customFormat="1" ht="35.25" customHeight="1" x14ac:dyDescent="0.45">
      <c r="B44" s="57"/>
      <c r="C44" s="58" cm="1">
        <f t="array" ref="C44">INDEX(LUR!$A:$L,(_xlfn.XMATCH(C43,LUR!$A:$A,1)),2)</f>
        <v>43</v>
      </c>
      <c r="D44" s="265" t="str" cm="1">
        <f t="array" ref="D44">INDEX(LUR!$A:$L,D43,3)&amp;(RGBCOLOR((INDEX(LUR!$A:$L,D43,6)),(INDEX(LUR!$A:$L,D43,7)),(INDEX(LUR!$A:$L,D43,8))))</f>
        <v>T</v>
      </c>
      <c r="E44" s="59"/>
      <c r="F44" s="57"/>
      <c r="G44" s="58" cm="1">
        <f t="array" ref="G44">INDEX(LUR!$A:$L,(_xlfn.XMATCH(G43,LUR!$A:$A,1)),2)</f>
        <v>44</v>
      </c>
      <c r="H44" s="265" t="str" cm="1">
        <f t="array" ref="H44">INDEX(LUR!$A:$L,H43,3)&amp;(RGBCOLOR((INDEX(LUR!$A:$L,H43,6)),(INDEX(LUR!$A:$L,H43,7)),(INDEX(LUR!$A:$L,H43,8))))</f>
        <v>B</v>
      </c>
      <c r="I44" s="59"/>
      <c r="J44" s="57"/>
      <c r="K44" s="58" cm="1">
        <f t="array" ref="K44">INDEX(LUR!$A:$L,(_xlfn.XMATCH(K43,LUR!$A:$A,1)),2)</f>
        <v>44</v>
      </c>
      <c r="L44" s="265" t="str" cm="1">
        <f t="array" ref="L44">INDEX(LUR!$A:$L,L43,3)&amp;(RGBCOLOR((INDEX(LUR!$A:$L,L43,6)),(INDEX(LUR!$A:$L,L43,7)),(INDEX(LUR!$A:$L,L43,8))))</f>
        <v>U</v>
      </c>
      <c r="M44" s="59"/>
      <c r="O44" s="61"/>
      <c r="Q44" s="57"/>
      <c r="R44" s="58" cm="1">
        <f t="array" ref="R44">INDEX(LUR!$A:$L,(_xlfn.XMATCH(R43,LUR!$A:$A,1)),2)</f>
        <v>201</v>
      </c>
      <c r="S44" s="261" t="e" cm="1">
        <f t="array" ref="S44">INDEX(LUR!$A:$L,S43,3)&amp;(RGBCOLOR((INDEX(LUR!$A:$L,S43,6)),(INDEX(LUR!$A:$L,S43,7)),(INDEX(LUR!$A:$L,S43,8))))</f>
        <v>#N/A</v>
      </c>
      <c r="T44" s="59"/>
      <c r="U44" s="57"/>
      <c r="V44" s="58" t="str" cm="1">
        <f t="array" ref="V44">INDEX(LUR!$A:$L,(_xlfn.XMATCH(V43,LUR!$A:$A,1)),2)</f>
        <v>02</v>
      </c>
      <c r="W44" s="261" t="e" cm="1">
        <f t="array" ref="W44">INDEX(LUR!$A:$L,W43,3)&amp;(RGBCOLOR((INDEX(LUR!$A:$L,W43,6)),(INDEX(LUR!$A:$L,W43,7)),(INDEX(LUR!$A:$L,W43,8))))</f>
        <v>#N/A</v>
      </c>
      <c r="X44" s="59"/>
      <c r="Y44" s="57"/>
      <c r="Z44" s="58" t="str" cm="1">
        <f t="array" ref="Z44">INDEX(LUR!$A:$L,(_xlfn.XMATCH(Z43,LUR!$A:$A,1)),2)</f>
        <v>02</v>
      </c>
      <c r="AA44" s="261" t="e" cm="1">
        <f t="array" ref="AA44">INDEX(LUR!$A:$L,AA43,3)&amp;(RGBCOLOR((INDEX(LUR!$A:$L,AA43,6)),(INDEX(LUR!$A:$L,AA43,7)),(INDEX(LUR!$A:$L,AA43,8))))</f>
        <v>#N/A</v>
      </c>
      <c r="AB44" s="59"/>
      <c r="AF44" s="57"/>
      <c r="AG44" s="58" cm="1">
        <f t="array" ref="AG44">INDEX(LUR!$A:$L,(_xlfn.XMATCH(AG43,LUR!$A:$A,1)),2)</f>
        <v>0</v>
      </c>
      <c r="AH44" s="261" t="str" cm="1">
        <f t="array" ref="AH44">INDEX(LUR!$A:$L,AH43,3)&amp;(RGBCOLOR((INDEX(LUR!$A:$L,AH43,6)),(INDEX(LUR!$A:$L,AH43,7)),(INDEX(LUR!$A:$L,AH43,8))))</f>
        <v/>
      </c>
      <c r="AI44" s="59"/>
      <c r="AJ44" s="57"/>
      <c r="AK44" s="58" cm="1">
        <f t="array" ref="AK44">INDEX(LUR!$A:$L,(_xlfn.XMATCH(AK43,LUR!$A:$A,1)),2)</f>
        <v>0</v>
      </c>
      <c r="AL44" s="261" t="str" cm="1">
        <f t="array" ref="AL44">INDEX(LUR!$A:$L,AL43,3)&amp;(RGBCOLOR((INDEX(LUR!$A:$L,AL43,6)),(INDEX(LUR!$A:$L,AL43,7)),(INDEX(LUR!$A:$L,AL43,8))))</f>
        <v/>
      </c>
      <c r="AM44" s="59"/>
      <c r="AN44" s="57"/>
      <c r="AO44" s="58" cm="1">
        <f t="array" ref="AO44">INDEX(LUR!$A:$L,(_xlfn.XMATCH(AO43,LUR!$A:$A,1)),2)</f>
        <v>0</v>
      </c>
      <c r="AP44" s="261" t="str" cm="1">
        <f t="array" ref="AP44">INDEX(LUR!$A:$L,AP43,3)&amp;(RGBCOLOR((INDEX(LUR!$A:$L,AP43,6)),(INDEX(LUR!$A:$L,AP43,7)),(INDEX(LUR!$A:$L,AP43,8))))</f>
        <v/>
      </c>
      <c r="AQ44" s="59"/>
    </row>
    <row r="45" spans="2:44" s="53" customFormat="1" ht="26.25" customHeight="1" x14ac:dyDescent="0.25">
      <c r="B45" s="284" t="str" cm="1">
        <f t="array" ref="B45">CONCATENATE("a ",INDEX(LUR!$A:$L,D43+3,4))</f>
        <v>a HUALPENCILLO</v>
      </c>
      <c r="C45" s="285"/>
      <c r="D45" s="285"/>
      <c r="E45" s="286"/>
      <c r="F45" s="284" t="str" cm="1">
        <f t="array" ref="F45">CONCATENATE("a ",INDEX(LUR!$A:$L,H43+3,4))</f>
        <v>a HUALPENCILLO</v>
      </c>
      <c r="G45" s="285"/>
      <c r="H45" s="285"/>
      <c r="I45" s="286"/>
      <c r="J45" s="284" t="str" cm="1">
        <f t="array" ref="J45">CONCATENATE("a ",INDEX(LUR!$A:$L,L43+3,4))</f>
        <v>a HUALPENCILLO</v>
      </c>
      <c r="K45" s="285"/>
      <c r="L45" s="285"/>
      <c r="M45" s="286"/>
      <c r="N45" s="54"/>
      <c r="O45" s="54"/>
      <c r="Q45" s="284" t="e" cm="1">
        <f t="array" ref="Q45">CONCATENATE("a ",INDEX(LUR!$A:$L,S43+3,4))</f>
        <v>#N/A</v>
      </c>
      <c r="R45" s="285"/>
      <c r="S45" s="285"/>
      <c r="T45" s="286"/>
      <c r="U45" s="284" t="e" cm="1">
        <f t="array" ref="U45">CONCATENATE("a ",INDEX(LUR!$A:$L,W43+3,4))</f>
        <v>#N/A</v>
      </c>
      <c r="V45" s="285"/>
      <c r="W45" s="285"/>
      <c r="X45" s="286"/>
      <c r="Y45" s="284" t="e" cm="1">
        <f t="array" ref="Y45">CONCATENATE("a ",INDEX(LUR!$A:$L,AA43+3,4))</f>
        <v>#N/A</v>
      </c>
      <c r="Z45" s="285"/>
      <c r="AA45" s="285"/>
      <c r="AB45" s="286"/>
      <c r="AC45" s="54"/>
      <c r="AF45" s="284" t="str" cm="1">
        <f t="array" ref="AF45">CONCATENATE("a ",INDEX(LUR!$A:$L,AH43+3,4))</f>
        <v>a 0</v>
      </c>
      <c r="AG45" s="285"/>
      <c r="AH45" s="285"/>
      <c r="AI45" s="286"/>
      <c r="AJ45" s="284" t="str" cm="1">
        <f t="array" ref="AJ45">CONCATENATE("a ",INDEX(LUR!$A:$L,AL43+3,4))</f>
        <v>a 0</v>
      </c>
      <c r="AK45" s="285"/>
      <c r="AL45" s="285"/>
      <c r="AM45" s="286"/>
      <c r="AN45" s="284" t="str" cm="1">
        <f t="array" ref="AN45">CONCATENATE("a ",INDEX(LUR!$A:$L,AP43+3,4))</f>
        <v>a 0</v>
      </c>
      <c r="AO45" s="285"/>
      <c r="AP45" s="285"/>
      <c r="AQ45" s="286"/>
      <c r="AR45" s="54"/>
    </row>
    <row r="46" spans="2:44" s="56" customFormat="1" ht="15" customHeight="1" x14ac:dyDescent="0.25">
      <c r="B46" s="284" t="str" cm="1">
        <f t="array" ref="B46">INDEX(LUR!$A:$L,D43,4)</f>
        <v>O´Higgins</v>
      </c>
      <c r="C46" s="285"/>
      <c r="D46" s="285"/>
      <c r="E46" s="286"/>
      <c r="F46" s="284" t="str" cm="1">
        <f t="array" ref="F46">INDEX(LUR!$A:$L,H43,4)</f>
        <v>Freire-Vega</v>
      </c>
      <c r="G46" s="285"/>
      <c r="H46" s="285"/>
      <c r="I46" s="286"/>
      <c r="J46" s="284" t="str" cm="1">
        <f t="array" ref="J46">INDEX(LUR!$A:$L,L43,4)</f>
        <v>Torreones-Freire</v>
      </c>
      <c r="K46" s="285"/>
      <c r="L46" s="285"/>
      <c r="M46" s="286"/>
      <c r="N46" s="55"/>
      <c r="O46" s="55"/>
      <c r="Q46" s="284" t="e" cm="1">
        <f t="array" ref="Q46">INDEX(LUR!$A:$L,S43,4)</f>
        <v>#N/A</v>
      </c>
      <c r="R46" s="285"/>
      <c r="S46" s="285"/>
      <c r="T46" s="286"/>
      <c r="U46" s="284" t="e" cm="1">
        <f t="array" ref="U46">INDEX(LUR!$A:$L,W43,4)</f>
        <v>#N/A</v>
      </c>
      <c r="V46" s="285"/>
      <c r="W46" s="285"/>
      <c r="X46" s="286"/>
      <c r="Y46" s="284" t="e" cm="1">
        <f t="array" ref="Y46">INDEX(LUR!$A:$L,AA43,4)</f>
        <v>#N/A</v>
      </c>
      <c r="Z46" s="285"/>
      <c r="AA46" s="285"/>
      <c r="AB46" s="286"/>
      <c r="AC46" s="55"/>
      <c r="AF46" s="284" cm="1">
        <f t="array" ref="AF46">INDEX(LUR!$A:$L,AH43,4)</f>
        <v>0</v>
      </c>
      <c r="AG46" s="285"/>
      <c r="AH46" s="285"/>
      <c r="AI46" s="286"/>
      <c r="AJ46" s="284" cm="1">
        <f t="array" ref="AJ46">INDEX(LUR!$A:$L,AL43,4)</f>
        <v>0</v>
      </c>
      <c r="AK46" s="285"/>
      <c r="AL46" s="285"/>
      <c r="AM46" s="286"/>
      <c r="AN46" s="284" cm="1">
        <f t="array" ref="AN46">INDEX(LUR!$A:$L,AP43,4)</f>
        <v>0</v>
      </c>
      <c r="AO46" s="285"/>
      <c r="AP46" s="285"/>
      <c r="AQ46" s="286"/>
      <c r="AR46" s="55"/>
    </row>
    <row r="47" spans="2:44" s="56" customFormat="1" ht="15" customHeight="1" x14ac:dyDescent="0.25">
      <c r="B47" s="284" t="str" cm="1">
        <f t="array" ref="B47">INDEX(LUR!$A:$L,D43+1,4)</f>
        <v>Tucapel - Freire</v>
      </c>
      <c r="C47" s="285"/>
      <c r="D47" s="285"/>
      <c r="E47" s="286"/>
      <c r="F47" s="284" t="str" cm="1">
        <f t="array" ref="F47">INDEX(LUR!$A:$L,H43+1,4)</f>
        <v>Ramuntcho</v>
      </c>
      <c r="G47" s="285"/>
      <c r="H47" s="285"/>
      <c r="I47" s="286"/>
      <c r="J47" s="284" t="str" cm="1">
        <f t="array" ref="J47">INDEX(LUR!$A:$L,L43+1,4)</f>
        <v>Vega-Ramuntcho</v>
      </c>
      <c r="K47" s="285"/>
      <c r="L47" s="285"/>
      <c r="M47" s="286"/>
      <c r="N47" s="55"/>
      <c r="O47" s="55"/>
      <c r="Q47" s="284" t="e" cm="1">
        <f t="array" ref="Q47">INDEX(LUR!$A:$L,S43+1,4)</f>
        <v>#N/A</v>
      </c>
      <c r="R47" s="285"/>
      <c r="S47" s="285"/>
      <c r="T47" s="286"/>
      <c r="U47" s="284" t="e" cm="1">
        <f t="array" ref="U47">INDEX(LUR!$A:$L,W43+1,4)</f>
        <v>#N/A</v>
      </c>
      <c r="V47" s="285"/>
      <c r="W47" s="285"/>
      <c r="X47" s="286"/>
      <c r="Y47" s="284" t="e" cm="1">
        <f t="array" ref="Y47">INDEX(LUR!$A:$L,AA43+1,4)</f>
        <v>#N/A</v>
      </c>
      <c r="Z47" s="285"/>
      <c r="AA47" s="285"/>
      <c r="AB47" s="286"/>
      <c r="AC47" s="55"/>
      <c r="AF47" s="284" cm="1">
        <f t="array" ref="AF47">INDEX(LUR!$A:$L,AH43+1,4)</f>
        <v>0</v>
      </c>
      <c r="AG47" s="285"/>
      <c r="AH47" s="285"/>
      <c r="AI47" s="286"/>
      <c r="AJ47" s="284" cm="1">
        <f t="array" ref="AJ47">INDEX(LUR!$A:$L,AL43+1,4)</f>
        <v>0</v>
      </c>
      <c r="AK47" s="285"/>
      <c r="AL47" s="285"/>
      <c r="AM47" s="286"/>
      <c r="AN47" s="284" cm="1">
        <f t="array" ref="AN47">INDEX(LUR!$A:$L,AP43+1,4)</f>
        <v>0</v>
      </c>
      <c r="AO47" s="285"/>
      <c r="AP47" s="285"/>
      <c r="AQ47" s="286"/>
      <c r="AR47" s="55"/>
    </row>
    <row r="48" spans="2:44" s="56" customFormat="1" ht="15" customHeight="1" x14ac:dyDescent="0.25">
      <c r="B48" s="284" t="str" cm="1">
        <f t="array" ref="B48">INDEX(LUR!$A:$L,D43+2,4)</f>
        <v>Vega -Bremen</v>
      </c>
      <c r="C48" s="285"/>
      <c r="D48" s="285"/>
      <c r="E48" s="286"/>
      <c r="F48" s="284" t="str" cm="1">
        <f t="array" ref="F48">INDEX(LUR!$A:$L,H43+2,4)</f>
        <v>Grecia- D.Portales</v>
      </c>
      <c r="G48" s="285"/>
      <c r="H48" s="285"/>
      <c r="I48" s="286"/>
      <c r="J48" s="284" t="str" cm="1">
        <f t="array" ref="J48">INDEX(LUR!$A:$L,L43+2,4)</f>
        <v>Grecia- D.Portales</v>
      </c>
      <c r="K48" s="285"/>
      <c r="L48" s="285"/>
      <c r="M48" s="286"/>
      <c r="N48" s="55"/>
      <c r="O48" s="55"/>
      <c r="Q48" s="284" t="e" cm="1">
        <f t="array" ref="Q48">INDEX(LUR!$A:$L,S43+2,4)</f>
        <v>#N/A</v>
      </c>
      <c r="R48" s="285"/>
      <c r="S48" s="285"/>
      <c r="T48" s="286"/>
      <c r="U48" s="284" t="e" cm="1">
        <f t="array" ref="U48">INDEX(LUR!$A:$L,W43+2,4)</f>
        <v>#N/A</v>
      </c>
      <c r="V48" s="285"/>
      <c r="W48" s="285"/>
      <c r="X48" s="286"/>
      <c r="Y48" s="284" t="e" cm="1">
        <f t="array" ref="Y48">INDEX(LUR!$A:$L,AA43+2,4)</f>
        <v>#N/A</v>
      </c>
      <c r="Z48" s="285"/>
      <c r="AA48" s="285"/>
      <c r="AB48" s="286"/>
      <c r="AC48" s="55"/>
      <c r="AF48" s="284" cm="1">
        <f t="array" ref="AF48">INDEX(LUR!$A:$L,AH43+2,4)</f>
        <v>0</v>
      </c>
      <c r="AG48" s="285"/>
      <c r="AH48" s="285"/>
      <c r="AI48" s="286"/>
      <c r="AJ48" s="284" cm="1">
        <f t="array" ref="AJ48">INDEX(LUR!$A:$L,AL43+2,4)</f>
        <v>0</v>
      </c>
      <c r="AK48" s="285"/>
      <c r="AL48" s="285"/>
      <c r="AM48" s="286"/>
      <c r="AN48" s="284" cm="1">
        <f t="array" ref="AN48">INDEX(LUR!$A:$L,AP43+2,4)</f>
        <v>0</v>
      </c>
      <c r="AO48" s="285"/>
      <c r="AP48" s="285"/>
      <c r="AQ48" s="286"/>
      <c r="AR48" s="55"/>
    </row>
    <row r="49" spans="2:44" s="53" customFormat="1" ht="23.25" customHeight="1" x14ac:dyDescent="0.25">
      <c r="B49" s="278" t="s">
        <v>552</v>
      </c>
      <c r="C49" s="279"/>
      <c r="D49" s="279"/>
      <c r="E49" s="280"/>
      <c r="F49" s="278" t="s">
        <v>552</v>
      </c>
      <c r="G49" s="279"/>
      <c r="H49" s="279"/>
      <c r="I49" s="280"/>
      <c r="J49" s="278" t="s">
        <v>552</v>
      </c>
      <c r="K49" s="279"/>
      <c r="L49" s="279"/>
      <c r="M49" s="280"/>
      <c r="N49" s="54"/>
      <c r="O49" s="54"/>
      <c r="Q49" s="278" t="s">
        <v>552</v>
      </c>
      <c r="R49" s="279"/>
      <c r="S49" s="279"/>
      <c r="T49" s="280"/>
      <c r="U49" s="278" t="s">
        <v>552</v>
      </c>
      <c r="V49" s="279"/>
      <c r="W49" s="279"/>
      <c r="X49" s="280"/>
      <c r="Y49" s="278" t="s">
        <v>552</v>
      </c>
      <c r="Z49" s="279"/>
      <c r="AA49" s="279"/>
      <c r="AB49" s="280"/>
      <c r="AC49" s="54"/>
      <c r="AF49" s="278" t="s">
        <v>552</v>
      </c>
      <c r="AG49" s="279"/>
      <c r="AH49" s="279"/>
      <c r="AI49" s="280"/>
      <c r="AJ49" s="278" t="s">
        <v>552</v>
      </c>
      <c r="AK49" s="279"/>
      <c r="AL49" s="279"/>
      <c r="AM49" s="280"/>
      <c r="AN49" s="278" t="s">
        <v>552</v>
      </c>
      <c r="AO49" s="279"/>
      <c r="AP49" s="279"/>
      <c r="AQ49" s="280"/>
      <c r="AR49" s="54"/>
    </row>
    <row r="50" spans="2:44" ht="45" customHeight="1" x14ac:dyDescent="0.25"/>
    <row r="52" spans="2:44" s="68" customFormat="1" ht="15" customHeight="1" x14ac:dyDescent="0.25">
      <c r="B52" s="281" t="str">
        <f>'TPMC 18 DELANTERA'!O2</f>
        <v>P49317</v>
      </c>
      <c r="C52" s="282"/>
      <c r="D52" s="282"/>
      <c r="E52" s="282"/>
      <c r="F52" s="282"/>
      <c r="G52" s="283"/>
      <c r="N52" s="69"/>
      <c r="Q52" s="281" t="str">
        <f>B52</f>
        <v>P49317</v>
      </c>
      <c r="R52" s="282"/>
      <c r="S52" s="282"/>
      <c r="T52" s="282"/>
      <c r="U52" s="282"/>
      <c r="V52" s="283"/>
      <c r="AC52" s="69"/>
      <c r="AF52" s="281" t="str">
        <f>Q52</f>
        <v>P49317</v>
      </c>
      <c r="AG52" s="282"/>
      <c r="AH52" s="282"/>
      <c r="AI52" s="282"/>
      <c r="AJ52" s="282"/>
      <c r="AK52" s="283"/>
      <c r="AR52" s="69"/>
    </row>
  </sheetData>
  <mergeCells count="318">
    <mergeCell ref="AF3:AI3"/>
    <mergeCell ref="AJ3:AM3"/>
    <mergeCell ref="AN3:AQ3"/>
    <mergeCell ref="B4:E4"/>
    <mergeCell ref="F4:I4"/>
    <mergeCell ref="J4:M4"/>
    <mergeCell ref="Q4:T4"/>
    <mergeCell ref="U4:X4"/>
    <mergeCell ref="Y4:AB4"/>
    <mergeCell ref="AF4:AI4"/>
    <mergeCell ref="B3:E3"/>
    <mergeCell ref="F3:I3"/>
    <mergeCell ref="J3:M3"/>
    <mergeCell ref="Q3:T3"/>
    <mergeCell ref="U3:X3"/>
    <mergeCell ref="Y3:AB3"/>
    <mergeCell ref="AJ4:AM4"/>
    <mergeCell ref="AN4:AQ4"/>
    <mergeCell ref="B5:E5"/>
    <mergeCell ref="F5:I5"/>
    <mergeCell ref="J5:M5"/>
    <mergeCell ref="Q5:T5"/>
    <mergeCell ref="U5:X5"/>
    <mergeCell ref="Y5:AB5"/>
    <mergeCell ref="AF5:AI5"/>
    <mergeCell ref="AJ5:AM5"/>
    <mergeCell ref="AN5:AQ5"/>
    <mergeCell ref="B6:E6"/>
    <mergeCell ref="F6:I6"/>
    <mergeCell ref="J6:M6"/>
    <mergeCell ref="Q6:T6"/>
    <mergeCell ref="U6:X6"/>
    <mergeCell ref="Y6:AB6"/>
    <mergeCell ref="AF6:AI6"/>
    <mergeCell ref="AJ6:AM6"/>
    <mergeCell ref="AN6:AQ6"/>
    <mergeCell ref="AF7:AI7"/>
    <mergeCell ref="AJ7:AM7"/>
    <mergeCell ref="AN7:AQ7"/>
    <mergeCell ref="B10:E10"/>
    <mergeCell ref="F10:I10"/>
    <mergeCell ref="J10:M10"/>
    <mergeCell ref="Q10:T10"/>
    <mergeCell ref="U10:X10"/>
    <mergeCell ref="Y10:AB10"/>
    <mergeCell ref="AF10:AI10"/>
    <mergeCell ref="B7:E7"/>
    <mergeCell ref="F7:I7"/>
    <mergeCell ref="J7:M7"/>
    <mergeCell ref="Q7:T7"/>
    <mergeCell ref="U7:X7"/>
    <mergeCell ref="Y7:AB7"/>
    <mergeCell ref="AJ10:AM10"/>
    <mergeCell ref="AN10:AQ10"/>
    <mergeCell ref="B11:E11"/>
    <mergeCell ref="F11:I11"/>
    <mergeCell ref="J11:M11"/>
    <mergeCell ref="Q11:T11"/>
    <mergeCell ref="U11:X11"/>
    <mergeCell ref="Y11:AB11"/>
    <mergeCell ref="AF11:AI11"/>
    <mergeCell ref="AJ11:AM11"/>
    <mergeCell ref="AN11:AQ11"/>
    <mergeCell ref="B12:E12"/>
    <mergeCell ref="F12:I12"/>
    <mergeCell ref="J12:M12"/>
    <mergeCell ref="Q12:T12"/>
    <mergeCell ref="U12:X12"/>
    <mergeCell ref="Y12:AB12"/>
    <mergeCell ref="AF12:AI12"/>
    <mergeCell ref="AJ12:AM12"/>
    <mergeCell ref="AN12:AQ12"/>
    <mergeCell ref="AF13:AI13"/>
    <mergeCell ref="AJ13:AM13"/>
    <mergeCell ref="AN13:AQ13"/>
    <mergeCell ref="B14:E14"/>
    <mergeCell ref="F14:I14"/>
    <mergeCell ref="J14:M14"/>
    <mergeCell ref="Q14:T14"/>
    <mergeCell ref="U14:X14"/>
    <mergeCell ref="Y14:AB14"/>
    <mergeCell ref="AF14:AI14"/>
    <mergeCell ref="B13:E13"/>
    <mergeCell ref="F13:I13"/>
    <mergeCell ref="J13:M13"/>
    <mergeCell ref="Q13:T13"/>
    <mergeCell ref="U13:X13"/>
    <mergeCell ref="Y13:AB13"/>
    <mergeCell ref="AJ14:AM14"/>
    <mergeCell ref="AN14:AQ14"/>
    <mergeCell ref="B17:E17"/>
    <mergeCell ref="F17:I17"/>
    <mergeCell ref="J17:M17"/>
    <mergeCell ref="Q17:T17"/>
    <mergeCell ref="U17:X17"/>
    <mergeCell ref="Y17:AB17"/>
    <mergeCell ref="AF17:AI17"/>
    <mergeCell ref="AJ17:AM17"/>
    <mergeCell ref="AN17:AQ17"/>
    <mergeCell ref="B18:E18"/>
    <mergeCell ref="F18:I18"/>
    <mergeCell ref="J18:M18"/>
    <mergeCell ref="Q18:T18"/>
    <mergeCell ref="U18:X18"/>
    <mergeCell ref="Y18:AB18"/>
    <mergeCell ref="AF18:AI18"/>
    <mergeCell ref="AJ18:AM18"/>
    <mergeCell ref="AN18:AQ18"/>
    <mergeCell ref="AF19:AI19"/>
    <mergeCell ref="AJ19:AM19"/>
    <mergeCell ref="AN19:AQ19"/>
    <mergeCell ref="B20:E20"/>
    <mergeCell ref="F20:I20"/>
    <mergeCell ref="J20:M20"/>
    <mergeCell ref="Q20:T20"/>
    <mergeCell ref="U20:X20"/>
    <mergeCell ref="Y20:AB20"/>
    <mergeCell ref="AF20:AI20"/>
    <mergeCell ref="B19:E19"/>
    <mergeCell ref="F19:I19"/>
    <mergeCell ref="J19:M19"/>
    <mergeCell ref="Q19:T19"/>
    <mergeCell ref="U19:X19"/>
    <mergeCell ref="Y19:AB19"/>
    <mergeCell ref="AJ20:AM20"/>
    <mergeCell ref="AN20:AQ20"/>
    <mergeCell ref="B21:E21"/>
    <mergeCell ref="F21:I21"/>
    <mergeCell ref="J21:M21"/>
    <mergeCell ref="Q21:T21"/>
    <mergeCell ref="U21:X21"/>
    <mergeCell ref="Y21:AB21"/>
    <mergeCell ref="AF21:AI21"/>
    <mergeCell ref="AJ21:AM21"/>
    <mergeCell ref="AN21:AQ21"/>
    <mergeCell ref="B24:E24"/>
    <mergeCell ref="F24:I24"/>
    <mergeCell ref="J24:M24"/>
    <mergeCell ref="Q24:T24"/>
    <mergeCell ref="U24:X24"/>
    <mergeCell ref="Y24:AB24"/>
    <mergeCell ref="AF24:AI24"/>
    <mergeCell ref="AJ24:AM24"/>
    <mergeCell ref="AN24:AQ24"/>
    <mergeCell ref="AF25:AI25"/>
    <mergeCell ref="AJ25:AM25"/>
    <mergeCell ref="AN25:AQ25"/>
    <mergeCell ref="B26:E26"/>
    <mergeCell ref="F26:I26"/>
    <mergeCell ref="J26:M26"/>
    <mergeCell ref="Q26:T26"/>
    <mergeCell ref="U26:X26"/>
    <mergeCell ref="Y26:AB26"/>
    <mergeCell ref="AF26:AI26"/>
    <mergeCell ref="B25:E25"/>
    <mergeCell ref="F25:I25"/>
    <mergeCell ref="J25:M25"/>
    <mergeCell ref="Q25:T25"/>
    <mergeCell ref="U25:X25"/>
    <mergeCell ref="Y25:AB25"/>
    <mergeCell ref="AJ26:AM26"/>
    <mergeCell ref="AN26:AQ26"/>
    <mergeCell ref="B27:E27"/>
    <mergeCell ref="F27:I27"/>
    <mergeCell ref="J27:M27"/>
    <mergeCell ref="Q27:T27"/>
    <mergeCell ref="U27:X27"/>
    <mergeCell ref="Y27:AB27"/>
    <mergeCell ref="AF27:AI27"/>
    <mergeCell ref="AJ27:AM27"/>
    <mergeCell ref="AN27:AQ27"/>
    <mergeCell ref="B28:E28"/>
    <mergeCell ref="F28:I28"/>
    <mergeCell ref="J28:M28"/>
    <mergeCell ref="Q28:T28"/>
    <mergeCell ref="U28:X28"/>
    <mergeCell ref="Y28:AB28"/>
    <mergeCell ref="AF28:AI28"/>
    <mergeCell ref="AJ28:AM28"/>
    <mergeCell ref="AN28:AQ28"/>
    <mergeCell ref="AF31:AI31"/>
    <mergeCell ref="AJ31:AM31"/>
    <mergeCell ref="AN31:AQ31"/>
    <mergeCell ref="B32:E32"/>
    <mergeCell ref="F32:I32"/>
    <mergeCell ref="J32:M32"/>
    <mergeCell ref="Q32:T32"/>
    <mergeCell ref="U32:X32"/>
    <mergeCell ref="Y32:AB32"/>
    <mergeCell ref="AF32:AI32"/>
    <mergeCell ref="B31:E31"/>
    <mergeCell ref="F31:I31"/>
    <mergeCell ref="J31:M31"/>
    <mergeCell ref="Q31:T31"/>
    <mergeCell ref="U31:X31"/>
    <mergeCell ref="Y31:AB31"/>
    <mergeCell ref="AJ32:AM32"/>
    <mergeCell ref="AN32:AQ32"/>
    <mergeCell ref="B33:E33"/>
    <mergeCell ref="F33:I33"/>
    <mergeCell ref="J33:M33"/>
    <mergeCell ref="Q33:T33"/>
    <mergeCell ref="U33:X33"/>
    <mergeCell ref="Y33:AB33"/>
    <mergeCell ref="AF33:AI33"/>
    <mergeCell ref="AJ33:AM33"/>
    <mergeCell ref="AN33:AQ33"/>
    <mergeCell ref="B34:E34"/>
    <mergeCell ref="F34:I34"/>
    <mergeCell ref="J34:M34"/>
    <mergeCell ref="Q34:T34"/>
    <mergeCell ref="U34:X34"/>
    <mergeCell ref="Y34:AB34"/>
    <mergeCell ref="AF34:AI34"/>
    <mergeCell ref="AJ34:AM34"/>
    <mergeCell ref="AN34:AQ34"/>
    <mergeCell ref="AF35:AI35"/>
    <mergeCell ref="AJ35:AM35"/>
    <mergeCell ref="AN35:AQ35"/>
    <mergeCell ref="B38:E38"/>
    <mergeCell ref="F38:I38"/>
    <mergeCell ref="J38:M38"/>
    <mergeCell ref="Q38:T38"/>
    <mergeCell ref="U38:X38"/>
    <mergeCell ref="Y38:AB38"/>
    <mergeCell ref="AF38:AI38"/>
    <mergeCell ref="B35:E35"/>
    <mergeCell ref="F35:I35"/>
    <mergeCell ref="J35:M35"/>
    <mergeCell ref="Q35:T35"/>
    <mergeCell ref="U35:X35"/>
    <mergeCell ref="Y35:AB35"/>
    <mergeCell ref="AJ38:AM38"/>
    <mergeCell ref="AN38:AQ38"/>
    <mergeCell ref="B39:E39"/>
    <mergeCell ref="F39:I39"/>
    <mergeCell ref="J39:M39"/>
    <mergeCell ref="Q39:T39"/>
    <mergeCell ref="U39:X39"/>
    <mergeCell ref="Y39:AB39"/>
    <mergeCell ref="AF39:AI39"/>
    <mergeCell ref="AJ39:AM39"/>
    <mergeCell ref="AN39:AQ39"/>
    <mergeCell ref="B40:E40"/>
    <mergeCell ref="F40:I40"/>
    <mergeCell ref="J40:M40"/>
    <mergeCell ref="Q40:T40"/>
    <mergeCell ref="U40:X40"/>
    <mergeCell ref="Y40:AB40"/>
    <mergeCell ref="AF40:AI40"/>
    <mergeCell ref="AJ40:AM40"/>
    <mergeCell ref="AN40:AQ40"/>
    <mergeCell ref="AF41:AI41"/>
    <mergeCell ref="AJ41:AM41"/>
    <mergeCell ref="AN41:AQ41"/>
    <mergeCell ref="B42:E42"/>
    <mergeCell ref="F42:I42"/>
    <mergeCell ref="J42:M42"/>
    <mergeCell ref="Q42:T42"/>
    <mergeCell ref="U42:X42"/>
    <mergeCell ref="Y42:AB42"/>
    <mergeCell ref="AF42:AI42"/>
    <mergeCell ref="B41:E41"/>
    <mergeCell ref="F41:I41"/>
    <mergeCell ref="J41:M41"/>
    <mergeCell ref="Q41:T41"/>
    <mergeCell ref="U41:X41"/>
    <mergeCell ref="Y41:AB41"/>
    <mergeCell ref="AJ42:AM42"/>
    <mergeCell ref="AN42:AQ42"/>
    <mergeCell ref="B45:E45"/>
    <mergeCell ref="F45:I45"/>
    <mergeCell ref="J45:M45"/>
    <mergeCell ref="Q45:T45"/>
    <mergeCell ref="U45:X45"/>
    <mergeCell ref="Y45:AB45"/>
    <mergeCell ref="AF45:AI45"/>
    <mergeCell ref="AJ45:AM45"/>
    <mergeCell ref="AN45:AQ45"/>
    <mergeCell ref="B46:E46"/>
    <mergeCell ref="F46:I46"/>
    <mergeCell ref="J46:M46"/>
    <mergeCell ref="Q46:T46"/>
    <mergeCell ref="U46:X46"/>
    <mergeCell ref="Y46:AB46"/>
    <mergeCell ref="AF46:AI46"/>
    <mergeCell ref="AJ46:AM46"/>
    <mergeCell ref="AN46:AQ46"/>
    <mergeCell ref="AF47:AI47"/>
    <mergeCell ref="AJ47:AM47"/>
    <mergeCell ref="AN47:AQ47"/>
    <mergeCell ref="B48:E48"/>
    <mergeCell ref="F48:I48"/>
    <mergeCell ref="J48:M48"/>
    <mergeCell ref="Q48:T48"/>
    <mergeCell ref="U48:X48"/>
    <mergeCell ref="Y48:AB48"/>
    <mergeCell ref="AF48:AI48"/>
    <mergeCell ref="B47:E47"/>
    <mergeCell ref="F47:I47"/>
    <mergeCell ref="J47:M47"/>
    <mergeCell ref="Q47:T47"/>
    <mergeCell ref="U47:X47"/>
    <mergeCell ref="Y47:AB47"/>
    <mergeCell ref="AN49:AQ49"/>
    <mergeCell ref="B52:G52"/>
    <mergeCell ref="Q52:V52"/>
    <mergeCell ref="AF52:AK52"/>
    <mergeCell ref="AJ48:AM48"/>
    <mergeCell ref="AN48:AQ48"/>
    <mergeCell ref="B49:E49"/>
    <mergeCell ref="F49:I49"/>
    <mergeCell ref="J49:M49"/>
    <mergeCell ref="Q49:T49"/>
    <mergeCell ref="U49:X49"/>
    <mergeCell ref="Y49:AB49"/>
    <mergeCell ref="AF49:AI49"/>
    <mergeCell ref="AJ49:AM49"/>
  </mergeCells>
  <conditionalFormatting sqref="N1:P42 AC1:AI42">
    <cfRule type="endsWith" dxfId="89" priority="17" operator="endsWith" text="02">
      <formula>RIGHT(N1,LEN("02"))="02"</formula>
    </cfRule>
  </conditionalFormatting>
  <conditionalFormatting sqref="AJ1:AM42">
    <cfRule type="endsWith" dxfId="88" priority="16" operator="endsWith" text="02">
      <formula>RIGHT(AJ1,LEN("02"))="02"</formula>
    </cfRule>
  </conditionalFormatting>
  <conditionalFormatting sqref="AN1:AQ42">
    <cfRule type="endsWith" dxfId="87" priority="15" operator="endsWith" text="02">
      <formula>RIGHT(AN1,LEN("02"))="02"</formula>
    </cfRule>
  </conditionalFormatting>
  <conditionalFormatting sqref="Q1:T42">
    <cfRule type="endsWith" dxfId="86" priority="14" operator="endsWith" text="02">
      <formula>RIGHT(Q1,LEN("02"))="02"</formula>
    </cfRule>
  </conditionalFormatting>
  <conditionalFormatting sqref="U1:X42">
    <cfRule type="endsWith" dxfId="85" priority="13" operator="endsWith" text="02">
      <formula>RIGHT(U1,LEN("02"))="02"</formula>
    </cfRule>
  </conditionalFormatting>
  <conditionalFormatting sqref="Y1:AB42">
    <cfRule type="endsWith" dxfId="84" priority="12" operator="endsWith" text="02">
      <formula>RIGHT(Y1,LEN("02"))="02"</formula>
    </cfRule>
  </conditionalFormatting>
  <conditionalFormatting sqref="B1:E42">
    <cfRule type="endsWith" dxfId="83" priority="11" operator="endsWith" text="02">
      <formula>RIGHT(B1,LEN("02"))="02"</formula>
    </cfRule>
  </conditionalFormatting>
  <conditionalFormatting sqref="F1:I42">
    <cfRule type="endsWith" dxfId="82" priority="10" operator="endsWith" text="02">
      <formula>RIGHT(F1,LEN("02"))="02"</formula>
    </cfRule>
  </conditionalFormatting>
  <conditionalFormatting sqref="J1:M42">
    <cfRule type="endsWith" dxfId="81" priority="9" operator="endsWith" text="02">
      <formula>RIGHT(J1,LEN("02"))="02"</formula>
    </cfRule>
  </conditionalFormatting>
  <conditionalFormatting sqref="N43:P49 AC43:AI49">
    <cfRule type="endsWith" dxfId="80" priority="8" operator="endsWith" text="02">
      <formula>RIGHT(N43,LEN("02"))="02"</formula>
    </cfRule>
  </conditionalFormatting>
  <conditionalFormatting sqref="AJ43:AM49">
    <cfRule type="endsWith" dxfId="79" priority="7" operator="endsWith" text="02">
      <formula>RIGHT(AJ43,LEN("02"))="02"</formula>
    </cfRule>
  </conditionalFormatting>
  <conditionalFormatting sqref="Q43:T49">
    <cfRule type="endsWith" dxfId="78" priority="6" operator="endsWith" text="02">
      <formula>RIGHT(Q43,LEN("02"))="02"</formula>
    </cfRule>
  </conditionalFormatting>
  <conditionalFormatting sqref="U43:X49">
    <cfRule type="endsWith" dxfId="77" priority="5" operator="endsWith" text="02">
      <formula>RIGHT(U43,LEN("02"))="02"</formula>
    </cfRule>
  </conditionalFormatting>
  <conditionalFormatting sqref="Y43:AB49">
    <cfRule type="endsWith" dxfId="76" priority="4" operator="endsWith" text="02">
      <formula>RIGHT(Y43,LEN("02"))="02"</formula>
    </cfRule>
  </conditionalFormatting>
  <conditionalFormatting sqref="B43:E49">
    <cfRule type="endsWith" dxfId="75" priority="3" operator="endsWith" text="02">
      <formula>RIGHT(B43,LEN("02"))="02"</formula>
    </cfRule>
  </conditionalFormatting>
  <conditionalFormatting sqref="F43:I49">
    <cfRule type="endsWith" dxfId="74" priority="2" operator="endsWith" text="02">
      <formula>RIGHT(F43,LEN("02"))="02"</formula>
    </cfRule>
  </conditionalFormatting>
  <conditionalFormatting sqref="J43:M49">
    <cfRule type="endsWith" dxfId="73" priority="1" operator="endsWith" text="02">
      <formula>RIGHT(J43,LEN("02"))="02"</formula>
    </cfRule>
  </conditionalFormatting>
  <pageMargins left="0.7" right="0.7" top="0.75" bottom="0.75" header="0.3" footer="0.3"/>
  <pageSetup paperSize="203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55F06-020D-4478-9F34-B3DF8769B425}">
  <sheetPr>
    <tabColor rgb="FF00B050"/>
    <pageSetUpPr fitToPage="1"/>
  </sheetPr>
  <dimension ref="B1:AR21"/>
  <sheetViews>
    <sheetView zoomScale="70" zoomScaleNormal="70" workbookViewId="0">
      <selection activeCell="O10" sqref="O10"/>
    </sheetView>
  </sheetViews>
  <sheetFormatPr baseColWidth="10" defaultColWidth="10.7109375" defaultRowHeight="15" x14ac:dyDescent="0.25"/>
  <cols>
    <col min="1" max="1" width="1.140625" customWidth="1"/>
    <col min="2" max="2" width="3.42578125" customWidth="1"/>
    <col min="3" max="3" width="9.140625" customWidth="1"/>
    <col min="4" max="4" width="6.28515625" customWidth="1"/>
    <col min="5" max="5" width="2.140625" customWidth="1"/>
    <col min="6" max="6" width="2.5703125" customWidth="1"/>
    <col min="7" max="7" width="8.5703125" customWidth="1"/>
    <col min="8" max="8" width="5" customWidth="1"/>
    <col min="9" max="9" width="2.85546875" customWidth="1"/>
    <col min="10" max="10" width="2.7109375" customWidth="1"/>
    <col min="11" max="11" width="8.42578125" customWidth="1"/>
    <col min="12" max="12" width="6.140625" customWidth="1"/>
    <col min="13" max="13" width="2.7109375" customWidth="1"/>
    <col min="14" max="14" width="1.5703125" style="40" customWidth="1"/>
    <col min="16" max="16" width="1.140625" customWidth="1"/>
    <col min="17" max="17" width="3.42578125" customWidth="1"/>
    <col min="18" max="18" width="8.85546875" customWidth="1"/>
    <col min="19" max="19" width="5.7109375" customWidth="1"/>
    <col min="20" max="20" width="2.140625" customWidth="1"/>
    <col min="21" max="21" width="3.28515625" customWidth="1"/>
    <col min="22" max="22" width="8.5703125" customWidth="1"/>
    <col min="23" max="23" width="5" customWidth="1"/>
    <col min="24" max="24" width="2.85546875" customWidth="1"/>
    <col min="25" max="25" width="2.7109375" customWidth="1"/>
    <col min="26" max="26" width="8.42578125" customWidth="1"/>
    <col min="27" max="27" width="6.5703125" customWidth="1"/>
    <col min="28" max="28" width="2.7109375" customWidth="1"/>
    <col min="29" max="29" width="1.5703125" style="40" customWidth="1"/>
    <col min="30" max="30" width="11.42578125" customWidth="1"/>
    <col min="31" max="31" width="1.140625" customWidth="1"/>
    <col min="32" max="32" width="3.42578125" customWidth="1"/>
    <col min="33" max="33" width="7.42578125" customWidth="1"/>
    <col min="34" max="34" width="5.7109375" customWidth="1"/>
    <col min="35" max="35" width="2.140625" customWidth="1"/>
    <col min="36" max="36" width="3.140625" customWidth="1"/>
    <col min="37" max="37" width="8.5703125" customWidth="1"/>
    <col min="38" max="38" width="5" customWidth="1"/>
    <col min="39" max="39" width="2.85546875" customWidth="1"/>
    <col min="40" max="40" width="3.7109375" customWidth="1"/>
    <col min="41" max="41" width="9" customWidth="1"/>
    <col min="42" max="42" width="6.140625" customWidth="1"/>
    <col min="43" max="43" width="2.7109375" customWidth="1"/>
    <col min="44" max="44" width="1.5703125" style="40" customWidth="1"/>
  </cols>
  <sheetData>
    <row r="1" spans="2:44" ht="33.75" customHeight="1" x14ac:dyDescent="0.25"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348" t="str">
        <f>O2</f>
        <v>P49317</v>
      </c>
      <c r="O1" s="80" t="str">
        <f>M1</f>
        <v>P49317</v>
      </c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348" t="str">
        <f>M1</f>
        <v>P49317</v>
      </c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348" t="str">
        <f>M1</f>
        <v>P49317</v>
      </c>
    </row>
    <row r="2" spans="2:44" ht="30" customHeight="1" x14ac:dyDescent="0.25">
      <c r="B2" s="41"/>
      <c r="C2" s="41"/>
      <c r="D2" s="41"/>
      <c r="E2" s="41"/>
      <c r="F2" s="353" t="str">
        <f>VLOOKUP($M$1,BASE1,2,0)</f>
        <v>Laguna Redonda 21 De Mayo</v>
      </c>
      <c r="G2" s="353"/>
      <c r="H2" s="353"/>
      <c r="I2" s="353"/>
      <c r="J2" s="353"/>
      <c r="K2" s="353"/>
      <c r="L2" s="353"/>
      <c r="M2" s="348"/>
      <c r="O2" s="100" t="s">
        <v>856</v>
      </c>
      <c r="Q2" s="41"/>
      <c r="R2" s="41"/>
      <c r="S2" s="41"/>
      <c r="T2" s="41"/>
      <c r="U2" s="353" t="str">
        <f>VLOOKUP($M$1,BASE1,2,0)</f>
        <v>Laguna Redonda 21 De Mayo</v>
      </c>
      <c r="V2" s="353"/>
      <c r="W2" s="353"/>
      <c r="X2" s="353"/>
      <c r="Y2" s="353"/>
      <c r="Z2" s="353"/>
      <c r="AA2" s="353"/>
      <c r="AB2" s="348"/>
      <c r="AF2" s="41"/>
      <c r="AG2" s="41"/>
      <c r="AH2" s="41"/>
      <c r="AI2" s="41"/>
      <c r="AJ2" s="353" t="str">
        <f>VLOOKUP($M$1,BASE1,2,0)</f>
        <v>Laguna Redonda 21 De Mayo</v>
      </c>
      <c r="AK2" s="353"/>
      <c r="AL2" s="353"/>
      <c r="AM2" s="353"/>
      <c r="AN2" s="353"/>
      <c r="AO2" s="353"/>
      <c r="AP2" s="353"/>
      <c r="AQ2" s="348"/>
    </row>
    <row r="3" spans="2:44" ht="15.75" x14ac:dyDescent="0.25">
      <c r="B3" s="42"/>
      <c r="C3" s="42"/>
      <c r="D3" s="42"/>
      <c r="E3" s="41"/>
      <c r="F3" s="354">
        <f>VLOOKUP($M$1,BASE1,3,0)</f>
        <v>0</v>
      </c>
      <c r="G3" s="354"/>
      <c r="H3" s="354"/>
      <c r="I3" s="354"/>
      <c r="J3" s="354"/>
      <c r="K3" s="354"/>
      <c r="L3" s="354"/>
      <c r="M3" s="348"/>
      <c r="O3" s="40"/>
      <c r="Q3" s="42"/>
      <c r="R3" s="42"/>
      <c r="S3" s="42"/>
      <c r="T3" s="41"/>
      <c r="U3" s="356">
        <f>VLOOKUP($M$1,BASE1,3,0)</f>
        <v>0</v>
      </c>
      <c r="V3" s="356"/>
      <c r="W3" s="356"/>
      <c r="X3" s="356"/>
      <c r="Y3" s="356"/>
      <c r="Z3" s="356"/>
      <c r="AA3" s="356"/>
      <c r="AB3" s="348"/>
      <c r="AF3" s="41"/>
      <c r="AG3" s="41"/>
      <c r="AH3" s="41"/>
      <c r="AI3" s="41"/>
      <c r="AJ3" s="356">
        <f>VLOOKUP($M$1,BASE1,3,0)</f>
        <v>0</v>
      </c>
      <c r="AK3" s="356"/>
      <c r="AL3" s="356"/>
      <c r="AM3" s="356"/>
      <c r="AN3" s="356"/>
      <c r="AO3" s="356"/>
      <c r="AP3" s="356"/>
      <c r="AQ3" s="348"/>
    </row>
    <row r="4" spans="2:44" x14ac:dyDescent="0.25">
      <c r="B4" s="41"/>
      <c r="C4" s="41"/>
      <c r="D4" s="41"/>
      <c r="E4" s="41"/>
      <c r="F4" s="355"/>
      <c r="G4" s="355"/>
      <c r="H4" s="355"/>
      <c r="I4" s="355"/>
      <c r="J4" s="355"/>
      <c r="K4" s="355"/>
      <c r="L4" s="355"/>
      <c r="M4" s="349"/>
      <c r="O4" s="40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349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349"/>
    </row>
    <row r="5" spans="2:44" x14ac:dyDescent="0.25">
      <c r="B5" s="350" t="s">
        <v>477</v>
      </c>
      <c r="C5" s="351"/>
      <c r="D5" s="351"/>
      <c r="E5" s="351"/>
      <c r="F5" s="351"/>
      <c r="G5" s="351"/>
      <c r="H5" s="351"/>
      <c r="I5" s="351"/>
      <c r="J5" s="351"/>
      <c r="K5" s="351"/>
      <c r="L5" s="351"/>
      <c r="M5" s="352"/>
      <c r="O5" s="40"/>
      <c r="Q5" s="350" t="s">
        <v>477</v>
      </c>
      <c r="R5" s="351"/>
      <c r="S5" s="351"/>
      <c r="T5" s="351"/>
      <c r="U5" s="351"/>
      <c r="V5" s="351"/>
      <c r="W5" s="351"/>
      <c r="X5" s="351"/>
      <c r="Y5" s="351"/>
      <c r="Z5" s="351"/>
      <c r="AA5" s="351"/>
      <c r="AB5" s="352"/>
      <c r="AF5" s="350" t="s">
        <v>477</v>
      </c>
      <c r="AG5" s="351"/>
      <c r="AH5" s="351"/>
      <c r="AI5" s="351"/>
      <c r="AJ5" s="351"/>
      <c r="AK5" s="351"/>
      <c r="AL5" s="351"/>
      <c r="AM5" s="351"/>
      <c r="AN5" s="351"/>
      <c r="AO5" s="351"/>
      <c r="AP5" s="351"/>
      <c r="AQ5" s="352"/>
    </row>
    <row r="6" spans="2:44" x14ac:dyDescent="0.25">
      <c r="B6" s="238">
        <v>1</v>
      </c>
      <c r="C6" s="239" t="str">
        <f>VLOOKUP($M$1,BASE!$A$2:$BN$2454,3+B6,0)</f>
        <v>10B</v>
      </c>
      <c r="D6" s="240">
        <f>MATCH(C6,LUR!$A:$A,0)</f>
        <v>47</v>
      </c>
      <c r="E6" s="241"/>
      <c r="F6" s="238">
        <v>2</v>
      </c>
      <c r="G6" s="239" t="str">
        <f>VLOOKUP($M$1,BASE!$A$2:$BN$2454,3+F6,0)</f>
        <v>12Q</v>
      </c>
      <c r="H6" s="240">
        <f>MATCH(G6,LUR!$A:$A,0)</f>
        <v>127</v>
      </c>
      <c r="I6" s="241"/>
      <c r="J6" s="238">
        <v>3</v>
      </c>
      <c r="K6" s="239" t="str">
        <f>VLOOKUP($M$1,BASE!$A$2:$BN$2454,3+J6,0)</f>
        <v>12R</v>
      </c>
      <c r="L6" s="240">
        <f>MATCH(K6,LUR!$A:$A,0)</f>
        <v>132</v>
      </c>
      <c r="M6" s="241"/>
      <c r="O6" s="40"/>
      <c r="Q6" s="238">
        <v>13</v>
      </c>
      <c r="R6" s="239" t="str">
        <f>VLOOKUP($M$1,BASE!$A$2:$BN$2454,3+Q6,0)</f>
        <v>40P</v>
      </c>
      <c r="S6" s="240">
        <f>MATCH(R6,LUR!$A:$A,0)</f>
        <v>522</v>
      </c>
      <c r="T6" s="241"/>
      <c r="U6" s="238">
        <v>14</v>
      </c>
      <c r="V6" s="239" t="str">
        <f>VLOOKUP($M$1,BASE!$A$2:$BN$2454,3+U6,0)</f>
        <v>41R</v>
      </c>
      <c r="W6" s="240">
        <f>MATCH(V6,LUR!$A:$A,0)</f>
        <v>542</v>
      </c>
      <c r="X6" s="241"/>
      <c r="Y6" s="238">
        <v>15</v>
      </c>
      <c r="Z6" s="239" t="str">
        <f>VLOOKUP($M$1,BASE!$A$2:$BN$2454,3+Y6,0)</f>
        <v>42H</v>
      </c>
      <c r="AA6" s="240">
        <f>MATCH(Z6,LUR!$A:$A,0)</f>
        <v>557</v>
      </c>
      <c r="AB6" s="241"/>
      <c r="AF6" s="238">
        <v>25</v>
      </c>
      <c r="AG6" s="239" t="str">
        <f>VLOOKUP($M$1,BASE!$A$2:$BN$2454,3+AF6,0)</f>
        <v>62M</v>
      </c>
      <c r="AH6" s="240">
        <f>MATCH(AG6,LUR!$A:$A,0)</f>
        <v>672</v>
      </c>
      <c r="AI6" s="241"/>
      <c r="AJ6" s="238">
        <v>26</v>
      </c>
      <c r="AK6" s="239" t="str">
        <f>VLOOKUP($M$1,BASE!$A$2:$BN$2454,3+AJ6,0)</f>
        <v>62N</v>
      </c>
      <c r="AL6" s="240">
        <f>MATCH(AK6,LUR!$A:$A,0)</f>
        <v>682</v>
      </c>
      <c r="AM6" s="241"/>
      <c r="AN6" s="238">
        <v>27</v>
      </c>
      <c r="AO6" s="239" t="str">
        <f>VLOOKUP($M$1,BASE!$A$2:$BN$2454,3+AN6,0)</f>
        <v>65E</v>
      </c>
      <c r="AP6" s="240">
        <f>MATCH(AO6,LUR!$A:$A,0)</f>
        <v>752</v>
      </c>
      <c r="AQ6" s="241"/>
    </row>
    <row r="7" spans="2:44" ht="33.75" x14ac:dyDescent="0.25">
      <c r="B7" s="242"/>
      <c r="C7" s="243" cm="1">
        <f t="array" ref="C7">INDEX(LUR!$A:$L,(_xlfn.XMATCH(C6,LUR!$A:$A,1)),2)</f>
        <v>10</v>
      </c>
      <c r="D7" s="272" t="str" cm="1">
        <f t="array" ref="D7">INDEX(LUR!$A:$L,D6,3)&amp;(RGBCOLOR((INDEX(LUR!$A:$L,D6,6)),(INDEX(LUR!$A:$L,D6,7)),(INDEX(LUR!$A:$L,D6,8))))</f>
        <v>B</v>
      </c>
      <c r="E7" s="244"/>
      <c r="F7" s="242"/>
      <c r="G7" s="245" cm="1">
        <f t="array" ref="G7">INDEX(LUR!$A:$L,(_xlfn.XMATCH(G6,LUR!$A:$A,1)),2)</f>
        <v>12</v>
      </c>
      <c r="H7" s="271" t="str" cm="1">
        <f t="array" ref="H7">INDEX(LUR!$A:$L,H6,3)&amp;(RGBCOLOR((INDEX(LUR!$A:$L,H6,6)),(INDEX(LUR!$A:$L,H6,7)),(INDEX(LUR!$A:$L,H6,8))))</f>
        <v>Q</v>
      </c>
      <c r="I7" s="244"/>
      <c r="J7" s="242"/>
      <c r="K7" s="243" cm="1">
        <f t="array" ref="K7">INDEX(LUR!$A:$L,(_xlfn.XMATCH(K6,LUR!$A:$A,1)),2)</f>
        <v>12</v>
      </c>
      <c r="L7" s="271" t="str" cm="1">
        <f t="array" ref="L7">INDEX(LUR!$A:$L,L6,3)&amp;(RGBCOLOR((INDEX(LUR!$A:$L,L6,6)),(INDEX(LUR!$A:$L,L6,7)),(INDEX(LUR!$A:$L,L6,8))))</f>
        <v>R</v>
      </c>
      <c r="M7" s="244"/>
      <c r="N7"/>
      <c r="O7" s="40"/>
      <c r="Q7" s="242"/>
      <c r="R7" s="245" cm="1">
        <f t="array" ref="R7">INDEX(LUR!$A:$L,(_xlfn.XMATCH(R6,LUR!$A:$A,1)),2)</f>
        <v>40</v>
      </c>
      <c r="S7" s="264" t="str" cm="1">
        <f t="array" ref="S7">INDEX(LUR!$A:$L,S6,3)&amp;(RGBCOLOR((INDEX(LUR!$A:$L,S6,6)),(INDEX(LUR!$A:$L,S6,7)),(INDEX(LUR!$A:$L,S6,8))))</f>
        <v>P</v>
      </c>
      <c r="T7" s="244"/>
      <c r="U7" s="242"/>
      <c r="V7" s="245" cm="1">
        <f t="array" ref="V7">INDEX(LUR!$A:$L,(_xlfn.XMATCH(V6,LUR!$A:$A,1)),2)</f>
        <v>41</v>
      </c>
      <c r="W7" s="264" t="str" cm="1">
        <f t="array" ref="W7">INDEX(LUR!$A:$L,W6,3)&amp;(RGBCOLOR((INDEX(LUR!$A:$L,W6,6)),(INDEX(LUR!$A:$L,W6,7)),(INDEX(LUR!$A:$L,W6,8))))</f>
        <v>R</v>
      </c>
      <c r="X7" s="244"/>
      <c r="Y7" s="242"/>
      <c r="Z7" s="245" cm="1">
        <f t="array" ref="Z7">INDEX(LUR!$A:$L,(_xlfn.XMATCH(Z6,LUR!$A:$A,1)),2)</f>
        <v>42</v>
      </c>
      <c r="AA7" s="264" t="str" cm="1">
        <f t="array" ref="AA7">INDEX(LUR!$A:$L,AA6,3)&amp;(RGBCOLOR((INDEX(LUR!$A:$L,AA6,6)),(INDEX(LUR!$A:$L,AA6,7)),(INDEX(LUR!$A:$L,AA6,8))))</f>
        <v>H</v>
      </c>
      <c r="AB7" s="244"/>
      <c r="AC7"/>
      <c r="AF7" s="242"/>
      <c r="AG7" s="245" cm="1">
        <f t="array" ref="AG7">INDEX(LUR!$A:$L,(_xlfn.XMATCH(AG6,LUR!$A:$A,1)),2)</f>
        <v>62</v>
      </c>
      <c r="AH7" s="271" t="str" cm="1">
        <f t="array" ref="AH7">INDEX(LUR!$A:$L,AH6,3)&amp;(RGBCOLOR((INDEX(LUR!$A:$L,AH6,6)),(INDEX(LUR!$A:$L,AH6,7)),(INDEX(LUR!$A:$L,AH6,8))))</f>
        <v>M</v>
      </c>
      <c r="AI7" s="244"/>
      <c r="AJ7" s="242"/>
      <c r="AK7" s="245" cm="1">
        <f t="array" ref="AK7">INDEX(LUR!$A:$L,(_xlfn.XMATCH(AK6,LUR!$A:$A,1)),2)</f>
        <v>62</v>
      </c>
      <c r="AL7" s="271" t="str" cm="1">
        <f t="array" ref="AL7">INDEX(LUR!$A:$L,AL6,3)&amp;(RGBCOLOR((INDEX(LUR!$A:$L,AL6,6)),(INDEX(LUR!$A:$L,AL6,7)),(INDEX(LUR!$A:$L,AL6,8))))</f>
        <v>N</v>
      </c>
      <c r="AM7" s="244"/>
      <c r="AN7" s="242"/>
      <c r="AO7" s="245" cm="1">
        <f t="array" ref="AO7">INDEX(LUR!$A:$L,(_xlfn.XMATCH(AO6,LUR!$A:$A,1)),2)</f>
        <v>65</v>
      </c>
      <c r="AP7" s="264" t="str" cm="1">
        <f t="array" ref="AP7">INDEX(LUR!$A:$L,AP6,3)&amp;(RGBCOLOR((INDEX(LUR!$A:$L,AP6,6)),(INDEX(LUR!$A:$L,AP6,7)),(INDEX(LUR!$A:$L,AP6,8))))</f>
        <v>E</v>
      </c>
      <c r="AQ7" s="244"/>
      <c r="AR7"/>
    </row>
    <row r="8" spans="2:44" ht="19.5" customHeight="1" x14ac:dyDescent="0.25">
      <c r="B8" s="342" t="str" cm="1">
        <f t="array" ref="B8">CONCATENATE("a ",INDEX(LUR!$A:$L,D6+3,4)&amp;(RGBCOLOR((INDEX(LUR!$A:$L,D6,6)),(INDEX(LUR!$A:$L,D6,7)),(INDEX(LUR!$A:$L,D6,8)))))</f>
        <v>a LOBOS VIEJOS</v>
      </c>
      <c r="C8" s="339"/>
      <c r="D8" s="339"/>
      <c r="E8" s="340"/>
      <c r="F8" s="338" t="str" cm="1">
        <f t="array" ref="F8">CONCATENATE("a ",INDEX(LUR!$A:$L,H6+3,4)&amp;(RGBCOLOR((INDEX(LUR!$A:$L,H6,6)),(INDEX(LUR!$A:$L,H6,7)),(INDEX(LUR!$A:$L,H6,8)))))</f>
        <v>a PUERTO</v>
      </c>
      <c r="G8" s="339"/>
      <c r="H8" s="339"/>
      <c r="I8" s="340"/>
      <c r="J8" s="338" t="str" cm="1">
        <f t="array" ref="J8">CONCATENATE("a ",INDEX(LUR!$A:$L,L6+3,4)&amp;(RGBCOLOR((INDEX(LUR!$A:$L,L6,6)),(INDEX(LUR!$A:$L,L6,7)),(INDEX(LUR!$A:$L,L6,8)))))</f>
        <v>a PUERTO</v>
      </c>
      <c r="K8" s="339"/>
      <c r="L8" s="339"/>
      <c r="M8" s="340"/>
      <c r="O8" s="40"/>
      <c r="Q8" s="341" t="str" cm="1">
        <f t="array" ref="Q8">CONCATENATE("a ",INDEX(LUR!$A:$L,S6+3,4)&amp;(RGBCOLOR((INDEX(LUR!$A:$L,S6,6)),(INDEX(LUR!$A:$L,S6,7)),(INDEX(LUR!$A:$L,S6,8)))))</f>
        <v>a 4 ESQUINAS</v>
      </c>
      <c r="R8" s="339"/>
      <c r="S8" s="339"/>
      <c r="T8" s="340"/>
      <c r="U8" s="341" t="str" cm="1">
        <f t="array" ref="U8">CONCATENATE("a ",INDEX(LUR!$A:$L,W6+3,4)&amp;(RGBCOLOR((INDEX(LUR!$A:$L,W6,6)),(INDEX(LUR!$A:$L,W6,7)),(INDEX(LUR!$A:$L,W6,8)))))</f>
        <v>a HUALPENCILLO</v>
      </c>
      <c r="V8" s="339"/>
      <c r="W8" s="339"/>
      <c r="X8" s="340"/>
      <c r="Y8" s="341" t="str" cm="1">
        <f t="array" ref="Y8">CONCATENATE("a ",INDEX(LUR!$A:$L,AA6+3,4)&amp;(RGBCOLOR((INDEX(LUR!$A:$L,AA6,6)),(INDEX(LUR!$A:$L,AA6,7)),(INDEX(LUR!$A:$L,AA6,8)))))</f>
        <v>a HUALPEN - 4 ESQ</v>
      </c>
      <c r="Z8" s="339"/>
      <c r="AA8" s="339"/>
      <c r="AB8" s="340"/>
      <c r="AF8" s="344" t="str" cm="1">
        <f t="array" ref="AF8">CONCATENATE("a ",INDEX(LUR!$A:$L,AH6+3,4)&amp;(RGBCOLOR((INDEX(LUR!$A:$L,AH6,6)),(INDEX(LUR!$A:$L,AH6,7)),(INDEX(LUR!$A:$L,AH6,8)))))</f>
        <v>a SAN VICENTE</v>
      </c>
      <c r="AG8" s="336"/>
      <c r="AH8" s="336"/>
      <c r="AI8" s="337"/>
      <c r="AJ8" s="344" t="str" cm="1">
        <f t="array" ref="AJ8">CONCATENATE("a ",INDEX(LUR!$A:$L,AL6+3,4)&amp;(RGBCOLOR((INDEX(LUR!$A:$L,AL6,6)),(INDEX(LUR!$A:$L,AL6,7)),(INDEX(LUR!$A:$L,AL6,8)))))</f>
        <v>a SAN VICENTE</v>
      </c>
      <c r="AK8" s="336"/>
      <c r="AL8" s="336"/>
      <c r="AM8" s="337"/>
      <c r="AN8" s="343" t="str" cm="1">
        <f t="array" ref="AN8">CONCATENATE("a ",INDEX(LUR!$A:$L,AP6+3,4)&amp;(RGBCOLOR((INDEX(LUR!$A:$L,AP6,6)),(INDEX(LUR!$A:$L,AP6,7)),(INDEX(LUR!$A:$L,AP6,8)))))</f>
        <v>a PEÑUELAS</v>
      </c>
      <c r="AO8" s="336"/>
      <c r="AP8" s="336"/>
      <c r="AQ8" s="337"/>
    </row>
    <row r="9" spans="2:44" ht="12" customHeight="1" x14ac:dyDescent="0.25">
      <c r="B9" s="238">
        <v>4</v>
      </c>
      <c r="C9" s="239" t="str">
        <f>VLOOKUP($M$1,BASE!$A$2:$BN$2454,3+B9,0)</f>
        <v>23Q</v>
      </c>
      <c r="D9" s="240">
        <f>MATCH(C9,LUR!$A:$A,0)</f>
        <v>372</v>
      </c>
      <c r="E9" s="241"/>
      <c r="F9" s="238">
        <v>5</v>
      </c>
      <c r="G9" s="239" t="str">
        <f>VLOOKUP($M$1,BASE!$A$2:$BN$2454,3+F9,0)</f>
        <v>30M</v>
      </c>
      <c r="H9" s="240">
        <f>MATCH(G9,LUR!$A:$A,0)</f>
        <v>427</v>
      </c>
      <c r="I9" s="241"/>
      <c r="J9" s="238">
        <v>6</v>
      </c>
      <c r="K9" s="239" t="str">
        <f>VLOOKUP($M$1,BASE!$A$2:$BN$2454,3+J9,0)</f>
        <v>30N</v>
      </c>
      <c r="L9" s="240">
        <f>MATCH(K9,LUR!$A:$A,0)</f>
        <v>432</v>
      </c>
      <c r="M9" s="241"/>
      <c r="Q9" s="238">
        <v>16</v>
      </c>
      <c r="R9" s="239" t="str">
        <f>VLOOKUP($M$1,BASE!$A$2:$BN$2454,3+Q9,0)</f>
        <v>43T</v>
      </c>
      <c r="S9" s="240">
        <f>MATCH(R9,LUR!$A:$A,0)</f>
        <v>567</v>
      </c>
      <c r="T9" s="241"/>
      <c r="U9" s="238">
        <v>17</v>
      </c>
      <c r="V9" s="239" t="str">
        <f>VLOOKUP($M$1,BASE!$A$2:$BN$2454,3+U9,0)</f>
        <v>44B</v>
      </c>
      <c r="W9" s="240">
        <f>MATCH(V9,LUR!$A:$A,0)</f>
        <v>592</v>
      </c>
      <c r="X9" s="241"/>
      <c r="Y9" s="238">
        <v>18</v>
      </c>
      <c r="Z9" s="239" t="str">
        <f>VLOOKUP($M$1,BASE!$A$2:$BN$2454,3+Y9,0)</f>
        <v>44U</v>
      </c>
      <c r="AA9" s="240">
        <f>MATCH(Z9,LUR!$A:$A,0)</f>
        <v>582</v>
      </c>
      <c r="AB9" s="241"/>
      <c r="AF9" s="238">
        <v>28</v>
      </c>
      <c r="AG9" s="239" t="str">
        <f>VLOOKUP($M$1,BASE!$A$2:$BN$2454,3+AF9,0)</f>
        <v>70I</v>
      </c>
      <c r="AH9" s="240">
        <f>MATCH(AG9,LUR!$A:$A,0)</f>
        <v>767</v>
      </c>
      <c r="AI9" s="241"/>
      <c r="AJ9" s="238">
        <v>29</v>
      </c>
      <c r="AK9" s="239" t="str">
        <f>VLOOKUP($M$1,BASE!$A$2:$BN$2454,3+AJ9,0)</f>
        <v>70J</v>
      </c>
      <c r="AL9" s="240">
        <f>MATCH(AK9,LUR!$A:$A,0)</f>
        <v>772</v>
      </c>
      <c r="AM9" s="241"/>
      <c r="AN9" s="238">
        <v>30</v>
      </c>
      <c r="AO9" s="239" t="str">
        <f>VLOOKUP($M$1,BASE!$A$2:$BN$2454,3+AN9,0)</f>
        <v>70K</v>
      </c>
      <c r="AP9" s="240">
        <f>MATCH(AO9,LUR!$A:$A,0)</f>
        <v>777</v>
      </c>
      <c r="AQ9" s="241"/>
    </row>
    <row r="10" spans="2:44" ht="33.75" x14ac:dyDescent="0.25">
      <c r="B10" s="242"/>
      <c r="C10" s="243" cm="1">
        <f t="array" ref="C10">INDEX(LUR!$A:$L,(_xlfn.XMATCH(C9,LUR!$A:$A,1)),2)</f>
        <v>23</v>
      </c>
      <c r="D10" s="270" t="str" cm="1">
        <f t="array" ref="D10">INDEX(LUR!$A:$L,D9,3)&amp;(RGBCOLOR((INDEX(LUR!$A:$L,D9,6)),(INDEX(LUR!$A:$L,D9,7)),(INDEX(LUR!$A:$L,D9,8))))</f>
        <v>Q</v>
      </c>
      <c r="E10" s="244"/>
      <c r="F10" s="242"/>
      <c r="G10" s="245" cm="1">
        <f t="array" ref="G10">INDEX(LUR!$A:$L,(_xlfn.XMATCH(G9,LUR!$A:$A,1)),2)</f>
        <v>30</v>
      </c>
      <c r="H10" s="273" t="str" cm="1">
        <f t="array" ref="H10">INDEX(LUR!$A:$L,H9,3)&amp;(RGBCOLOR((INDEX(LUR!$A:$L,H9,6)),(INDEX(LUR!$A:$L,H9,7)),(INDEX(LUR!$A:$L,H9,8))))</f>
        <v>M</v>
      </c>
      <c r="I10" s="244"/>
      <c r="J10" s="242"/>
      <c r="K10" s="245" cm="1">
        <f t="array" ref="K10">INDEX(LUR!$A:$L,(_xlfn.XMATCH(K9,LUR!$A:$A,1)),2)</f>
        <v>30</v>
      </c>
      <c r="L10" s="273" t="str" cm="1">
        <f t="array" ref="L10">INDEX(LUR!$A:$L,L9,3)&amp;(RGBCOLOR((INDEX(LUR!$A:$L,L9,6)),(INDEX(LUR!$A:$L,L9,7)),(INDEX(LUR!$A:$L,L9,8))))</f>
        <v>N</v>
      </c>
      <c r="M10" s="244"/>
      <c r="Q10" s="242"/>
      <c r="R10" s="245" cm="1">
        <f t="array" ref="R10">INDEX(LUR!$A:$L,(_xlfn.XMATCH(R9,LUR!$A:$A,1)),2)</f>
        <v>43</v>
      </c>
      <c r="S10" s="264" t="str" cm="1">
        <f t="array" ref="S10">INDEX(LUR!$A:$L,S9,3)&amp;(RGBCOLOR((INDEX(LUR!$A:$L,S9,6)),(INDEX(LUR!$A:$L,S9,7)),(INDEX(LUR!$A:$L,S9,8))))</f>
        <v>T</v>
      </c>
      <c r="T10" s="244"/>
      <c r="U10" s="242"/>
      <c r="V10" s="245" cm="1">
        <f t="array" ref="V10">INDEX(LUR!$A:$L,(_xlfn.XMATCH(V9,LUR!$A:$A,1)),2)</f>
        <v>44</v>
      </c>
      <c r="W10" s="264" t="str" cm="1">
        <f t="array" ref="W10">INDEX(LUR!$A:$L,W9,3)&amp;(RGBCOLOR((INDEX(LUR!$A:$L,W9,6)),(INDEX(LUR!$A:$L,W9,7)),(INDEX(LUR!$A:$L,W9,8))))</f>
        <v>B</v>
      </c>
      <c r="X10" s="244"/>
      <c r="Y10" s="242"/>
      <c r="Z10" s="245" cm="1">
        <f t="array" ref="Z10">INDEX(LUR!$A:$L,(_xlfn.XMATCH(Z9,LUR!$A:$A,1)),2)</f>
        <v>44</v>
      </c>
      <c r="AA10" s="264" t="str" cm="1">
        <f t="array" ref="AA10">INDEX(LUR!$A:$L,AA9,3)&amp;(RGBCOLOR((INDEX(LUR!$A:$L,AA9,6)),(INDEX(LUR!$A:$L,AA9,7)),(INDEX(LUR!$A:$L,AA9,8))))</f>
        <v>U</v>
      </c>
      <c r="AB10" s="244"/>
      <c r="AF10" s="242"/>
      <c r="AG10" s="245" cm="1">
        <f t="array" ref="AG10">INDEX(LUR!$A:$L,(_xlfn.XMATCH(AG9,LUR!$A:$A,1)),2)</f>
        <v>70</v>
      </c>
      <c r="AH10" s="272" t="str" cm="1">
        <f t="array" ref="AH10">INDEX(LUR!$A:$L,AH9,3)&amp;(RGBCOLOR((INDEX(LUR!$A:$L,AH9,6)),(INDEX(LUR!$A:$L,AH9,7)),(INDEX(LUR!$A:$L,AH9,8))))</f>
        <v>I</v>
      </c>
      <c r="AI10" s="244"/>
      <c r="AJ10" s="242"/>
      <c r="AK10" s="245" cm="1">
        <f t="array" ref="AK10">INDEX(LUR!$A:$L,(_xlfn.XMATCH(AK9,LUR!$A:$A,1)),2)</f>
        <v>70</v>
      </c>
      <c r="AL10" s="272" t="str" cm="1">
        <f t="array" ref="AL10">INDEX(LUR!$A:$L,AL9,3)&amp;(RGBCOLOR((INDEX(LUR!$A:$L,AL9,6)),(INDEX(LUR!$A:$L,AL9,7)),(INDEX(LUR!$A:$L,AL9,8))))</f>
        <v>J</v>
      </c>
      <c r="AM10" s="244"/>
      <c r="AN10" s="242"/>
      <c r="AO10" s="245" cm="1">
        <f t="array" ref="AO10">INDEX(LUR!$A:$L,(_xlfn.XMATCH(AO9,LUR!$A:$A,1)),2)</f>
        <v>70</v>
      </c>
      <c r="AP10" s="272" t="str" cm="1">
        <f t="array" ref="AP10">INDEX(LUR!$A:$L,AP9,3)&amp;(RGBCOLOR((INDEX(LUR!$A:$L,AP9,6)),(INDEX(LUR!$A:$L,AP9,7)),(INDEX(LUR!$A:$L,AP9,8))))</f>
        <v>K</v>
      </c>
      <c r="AQ10" s="244"/>
    </row>
    <row r="11" spans="2:44" x14ac:dyDescent="0.25">
      <c r="B11" s="347" t="str" cm="1">
        <f t="array" ref="B11">CONCATENATE("a ",INDEX(LUR!$A:$L,D9+3,4)&amp;(RGBCOLOR((INDEX(LUR!$A:$L,D9,6)),(INDEX(LUR!$A:$L,D9,7)),(INDEX(LUR!$A:$L,D9,8)))))</f>
        <v>a MICHAIHUE</v>
      </c>
      <c r="C11" s="339"/>
      <c r="D11" s="339"/>
      <c r="E11" s="340"/>
      <c r="F11" s="345" t="str" cm="1">
        <f t="array" ref="F11">CONCATENATE("a ",INDEX(LUR!$A:$L,H9+3,4)&amp;(RGBCOLOR((INDEX(LUR!$A:$L,H9,6)),(INDEX(LUR!$A:$L,H9,7)),(INDEX(LUR!$A:$L,H9,8)))))</f>
        <v>a INDUSTRIAS</v>
      </c>
      <c r="G11" s="339"/>
      <c r="H11" s="339"/>
      <c r="I11" s="340"/>
      <c r="J11" s="345" t="str" cm="1">
        <f t="array" ref="J11">CONCATENATE("a ",INDEX(LUR!$A:$L,L9+3,4)&amp;(RGBCOLOR((INDEX(LUR!$A:$L,L9,6)),(INDEX(LUR!$A:$L,L9,7)),(INDEX(LUR!$A:$L,L9,8)))))</f>
        <v>a HOSP. HIGUERAS</v>
      </c>
      <c r="K11" s="339"/>
      <c r="L11" s="339"/>
      <c r="M11" s="340"/>
      <c r="Q11" s="341" t="str" cm="1">
        <f t="array" ref="Q11">CONCATENATE("a ",INDEX(LUR!$A:$L,S9+3,4)&amp;(RGBCOLOR((INDEX(LUR!$A:$L,S9,6)),(INDEX(LUR!$A:$L,S9,7)),(INDEX(LUR!$A:$L,S9,8)))))</f>
        <v>a HUALPENCILLO</v>
      </c>
      <c r="R11" s="339"/>
      <c r="S11" s="339"/>
      <c r="T11" s="340"/>
      <c r="U11" s="341" t="str" cm="1">
        <f t="array" ref="U11">CONCATENATE("a ",INDEX(LUR!$A:$L,W9+3,4)&amp;(RGBCOLOR((INDEX(LUR!$A:$L,W9,6)),(INDEX(LUR!$A:$L,W9,7)),(INDEX(LUR!$A:$L,W9,8)))))</f>
        <v>a HUALPENCILLO</v>
      </c>
      <c r="V11" s="339"/>
      <c r="W11" s="339"/>
      <c r="X11" s="340"/>
      <c r="Y11" s="341" t="str" cm="1">
        <f t="array" ref="Y11">CONCATENATE("a ",INDEX(LUR!$A:$L,AA9+3,4)&amp;(RGBCOLOR((INDEX(LUR!$A:$L,AA9,6)),(INDEX(LUR!$A:$L,AA9,7)),(INDEX(LUR!$A:$L,AA9,8)))))</f>
        <v>a HUALPENCILLO</v>
      </c>
      <c r="Z11" s="339"/>
      <c r="AA11" s="339"/>
      <c r="AB11" s="340"/>
      <c r="AF11" s="346" t="str" cm="1">
        <f t="array" ref="AF11">CONCATENATE("a ",INDEX(LUR!$A:$L,AH9+3,4)&amp;(RGBCOLOR((INDEX(LUR!$A:$L,AH9,6)),(INDEX(LUR!$A:$L,AH9,7)),(INDEX(LUR!$A:$L,AH9,8)))))</f>
        <v>a CENTINELA</v>
      </c>
      <c r="AG11" s="336"/>
      <c r="AH11" s="336"/>
      <c r="AI11" s="337"/>
      <c r="AJ11" s="346" t="str" cm="1">
        <f t="array" ref="AJ11">CONCATENATE("a ",INDEX(LUR!$A:$L,AL9+3,4)&amp;(RGBCOLOR((INDEX(LUR!$A:$L,AL9,6)),(INDEX(LUR!$A:$L,AL9,7)),(INDEX(LUR!$A:$L,AL9,8)))))</f>
        <v>a LOS COPIHUES</v>
      </c>
      <c r="AK11" s="336"/>
      <c r="AL11" s="336"/>
      <c r="AM11" s="337"/>
      <c r="AN11" s="346" t="str" cm="1">
        <f t="array" ref="AN11">CONCATENATE("a ",INDEX(LUR!$A:$L,AP9+3,4)&amp;(RGBCOLOR((INDEX(LUR!$A:$L,AP9,6)),(INDEX(LUR!$A:$L,AP9,7)),(INDEX(LUR!$A:$L,AP9,8)))))</f>
        <v>a LOS COPIHUES</v>
      </c>
      <c r="AO11" s="336"/>
      <c r="AP11" s="336"/>
      <c r="AQ11" s="337"/>
    </row>
    <row r="12" spans="2:44" x14ac:dyDescent="0.25">
      <c r="B12" s="238">
        <v>7</v>
      </c>
      <c r="C12" s="239" t="str">
        <f>VLOOKUP($M$1,BASE!$A$2:$BN$2454,3+B12,0)</f>
        <v>30Q</v>
      </c>
      <c r="D12" s="240">
        <f>MATCH(C12,LUR!$A:$A,0)</f>
        <v>442</v>
      </c>
      <c r="E12" s="241"/>
      <c r="F12" s="238">
        <v>8</v>
      </c>
      <c r="G12" s="239" t="str">
        <f>VLOOKUP($M$1,BASE!$A$2:$BN$2454,3+F12,0)</f>
        <v>30R</v>
      </c>
      <c r="H12" s="240">
        <f>MATCH(G12,LUR!$A:$A,0)</f>
        <v>437</v>
      </c>
      <c r="I12" s="241"/>
      <c r="J12" s="238">
        <v>9</v>
      </c>
      <c r="K12" s="239" t="str">
        <f>VLOOKUP($M$1,BASE!$A$2:$BN$2454,3+J12,0)</f>
        <v>30Z</v>
      </c>
      <c r="L12" s="240">
        <f>MATCH(K12,LUR!$A:$A,0)</f>
        <v>447</v>
      </c>
      <c r="M12" s="241"/>
      <c r="Q12" s="238">
        <v>19</v>
      </c>
      <c r="R12" s="239" t="str">
        <f>VLOOKUP($M$1,BASE!$A$2:$BN$2454,3+Q12,0)</f>
        <v>50P</v>
      </c>
      <c r="S12" s="240">
        <f>MATCH(R12,LUR!$A:$A,0)</f>
        <v>612</v>
      </c>
      <c r="T12" s="241"/>
      <c r="U12" s="238">
        <v>20</v>
      </c>
      <c r="V12" s="239" t="str">
        <f>VLOOKUP($M$1,BASE!$A$2:$BN$2454,3+U12,0)</f>
        <v>50U</v>
      </c>
      <c r="W12" s="240">
        <f>MATCH(V12,LUR!$A:$A,0)</f>
        <v>602</v>
      </c>
      <c r="X12" s="241"/>
      <c r="Y12" s="238">
        <v>21</v>
      </c>
      <c r="Z12" s="239" t="str">
        <f>VLOOKUP($M$1,BASE!$A$2:$BN$2454,3+Y12,0)</f>
        <v>52A</v>
      </c>
      <c r="AA12" s="240">
        <f>MATCH(Z12,LUR!$A:$A,0)</f>
        <v>617</v>
      </c>
      <c r="AB12" s="241"/>
      <c r="AF12" s="238">
        <v>31</v>
      </c>
      <c r="AG12" s="239" t="str">
        <f>VLOOKUP($M$1,BASE!$A$2:$BN$2454,3+AF12,0)</f>
        <v>71Z</v>
      </c>
      <c r="AH12" s="240">
        <f>MATCH(AG12,LUR!$A:$A,0)</f>
        <v>802</v>
      </c>
      <c r="AI12" s="241"/>
      <c r="AJ12" s="238">
        <v>32</v>
      </c>
      <c r="AK12" s="239" t="str">
        <f>VLOOKUP($M$1,BASE!$A$2:$BN$2454,3+AJ12,0)</f>
        <v>81S</v>
      </c>
      <c r="AL12" s="240">
        <f>MATCH(AK12,LUR!$A:$A,0)</f>
        <v>872</v>
      </c>
      <c r="AM12" s="241"/>
      <c r="AN12" s="238">
        <v>33</v>
      </c>
      <c r="AO12" s="239">
        <f>VLOOKUP($M$1,BASE!$A$2:$BN$2454,3+AN12,0)</f>
        <v>201</v>
      </c>
      <c r="AP12" s="240" t="e">
        <f>MATCH(AO12,LUR!$A:$A,0)</f>
        <v>#N/A</v>
      </c>
      <c r="AQ12" s="241"/>
    </row>
    <row r="13" spans="2:44" ht="33.75" x14ac:dyDescent="0.25">
      <c r="B13" s="242"/>
      <c r="C13" s="245" cm="1">
        <f t="array" ref="C13">INDEX(LUR!$A:$L,(_xlfn.XMATCH(C12,LUR!$A:$A,1)),2)</f>
        <v>30</v>
      </c>
      <c r="D13" s="273" t="str" cm="1">
        <f t="array" ref="D13">INDEX(LUR!$A:$L,D12,3)&amp;(RGBCOLOR((INDEX(LUR!$A:$L,D12,6)),(INDEX(LUR!$A:$L,D12,7)),(INDEX(LUR!$A:$L,D12,8))))</f>
        <v>Q</v>
      </c>
      <c r="E13" s="244"/>
      <c r="F13" s="242"/>
      <c r="G13" s="245" cm="1">
        <f t="array" ref="G13">INDEX(LUR!$A:$L,(_xlfn.XMATCH(G12,LUR!$A:$A,1)),2)</f>
        <v>30</v>
      </c>
      <c r="H13" s="273" t="str" cm="1">
        <f t="array" ref="H13">INDEX(LUR!$A:$L,H12,3)&amp;(RGBCOLOR((INDEX(LUR!$A:$L,H12,6)),(INDEX(LUR!$A:$L,H12,7)),(INDEX(LUR!$A:$L,H12,8))))</f>
        <v>R</v>
      </c>
      <c r="I13" s="244"/>
      <c r="J13" s="242"/>
      <c r="K13" s="245" cm="1">
        <f t="array" ref="K13">INDEX(LUR!$A:$L,(_xlfn.XMATCH(K12,LUR!$A:$A,1)),2)</f>
        <v>30</v>
      </c>
      <c r="L13" s="273" t="str" cm="1">
        <f t="array" ref="L13">INDEX(LUR!$A:$L,L12,3)&amp;(RGBCOLOR((INDEX(LUR!$A:$L,L12,6)),(INDEX(LUR!$A:$L,L12,7)),(INDEX(LUR!$A:$L,L12,8))))</f>
        <v>Z</v>
      </c>
      <c r="M13" s="244"/>
      <c r="Q13" s="242"/>
      <c r="R13" s="245" cm="1">
        <f t="array" ref="R13">INDEX(LUR!$A:$L,(_xlfn.XMATCH(R12,LUR!$A:$A,1)),2)</f>
        <v>50</v>
      </c>
      <c r="S13" s="271" t="str" cm="1">
        <f t="array" ref="S13">INDEX(LUR!$A:$L,S12,3)&amp;(RGBCOLOR((INDEX(LUR!$A:$L,S12,6)),(INDEX(LUR!$A:$L,S12,7)),(INDEX(LUR!$A:$L,S12,8))))</f>
        <v>P</v>
      </c>
      <c r="T13" s="244"/>
      <c r="U13" s="242"/>
      <c r="V13" s="245" cm="1">
        <f t="array" ref="V13">INDEX(LUR!$A:$L,(_xlfn.XMATCH(V12,LUR!$A:$A,1)),2)</f>
        <v>50</v>
      </c>
      <c r="W13" s="271" t="str" cm="1">
        <f t="array" ref="W13">INDEX(LUR!$A:$L,W12,3)&amp;(RGBCOLOR((INDEX(LUR!$A:$L,W12,6)),(INDEX(LUR!$A:$L,W12,7)),(INDEX(LUR!$A:$L,W12,8))))</f>
        <v>U</v>
      </c>
      <c r="X13" s="244"/>
      <c r="Y13" s="242"/>
      <c r="Z13" s="245" cm="1">
        <f t="array" ref="Z13">INDEX(LUR!$A:$L,(_xlfn.XMATCH(Z12,LUR!$A:$A,1)),2)</f>
        <v>52</v>
      </c>
      <c r="AA13" s="271" t="str" cm="1">
        <f t="array" ref="AA13">INDEX(LUR!$A:$L,AA12,3)&amp;(RGBCOLOR((INDEX(LUR!$A:$L,AA12,6)),(INDEX(LUR!$A:$L,AA12,7)),(INDEX(LUR!$A:$L,AA12,8))))</f>
        <v>A</v>
      </c>
      <c r="AB13" s="244"/>
      <c r="AF13" s="242"/>
      <c r="AG13" s="245" cm="1">
        <f t="array" ref="AG13">INDEX(LUR!$A:$L,(_xlfn.XMATCH(AG12,LUR!$A:$A,1)),2)</f>
        <v>71</v>
      </c>
      <c r="AH13" s="264" t="str" cm="1">
        <f t="array" ref="AH13">INDEX(LUR!$A:$L,AH12,3)&amp;(RGBCOLOR((INDEX(LUR!$A:$L,AH12,6)),(INDEX(LUR!$A:$L,AH12,7)),(INDEX(LUR!$A:$L,AH12,8))))</f>
        <v>Z</v>
      </c>
      <c r="AI13" s="244"/>
      <c r="AJ13" s="242"/>
      <c r="AK13" s="245" cm="1">
        <f t="array" ref="AK13">INDEX(LUR!$A:$L,(_xlfn.XMATCH(AK12,LUR!$A:$A,1)),2)</f>
        <v>81</v>
      </c>
      <c r="AL13" s="271" t="str" cm="1">
        <f t="array" ref="AL13">INDEX(LUR!$A:$L,AL12,3)&amp;(RGBCOLOR((INDEX(LUR!$A:$L,AL12,6)),(INDEX(LUR!$A:$L,AL12,7)),(INDEX(LUR!$A:$L,AL12,8))))</f>
        <v>S</v>
      </c>
      <c r="AM13" s="244"/>
      <c r="AN13" s="242"/>
      <c r="AO13" s="245" t="str" cm="1">
        <f t="array" ref="AO13">INDEX(LUR!$A:$L,(_xlfn.XMATCH(AO12,LUR!$A:$A,1)),2)</f>
        <v>02</v>
      </c>
      <c r="AP13" s="262" t="e" cm="1">
        <f t="array" ref="AP13">INDEX(LUR!$A:$L,AP12,3)&amp;(RGBCOLOR((INDEX(LUR!$A:$L,AP12,6)),(INDEX(LUR!$A:$L,AP12,7)),(INDEX(LUR!$A:$L,AP12,8))))</f>
        <v>#N/A</v>
      </c>
      <c r="AQ13" s="244"/>
    </row>
    <row r="14" spans="2:44" x14ac:dyDescent="0.25">
      <c r="B14" s="345" t="str" cm="1">
        <f t="array" ref="B14">CONCATENATE("a ",INDEX(LUR!$A:$L,D12+3,4)&amp;(RGBCOLOR((INDEX(LUR!$A:$L,D12,6)),(INDEX(LUR!$A:$L,D12,7)),(INDEX(LUR!$A:$L,D12,8)))))</f>
        <v>a HIGUERAS</v>
      </c>
      <c r="C14" s="339"/>
      <c r="D14" s="339"/>
      <c r="E14" s="340"/>
      <c r="F14" s="345" t="str" cm="1">
        <f t="array" ref="F14">CONCATENATE("a ",INDEX(LUR!$A:$L,H12+3,4)&amp;(RGBCOLOR((INDEX(LUR!$A:$L,H12,6)),(INDEX(LUR!$A:$L,H12,7)),(INDEX(LUR!$A:$L,H12,8)))))</f>
        <v>a HIGUERAS</v>
      </c>
      <c r="G14" s="339"/>
      <c r="H14" s="339"/>
      <c r="I14" s="340"/>
      <c r="J14" s="345" t="str" cm="1">
        <f t="array" ref="J14">CONCATENATE("a ",INDEX(LUR!$A:$L,L12+3,4)&amp;(RGBCOLOR((INDEX(LUR!$A:$L,L12,6)),(INDEX(LUR!$A:$L,L12,7)),(INDEX(LUR!$A:$L,L12,8)))))</f>
        <v>a HOSPITAL HIGUERAS</v>
      </c>
      <c r="K14" s="339"/>
      <c r="L14" s="339"/>
      <c r="M14" s="340"/>
      <c r="Q14" s="344" t="str" cm="1">
        <f t="array" ref="Q14">CONCATENATE("a ",INDEX(LUR!$A:$L,S12+3,4)&amp;(RGBCOLOR((INDEX(LUR!$A:$L,S12,6)),(INDEX(LUR!$A:$L,S12,7)),(INDEX(LUR!$A:$L,S12,8)))))</f>
        <v>a SAN VICENTE</v>
      </c>
      <c r="R14" s="336"/>
      <c r="S14" s="336"/>
      <c r="T14" s="337"/>
      <c r="U14" s="344" t="str" cm="1">
        <f t="array" ref="U14">CONCATENATE("a ",INDEX(LUR!$A:$L,W12+3,4)&amp;(RGBCOLOR((INDEX(LUR!$A:$L,W12,6)),(INDEX(LUR!$A:$L,W12,7)),(INDEX(LUR!$A:$L,W12,8)))))</f>
        <v>a SAN VICENTE</v>
      </c>
      <c r="V14" s="336"/>
      <c r="W14" s="336"/>
      <c r="X14" s="337"/>
      <c r="Y14" s="344" t="str" cm="1">
        <f t="array" ref="Y14">CONCATENATE("a ",INDEX(LUR!$A:$L,AA12+3,4)&amp;(RGBCOLOR((INDEX(LUR!$A:$L,AA12,6)),(INDEX(LUR!$A:$L,AA12,7)),(INDEX(LUR!$A:$L,AA12,8)))))</f>
        <v>a PTA. LEONES</v>
      </c>
      <c r="Z14" s="336"/>
      <c r="AA14" s="336"/>
      <c r="AB14" s="337"/>
      <c r="AF14" s="343" t="str" cm="1">
        <f t="array" ref="AF14">CONCATENATE("a ",INDEX(LUR!$A:$L,AH12+3,4)&amp;(RGBCOLOR((INDEX(LUR!$A:$L,AH12,6)),(INDEX(LUR!$A:$L,AH12,7)),(INDEX(LUR!$A:$L,AH12,8)))))</f>
        <v>a 4 ESQUINAS - LENGA</v>
      </c>
      <c r="AG14" s="336"/>
      <c r="AH14" s="336"/>
      <c r="AI14" s="337"/>
      <c r="AJ14" s="344" t="str" cm="1">
        <f t="array" ref="AJ14">CONCATENATE("a ",INDEX(LUR!$A:$L,AL12+3,4)&amp;(RGBCOLOR((INDEX(LUR!$A:$L,AL12,6)),(INDEX(LUR!$A:$L,AL12,7)),(INDEX(LUR!$A:$L,AL12,8)))))</f>
        <v>a PUERTO</v>
      </c>
      <c r="AK14" s="336"/>
      <c r="AL14" s="336"/>
      <c r="AM14" s="337"/>
      <c r="AN14" s="335" t="e" cm="1">
        <f t="array" ref="AN14">CONCATENATE("a ",INDEX(LUR!$A:$L,AP12+3,4)&amp;(RGBCOLOR((INDEX(LUR!$A:$L,AP12,6)),(INDEX(LUR!$A:$L,AP12,7)),(INDEX(LUR!$A:$L,AP12,8)))))</f>
        <v>#N/A</v>
      </c>
      <c r="AO14" s="336"/>
      <c r="AP14" s="336"/>
      <c r="AQ14" s="337"/>
    </row>
    <row r="15" spans="2:44" ht="12" customHeight="1" x14ac:dyDescent="0.25">
      <c r="B15" s="238">
        <v>10</v>
      </c>
      <c r="C15" s="239" t="str">
        <f>VLOOKUP($M$1,BASE!$A$2:$BN$2454,3+B15,0)</f>
        <v>31D</v>
      </c>
      <c r="D15" s="240">
        <f>MATCH(C15,LUR!$A:$A,0)</f>
        <v>477</v>
      </c>
      <c r="E15" s="241"/>
      <c r="F15" s="238">
        <v>11</v>
      </c>
      <c r="G15" s="239" t="str">
        <f>VLOOKUP($M$1,BASE!$A$2:$BN$2454,3+F15,0)</f>
        <v>32E</v>
      </c>
      <c r="H15" s="240">
        <f>MATCH(G15,LUR!$A:$A,0)</f>
        <v>492</v>
      </c>
      <c r="I15" s="241"/>
      <c r="J15" s="238">
        <v>12</v>
      </c>
      <c r="K15" s="239" t="str">
        <f>VLOOKUP($M$1,BASE!$A$2:$BN$2454,3+J15,0)</f>
        <v>32J</v>
      </c>
      <c r="L15" s="240">
        <f>MATCH(K15,LUR!$A:$A,0)</f>
        <v>502</v>
      </c>
      <c r="M15" s="241"/>
      <c r="Q15" s="238">
        <v>22</v>
      </c>
      <c r="R15" s="239" t="str">
        <f>VLOOKUP($M$1,BASE!$A$2:$BN$2454,3+Q15,0)</f>
        <v>56O</v>
      </c>
      <c r="S15" s="240">
        <f>MATCH(R15,LUR!$A:$A,0)</f>
        <v>627</v>
      </c>
      <c r="T15" s="241"/>
      <c r="U15" s="238">
        <v>23</v>
      </c>
      <c r="V15" s="239" t="str">
        <f>VLOOKUP($M$1,BASE!$A$2:$BN$2454,3+U15,0)</f>
        <v>60X</v>
      </c>
      <c r="W15" s="240">
        <f>MATCH(V15,LUR!$A:$A,0)</f>
        <v>637</v>
      </c>
      <c r="X15" s="241"/>
      <c r="Y15" s="238">
        <v>24</v>
      </c>
      <c r="Z15" s="239" t="str">
        <f>VLOOKUP($M$1,BASE!$A$2:$BN$2454,3+Y15,0)</f>
        <v>60Y</v>
      </c>
      <c r="AA15" s="240">
        <f>MATCH(Z15,LUR!$A:$A,0)</f>
        <v>642</v>
      </c>
      <c r="AB15" s="241"/>
      <c r="AF15" s="238">
        <v>34</v>
      </c>
      <c r="AG15" s="239" t="str">
        <f>VLOOKUP($M$1,BASE!$A$2:$BN$2454,3+AF15,0)</f>
        <v>201AU</v>
      </c>
      <c r="AH15" s="240" t="e">
        <f>MATCH(AG15,LUR!$A:$A,0)</f>
        <v>#N/A</v>
      </c>
      <c r="AI15" s="241"/>
      <c r="AJ15" s="238">
        <v>35</v>
      </c>
      <c r="AK15" s="239">
        <f>VLOOKUP($M$1,BASE!$A$2:$BN$2454,3+AJ15,0)</f>
        <v>302</v>
      </c>
      <c r="AL15" s="240" t="e">
        <f>MATCH(AK15,LUR!$A:$A,0)</f>
        <v>#N/A</v>
      </c>
      <c r="AM15" s="241"/>
      <c r="AN15" s="238">
        <v>36</v>
      </c>
      <c r="AO15" s="239">
        <f>VLOOKUP($M$1,BASE!$A$2:$BN$2454,3+AN15,0)</f>
        <v>304</v>
      </c>
      <c r="AP15" s="240" t="e">
        <f>MATCH(AO15,LUR!$A:$A,0)</f>
        <v>#N/A</v>
      </c>
      <c r="AQ15" s="241"/>
    </row>
    <row r="16" spans="2:44" ht="37.5" customHeight="1" x14ac:dyDescent="0.25">
      <c r="B16" s="242"/>
      <c r="C16" s="245" cm="1">
        <f t="array" ref="C16">INDEX(LUR!$A:$L,(_xlfn.XMATCH(C15,LUR!$A:$A,1)),2)</f>
        <v>31</v>
      </c>
      <c r="D16" s="272" t="str" cm="1">
        <f t="array" ref="D16">INDEX(LUR!$A:$L,D15,3)&amp;(RGBCOLOR((INDEX(LUR!$A:$L,D15,6)),(INDEX(LUR!$A:$L,D15,7)),(INDEX(LUR!$A:$L,D15,8))))</f>
        <v>D</v>
      </c>
      <c r="E16" s="244"/>
      <c r="F16" s="242"/>
      <c r="G16" s="245" cm="1">
        <f t="array" ref="G16">INDEX(LUR!$A:$L,(_xlfn.XMATCH(G15,LUR!$A:$A,1)),2)</f>
        <v>32</v>
      </c>
      <c r="H16" s="272" t="str" cm="1">
        <f t="array" ref="H16">INDEX(LUR!$A:$L,H15,3)&amp;(RGBCOLOR((INDEX(LUR!$A:$L,H15,6)),(INDEX(LUR!$A:$L,H15,7)),(INDEX(LUR!$A:$L,H15,8))))</f>
        <v>E</v>
      </c>
      <c r="I16" s="244"/>
      <c r="J16" s="242"/>
      <c r="K16" s="245" cm="1">
        <f t="array" ref="K16">INDEX(LUR!$A:$L,(_xlfn.XMATCH(K15,LUR!$A:$A,1)),2)</f>
        <v>32</v>
      </c>
      <c r="L16" s="272" t="str" cm="1">
        <f t="array" ref="L16">INDEX(LUR!$A:$L,L15,3)&amp;(RGBCOLOR((INDEX(LUR!$A:$L,L15,6)),(INDEX(LUR!$A:$L,L15,7)),(INDEX(LUR!$A:$L,L15,8))))</f>
        <v>J</v>
      </c>
      <c r="M16" s="244"/>
      <c r="Q16" s="242"/>
      <c r="R16" s="245" cm="1">
        <f t="array" ref="R16">INDEX(LUR!$A:$L,(_xlfn.XMATCH(R15,LUR!$A:$A,1)),2)</f>
        <v>56</v>
      </c>
      <c r="S16" s="271" t="str" cm="1">
        <f t="array" ref="S16">INDEX(LUR!$A:$L,S15,3)&amp;(RGBCOLOR((INDEX(LUR!$A:$L,S15,6)),(INDEX(LUR!$A:$L,S15,7)),(INDEX(LUR!$A:$L,S15,8))))</f>
        <v>O</v>
      </c>
      <c r="T16" s="244"/>
      <c r="U16" s="242"/>
      <c r="V16" s="245" cm="1">
        <f t="array" ref="V16">INDEX(LUR!$A:$L,(_xlfn.XMATCH(V15,LUR!$A:$A,1)),2)</f>
        <v>60</v>
      </c>
      <c r="W16" s="264" t="str" cm="1">
        <f t="array" ref="W16">INDEX(LUR!$A:$L,W15,3)&amp;(RGBCOLOR((INDEX(LUR!$A:$L,W15,6)),(INDEX(LUR!$A:$L,W15,7)),(INDEX(LUR!$A:$L,W15,8))))</f>
        <v>X</v>
      </c>
      <c r="X16" s="244"/>
      <c r="Y16" s="242"/>
      <c r="Z16" s="245" cm="1">
        <f t="array" ref="Z16">INDEX(LUR!$A:$L,(_xlfn.XMATCH(Z15,LUR!$A:$A,1)),2)</f>
        <v>60</v>
      </c>
      <c r="AA16" s="264" t="str" cm="1">
        <f t="array" ref="AA16">INDEX(LUR!$A:$L,AA15,3)&amp;(RGBCOLOR((INDEX(LUR!$A:$L,AA15,6)),(INDEX(LUR!$A:$L,AA15,7)),(INDEX(LUR!$A:$L,AA15,8))))</f>
        <v>Y</v>
      </c>
      <c r="AB16" s="244"/>
      <c r="AF16" s="242"/>
      <c r="AG16" s="245" cm="1">
        <f t="array" ref="AG16">INDEX(LUR!$A:$L,(_xlfn.XMATCH(AG15,LUR!$A:$A,1)),2)</f>
        <v>201</v>
      </c>
      <c r="AH16" s="262" t="e" cm="1">
        <f t="array" ref="AH16">INDEX(LUR!$A:$L,AH15,3)&amp;(RGBCOLOR((INDEX(LUR!$A:$L,AH15,6)),(INDEX(LUR!$A:$L,AH15,7)),(INDEX(LUR!$A:$L,AH15,8))))</f>
        <v>#N/A</v>
      </c>
      <c r="AI16" s="244"/>
      <c r="AJ16" s="242"/>
      <c r="AK16" s="245" t="str" cm="1">
        <f t="array" ref="AK16">INDEX(LUR!$A:$L,(_xlfn.XMATCH(AK15,LUR!$A:$A,1)),2)</f>
        <v>02</v>
      </c>
      <c r="AL16" s="262" t="e" cm="1">
        <f t="array" ref="AL16">INDEX(LUR!$A:$L,AL15,3)&amp;(RGBCOLOR((INDEX(LUR!$A:$L,AL15,6)),(INDEX(LUR!$A:$L,AL15,7)),(INDEX(LUR!$A:$L,AL15,8))))</f>
        <v>#N/A</v>
      </c>
      <c r="AM16" s="244"/>
      <c r="AN16" s="242"/>
      <c r="AO16" s="245" t="str" cm="1">
        <f t="array" ref="AO16">INDEX(LUR!$A:$L,(_xlfn.XMATCH(AO15,LUR!$A:$A,1)),2)</f>
        <v>02</v>
      </c>
      <c r="AP16" s="262" t="e" cm="1">
        <f t="array" ref="AP16">INDEX(LUR!$A:$L,AP15,3)&amp;(RGBCOLOR((INDEX(LUR!$A:$L,AP15,6)),(INDEX(LUR!$A:$L,AP15,7)),(INDEX(LUR!$A:$L,AP15,8))))</f>
        <v>#N/A</v>
      </c>
      <c r="AQ16" s="244"/>
    </row>
    <row r="17" spans="2:44" x14ac:dyDescent="0.25">
      <c r="B17" s="342" t="str" cm="1">
        <f t="array" ref="B17">CONCATENATE("a ",INDEX(LUR!$A:$L,D15+3,4)&amp;(RGBCOLOR((INDEX(LUR!$A:$L,D15,6)),(INDEX(LUR!$A:$L,D15,7)),(INDEX(LUR!$A:$L,D15,8)))))</f>
        <v>a LOBOS VIEJOS</v>
      </c>
      <c r="C17" s="339"/>
      <c r="D17" s="339"/>
      <c r="E17" s="340"/>
      <c r="F17" s="342" t="str" cm="1">
        <f t="array" ref="F17">CONCATENATE("a ",INDEX(LUR!$A:$L,H15+3,4)&amp;(RGBCOLOR((INDEX(LUR!$A:$L,H15,6)),(INDEX(LUR!$A:$L,H15,7)),(INDEX(LUR!$A:$L,H15,8)))))</f>
        <v>a LOBOS VIEJOS</v>
      </c>
      <c r="G17" s="339"/>
      <c r="H17" s="339"/>
      <c r="I17" s="340"/>
      <c r="J17" s="342" t="str" cm="1">
        <f t="array" ref="J17">CONCATENATE("a ",INDEX(LUR!$A:$L,L15+3,4)&amp;(RGBCOLOR((INDEX(LUR!$A:$L,L15,6)),(INDEX(LUR!$A:$L,L15,7)),(INDEX(LUR!$A:$L,L15,8)))))</f>
        <v>a LOBOS VIEJOS</v>
      </c>
      <c r="K17" s="339"/>
      <c r="L17" s="339"/>
      <c r="M17" s="340"/>
      <c r="Q17" s="344" t="str" cm="1">
        <f t="array" ref="Q17">CONCATENATE("a ",INDEX(LUR!$A:$L,S15+3,4)&amp;(RGBCOLOR((INDEX(LUR!$A:$L,S15,6)),(INDEX(LUR!$A:$L,S15,7)),(INDEX(LUR!$A:$L,S15,8)))))</f>
        <v>a PTA. LOS LEONES</v>
      </c>
      <c r="R17" s="336"/>
      <c r="S17" s="336"/>
      <c r="T17" s="337"/>
      <c r="U17" s="343" t="str" cm="1">
        <f t="array" ref="U17">CONCATENATE("a ",INDEX(LUR!$A:$L,W15+3,4)&amp;(RGBCOLOR((INDEX(LUR!$A:$L,W15,6)),(INDEX(LUR!$A:$L,W15,7)),(INDEX(LUR!$A:$L,W15,8)))))</f>
        <v>a HUALPENCILLO</v>
      </c>
      <c r="V17" s="336"/>
      <c r="W17" s="336"/>
      <c r="X17" s="337"/>
      <c r="Y17" s="343" t="str" cm="1">
        <f t="array" ref="Y17">CONCATENATE("a ",INDEX(LUR!$A:$L,AA15+3,4)&amp;(RGBCOLOR((INDEX(LUR!$A:$L,AA15,6)),(INDEX(LUR!$A:$L,AA15,7)),(INDEX(LUR!$A:$L,AA15,8)))))</f>
        <v>a PADRE HURTADO</v>
      </c>
      <c r="Z17" s="336"/>
      <c r="AA17" s="336"/>
      <c r="AB17" s="337"/>
      <c r="AF17" s="335" t="e" cm="1">
        <f t="array" ref="AF17">CONCATENATE("a ",INDEX(LUR!$A:$L,AH15+3,4)&amp;(RGBCOLOR((INDEX(LUR!$A:$L,AH15,6)),(INDEX(LUR!$A:$L,AH15,7)),(INDEX(LUR!$A:$L,AH15,8)))))</f>
        <v>#N/A</v>
      </c>
      <c r="AG17" s="336"/>
      <c r="AH17" s="336"/>
      <c r="AI17" s="337"/>
      <c r="AJ17" s="335" t="e" cm="1">
        <f t="array" ref="AJ17">CONCATENATE("a ",INDEX(LUR!$A:$L,AL15+3,4)&amp;(RGBCOLOR((INDEX(LUR!$A:$L,AL15,6)),(INDEX(LUR!$A:$L,AL15,7)),(INDEX(LUR!$A:$L,AL15,8)))))</f>
        <v>#N/A</v>
      </c>
      <c r="AK17" s="336"/>
      <c r="AL17" s="336"/>
      <c r="AM17" s="337"/>
      <c r="AN17" s="335" t="e" cm="1">
        <f t="array" ref="AN17">CONCATENATE("a ",INDEX(LUR!$A:$L,AP15+3,4)&amp;(RGBCOLOR((INDEX(LUR!$A:$L,AP15,6)),(INDEX(LUR!$A:$L,AP15,7)),(INDEX(LUR!$A:$L,AP15,8)))))</f>
        <v>#N/A</v>
      </c>
      <c r="AO17" s="336"/>
      <c r="AP17" s="336"/>
      <c r="AQ17" s="337"/>
    </row>
    <row r="20" spans="2:44" s="52" customFormat="1" x14ac:dyDescent="0.25">
      <c r="N20" s="51"/>
      <c r="AC20" s="51"/>
      <c r="AR20" s="51"/>
    </row>
    <row r="21" spans="2:44" s="52" customFormat="1" x14ac:dyDescent="0.25">
      <c r="N21" s="51"/>
      <c r="AC21" s="51"/>
      <c r="AR21" s="51"/>
    </row>
  </sheetData>
  <mergeCells count="48">
    <mergeCell ref="Y8:AB8"/>
    <mergeCell ref="AF8:AI8"/>
    <mergeCell ref="AJ8:AM8"/>
    <mergeCell ref="F2:L2"/>
    <mergeCell ref="U2:AA2"/>
    <mergeCell ref="AJ2:AP2"/>
    <mergeCell ref="F3:L4"/>
    <mergeCell ref="U3:AA3"/>
    <mergeCell ref="AJ3:AP3"/>
    <mergeCell ref="B8:E8"/>
    <mergeCell ref="F8:I8"/>
    <mergeCell ref="J8:M8"/>
    <mergeCell ref="Q8:T8"/>
    <mergeCell ref="U8:X8"/>
    <mergeCell ref="M1:M4"/>
    <mergeCell ref="AB1:AB4"/>
    <mergeCell ref="AQ1:AQ4"/>
    <mergeCell ref="B5:M5"/>
    <mergeCell ref="Q5:AB5"/>
    <mergeCell ref="AF5:AQ5"/>
    <mergeCell ref="AN8:AQ8"/>
    <mergeCell ref="AJ11:AM11"/>
    <mergeCell ref="AN11:AQ11"/>
    <mergeCell ref="B14:E14"/>
    <mergeCell ref="F14:I14"/>
    <mergeCell ref="J14:M14"/>
    <mergeCell ref="Q14:T14"/>
    <mergeCell ref="U14:X14"/>
    <mergeCell ref="Y14:AB14"/>
    <mergeCell ref="AF14:AI14"/>
    <mergeCell ref="AJ14:AM14"/>
    <mergeCell ref="AN14:AQ14"/>
    <mergeCell ref="B11:E11"/>
    <mergeCell ref="F11:I11"/>
    <mergeCell ref="J11:M11"/>
    <mergeCell ref="Q11:T11"/>
    <mergeCell ref="U11:X11"/>
    <mergeCell ref="AF17:AI17"/>
    <mergeCell ref="AJ17:AM17"/>
    <mergeCell ref="AN17:AQ17"/>
    <mergeCell ref="B17:E17"/>
    <mergeCell ref="F17:I17"/>
    <mergeCell ref="J17:M17"/>
    <mergeCell ref="Q17:T17"/>
    <mergeCell ref="U17:X17"/>
    <mergeCell ref="Y17:AB17"/>
    <mergeCell ref="Y11:AB11"/>
    <mergeCell ref="AF11:AI11"/>
  </mergeCells>
  <conditionalFormatting sqref="B6:AQ17">
    <cfRule type="containsText" dxfId="72" priority="1" operator="containsText" text="02D">
      <formula>NOT(ISERROR(SEARCH("02D",B6)))</formula>
    </cfRule>
    <cfRule type="containsText" dxfId="71" priority="2" operator="containsText" text="02K">
      <formula>NOT(ISERROR(SEARCH("02K",B6)))</formula>
    </cfRule>
    <cfRule type="containsText" dxfId="70" priority="3" operator="containsText" text="02A">
      <formula>NOT(ISERROR(SEARCH("02A",B6)))</formula>
    </cfRule>
    <cfRule type="containsText" dxfId="69" priority="4" operator="containsText" text="02P">
      <formula>NOT(ISERROR(SEARCH("02P",B6)))</formula>
    </cfRule>
    <cfRule type="containsText" dxfId="68" priority="5" operator="containsText" text="02F">
      <formula>NOT(ISERROR(SEARCH("02F",B6)))</formula>
    </cfRule>
    <cfRule type="containsText" dxfId="67" priority="6" operator="containsText" text="02C">
      <formula>NOT(ISERROR(SEARCH("02C",B6)))</formula>
    </cfRule>
    <cfRule type="containsText" dxfId="66" priority="7" operator="containsText" text="02H">
      <formula>NOT(ISERROR(SEARCH("02H",B6)))</formula>
    </cfRule>
    <cfRule type="containsText" dxfId="65" priority="8" operator="containsText" text="02L">
      <formula>NOT(ISERROR(SEARCH("02L",B6)))</formula>
    </cfRule>
    <cfRule type="beginsWith" dxfId="64" priority="9" operator="beginsWith" text="02">
      <formula>LEFT(B6,LEN("02"))="02"</formula>
    </cfRule>
    <cfRule type="containsText" dxfId="63" priority="11" operator="containsText" text="a Centro Concepción">
      <formula>NOT(ISERROR(SEARCH("a Centro Concepción",B6)))</formula>
    </cfRule>
    <cfRule type="containsText" dxfId="62" priority="12" operator="containsText" text="a Mall - Casino">
      <formula>NOT(ISERROR(SEARCH("a Mall - Casino",B6)))</formula>
    </cfRule>
    <cfRule type="containsErrors" dxfId="61" priority="13">
      <formula>ISERROR(B6)</formula>
    </cfRule>
  </conditionalFormatting>
  <pageMargins left="0.7" right="0.7" top="0.75" bottom="0.75" header="0.3" footer="0.3"/>
  <pageSetup paperSize="203" scale="26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0" operator="beginsWith" id="{58A4CAA0-DF75-442F-825C-422A3742F65B}">
            <xm:f>LEFT(B6,LEN("0"))="0"</xm:f>
            <xm:f>"0"</xm:f>
            <x14:dxf>
              <font>
                <color theme="0"/>
              </font>
            </x14:dxf>
          </x14:cfRule>
          <xm:sqref>B6:AQ17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2DB0C-08BC-4180-8244-FA4C75A97293}">
  <sheetPr>
    <tabColor rgb="FF00B050"/>
  </sheetPr>
  <dimension ref="B1:AR52"/>
  <sheetViews>
    <sheetView zoomScale="55" zoomScaleNormal="55" workbookViewId="0">
      <selection activeCell="B54" sqref="B54"/>
    </sheetView>
  </sheetViews>
  <sheetFormatPr baseColWidth="10" defaultColWidth="10.7109375" defaultRowHeight="15" x14ac:dyDescent="0.25"/>
  <cols>
    <col min="1" max="1" width="1.140625" customWidth="1"/>
    <col min="2" max="2" width="5.7109375" customWidth="1"/>
    <col min="3" max="4" width="11.140625" customWidth="1"/>
    <col min="5" max="6" width="5.7109375" customWidth="1"/>
    <col min="7" max="8" width="11.140625" customWidth="1"/>
    <col min="9" max="10" width="5.7109375" customWidth="1"/>
    <col min="11" max="12" width="11.140625" customWidth="1"/>
    <col min="13" max="13" width="5.7109375" customWidth="1"/>
    <col min="14" max="14" width="1.5703125" style="40" customWidth="1"/>
    <col min="16" max="16" width="1.140625" customWidth="1"/>
    <col min="17" max="17" width="5.7109375" customWidth="1"/>
    <col min="18" max="19" width="11.140625" customWidth="1"/>
    <col min="20" max="21" width="5.7109375" customWidth="1"/>
    <col min="22" max="23" width="11.140625" customWidth="1"/>
    <col min="24" max="25" width="5.7109375" customWidth="1"/>
    <col min="26" max="27" width="11.140625" customWidth="1"/>
    <col min="28" max="28" width="5.7109375" customWidth="1"/>
    <col min="29" max="29" width="1.5703125" style="40" customWidth="1"/>
    <col min="30" max="30" width="11.42578125" customWidth="1"/>
    <col min="31" max="31" width="1.140625" customWidth="1"/>
    <col min="32" max="32" width="5.7109375" customWidth="1"/>
    <col min="33" max="34" width="11.140625" customWidth="1"/>
    <col min="35" max="36" width="5.7109375" customWidth="1"/>
    <col min="37" max="38" width="11.140625" customWidth="1"/>
    <col min="39" max="40" width="5.7109375" customWidth="1"/>
    <col min="41" max="42" width="11.140625" customWidth="1"/>
    <col min="43" max="43" width="5.7109375" customWidth="1"/>
    <col min="44" max="44" width="1.5703125" style="40" customWidth="1"/>
  </cols>
  <sheetData>
    <row r="1" spans="2:44" s="67" customFormat="1" ht="12" customHeight="1" x14ac:dyDescent="0.25">
      <c r="B1" s="62"/>
      <c r="C1" s="63"/>
      <c r="D1" s="64"/>
      <c r="E1" s="65"/>
      <c r="F1" s="62"/>
      <c r="G1" s="63"/>
      <c r="H1" s="64"/>
      <c r="I1" s="65"/>
      <c r="J1" s="62"/>
      <c r="K1" s="63"/>
      <c r="L1" s="64"/>
      <c r="M1" s="65"/>
      <c r="N1" s="66"/>
      <c r="O1" s="66"/>
      <c r="Q1" s="62"/>
      <c r="R1" s="63"/>
      <c r="S1" s="64"/>
      <c r="T1" s="65"/>
      <c r="U1" s="62"/>
      <c r="V1" s="63"/>
      <c r="W1" s="64"/>
      <c r="X1" s="65"/>
      <c r="Y1" s="62"/>
      <c r="Z1" s="63"/>
      <c r="AA1" s="64"/>
      <c r="AB1" s="65"/>
      <c r="AC1" s="66"/>
      <c r="AF1" s="62"/>
      <c r="AG1" s="63"/>
      <c r="AH1" s="64"/>
      <c r="AI1" s="65"/>
      <c r="AJ1" s="62"/>
      <c r="AK1" s="63"/>
      <c r="AL1" s="64"/>
      <c r="AM1" s="65"/>
      <c r="AN1" s="62"/>
      <c r="AO1" s="63"/>
      <c r="AP1" s="64"/>
      <c r="AQ1" s="65"/>
      <c r="AR1" s="66"/>
    </row>
    <row r="2" spans="2:44" s="60" customFormat="1" ht="35.25" customHeight="1" x14ac:dyDescent="0.45">
      <c r="B2" s="57"/>
      <c r="C2" s="58" cm="1"/>
      <c r="D2" s="265" cm="1"/>
      <c r="E2" s="59"/>
      <c r="F2" s="57"/>
      <c r="G2" s="58" cm="1"/>
      <c r="H2" s="265" cm="1"/>
      <c r="I2" s="59"/>
      <c r="J2" s="57"/>
      <c r="K2" s="58" cm="1"/>
      <c r="L2" s="261" cm="1"/>
      <c r="M2" s="59"/>
      <c r="O2" s="61"/>
      <c r="Q2" s="57"/>
      <c r="R2" s="58" cm="1"/>
      <c r="S2" s="261" cm="1"/>
      <c r="T2" s="59"/>
      <c r="U2" s="57"/>
      <c r="V2" s="58" cm="1"/>
      <c r="W2" s="261" cm="1"/>
      <c r="X2" s="59"/>
      <c r="Y2" s="57"/>
      <c r="Z2" s="58" cm="1"/>
      <c r="AA2" s="261" cm="1"/>
      <c r="AB2" s="59"/>
      <c r="AF2" s="57"/>
      <c r="AG2" s="58" cm="1"/>
      <c r="AH2" s="261" cm="1"/>
      <c r="AI2" s="59"/>
      <c r="AJ2" s="57"/>
      <c r="AK2" s="58" cm="1"/>
      <c r="AL2" s="261" cm="1"/>
      <c r="AM2" s="59"/>
      <c r="AN2" s="57"/>
      <c r="AO2" s="58" cm="1"/>
      <c r="AP2" s="261" cm="1"/>
      <c r="AQ2" s="59"/>
    </row>
    <row r="3" spans="2:44" s="53" customFormat="1" ht="26.25" customHeight="1" x14ac:dyDescent="0.25">
      <c r="B3" s="284" cm="1"/>
      <c r="C3" s="285"/>
      <c r="D3" s="285"/>
      <c r="E3" s="286"/>
      <c r="F3" s="284" cm="1"/>
      <c r="G3" s="285"/>
      <c r="H3" s="285"/>
      <c r="I3" s="286"/>
      <c r="J3" s="284" cm="1"/>
      <c r="K3" s="285"/>
      <c r="L3" s="285"/>
      <c r="M3" s="286"/>
      <c r="N3" s="54"/>
      <c r="O3" s="54"/>
      <c r="Q3" s="284" cm="1"/>
      <c r="R3" s="285"/>
      <c r="S3" s="285"/>
      <c r="T3" s="286"/>
      <c r="U3" s="284" cm="1"/>
      <c r="V3" s="285"/>
      <c r="W3" s="285"/>
      <c r="X3" s="286"/>
      <c r="Y3" s="284" cm="1"/>
      <c r="Z3" s="285"/>
      <c r="AA3" s="285"/>
      <c r="AB3" s="286"/>
      <c r="AC3" s="54"/>
      <c r="AF3" s="284" cm="1"/>
      <c r="AG3" s="285"/>
      <c r="AH3" s="285"/>
      <c r="AI3" s="286"/>
      <c r="AJ3" s="284" cm="1"/>
      <c r="AK3" s="285"/>
      <c r="AL3" s="285"/>
      <c r="AM3" s="286"/>
      <c r="AN3" s="284" cm="1"/>
      <c r="AO3" s="285"/>
      <c r="AP3" s="285"/>
      <c r="AQ3" s="286"/>
      <c r="AR3" s="54"/>
    </row>
    <row r="4" spans="2:44" s="56" customFormat="1" ht="15" customHeight="1" x14ac:dyDescent="0.25">
      <c r="B4" s="284" cm="1"/>
      <c r="C4" s="285"/>
      <c r="D4" s="285"/>
      <c r="E4" s="286"/>
      <c r="F4" s="284" cm="1"/>
      <c r="G4" s="285"/>
      <c r="H4" s="285"/>
      <c r="I4" s="286"/>
      <c r="J4" s="284" cm="1"/>
      <c r="K4" s="285"/>
      <c r="L4" s="285"/>
      <c r="M4" s="286"/>
      <c r="N4" s="55"/>
      <c r="O4" s="55"/>
      <c r="Q4" s="284" cm="1"/>
      <c r="R4" s="285"/>
      <c r="S4" s="285"/>
      <c r="T4" s="286"/>
      <c r="U4" s="284" cm="1"/>
      <c r="V4" s="285"/>
      <c r="W4" s="285"/>
      <c r="X4" s="286"/>
      <c r="Y4" s="284" cm="1"/>
      <c r="Z4" s="285"/>
      <c r="AA4" s="285"/>
      <c r="AB4" s="286"/>
      <c r="AC4" s="55"/>
      <c r="AF4" s="284" cm="1"/>
      <c r="AG4" s="285"/>
      <c r="AH4" s="285"/>
      <c r="AI4" s="286"/>
      <c r="AJ4" s="284" cm="1"/>
      <c r="AK4" s="285"/>
      <c r="AL4" s="285"/>
      <c r="AM4" s="286"/>
      <c r="AN4" s="284" cm="1"/>
      <c r="AO4" s="285"/>
      <c r="AP4" s="285"/>
      <c r="AQ4" s="286"/>
      <c r="AR4" s="55"/>
    </row>
    <row r="5" spans="2:44" s="56" customFormat="1" ht="15" customHeight="1" x14ac:dyDescent="0.25">
      <c r="B5" s="284" cm="1"/>
      <c r="C5" s="285"/>
      <c r="D5" s="285"/>
      <c r="E5" s="286"/>
      <c r="F5" s="284" cm="1"/>
      <c r="G5" s="285"/>
      <c r="H5" s="285"/>
      <c r="I5" s="286"/>
      <c r="J5" s="284" cm="1"/>
      <c r="K5" s="285"/>
      <c r="L5" s="285"/>
      <c r="M5" s="286"/>
      <c r="N5" s="55"/>
      <c r="O5" s="55"/>
      <c r="Q5" s="284" cm="1"/>
      <c r="R5" s="285"/>
      <c r="S5" s="285"/>
      <c r="T5" s="286"/>
      <c r="U5" s="284" cm="1"/>
      <c r="V5" s="285"/>
      <c r="W5" s="285"/>
      <c r="X5" s="286"/>
      <c r="Y5" s="284" cm="1"/>
      <c r="Z5" s="285"/>
      <c r="AA5" s="285"/>
      <c r="AB5" s="286"/>
      <c r="AC5" s="55"/>
      <c r="AF5" s="284" cm="1"/>
      <c r="AG5" s="285"/>
      <c r="AH5" s="285"/>
      <c r="AI5" s="286"/>
      <c r="AJ5" s="284" cm="1"/>
      <c r="AK5" s="285"/>
      <c r="AL5" s="285"/>
      <c r="AM5" s="286"/>
      <c r="AN5" s="284" cm="1"/>
      <c r="AO5" s="285"/>
      <c r="AP5" s="285"/>
      <c r="AQ5" s="286"/>
      <c r="AR5" s="55"/>
    </row>
    <row r="6" spans="2:44" s="56" customFormat="1" ht="15" customHeight="1" x14ac:dyDescent="0.25">
      <c r="B6" s="284" cm="1"/>
      <c r="C6" s="285"/>
      <c r="D6" s="285"/>
      <c r="E6" s="286"/>
      <c r="F6" s="284" cm="1"/>
      <c r="G6" s="285"/>
      <c r="H6" s="285"/>
      <c r="I6" s="286"/>
      <c r="J6" s="284" cm="1"/>
      <c r="K6" s="285"/>
      <c r="L6" s="285"/>
      <c r="M6" s="286"/>
      <c r="N6" s="55"/>
      <c r="O6" s="55"/>
      <c r="Q6" s="284" cm="1"/>
      <c r="R6" s="285"/>
      <c r="S6" s="285"/>
      <c r="T6" s="286"/>
      <c r="U6" s="284" cm="1"/>
      <c r="V6" s="285"/>
      <c r="W6" s="285"/>
      <c r="X6" s="286"/>
      <c r="Y6" s="284" cm="1"/>
      <c r="Z6" s="285"/>
      <c r="AA6" s="285"/>
      <c r="AB6" s="286"/>
      <c r="AC6" s="55"/>
      <c r="AF6" s="284" cm="1"/>
      <c r="AG6" s="285"/>
      <c r="AH6" s="285"/>
      <c r="AI6" s="286"/>
      <c r="AJ6" s="284" cm="1"/>
      <c r="AK6" s="285"/>
      <c r="AL6" s="285"/>
      <c r="AM6" s="286"/>
      <c r="AN6" s="284" cm="1"/>
      <c r="AO6" s="285"/>
      <c r="AP6" s="285"/>
      <c r="AQ6" s="286"/>
      <c r="AR6" s="55"/>
    </row>
    <row r="7" spans="2:44" s="53" customFormat="1" ht="23.25" customHeight="1" x14ac:dyDescent="0.25">
      <c r="B7" s="278"/>
      <c r="C7" s="279"/>
      <c r="D7" s="279"/>
      <c r="E7" s="280"/>
      <c r="F7" s="278"/>
      <c r="G7" s="279"/>
      <c r="H7" s="279"/>
      <c r="I7" s="280"/>
      <c r="J7" s="278"/>
      <c r="K7" s="279"/>
      <c r="L7" s="279"/>
      <c r="M7" s="280"/>
      <c r="N7" s="54"/>
      <c r="O7" s="54"/>
      <c r="Q7" s="278"/>
      <c r="R7" s="279"/>
      <c r="S7" s="279"/>
      <c r="T7" s="280"/>
      <c r="U7" s="278"/>
      <c r="V7" s="279"/>
      <c r="W7" s="279"/>
      <c r="X7" s="280"/>
      <c r="Y7" s="278"/>
      <c r="Z7" s="279"/>
      <c r="AA7" s="279"/>
      <c r="AB7" s="280"/>
      <c r="AC7" s="54"/>
      <c r="AF7" s="278"/>
      <c r="AG7" s="279"/>
      <c r="AH7" s="279"/>
      <c r="AI7" s="280"/>
      <c r="AJ7" s="278"/>
      <c r="AK7" s="279"/>
      <c r="AL7" s="279"/>
      <c r="AM7" s="280"/>
      <c r="AN7" s="278"/>
      <c r="AO7" s="279"/>
      <c r="AP7" s="279"/>
      <c r="AQ7" s="280"/>
      <c r="AR7" s="54"/>
    </row>
    <row r="8" spans="2:44" s="67" customFormat="1" ht="12" customHeight="1" x14ac:dyDescent="0.25">
      <c r="B8" s="62"/>
      <c r="C8" s="63"/>
      <c r="D8" s="64"/>
      <c r="E8" s="65"/>
      <c r="F8" s="62"/>
      <c r="G8" s="63"/>
      <c r="H8" s="64"/>
      <c r="I8" s="65"/>
      <c r="J8" s="62"/>
      <c r="K8" s="63"/>
      <c r="L8" s="64"/>
      <c r="M8" s="65"/>
      <c r="N8" s="66"/>
      <c r="O8" s="66"/>
      <c r="Q8" s="62"/>
      <c r="R8" s="63"/>
      <c r="S8" s="64"/>
      <c r="T8" s="65"/>
      <c r="U8" s="62"/>
      <c r="V8" s="63"/>
      <c r="W8" s="64"/>
      <c r="X8" s="65"/>
      <c r="Y8" s="62"/>
      <c r="Z8" s="63"/>
      <c r="AA8" s="64"/>
      <c r="AB8" s="65"/>
      <c r="AC8" s="66"/>
      <c r="AF8" s="62"/>
      <c r="AG8" s="63"/>
      <c r="AH8" s="64"/>
      <c r="AI8" s="65"/>
      <c r="AJ8" s="62"/>
      <c r="AK8" s="63"/>
      <c r="AL8" s="64"/>
      <c r="AM8" s="65"/>
      <c r="AN8" s="62"/>
      <c r="AO8" s="63"/>
      <c r="AP8" s="64"/>
      <c r="AQ8" s="65"/>
      <c r="AR8" s="66"/>
    </row>
    <row r="9" spans="2:44" s="60" customFormat="1" ht="35.25" customHeight="1" x14ac:dyDescent="0.45">
      <c r="B9" s="57"/>
      <c r="C9" s="58" cm="1"/>
      <c r="D9" s="261" cm="1"/>
      <c r="E9" s="59"/>
      <c r="F9" s="57"/>
      <c r="G9" s="58" cm="1"/>
      <c r="H9" s="261" cm="1"/>
      <c r="I9" s="59"/>
      <c r="J9" s="57"/>
      <c r="K9" s="58" cm="1"/>
      <c r="L9" s="261" cm="1"/>
      <c r="M9" s="59"/>
      <c r="O9" s="61"/>
      <c r="Q9" s="57"/>
      <c r="R9" s="58" cm="1"/>
      <c r="S9" s="261" cm="1"/>
      <c r="T9" s="59"/>
      <c r="U9" s="57"/>
      <c r="V9" s="58" cm="1"/>
      <c r="W9" s="261" cm="1"/>
      <c r="X9" s="59"/>
      <c r="Y9" s="57"/>
      <c r="Z9" s="58" cm="1"/>
      <c r="AA9" s="261" cm="1"/>
      <c r="AB9" s="59"/>
      <c r="AF9" s="57"/>
      <c r="AG9" s="58" cm="1"/>
      <c r="AH9" s="261" cm="1"/>
      <c r="AI9" s="59"/>
      <c r="AJ9" s="57"/>
      <c r="AK9" s="58" cm="1"/>
      <c r="AL9" s="261" cm="1"/>
      <c r="AM9" s="59"/>
      <c r="AN9" s="57"/>
      <c r="AO9" s="58" cm="1"/>
      <c r="AP9" s="261" cm="1"/>
      <c r="AQ9" s="59"/>
    </row>
    <row r="10" spans="2:44" s="53" customFormat="1" ht="26.25" customHeight="1" x14ac:dyDescent="0.25">
      <c r="B10" s="284" cm="1"/>
      <c r="C10" s="285"/>
      <c r="D10" s="285"/>
      <c r="E10" s="286"/>
      <c r="F10" s="284" cm="1"/>
      <c r="G10" s="285"/>
      <c r="H10" s="285"/>
      <c r="I10" s="286"/>
      <c r="J10" s="284" cm="1"/>
      <c r="K10" s="285"/>
      <c r="L10" s="285"/>
      <c r="M10" s="286"/>
      <c r="N10" s="54"/>
      <c r="O10" s="54"/>
      <c r="Q10" s="284" cm="1"/>
      <c r="R10" s="285"/>
      <c r="S10" s="285"/>
      <c r="T10" s="286"/>
      <c r="U10" s="284" cm="1"/>
      <c r="V10" s="285"/>
      <c r="W10" s="285"/>
      <c r="X10" s="286"/>
      <c r="Y10" s="284" cm="1"/>
      <c r="Z10" s="285"/>
      <c r="AA10" s="285"/>
      <c r="AB10" s="286"/>
      <c r="AC10" s="54"/>
      <c r="AF10" s="284" cm="1"/>
      <c r="AG10" s="285"/>
      <c r="AH10" s="285"/>
      <c r="AI10" s="286"/>
      <c r="AJ10" s="284" cm="1"/>
      <c r="AK10" s="285"/>
      <c r="AL10" s="285"/>
      <c r="AM10" s="286"/>
      <c r="AN10" s="284" cm="1"/>
      <c r="AO10" s="285"/>
      <c r="AP10" s="285"/>
      <c r="AQ10" s="286"/>
      <c r="AR10" s="54"/>
    </row>
    <row r="11" spans="2:44" s="56" customFormat="1" ht="15" customHeight="1" x14ac:dyDescent="0.25">
      <c r="B11" s="284" cm="1"/>
      <c r="C11" s="285"/>
      <c r="D11" s="285"/>
      <c r="E11" s="286"/>
      <c r="F11" s="284" cm="1"/>
      <c r="G11" s="285"/>
      <c r="H11" s="285"/>
      <c r="I11" s="286"/>
      <c r="J11" s="284" cm="1"/>
      <c r="K11" s="285"/>
      <c r="L11" s="285"/>
      <c r="M11" s="286"/>
      <c r="N11" s="55"/>
      <c r="O11" s="55"/>
      <c r="Q11" s="284" cm="1"/>
      <c r="R11" s="285"/>
      <c r="S11" s="285"/>
      <c r="T11" s="286"/>
      <c r="U11" s="284" cm="1"/>
      <c r="V11" s="285"/>
      <c r="W11" s="285"/>
      <c r="X11" s="286"/>
      <c r="Y11" s="284" cm="1"/>
      <c r="Z11" s="285"/>
      <c r="AA11" s="285"/>
      <c r="AB11" s="286"/>
      <c r="AC11" s="55"/>
      <c r="AF11" s="284" cm="1"/>
      <c r="AG11" s="285"/>
      <c r="AH11" s="285"/>
      <c r="AI11" s="286"/>
      <c r="AJ11" s="284" cm="1"/>
      <c r="AK11" s="285"/>
      <c r="AL11" s="285"/>
      <c r="AM11" s="286"/>
      <c r="AN11" s="284" cm="1"/>
      <c r="AO11" s="285"/>
      <c r="AP11" s="285"/>
      <c r="AQ11" s="286"/>
      <c r="AR11" s="55"/>
    </row>
    <row r="12" spans="2:44" s="56" customFormat="1" ht="15" customHeight="1" x14ac:dyDescent="0.25">
      <c r="B12" s="284" cm="1"/>
      <c r="C12" s="285"/>
      <c r="D12" s="285"/>
      <c r="E12" s="286"/>
      <c r="F12" s="284" cm="1"/>
      <c r="G12" s="285"/>
      <c r="H12" s="285"/>
      <c r="I12" s="286"/>
      <c r="J12" s="284" cm="1"/>
      <c r="K12" s="285"/>
      <c r="L12" s="285"/>
      <c r="M12" s="286"/>
      <c r="N12" s="55"/>
      <c r="O12" s="55"/>
      <c r="Q12" s="284" cm="1"/>
      <c r="R12" s="285"/>
      <c r="S12" s="285"/>
      <c r="T12" s="286"/>
      <c r="U12" s="284" cm="1"/>
      <c r="V12" s="285"/>
      <c r="W12" s="285"/>
      <c r="X12" s="286"/>
      <c r="Y12" s="284" cm="1"/>
      <c r="Z12" s="285"/>
      <c r="AA12" s="285"/>
      <c r="AB12" s="286"/>
      <c r="AC12" s="55"/>
      <c r="AF12" s="284" cm="1"/>
      <c r="AG12" s="285"/>
      <c r="AH12" s="285"/>
      <c r="AI12" s="286"/>
      <c r="AJ12" s="284" cm="1"/>
      <c r="AK12" s="285"/>
      <c r="AL12" s="285"/>
      <c r="AM12" s="286"/>
      <c r="AN12" s="284" cm="1"/>
      <c r="AO12" s="285"/>
      <c r="AP12" s="285"/>
      <c r="AQ12" s="286"/>
      <c r="AR12" s="55"/>
    </row>
    <row r="13" spans="2:44" s="56" customFormat="1" ht="15" customHeight="1" x14ac:dyDescent="0.25">
      <c r="B13" s="284" cm="1"/>
      <c r="C13" s="285"/>
      <c r="D13" s="285"/>
      <c r="E13" s="286"/>
      <c r="F13" s="284" cm="1"/>
      <c r="G13" s="285"/>
      <c r="H13" s="285"/>
      <c r="I13" s="286"/>
      <c r="J13" s="284" cm="1"/>
      <c r="K13" s="285"/>
      <c r="L13" s="285"/>
      <c r="M13" s="286"/>
      <c r="N13" s="55"/>
      <c r="O13" s="55"/>
      <c r="Q13" s="284" cm="1"/>
      <c r="R13" s="285"/>
      <c r="S13" s="285"/>
      <c r="T13" s="286"/>
      <c r="U13" s="284" cm="1"/>
      <c r="V13" s="285"/>
      <c r="W13" s="285"/>
      <c r="X13" s="286"/>
      <c r="Y13" s="284" cm="1"/>
      <c r="Z13" s="285"/>
      <c r="AA13" s="285"/>
      <c r="AB13" s="286"/>
      <c r="AC13" s="55"/>
      <c r="AF13" s="284" cm="1"/>
      <c r="AG13" s="285"/>
      <c r="AH13" s="285"/>
      <c r="AI13" s="286"/>
      <c r="AJ13" s="284" cm="1"/>
      <c r="AK13" s="285"/>
      <c r="AL13" s="285"/>
      <c r="AM13" s="286"/>
      <c r="AN13" s="284" cm="1"/>
      <c r="AO13" s="285"/>
      <c r="AP13" s="285"/>
      <c r="AQ13" s="286"/>
      <c r="AR13" s="55"/>
    </row>
    <row r="14" spans="2:44" s="53" customFormat="1" ht="23.25" customHeight="1" x14ac:dyDescent="0.25">
      <c r="B14" s="278"/>
      <c r="C14" s="279"/>
      <c r="D14" s="279"/>
      <c r="E14" s="280"/>
      <c r="F14" s="278"/>
      <c r="G14" s="279"/>
      <c r="H14" s="279"/>
      <c r="I14" s="280"/>
      <c r="J14" s="278"/>
      <c r="K14" s="279"/>
      <c r="L14" s="279"/>
      <c r="M14" s="280"/>
      <c r="N14" s="54"/>
      <c r="O14" s="54"/>
      <c r="Q14" s="278"/>
      <c r="R14" s="279"/>
      <c r="S14" s="279"/>
      <c r="T14" s="280"/>
      <c r="U14" s="278"/>
      <c r="V14" s="279"/>
      <c r="W14" s="279"/>
      <c r="X14" s="280"/>
      <c r="Y14" s="278"/>
      <c r="Z14" s="279"/>
      <c r="AA14" s="279"/>
      <c r="AB14" s="280"/>
      <c r="AC14" s="54"/>
      <c r="AF14" s="278"/>
      <c r="AG14" s="279"/>
      <c r="AH14" s="279"/>
      <c r="AI14" s="280"/>
      <c r="AJ14" s="278"/>
      <c r="AK14" s="279"/>
      <c r="AL14" s="279"/>
      <c r="AM14" s="280"/>
      <c r="AN14" s="278"/>
      <c r="AO14" s="279"/>
      <c r="AP14" s="279"/>
      <c r="AQ14" s="280"/>
      <c r="AR14" s="54"/>
    </row>
    <row r="15" spans="2:44" s="67" customFormat="1" ht="12" customHeight="1" x14ac:dyDescent="0.25">
      <c r="B15" s="62"/>
      <c r="C15" s="63"/>
      <c r="D15" s="64"/>
      <c r="E15" s="65"/>
      <c r="F15" s="62"/>
      <c r="G15" s="63"/>
      <c r="H15" s="64"/>
      <c r="I15" s="65"/>
      <c r="J15" s="62"/>
      <c r="K15" s="63"/>
      <c r="L15" s="64"/>
      <c r="M15" s="65"/>
      <c r="N15" s="66"/>
      <c r="O15" s="66"/>
      <c r="Q15" s="62"/>
      <c r="R15" s="63"/>
      <c r="S15" s="64"/>
      <c r="T15" s="65"/>
      <c r="U15" s="62"/>
      <c r="V15" s="63"/>
      <c r="W15" s="64"/>
      <c r="X15" s="65"/>
      <c r="Y15" s="62"/>
      <c r="Z15" s="63"/>
      <c r="AA15" s="64"/>
      <c r="AB15" s="65"/>
      <c r="AC15" s="66"/>
      <c r="AF15" s="62"/>
      <c r="AG15" s="63"/>
      <c r="AH15" s="64"/>
      <c r="AI15" s="65"/>
      <c r="AJ15" s="62"/>
      <c r="AK15" s="63"/>
      <c r="AL15" s="64"/>
      <c r="AM15" s="65"/>
      <c r="AN15" s="62"/>
      <c r="AO15" s="63"/>
      <c r="AP15" s="64"/>
      <c r="AQ15" s="65"/>
      <c r="AR15" s="66"/>
    </row>
    <row r="16" spans="2:44" s="60" customFormat="1" ht="35.25" customHeight="1" x14ac:dyDescent="0.45">
      <c r="B16" s="57"/>
      <c r="C16" s="58" cm="1"/>
      <c r="D16" s="261" cm="1"/>
      <c r="E16" s="59"/>
      <c r="F16" s="57"/>
      <c r="G16" s="58" cm="1"/>
      <c r="H16" s="261" cm="1"/>
      <c r="I16" s="59"/>
      <c r="J16" s="57"/>
      <c r="K16" s="58" cm="1"/>
      <c r="L16" s="261" cm="1"/>
      <c r="M16" s="59"/>
      <c r="O16" s="61"/>
      <c r="Q16" s="57"/>
      <c r="R16" s="58" cm="1"/>
      <c r="S16" s="261" cm="1"/>
      <c r="T16" s="59"/>
      <c r="U16" s="57"/>
      <c r="V16" s="58" cm="1"/>
      <c r="W16" s="261" cm="1"/>
      <c r="X16" s="59"/>
      <c r="Y16" s="57"/>
      <c r="Z16" s="58" cm="1"/>
      <c r="AA16" s="261" cm="1"/>
      <c r="AB16" s="59"/>
      <c r="AF16" s="57"/>
      <c r="AG16" s="58" cm="1"/>
      <c r="AH16" s="261" cm="1"/>
      <c r="AI16" s="59"/>
      <c r="AJ16" s="57"/>
      <c r="AK16" s="58" cm="1"/>
      <c r="AL16" s="261" cm="1"/>
      <c r="AM16" s="59"/>
      <c r="AN16" s="57"/>
      <c r="AO16" s="58" cm="1"/>
      <c r="AP16" s="261" cm="1"/>
      <c r="AQ16" s="59"/>
    </row>
    <row r="17" spans="2:44" s="53" customFormat="1" ht="26.25" customHeight="1" x14ac:dyDescent="0.25">
      <c r="B17" s="284" cm="1"/>
      <c r="C17" s="285"/>
      <c r="D17" s="285"/>
      <c r="E17" s="286"/>
      <c r="F17" s="284" cm="1"/>
      <c r="G17" s="285"/>
      <c r="H17" s="285"/>
      <c r="I17" s="286"/>
      <c r="J17" s="284" cm="1"/>
      <c r="K17" s="285"/>
      <c r="L17" s="285"/>
      <c r="M17" s="286"/>
      <c r="N17" s="54"/>
      <c r="O17" s="54"/>
      <c r="Q17" s="284" cm="1"/>
      <c r="R17" s="285"/>
      <c r="S17" s="285"/>
      <c r="T17" s="286"/>
      <c r="U17" s="284" cm="1"/>
      <c r="V17" s="285"/>
      <c r="W17" s="285"/>
      <c r="X17" s="286"/>
      <c r="Y17" s="284" cm="1"/>
      <c r="Z17" s="285"/>
      <c r="AA17" s="285"/>
      <c r="AB17" s="286"/>
      <c r="AC17" s="54"/>
      <c r="AF17" s="284" cm="1"/>
      <c r="AG17" s="285"/>
      <c r="AH17" s="285"/>
      <c r="AI17" s="286"/>
      <c r="AJ17" s="284" cm="1"/>
      <c r="AK17" s="285"/>
      <c r="AL17" s="285"/>
      <c r="AM17" s="286"/>
      <c r="AN17" s="284" cm="1"/>
      <c r="AO17" s="285"/>
      <c r="AP17" s="285"/>
      <c r="AQ17" s="286"/>
      <c r="AR17" s="54"/>
    </row>
    <row r="18" spans="2:44" s="56" customFormat="1" ht="15" customHeight="1" x14ac:dyDescent="0.25">
      <c r="B18" s="284" cm="1"/>
      <c r="C18" s="285"/>
      <c r="D18" s="285"/>
      <c r="E18" s="286"/>
      <c r="F18" s="284" cm="1"/>
      <c r="G18" s="285"/>
      <c r="H18" s="285"/>
      <c r="I18" s="286"/>
      <c r="J18" s="284" cm="1"/>
      <c r="K18" s="285"/>
      <c r="L18" s="285"/>
      <c r="M18" s="286"/>
      <c r="N18" s="55"/>
      <c r="O18" s="55"/>
      <c r="Q18" s="284" cm="1"/>
      <c r="R18" s="285"/>
      <c r="S18" s="285"/>
      <c r="T18" s="286"/>
      <c r="U18" s="284" cm="1"/>
      <c r="V18" s="285"/>
      <c r="W18" s="285"/>
      <c r="X18" s="286"/>
      <c r="Y18" s="284" cm="1"/>
      <c r="Z18" s="285"/>
      <c r="AA18" s="285"/>
      <c r="AB18" s="286"/>
      <c r="AC18" s="55"/>
      <c r="AF18" s="284" cm="1"/>
      <c r="AG18" s="285"/>
      <c r="AH18" s="285"/>
      <c r="AI18" s="286"/>
      <c r="AJ18" s="284" cm="1"/>
      <c r="AK18" s="285"/>
      <c r="AL18" s="285"/>
      <c r="AM18" s="286"/>
      <c r="AN18" s="284" cm="1"/>
      <c r="AO18" s="285"/>
      <c r="AP18" s="285"/>
      <c r="AQ18" s="286"/>
      <c r="AR18" s="55"/>
    </row>
    <row r="19" spans="2:44" s="56" customFormat="1" ht="15" customHeight="1" x14ac:dyDescent="0.25">
      <c r="B19" s="284" cm="1"/>
      <c r="C19" s="285"/>
      <c r="D19" s="285"/>
      <c r="E19" s="286"/>
      <c r="F19" s="284" cm="1"/>
      <c r="G19" s="285"/>
      <c r="H19" s="285"/>
      <c r="I19" s="286"/>
      <c r="J19" s="284" cm="1"/>
      <c r="K19" s="285"/>
      <c r="L19" s="285"/>
      <c r="M19" s="286"/>
      <c r="N19" s="55"/>
      <c r="O19" s="55"/>
      <c r="Q19" s="284" cm="1"/>
      <c r="R19" s="285"/>
      <c r="S19" s="285"/>
      <c r="T19" s="286"/>
      <c r="U19" s="284" cm="1"/>
      <c r="V19" s="285"/>
      <c r="W19" s="285"/>
      <c r="X19" s="286"/>
      <c r="Y19" s="284" cm="1"/>
      <c r="Z19" s="285"/>
      <c r="AA19" s="285"/>
      <c r="AB19" s="286"/>
      <c r="AC19" s="55"/>
      <c r="AF19" s="284" cm="1"/>
      <c r="AG19" s="285"/>
      <c r="AH19" s="285"/>
      <c r="AI19" s="286"/>
      <c r="AJ19" s="284" cm="1"/>
      <c r="AK19" s="285"/>
      <c r="AL19" s="285"/>
      <c r="AM19" s="286"/>
      <c r="AN19" s="284" cm="1"/>
      <c r="AO19" s="285"/>
      <c r="AP19" s="285"/>
      <c r="AQ19" s="286"/>
      <c r="AR19" s="55"/>
    </row>
    <row r="20" spans="2:44" s="56" customFormat="1" ht="15" customHeight="1" x14ac:dyDescent="0.25">
      <c r="B20" s="284" cm="1"/>
      <c r="C20" s="285"/>
      <c r="D20" s="285"/>
      <c r="E20" s="286"/>
      <c r="F20" s="284" cm="1"/>
      <c r="G20" s="285"/>
      <c r="H20" s="285"/>
      <c r="I20" s="286"/>
      <c r="J20" s="284" cm="1"/>
      <c r="K20" s="285"/>
      <c r="L20" s="285"/>
      <c r="M20" s="286"/>
      <c r="N20" s="55"/>
      <c r="O20" s="55"/>
      <c r="Q20" s="284" cm="1"/>
      <c r="R20" s="285"/>
      <c r="S20" s="285"/>
      <c r="T20" s="286"/>
      <c r="U20" s="284" cm="1"/>
      <c r="V20" s="285"/>
      <c r="W20" s="285"/>
      <c r="X20" s="286"/>
      <c r="Y20" s="284" cm="1"/>
      <c r="Z20" s="285"/>
      <c r="AA20" s="285"/>
      <c r="AB20" s="286"/>
      <c r="AC20" s="55"/>
      <c r="AF20" s="284" cm="1"/>
      <c r="AG20" s="285"/>
      <c r="AH20" s="285"/>
      <c r="AI20" s="286"/>
      <c r="AJ20" s="284" cm="1"/>
      <c r="AK20" s="285"/>
      <c r="AL20" s="285"/>
      <c r="AM20" s="286"/>
      <c r="AN20" s="284" cm="1"/>
      <c r="AO20" s="285"/>
      <c r="AP20" s="285"/>
      <c r="AQ20" s="286"/>
      <c r="AR20" s="55"/>
    </row>
    <row r="21" spans="2:44" s="53" customFormat="1" ht="23.25" customHeight="1" x14ac:dyDescent="0.25">
      <c r="B21" s="278"/>
      <c r="C21" s="279"/>
      <c r="D21" s="279"/>
      <c r="E21" s="280"/>
      <c r="F21" s="278"/>
      <c r="G21" s="279"/>
      <c r="H21" s="279"/>
      <c r="I21" s="280"/>
      <c r="J21" s="278"/>
      <c r="K21" s="279"/>
      <c r="L21" s="279"/>
      <c r="M21" s="280"/>
      <c r="N21" s="54"/>
      <c r="O21" s="54"/>
      <c r="Q21" s="278"/>
      <c r="R21" s="279"/>
      <c r="S21" s="279"/>
      <c r="T21" s="280"/>
      <c r="U21" s="278"/>
      <c r="V21" s="279"/>
      <c r="W21" s="279"/>
      <c r="X21" s="280"/>
      <c r="Y21" s="278"/>
      <c r="Z21" s="279"/>
      <c r="AA21" s="279"/>
      <c r="AB21" s="280"/>
      <c r="AC21" s="54"/>
      <c r="AF21" s="278"/>
      <c r="AG21" s="279"/>
      <c r="AH21" s="279"/>
      <c r="AI21" s="280"/>
      <c r="AJ21" s="278"/>
      <c r="AK21" s="279"/>
      <c r="AL21" s="279"/>
      <c r="AM21" s="280"/>
      <c r="AN21" s="278"/>
      <c r="AO21" s="279"/>
      <c r="AP21" s="279"/>
      <c r="AQ21" s="280"/>
      <c r="AR21" s="54"/>
    </row>
    <row r="22" spans="2:44" s="67" customFormat="1" ht="12" customHeight="1" x14ac:dyDescent="0.25">
      <c r="B22" s="62">
        <v>1</v>
      </c>
      <c r="C22" s="63" t="str">
        <f>VLOOKUP($B$52,BASE!$A$2:$BN$2454,3+B22,0)</f>
        <v>10B</v>
      </c>
      <c r="D22" s="64">
        <f>MATCH(C22,LUR!$A:$A,0)</f>
        <v>47</v>
      </c>
      <c r="E22" s="65"/>
      <c r="F22" s="62">
        <v>2</v>
      </c>
      <c r="G22" s="63" t="str">
        <f>VLOOKUP($B$52,BASE!$A$2:$BN$2454,3+F22,0)</f>
        <v>12Q</v>
      </c>
      <c r="H22" s="64">
        <f>MATCH(G22,LUR!$A:$A,0)</f>
        <v>127</v>
      </c>
      <c r="I22" s="65"/>
      <c r="J22" s="62">
        <v>3</v>
      </c>
      <c r="K22" s="63" t="str">
        <f>VLOOKUP($B$52,BASE!$A$2:$BN$2454,3+J22,0)</f>
        <v>12R</v>
      </c>
      <c r="L22" s="64">
        <f>MATCH(K22,LUR!$A:$A,0)</f>
        <v>132</v>
      </c>
      <c r="M22" s="65"/>
      <c r="N22" s="66"/>
      <c r="O22" s="66"/>
      <c r="Q22" s="62">
        <v>13</v>
      </c>
      <c r="R22" s="63" t="str">
        <f>VLOOKUP($B$52,BASE!$A$2:$BN$2454,3+Q22,0)</f>
        <v>40P</v>
      </c>
      <c r="S22" s="64">
        <f>MATCH(R22,LUR!$A:$A,0)</f>
        <v>522</v>
      </c>
      <c r="T22" s="65"/>
      <c r="U22" s="62">
        <v>14</v>
      </c>
      <c r="V22" s="63" t="str">
        <f>VLOOKUP($B$52,BASE!$A$2:$BN$2454,3+U22,0)</f>
        <v>41R</v>
      </c>
      <c r="W22" s="64">
        <f>MATCH(V22,LUR!$A:$A,0)</f>
        <v>542</v>
      </c>
      <c r="X22" s="65"/>
      <c r="Y22" s="62">
        <v>15</v>
      </c>
      <c r="Z22" s="63" t="str">
        <f>VLOOKUP($B$52,BASE!$A$2:$BN$2454,3+Y22,0)</f>
        <v>42H</v>
      </c>
      <c r="AA22" s="64">
        <f>MATCH(Z22,LUR!$A:$A,0)</f>
        <v>557</v>
      </c>
      <c r="AB22" s="65"/>
      <c r="AC22" s="66"/>
      <c r="AF22" s="62">
        <v>25</v>
      </c>
      <c r="AG22" s="63" t="str">
        <f>VLOOKUP($B$52,BASE!$A$2:$BN$2454,3+AF22,0)</f>
        <v>62M</v>
      </c>
      <c r="AH22" s="64">
        <f>MATCH(AG22,LUR!$A:$A,0)</f>
        <v>672</v>
      </c>
      <c r="AI22" s="65"/>
      <c r="AJ22" s="62">
        <v>26</v>
      </c>
      <c r="AK22" s="63" t="str">
        <f>VLOOKUP($B$52,BASE!$A$2:$BN$2454,3+AJ22,0)</f>
        <v>62N</v>
      </c>
      <c r="AL22" s="64">
        <f>MATCH(AK22,LUR!$A:$A,0)</f>
        <v>682</v>
      </c>
      <c r="AM22" s="65"/>
      <c r="AN22" s="62">
        <v>27</v>
      </c>
      <c r="AO22" s="63" t="str">
        <f>VLOOKUP($B$52,BASE!$A$2:$BN$2454,3+AN22,0)</f>
        <v>65E</v>
      </c>
      <c r="AP22" s="64">
        <f>MATCH(AO22,LUR!$A:$A,0)</f>
        <v>752</v>
      </c>
      <c r="AQ22" s="65"/>
      <c r="AR22" s="66"/>
    </row>
    <row r="23" spans="2:44" s="60" customFormat="1" ht="35.25" customHeight="1" x14ac:dyDescent="0.45">
      <c r="B23" s="57"/>
      <c r="C23" s="58" cm="1">
        <f t="array" ref="C23">INDEX(LUR!$A:$L,(_xlfn.XMATCH(C22,LUR!$A:$A,1)),2)</f>
        <v>10</v>
      </c>
      <c r="D23" s="276" t="str" cm="1">
        <f t="array" ref="D23">INDEX(LUR!$A:$L,D22,3)&amp;(RGBCOLOR((INDEX(LUR!$A:$L,D22,6)),(INDEX(LUR!$A:$L,D22,7)),(INDEX(LUR!$A:$L,D22,8))))</f>
        <v>B</v>
      </c>
      <c r="E23" s="59"/>
      <c r="F23" s="57"/>
      <c r="G23" s="58" cm="1">
        <f t="array" ref="G23">INDEX(LUR!$A:$L,(_xlfn.XMATCH(G22,LUR!$A:$A,1)),2)</f>
        <v>12</v>
      </c>
      <c r="H23" s="275" t="str" cm="1">
        <f t="array" ref="H23">INDEX(LUR!$A:$L,H22,3)&amp;(RGBCOLOR((INDEX(LUR!$A:$L,H22,6)),(INDEX(LUR!$A:$L,H22,7)),(INDEX(LUR!$A:$L,H22,8))))</f>
        <v>Q</v>
      </c>
      <c r="I23" s="59"/>
      <c r="J23" s="57"/>
      <c r="K23" s="58" cm="1">
        <f t="array" ref="K23">INDEX(LUR!$A:$L,(_xlfn.XMATCH(K22,LUR!$A:$A,1)),2)</f>
        <v>12</v>
      </c>
      <c r="L23" s="275" t="str" cm="1">
        <f t="array" ref="L23">INDEX(LUR!$A:$L,L22,3)&amp;(RGBCOLOR((INDEX(LUR!$A:$L,L22,6)),(INDEX(LUR!$A:$L,L22,7)),(INDEX(LUR!$A:$L,L22,8))))</f>
        <v>R</v>
      </c>
      <c r="M23" s="59"/>
      <c r="O23" s="61"/>
      <c r="Q23" s="57"/>
      <c r="R23" s="58" cm="1">
        <f t="array" ref="R23">INDEX(LUR!$A:$L,(_xlfn.XMATCH(R22,LUR!$A:$A,1)),2)</f>
        <v>40</v>
      </c>
      <c r="S23" s="265" t="str" cm="1">
        <f t="array" ref="S23">INDEX(LUR!$A:$L,S22,3)&amp;(RGBCOLOR((INDEX(LUR!$A:$L,S22,6)),(INDEX(LUR!$A:$L,S22,7)),(INDEX(LUR!$A:$L,S22,8))))</f>
        <v>P</v>
      </c>
      <c r="T23" s="59"/>
      <c r="U23" s="57"/>
      <c r="V23" s="58" cm="1">
        <f t="array" ref="V23">INDEX(LUR!$A:$L,(_xlfn.XMATCH(V22,LUR!$A:$A,1)),2)</f>
        <v>41</v>
      </c>
      <c r="W23" s="265" t="str" cm="1">
        <f t="array" ref="W23">INDEX(LUR!$A:$L,W22,3)&amp;(RGBCOLOR((INDEX(LUR!$A:$L,W22,6)),(INDEX(LUR!$A:$L,W22,7)),(INDEX(LUR!$A:$L,W22,8))))</f>
        <v>R</v>
      </c>
      <c r="X23" s="59"/>
      <c r="Y23" s="57"/>
      <c r="Z23" s="58" cm="1">
        <f t="array" ref="Z23">INDEX(LUR!$A:$L,(_xlfn.XMATCH(Z22,LUR!$A:$A,1)),2)</f>
        <v>42</v>
      </c>
      <c r="AA23" s="265" t="str" cm="1">
        <f t="array" ref="AA23">INDEX(LUR!$A:$L,AA22,3)&amp;(RGBCOLOR((INDEX(LUR!$A:$L,AA22,6)),(INDEX(LUR!$A:$L,AA22,7)),(INDEX(LUR!$A:$L,AA22,8))))</f>
        <v>H</v>
      </c>
      <c r="AB23" s="59"/>
      <c r="AF23" s="57"/>
      <c r="AG23" s="58" cm="1">
        <f t="array" ref="AG23">INDEX(LUR!$A:$L,(_xlfn.XMATCH(AG22,LUR!$A:$A,1)),2)</f>
        <v>62</v>
      </c>
      <c r="AH23" s="275" t="str" cm="1">
        <f t="array" ref="AH23">INDEX(LUR!$A:$L,AH22,3)&amp;(RGBCOLOR((INDEX(LUR!$A:$L,AH22,6)),(INDEX(LUR!$A:$L,AH22,7)),(INDEX(LUR!$A:$L,AH22,8))))</f>
        <v>M</v>
      </c>
      <c r="AI23" s="59"/>
      <c r="AJ23" s="57"/>
      <c r="AK23" s="58" cm="1">
        <f t="array" ref="AK23">INDEX(LUR!$A:$L,(_xlfn.XMATCH(AK22,LUR!$A:$A,1)),2)</f>
        <v>62</v>
      </c>
      <c r="AL23" s="275" t="str" cm="1">
        <f t="array" ref="AL23">INDEX(LUR!$A:$L,AL22,3)&amp;(RGBCOLOR((INDEX(LUR!$A:$L,AL22,6)),(INDEX(LUR!$A:$L,AL22,7)),(INDEX(LUR!$A:$L,AL22,8))))</f>
        <v>N</v>
      </c>
      <c r="AM23" s="59"/>
      <c r="AN23" s="57"/>
      <c r="AO23" s="58" cm="1">
        <f t="array" ref="AO23">INDEX(LUR!$A:$L,(_xlfn.XMATCH(AO22,LUR!$A:$A,1)),2)</f>
        <v>65</v>
      </c>
      <c r="AP23" s="265" t="str" cm="1">
        <f t="array" ref="AP23">INDEX(LUR!$A:$L,AP22,3)&amp;(RGBCOLOR((INDEX(LUR!$A:$L,AP22,6)),(INDEX(LUR!$A:$L,AP22,7)),(INDEX(LUR!$A:$L,AP22,8))))</f>
        <v>E</v>
      </c>
      <c r="AQ23" s="59"/>
    </row>
    <row r="24" spans="2:44" s="53" customFormat="1" ht="26.25" customHeight="1" x14ac:dyDescent="0.25">
      <c r="B24" s="284" t="str" cm="1">
        <f t="array" ref="B24">CONCATENATE("a ",INDEX(LUR!$A:$L,D22+3,4))</f>
        <v>a LOBOS VIEJOS</v>
      </c>
      <c r="C24" s="285"/>
      <c r="D24" s="285"/>
      <c r="E24" s="286"/>
      <c r="F24" s="284" t="str" cm="1">
        <f t="array" ref="F24">CONCATENATE("a ",INDEX(LUR!$A:$L,H22+3,4))</f>
        <v>a PUERTO</v>
      </c>
      <c r="G24" s="285"/>
      <c r="H24" s="285"/>
      <c r="I24" s="286"/>
      <c r="J24" s="284" t="str" cm="1">
        <f t="array" ref="J24">CONCATENATE("a ",INDEX(LUR!$A:$L,L22+3,4))</f>
        <v>a PUERTO</v>
      </c>
      <c r="K24" s="285"/>
      <c r="L24" s="285"/>
      <c r="M24" s="286"/>
      <c r="N24" s="54"/>
      <c r="O24" s="54"/>
      <c r="Q24" s="284" t="str" cm="1">
        <f t="array" ref="Q24">CONCATENATE("a ",INDEX(LUR!$A:$L,S22+3,4))</f>
        <v>a 4 ESQUINAS</v>
      </c>
      <c r="R24" s="285"/>
      <c r="S24" s="285"/>
      <c r="T24" s="286"/>
      <c r="U24" s="284" t="str" cm="1">
        <f t="array" ref="U24">CONCATENATE("a ",INDEX(LUR!$A:$L,W22+3,4))</f>
        <v>a HUALPENCILLO</v>
      </c>
      <c r="V24" s="285"/>
      <c r="W24" s="285"/>
      <c r="X24" s="286"/>
      <c r="Y24" s="284" t="str" cm="1">
        <f t="array" ref="Y24">CONCATENATE("a ",INDEX(LUR!$A:$L,AA22+3,4))</f>
        <v>a HUALPEN - 4 ESQ</v>
      </c>
      <c r="Z24" s="285"/>
      <c r="AA24" s="285"/>
      <c r="AB24" s="286"/>
      <c r="AC24" s="54"/>
      <c r="AF24" s="284" t="str" cm="1">
        <f t="array" ref="AF24">CONCATENATE("a ",INDEX(LUR!$A:$L,AH22+3,4))</f>
        <v>a SAN VICENTE</v>
      </c>
      <c r="AG24" s="285"/>
      <c r="AH24" s="285"/>
      <c r="AI24" s="286"/>
      <c r="AJ24" s="284" t="str" cm="1">
        <f t="array" ref="AJ24">CONCATENATE("a ",INDEX(LUR!$A:$L,AL22+3,4))</f>
        <v>a SAN VICENTE</v>
      </c>
      <c r="AK24" s="285"/>
      <c r="AL24" s="285"/>
      <c r="AM24" s="286"/>
      <c r="AN24" s="284" t="str" cm="1">
        <f t="array" ref="AN24">CONCATENATE("a ",INDEX(LUR!$A:$L,AP22+3,4))</f>
        <v>a PEÑUELAS</v>
      </c>
      <c r="AO24" s="285"/>
      <c r="AP24" s="285"/>
      <c r="AQ24" s="286"/>
      <c r="AR24" s="54"/>
    </row>
    <row r="25" spans="2:44" s="56" customFormat="1" ht="15" customHeight="1" x14ac:dyDescent="0.25">
      <c r="B25" s="284" t="str" cm="1">
        <f t="array" ref="B25">INDEX(LUR!$A:$L,D22,4)</f>
        <v>San Martín</v>
      </c>
      <c r="C25" s="285"/>
      <c r="D25" s="285"/>
      <c r="E25" s="286"/>
      <c r="F25" s="284" t="str" cm="1">
        <f t="array" ref="F25">INDEX(LUR!$A:$L,H22,4)</f>
        <v>Prat-Vega</v>
      </c>
      <c r="G25" s="285"/>
      <c r="H25" s="285"/>
      <c r="I25" s="286"/>
      <c r="J25" s="284" t="str" cm="1">
        <f t="array" ref="J25">INDEX(LUR!$A:$L,L22,4)</f>
        <v>Prat-Vega</v>
      </c>
      <c r="K25" s="285"/>
      <c r="L25" s="285"/>
      <c r="M25" s="286"/>
      <c r="N25" s="55"/>
      <c r="O25" s="55"/>
      <c r="Q25" s="284" t="str" cm="1">
        <f t="array" ref="Q25">INDEX(LUR!$A:$L,S22,4)</f>
        <v>Freire- Prat</v>
      </c>
      <c r="R25" s="285"/>
      <c r="S25" s="285"/>
      <c r="T25" s="286"/>
      <c r="U25" s="284" t="str" cm="1">
        <f t="array" ref="U25">INDEX(LUR!$A:$L,W22,4)</f>
        <v>Centro - Freire</v>
      </c>
      <c r="V25" s="285"/>
      <c r="W25" s="285"/>
      <c r="X25" s="286"/>
      <c r="Y25" s="284" t="str" cm="1">
        <f t="array" ref="Y25">INDEX(LUR!$A:$L,AA22,4)</f>
        <v>Centro -Freire</v>
      </c>
      <c r="Z25" s="285"/>
      <c r="AA25" s="285"/>
      <c r="AB25" s="286"/>
      <c r="AC25" s="55"/>
      <c r="AF25" s="284" t="str" cm="1">
        <f t="array" ref="AF25">INDEX(LUR!$A:$L,AH22,4)</f>
        <v>O´Higgins -Prat</v>
      </c>
      <c r="AG25" s="285"/>
      <c r="AH25" s="285"/>
      <c r="AI25" s="286"/>
      <c r="AJ25" s="284" t="str" cm="1">
        <f t="array" ref="AJ25">INDEX(LUR!$A:$L,AL22,4)</f>
        <v>O´Higgins- Prat</v>
      </c>
      <c r="AK25" s="285"/>
      <c r="AL25" s="285"/>
      <c r="AM25" s="286"/>
      <c r="AN25" s="284" t="str" cm="1">
        <f t="array" ref="AN25">INDEX(LUR!$A:$L,AP22,4)</f>
        <v>Freire -Prat</v>
      </c>
      <c r="AO25" s="285"/>
      <c r="AP25" s="285"/>
      <c r="AQ25" s="286"/>
      <c r="AR25" s="55"/>
    </row>
    <row r="26" spans="2:44" s="56" customFormat="1" ht="15" customHeight="1" x14ac:dyDescent="0.25">
      <c r="B26" s="284" t="str" cm="1">
        <f t="array" ref="B26">INDEX(LUR!$A:$L,D22+1,4)</f>
        <v>Mall-Autopista</v>
      </c>
      <c r="C26" s="285"/>
      <c r="D26" s="285"/>
      <c r="E26" s="286"/>
      <c r="F26" s="284" t="str" cm="1">
        <f t="array" ref="F26">INDEX(LUR!$A:$L,H22+1,4)</f>
        <v>Club Hípico</v>
      </c>
      <c r="G26" s="285"/>
      <c r="H26" s="285"/>
      <c r="I26" s="286"/>
      <c r="J26" s="284" t="str" cm="1">
        <f t="array" ref="J26">INDEX(LUR!$A:$L,L22+1,4)</f>
        <v>Boldos-Bremen</v>
      </c>
      <c r="K26" s="285"/>
      <c r="L26" s="285"/>
      <c r="M26" s="286"/>
      <c r="N26" s="55"/>
      <c r="O26" s="55"/>
      <c r="Q26" s="284" t="str" cm="1">
        <f t="array" ref="Q26">INDEX(LUR!$A:$L,S22+1,4)</f>
        <v>Vega- Lan C</v>
      </c>
      <c r="R26" s="285"/>
      <c r="S26" s="285"/>
      <c r="T26" s="286"/>
      <c r="U26" s="284" t="str" cm="1">
        <f t="array" ref="U26">INDEX(LUR!$A:$L,W22+1,4)</f>
        <v>Vega- Lan B</v>
      </c>
      <c r="V26" s="285"/>
      <c r="W26" s="285"/>
      <c r="X26" s="286"/>
      <c r="Y26" s="284" t="str" cm="1">
        <f t="array" ref="Y26">INDEX(LUR!$A:$L,AA22+1,4)</f>
        <v>Vega - C.Hipico</v>
      </c>
      <c r="Z26" s="285"/>
      <c r="AA26" s="285"/>
      <c r="AB26" s="286"/>
      <c r="AC26" s="55"/>
      <c r="AF26" s="284" t="str" cm="1">
        <f t="array" ref="AF26">INDEX(LUR!$A:$L,AH22+1,4)</f>
        <v>Vega -Higueras</v>
      </c>
      <c r="AG26" s="285"/>
      <c r="AH26" s="285"/>
      <c r="AI26" s="286"/>
      <c r="AJ26" s="284" t="str" cm="1">
        <f t="array" ref="AJ26">INDEX(LUR!$A:$L,AL22+1,4)</f>
        <v>Vega -Higueras</v>
      </c>
      <c r="AK26" s="285"/>
      <c r="AL26" s="285"/>
      <c r="AM26" s="286"/>
      <c r="AN26" s="284" t="str" cm="1">
        <f t="array" ref="AN26">INDEX(LUR!$A:$L,AP22+1,4)</f>
        <v>Vega- Los Boldos</v>
      </c>
      <c r="AO26" s="285"/>
      <c r="AP26" s="285"/>
      <c r="AQ26" s="286"/>
      <c r="AR26" s="55"/>
    </row>
    <row r="27" spans="2:44" s="56" customFormat="1" ht="15" customHeight="1" x14ac:dyDescent="0.25">
      <c r="B27" s="284" t="str" cm="1">
        <f t="array" ref="B27">INDEX(LUR!$A:$L,D22+2,4)</f>
        <v>Thno-S.Vicente</v>
      </c>
      <c r="C27" s="285"/>
      <c r="D27" s="285"/>
      <c r="E27" s="286"/>
      <c r="F27" s="284" t="str" cm="1">
        <f t="array" ref="F27">INDEX(LUR!$A:$L,H22+2,4)</f>
        <v>Industrias</v>
      </c>
      <c r="G27" s="285"/>
      <c r="H27" s="285"/>
      <c r="I27" s="286"/>
      <c r="J27" s="284" t="str" cm="1">
        <f t="array" ref="J27">INDEX(LUR!$A:$L,L22+2,4)</f>
        <v>Industrias</v>
      </c>
      <c r="K27" s="285"/>
      <c r="L27" s="285"/>
      <c r="M27" s="286"/>
      <c r="N27" s="55"/>
      <c r="O27" s="55"/>
      <c r="Q27" s="284" t="str" cm="1">
        <f t="array" ref="Q27">INDEX(LUR!$A:$L,S22+2,4)</f>
        <v>Bremen -Cañería</v>
      </c>
      <c r="R27" s="285"/>
      <c r="S27" s="285"/>
      <c r="T27" s="286"/>
      <c r="U27" s="284" t="str" cm="1">
        <f t="array" ref="U27">INDEX(LUR!$A:$L,W22+2,4)</f>
        <v>Los Boldos</v>
      </c>
      <c r="V27" s="285"/>
      <c r="W27" s="285"/>
      <c r="X27" s="286"/>
      <c r="Y27" s="284" t="str" cm="1">
        <f t="array" ref="Y27">INDEX(LUR!$A:$L,AA22+2,4)</f>
        <v>Finlandia</v>
      </c>
      <c r="Z27" s="285"/>
      <c r="AA27" s="285"/>
      <c r="AB27" s="286"/>
      <c r="AC27" s="55"/>
      <c r="AF27" s="284" t="str" cm="1">
        <f t="array" ref="AF27">INDEX(LUR!$A:$L,AH22+2,4)</f>
        <v>Hospital</v>
      </c>
      <c r="AG27" s="285"/>
      <c r="AH27" s="285"/>
      <c r="AI27" s="286"/>
      <c r="AJ27" s="284" t="str" cm="1">
        <f t="array" ref="AJ27">INDEX(LUR!$A:$L,AL22+2,4)</f>
        <v>Hospital</v>
      </c>
      <c r="AK27" s="285"/>
      <c r="AL27" s="285"/>
      <c r="AM27" s="286"/>
      <c r="AN27" s="284" t="str" cm="1">
        <f t="array" ref="AN27">INDEX(LUR!$A:$L,AP22+2,4)</f>
        <v>Floresta - P. Hurtado</v>
      </c>
      <c r="AO27" s="285"/>
      <c r="AP27" s="285"/>
      <c r="AQ27" s="286"/>
      <c r="AR27" s="55"/>
    </row>
    <row r="28" spans="2:44" s="53" customFormat="1" ht="23.25" customHeight="1" x14ac:dyDescent="0.25">
      <c r="B28" s="278" t="s">
        <v>552</v>
      </c>
      <c r="C28" s="279"/>
      <c r="D28" s="279"/>
      <c r="E28" s="280"/>
      <c r="F28" s="278" t="s">
        <v>552</v>
      </c>
      <c r="G28" s="279"/>
      <c r="H28" s="279"/>
      <c r="I28" s="280"/>
      <c r="J28" s="278" t="s">
        <v>552</v>
      </c>
      <c r="K28" s="279"/>
      <c r="L28" s="279"/>
      <c r="M28" s="280"/>
      <c r="N28" s="54"/>
      <c r="O28" s="54"/>
      <c r="Q28" s="278" t="s">
        <v>552</v>
      </c>
      <c r="R28" s="279"/>
      <c r="S28" s="279"/>
      <c r="T28" s="280"/>
      <c r="U28" s="278" t="s">
        <v>552</v>
      </c>
      <c r="V28" s="279"/>
      <c r="W28" s="279"/>
      <c r="X28" s="280"/>
      <c r="Y28" s="278" t="s">
        <v>552</v>
      </c>
      <c r="Z28" s="279"/>
      <c r="AA28" s="279"/>
      <c r="AB28" s="280"/>
      <c r="AC28" s="54"/>
      <c r="AF28" s="278" t="s">
        <v>552</v>
      </c>
      <c r="AG28" s="279"/>
      <c r="AH28" s="279"/>
      <c r="AI28" s="280"/>
      <c r="AJ28" s="278" t="s">
        <v>552</v>
      </c>
      <c r="AK28" s="279"/>
      <c r="AL28" s="279"/>
      <c r="AM28" s="280"/>
      <c r="AN28" s="278" t="s">
        <v>552</v>
      </c>
      <c r="AO28" s="279"/>
      <c r="AP28" s="279"/>
      <c r="AQ28" s="280"/>
      <c r="AR28" s="54"/>
    </row>
    <row r="29" spans="2:44" s="67" customFormat="1" ht="12" customHeight="1" x14ac:dyDescent="0.25">
      <c r="B29" s="62">
        <v>4</v>
      </c>
      <c r="C29" s="63" t="str">
        <f>VLOOKUP($B$52,BASE!$A$2:$BN$2454,3+B29,0)</f>
        <v>23Q</v>
      </c>
      <c r="D29" s="64">
        <f>MATCH(C29,LUR!$A:$A,0)</f>
        <v>372</v>
      </c>
      <c r="E29" s="65"/>
      <c r="F29" s="62">
        <v>5</v>
      </c>
      <c r="G29" s="63" t="str">
        <f>VLOOKUP($B$52,BASE!$A$2:$BN$2454,3+F29,0)</f>
        <v>30M</v>
      </c>
      <c r="H29" s="64">
        <f>MATCH(G29,LUR!$A:$A,0)</f>
        <v>427</v>
      </c>
      <c r="I29" s="65"/>
      <c r="J29" s="62">
        <v>6</v>
      </c>
      <c r="K29" s="63" t="str">
        <f>VLOOKUP($B$52,BASE!$A$2:$BN$2454,3+J29,0)</f>
        <v>30N</v>
      </c>
      <c r="L29" s="64">
        <f>MATCH(K29,LUR!$A:$A,0)</f>
        <v>432</v>
      </c>
      <c r="M29" s="65"/>
      <c r="N29" s="66"/>
      <c r="O29" s="66"/>
      <c r="Q29" s="62">
        <v>16</v>
      </c>
      <c r="R29" s="63" t="str">
        <f>VLOOKUP($B$52,BASE!$A$2:$BN$2454,3+Q29,0)</f>
        <v>43T</v>
      </c>
      <c r="S29" s="64">
        <f>MATCH(R29,LUR!$A:$A,0)</f>
        <v>567</v>
      </c>
      <c r="T29" s="65"/>
      <c r="U29" s="62">
        <v>17</v>
      </c>
      <c r="V29" s="63" t="str">
        <f>VLOOKUP($B$52,BASE!$A$2:$BN$2454,3+U29,0)</f>
        <v>44B</v>
      </c>
      <c r="W29" s="64">
        <f>MATCH(V29,LUR!$A:$A,0)</f>
        <v>592</v>
      </c>
      <c r="X29" s="65"/>
      <c r="Y29" s="62">
        <v>18</v>
      </c>
      <c r="Z29" s="63" t="str">
        <f>VLOOKUP($B$52,BASE!$A$2:$BN$2454,3+Y29,0)</f>
        <v>44U</v>
      </c>
      <c r="AA29" s="64">
        <f>MATCH(Z29,LUR!$A:$A,0)</f>
        <v>582</v>
      </c>
      <c r="AB29" s="65"/>
      <c r="AC29" s="66"/>
      <c r="AF29" s="62">
        <v>28</v>
      </c>
      <c r="AG29" s="63" t="str">
        <f>VLOOKUP($B$52,BASE!$A$2:$BN$2454,3+AF29,0)</f>
        <v>70I</v>
      </c>
      <c r="AH29" s="64">
        <f>MATCH(AG29,LUR!$A:$A,0)</f>
        <v>767</v>
      </c>
      <c r="AI29" s="65"/>
      <c r="AJ29" s="62">
        <v>29</v>
      </c>
      <c r="AK29" s="63" t="str">
        <f>VLOOKUP($B$52,BASE!$A$2:$BN$2454,3+AJ29,0)</f>
        <v>70J</v>
      </c>
      <c r="AL29" s="64">
        <f>MATCH(AK29,LUR!$A:$A,0)</f>
        <v>772</v>
      </c>
      <c r="AM29" s="65"/>
      <c r="AN29" s="62">
        <v>30</v>
      </c>
      <c r="AO29" s="63" t="str">
        <f>VLOOKUP($B$52,BASE!$A$2:$BN$2454,3+AN29,0)</f>
        <v>70K</v>
      </c>
      <c r="AP29" s="64">
        <f>MATCH(AO29,LUR!$A:$A,0)</f>
        <v>777</v>
      </c>
      <c r="AQ29" s="65"/>
      <c r="AR29" s="66"/>
    </row>
    <row r="30" spans="2:44" s="60" customFormat="1" ht="35.25" customHeight="1" x14ac:dyDescent="0.45">
      <c r="B30" s="57"/>
      <c r="C30" s="58" cm="1">
        <f t="array" ref="C30">INDEX(LUR!$A:$L,(_xlfn.XMATCH(C29,LUR!$A:$A,1)),2)</f>
        <v>23</v>
      </c>
      <c r="D30" s="277" t="str" cm="1">
        <f t="array" ref="D30">INDEX(LUR!$A:$L,D29,3)&amp;(RGBCOLOR((INDEX(LUR!$A:$L,D29,6)),(INDEX(LUR!$A:$L,D29,7)),(INDEX(LUR!$A:$L,D29,8))))</f>
        <v>Q</v>
      </c>
      <c r="E30" s="59"/>
      <c r="F30" s="57"/>
      <c r="G30" s="58" cm="1">
        <f t="array" ref="G30">INDEX(LUR!$A:$L,(_xlfn.XMATCH(G29,LUR!$A:$A,1)),2)</f>
        <v>30</v>
      </c>
      <c r="H30" s="274" t="str" cm="1">
        <f t="array" ref="H30">INDEX(LUR!$A:$L,H29,3)&amp;(RGBCOLOR((INDEX(LUR!$A:$L,H29,6)),(INDEX(LUR!$A:$L,H29,7)),(INDEX(LUR!$A:$L,H29,8))))</f>
        <v>M</v>
      </c>
      <c r="I30" s="59"/>
      <c r="J30" s="57"/>
      <c r="K30" s="58" cm="1">
        <f t="array" ref="K30">INDEX(LUR!$A:$L,(_xlfn.XMATCH(K29,LUR!$A:$A,1)),2)</f>
        <v>30</v>
      </c>
      <c r="L30" s="274" t="str" cm="1">
        <f t="array" ref="L30">INDEX(LUR!$A:$L,L29,3)&amp;(RGBCOLOR((INDEX(LUR!$A:$L,L29,6)),(INDEX(LUR!$A:$L,L29,7)),(INDEX(LUR!$A:$L,L29,8))))</f>
        <v>N</v>
      </c>
      <c r="M30" s="59"/>
      <c r="O30" s="61"/>
      <c r="Q30" s="57"/>
      <c r="R30" s="58" cm="1">
        <f t="array" ref="R30">INDEX(LUR!$A:$L,(_xlfn.XMATCH(R29,LUR!$A:$A,1)),2)</f>
        <v>43</v>
      </c>
      <c r="S30" s="265" t="str" cm="1">
        <f t="array" ref="S30">INDEX(LUR!$A:$L,S29,3)&amp;(RGBCOLOR((INDEX(LUR!$A:$L,S29,6)),(INDEX(LUR!$A:$L,S29,7)),(INDEX(LUR!$A:$L,S29,8))))</f>
        <v>T</v>
      </c>
      <c r="T30" s="59"/>
      <c r="U30" s="57"/>
      <c r="V30" s="58" cm="1">
        <f t="array" ref="V30">INDEX(LUR!$A:$L,(_xlfn.XMATCH(V29,LUR!$A:$A,1)),2)</f>
        <v>44</v>
      </c>
      <c r="W30" s="265" t="str" cm="1">
        <f t="array" ref="W30">INDEX(LUR!$A:$L,W29,3)&amp;(RGBCOLOR((INDEX(LUR!$A:$L,W29,6)),(INDEX(LUR!$A:$L,W29,7)),(INDEX(LUR!$A:$L,W29,8))))</f>
        <v>B</v>
      </c>
      <c r="X30" s="59"/>
      <c r="Y30" s="57"/>
      <c r="Z30" s="58" cm="1">
        <f t="array" ref="Z30">INDEX(LUR!$A:$L,(_xlfn.XMATCH(Z29,LUR!$A:$A,1)),2)</f>
        <v>44</v>
      </c>
      <c r="AA30" s="265" t="str" cm="1">
        <f t="array" ref="AA30">INDEX(LUR!$A:$L,AA29,3)&amp;(RGBCOLOR((INDEX(LUR!$A:$L,AA29,6)),(INDEX(LUR!$A:$L,AA29,7)),(INDEX(LUR!$A:$L,AA29,8))))</f>
        <v>U</v>
      </c>
      <c r="AB30" s="59"/>
      <c r="AF30" s="57"/>
      <c r="AG30" s="58" cm="1">
        <f t="array" ref="AG30">INDEX(LUR!$A:$L,(_xlfn.XMATCH(AG29,LUR!$A:$A,1)),2)</f>
        <v>70</v>
      </c>
      <c r="AH30" s="276" t="str" cm="1">
        <f t="array" ref="AH30">INDEX(LUR!$A:$L,AH29,3)&amp;(RGBCOLOR((INDEX(LUR!$A:$L,AH29,6)),(INDEX(LUR!$A:$L,AH29,7)),(INDEX(LUR!$A:$L,AH29,8))))</f>
        <v>I</v>
      </c>
      <c r="AI30" s="59"/>
      <c r="AJ30" s="57"/>
      <c r="AK30" s="58" cm="1">
        <f t="array" ref="AK30">INDEX(LUR!$A:$L,(_xlfn.XMATCH(AK29,LUR!$A:$A,1)),2)</f>
        <v>70</v>
      </c>
      <c r="AL30" s="276" t="str" cm="1">
        <f t="array" ref="AL30">INDEX(LUR!$A:$L,AL29,3)&amp;(RGBCOLOR((INDEX(LUR!$A:$L,AL29,6)),(INDEX(LUR!$A:$L,AL29,7)),(INDEX(LUR!$A:$L,AL29,8))))</f>
        <v>J</v>
      </c>
      <c r="AM30" s="59"/>
      <c r="AN30" s="57"/>
      <c r="AO30" s="58" cm="1">
        <f t="array" ref="AO30">INDEX(LUR!$A:$L,(_xlfn.XMATCH(AO29,LUR!$A:$A,1)),2)</f>
        <v>70</v>
      </c>
      <c r="AP30" s="276" t="str" cm="1">
        <f t="array" ref="AP30">INDEX(LUR!$A:$L,AP29,3)&amp;(RGBCOLOR((INDEX(LUR!$A:$L,AP29,6)),(INDEX(LUR!$A:$L,AP29,7)),(INDEX(LUR!$A:$L,AP29,8))))</f>
        <v>K</v>
      </c>
      <c r="AQ30" s="59"/>
    </row>
    <row r="31" spans="2:44" s="53" customFormat="1" ht="26.25" customHeight="1" x14ac:dyDescent="0.25">
      <c r="B31" s="284" t="str" cm="1">
        <f t="array" ref="B31">CONCATENATE("a ",INDEX(LUR!$A:$L,D29+3,4))</f>
        <v>a MICHAIHUE</v>
      </c>
      <c r="C31" s="285"/>
      <c r="D31" s="285"/>
      <c r="E31" s="286"/>
      <c r="F31" s="284" t="str" cm="1">
        <f t="array" ref="F31">CONCATENATE("a ",INDEX(LUR!$A:$L,H29+3,4))</f>
        <v>a INDUSTRIAS</v>
      </c>
      <c r="G31" s="285"/>
      <c r="H31" s="285"/>
      <c r="I31" s="286"/>
      <c r="J31" s="284" t="str" cm="1">
        <f t="array" ref="J31">CONCATENATE("a ",INDEX(LUR!$A:$L,L29+3,4))</f>
        <v>a HOSP. HIGUERAS</v>
      </c>
      <c r="K31" s="285"/>
      <c r="L31" s="285"/>
      <c r="M31" s="286"/>
      <c r="N31" s="54"/>
      <c r="O31" s="54"/>
      <c r="Q31" s="284" t="str" cm="1">
        <f t="array" ref="Q31">CONCATENATE("a ",INDEX(LUR!$A:$L,S29+3,4))</f>
        <v>a HUALPENCILLO</v>
      </c>
      <c r="R31" s="285"/>
      <c r="S31" s="285"/>
      <c r="T31" s="286"/>
      <c r="U31" s="284" t="str" cm="1">
        <f t="array" ref="U31">CONCATENATE("a ",INDEX(LUR!$A:$L,W29+3,4))</f>
        <v>a HUALPENCILLO</v>
      </c>
      <c r="V31" s="285"/>
      <c r="W31" s="285"/>
      <c r="X31" s="286"/>
      <c r="Y31" s="284" t="str" cm="1">
        <f t="array" ref="Y31">CONCATENATE("a ",INDEX(LUR!$A:$L,AA29+3,4))</f>
        <v>a HUALPENCILLO</v>
      </c>
      <c r="Z31" s="285"/>
      <c r="AA31" s="285"/>
      <c r="AB31" s="286"/>
      <c r="AC31" s="54"/>
      <c r="AF31" s="284" t="str" cm="1">
        <f t="array" ref="AF31">CONCATENATE("a ",INDEX(LUR!$A:$L,AH29+3,4))</f>
        <v>a CENTINELA</v>
      </c>
      <c r="AG31" s="285"/>
      <c r="AH31" s="285"/>
      <c r="AI31" s="286"/>
      <c r="AJ31" s="284" t="str" cm="1">
        <f t="array" ref="AJ31">CONCATENATE("a ",INDEX(LUR!$A:$L,AL29+3,4))</f>
        <v>a LOS COPIHUES</v>
      </c>
      <c r="AK31" s="285"/>
      <c r="AL31" s="285"/>
      <c r="AM31" s="286"/>
      <c r="AN31" s="284" t="str" cm="1">
        <f t="array" ref="AN31">CONCATENATE("a ",INDEX(LUR!$A:$L,AP29+3,4))</f>
        <v>a LOS COPIHUES</v>
      </c>
      <c r="AO31" s="285"/>
      <c r="AP31" s="285"/>
      <c r="AQ31" s="286"/>
      <c r="AR31" s="54"/>
    </row>
    <row r="32" spans="2:44" s="56" customFormat="1" ht="15" customHeight="1" x14ac:dyDescent="0.25">
      <c r="B32" s="284" t="str" cm="1">
        <f t="array" ref="B32">INDEX(LUR!$A:$L,D29,4)</f>
        <v>Carrera-Vega</v>
      </c>
      <c r="C32" s="285"/>
      <c r="D32" s="285"/>
      <c r="E32" s="286"/>
      <c r="F32" s="284" t="str" cm="1">
        <f t="array" ref="F32">INDEX(LUR!$A:$L,H29,4)</f>
        <v>Freire - Vega</v>
      </c>
      <c r="G32" s="285"/>
      <c r="H32" s="285"/>
      <c r="I32" s="286"/>
      <c r="J32" s="284" t="str" cm="1">
        <f t="array" ref="J32">INDEX(LUR!$A:$L,L29,4)</f>
        <v>P. Chico - Freire</v>
      </c>
      <c r="K32" s="285"/>
      <c r="L32" s="285"/>
      <c r="M32" s="286"/>
      <c r="N32" s="55"/>
      <c r="O32" s="55"/>
      <c r="Q32" s="284" t="str" cm="1">
        <f t="array" ref="Q32">INDEX(LUR!$A:$L,S29,4)</f>
        <v>O´Higgins</v>
      </c>
      <c r="R32" s="285"/>
      <c r="S32" s="285"/>
      <c r="T32" s="286"/>
      <c r="U32" s="284" t="str" cm="1">
        <f t="array" ref="U32">INDEX(LUR!$A:$L,W29,4)</f>
        <v>Freire-Vega</v>
      </c>
      <c r="V32" s="285"/>
      <c r="W32" s="285"/>
      <c r="X32" s="286"/>
      <c r="Y32" s="284" t="str" cm="1">
        <f t="array" ref="Y32">INDEX(LUR!$A:$L,AA29,4)</f>
        <v>Torreones-Freire</v>
      </c>
      <c r="Z32" s="285"/>
      <c r="AA32" s="285"/>
      <c r="AB32" s="286"/>
      <c r="AC32" s="55"/>
      <c r="AF32" s="284" t="str" cm="1">
        <f t="array" ref="AF32">INDEX(LUR!$A:$L,AH29,4)</f>
        <v>O´Higgins -Vega</v>
      </c>
      <c r="AG32" s="285"/>
      <c r="AH32" s="285"/>
      <c r="AI32" s="286"/>
      <c r="AJ32" s="284" t="str" cm="1">
        <f t="array" ref="AJ32">INDEX(LUR!$A:$L,AL29,4)</f>
        <v>O´Higgins - Prat</v>
      </c>
      <c r="AK32" s="285"/>
      <c r="AL32" s="285"/>
      <c r="AM32" s="286"/>
      <c r="AN32" s="284" t="str" cm="1">
        <f t="array" ref="AN32">INDEX(LUR!$A:$L,AP29,4)</f>
        <v>O´Higgins -Vega</v>
      </c>
      <c r="AO32" s="285"/>
      <c r="AP32" s="285"/>
      <c r="AQ32" s="286"/>
      <c r="AR32" s="55"/>
    </row>
    <row r="33" spans="2:44" s="56" customFormat="1" ht="15" customHeight="1" x14ac:dyDescent="0.25">
      <c r="B33" s="284" t="str" cm="1">
        <f t="array" ref="B33">INDEX(LUR!$A:$L,D29+1,4)</f>
        <v>Candelaria</v>
      </c>
      <c r="C33" s="285"/>
      <c r="D33" s="285"/>
      <c r="E33" s="286"/>
      <c r="F33" s="284" t="str" cm="1">
        <f t="array" ref="F33">INDEX(LUR!$A:$L,H29+1,4)</f>
        <v>Bremen - Hualpén</v>
      </c>
      <c r="G33" s="285"/>
      <c r="H33" s="285"/>
      <c r="I33" s="286"/>
      <c r="J33" s="284" t="str" cm="1">
        <f t="array" ref="J33">INDEX(LUR!$A:$L,L29+1,4)</f>
        <v>Vega - Los Copihues</v>
      </c>
      <c r="K33" s="285"/>
      <c r="L33" s="285"/>
      <c r="M33" s="286"/>
      <c r="N33" s="55"/>
      <c r="O33" s="55"/>
      <c r="Q33" s="284" t="str" cm="1">
        <f t="array" ref="Q33">INDEX(LUR!$A:$L,S29+1,4)</f>
        <v>Tucapel - Freire</v>
      </c>
      <c r="R33" s="285"/>
      <c r="S33" s="285"/>
      <c r="T33" s="286"/>
      <c r="U33" s="284" t="str" cm="1">
        <f t="array" ref="U33">INDEX(LUR!$A:$L,W29+1,4)</f>
        <v>Ramuntcho</v>
      </c>
      <c r="V33" s="285"/>
      <c r="W33" s="285"/>
      <c r="X33" s="286"/>
      <c r="Y33" s="284" t="str" cm="1">
        <f t="array" ref="Y33">INDEX(LUR!$A:$L,AA29+1,4)</f>
        <v>Vega-Ramuntcho</v>
      </c>
      <c r="Z33" s="285"/>
      <c r="AA33" s="285"/>
      <c r="AB33" s="286"/>
      <c r="AC33" s="55"/>
      <c r="AF33" s="284" t="str" cm="1">
        <f t="array" ref="AF33">INDEX(LUR!$A:$L,AH29+1,4)</f>
        <v>Colón -Talcahuano</v>
      </c>
      <c r="AG33" s="285"/>
      <c r="AH33" s="285"/>
      <c r="AI33" s="286"/>
      <c r="AJ33" s="284" t="str" cm="1">
        <f t="array" ref="AJ33">INDEX(LUR!$A:$L,AL29+1,4)</f>
        <v>Vega - Colón</v>
      </c>
      <c r="AK33" s="285"/>
      <c r="AL33" s="285"/>
      <c r="AM33" s="286"/>
      <c r="AN33" s="284" t="str" cm="1">
        <f t="array" ref="AN33">INDEX(LUR!$A:$L,AP29+1,4)</f>
        <v>Mall -Autopista</v>
      </c>
      <c r="AO33" s="285"/>
      <c r="AP33" s="285"/>
      <c r="AQ33" s="286"/>
      <c r="AR33" s="55"/>
    </row>
    <row r="34" spans="2:44" s="56" customFormat="1" ht="15" customHeight="1" x14ac:dyDescent="0.25">
      <c r="B34" s="284" t="str" cm="1">
        <f t="array" ref="B34">INDEX(LUR!$A:$L,D29+2,4)</f>
        <v>Boca Sur</v>
      </c>
      <c r="C34" s="285"/>
      <c r="D34" s="285"/>
      <c r="E34" s="286"/>
      <c r="F34" s="284" t="str" cm="1">
        <f t="array" ref="F34">INDEX(LUR!$A:$L,H29+2,4)</f>
        <v>Lan B - Higueras</v>
      </c>
      <c r="G34" s="285"/>
      <c r="H34" s="285"/>
      <c r="I34" s="286"/>
      <c r="J34" s="284" t="str" cm="1">
        <f t="array" ref="J34">INDEX(LUR!$A:$L,L29+2,4)</f>
        <v>Peñuelas - Floresta</v>
      </c>
      <c r="K34" s="285"/>
      <c r="L34" s="285"/>
      <c r="M34" s="286"/>
      <c r="N34" s="55"/>
      <c r="O34" s="55"/>
      <c r="Q34" s="284" t="str" cm="1">
        <f t="array" ref="Q34">INDEX(LUR!$A:$L,S29+2,4)</f>
        <v>Vega -Bremen</v>
      </c>
      <c r="R34" s="285"/>
      <c r="S34" s="285"/>
      <c r="T34" s="286"/>
      <c r="U34" s="284" t="str" cm="1">
        <f t="array" ref="U34">INDEX(LUR!$A:$L,W29+2,4)</f>
        <v>Grecia- D.Portales</v>
      </c>
      <c r="V34" s="285"/>
      <c r="W34" s="285"/>
      <c r="X34" s="286"/>
      <c r="Y34" s="284" t="str" cm="1">
        <f t="array" ref="Y34">INDEX(LUR!$A:$L,AA29+2,4)</f>
        <v>Grecia- D.Portales</v>
      </c>
      <c r="Z34" s="285"/>
      <c r="AA34" s="285"/>
      <c r="AB34" s="286"/>
      <c r="AC34" s="55"/>
      <c r="AF34" s="284" t="str" cm="1">
        <f t="array" ref="AF34">INDEX(LUR!$A:$L,AH29+2,4)</f>
        <v>P.Arco -N.Lobos</v>
      </c>
      <c r="AG34" s="285"/>
      <c r="AH34" s="285"/>
      <c r="AI34" s="286"/>
      <c r="AJ34" s="284" t="str" cm="1">
        <f t="array" ref="AJ34">INDEX(LUR!$A:$L,AL29+2,4)</f>
        <v>Pte. Arco Thno.</v>
      </c>
      <c r="AK34" s="285"/>
      <c r="AL34" s="285"/>
      <c r="AM34" s="286"/>
      <c r="AN34" s="284" t="str" cm="1">
        <f t="array" ref="AN34">INDEX(LUR!$A:$L,AP29+2,4)</f>
        <v>Talcahuano -Pte .Arco</v>
      </c>
      <c r="AO34" s="285"/>
      <c r="AP34" s="285"/>
      <c r="AQ34" s="286"/>
      <c r="AR34" s="55"/>
    </row>
    <row r="35" spans="2:44" s="53" customFormat="1" ht="23.25" customHeight="1" x14ac:dyDescent="0.25">
      <c r="B35" s="278" t="s">
        <v>552</v>
      </c>
      <c r="C35" s="279"/>
      <c r="D35" s="279"/>
      <c r="E35" s="280"/>
      <c r="F35" s="278" t="s">
        <v>552</v>
      </c>
      <c r="G35" s="279"/>
      <c r="H35" s="279"/>
      <c r="I35" s="280"/>
      <c r="J35" s="278" t="s">
        <v>552</v>
      </c>
      <c r="K35" s="279"/>
      <c r="L35" s="279"/>
      <c r="M35" s="280"/>
      <c r="N35" s="54"/>
      <c r="O35" s="54"/>
      <c r="Q35" s="278" t="s">
        <v>552</v>
      </c>
      <c r="R35" s="279"/>
      <c r="S35" s="279"/>
      <c r="T35" s="280"/>
      <c r="U35" s="278" t="s">
        <v>552</v>
      </c>
      <c r="V35" s="279"/>
      <c r="W35" s="279"/>
      <c r="X35" s="280"/>
      <c r="Y35" s="278" t="s">
        <v>552</v>
      </c>
      <c r="Z35" s="279"/>
      <c r="AA35" s="279"/>
      <c r="AB35" s="280"/>
      <c r="AC35" s="54"/>
      <c r="AF35" s="278" t="s">
        <v>552</v>
      </c>
      <c r="AG35" s="279"/>
      <c r="AH35" s="279"/>
      <c r="AI35" s="280"/>
      <c r="AJ35" s="278" t="s">
        <v>552</v>
      </c>
      <c r="AK35" s="279"/>
      <c r="AL35" s="279"/>
      <c r="AM35" s="280"/>
      <c r="AN35" s="278" t="s">
        <v>552</v>
      </c>
      <c r="AO35" s="279"/>
      <c r="AP35" s="279"/>
      <c r="AQ35" s="280"/>
      <c r="AR35" s="54"/>
    </row>
    <row r="36" spans="2:44" s="67" customFormat="1" ht="12" customHeight="1" x14ac:dyDescent="0.25">
      <c r="B36" s="62">
        <v>7</v>
      </c>
      <c r="C36" s="63" t="str">
        <f>VLOOKUP($B$52,BASE!$A$2:$BN$2454,3+B36,0)</f>
        <v>30Q</v>
      </c>
      <c r="D36" s="64">
        <f>MATCH(C36,LUR!$A:$A,0)</f>
        <v>442</v>
      </c>
      <c r="E36" s="65"/>
      <c r="F36" s="62">
        <v>8</v>
      </c>
      <c r="G36" s="63" t="str">
        <f>VLOOKUP($B$52,BASE!$A$2:$BN$2454,3+F36,0)</f>
        <v>30R</v>
      </c>
      <c r="H36" s="64">
        <f>MATCH(G36,LUR!$A:$A,0)</f>
        <v>437</v>
      </c>
      <c r="I36" s="65"/>
      <c r="J36" s="62">
        <v>9</v>
      </c>
      <c r="K36" s="63" t="str">
        <f>VLOOKUP($B$52,BASE!$A$2:$BN$2454,3+J36,0)</f>
        <v>30Z</v>
      </c>
      <c r="L36" s="64">
        <f>MATCH(K36,LUR!$A:$A,0)</f>
        <v>447</v>
      </c>
      <c r="M36" s="65"/>
      <c r="N36" s="66"/>
      <c r="O36" s="66"/>
      <c r="Q36" s="62">
        <v>19</v>
      </c>
      <c r="R36" s="63" t="str">
        <f>VLOOKUP($B$52,BASE!$A$2:$BN$2454,3+Q36,0)</f>
        <v>50P</v>
      </c>
      <c r="S36" s="64">
        <f>MATCH(R36,LUR!$A:$A,0)</f>
        <v>612</v>
      </c>
      <c r="T36" s="65"/>
      <c r="U36" s="62">
        <v>20</v>
      </c>
      <c r="V36" s="63" t="str">
        <f>VLOOKUP($B$52,BASE!$A$2:$BN$2454,3+U36,0)</f>
        <v>50U</v>
      </c>
      <c r="W36" s="64">
        <f>MATCH(V36,LUR!$A:$A,0)</f>
        <v>602</v>
      </c>
      <c r="X36" s="65"/>
      <c r="Y36" s="62">
        <v>21</v>
      </c>
      <c r="Z36" s="63" t="str">
        <f>VLOOKUP($B$52,BASE!$A$2:$BN$2454,3+Y36,0)</f>
        <v>52A</v>
      </c>
      <c r="AA36" s="64">
        <f>MATCH(Z36,LUR!$A:$A,0)</f>
        <v>617</v>
      </c>
      <c r="AB36" s="65"/>
      <c r="AC36" s="66"/>
      <c r="AF36" s="62">
        <v>31</v>
      </c>
      <c r="AG36" s="63" t="str">
        <f>VLOOKUP($B$52,BASE!$A$2:$BN$2454,3+AF36,0)</f>
        <v>71Z</v>
      </c>
      <c r="AH36" s="64">
        <f>MATCH(AG36,LUR!$A:$A,0)</f>
        <v>802</v>
      </c>
      <c r="AI36" s="65"/>
      <c r="AJ36" s="62">
        <v>32</v>
      </c>
      <c r="AK36" s="63" t="str">
        <f>VLOOKUP($B$52,BASE!$A$2:$BN$2454,3+AJ36,0)</f>
        <v>81S</v>
      </c>
      <c r="AL36" s="64">
        <f>MATCH(AK36,LUR!$A:$A,0)</f>
        <v>872</v>
      </c>
      <c r="AM36" s="65"/>
      <c r="AN36" s="62">
        <v>33</v>
      </c>
      <c r="AO36" s="63">
        <f>VLOOKUP($B$52,BASE!$A$2:$BN$2454,3+AN36,0)</f>
        <v>201</v>
      </c>
      <c r="AP36" s="64" t="e">
        <f>MATCH(AO36,LUR!$A:$A,0)</f>
        <v>#N/A</v>
      </c>
      <c r="AQ36" s="65"/>
      <c r="AR36" s="66"/>
    </row>
    <row r="37" spans="2:44" s="60" customFormat="1" ht="35.25" customHeight="1" x14ac:dyDescent="0.45">
      <c r="B37" s="57"/>
      <c r="C37" s="58" cm="1">
        <f t="array" ref="C37">INDEX(LUR!$A:$L,(_xlfn.XMATCH(C36,LUR!$A:$A,1)),2)</f>
        <v>30</v>
      </c>
      <c r="D37" s="274" t="str" cm="1">
        <f t="array" ref="D37">INDEX(LUR!$A:$L,D36,3)&amp;(RGBCOLOR((INDEX(LUR!$A:$L,D36,6)),(INDEX(LUR!$A:$L,D36,7)),(INDEX(LUR!$A:$L,D36,8))))</f>
        <v>Q</v>
      </c>
      <c r="E37" s="59"/>
      <c r="F37" s="57"/>
      <c r="G37" s="58" cm="1">
        <f t="array" ref="G37">INDEX(LUR!$A:$L,(_xlfn.XMATCH(G36,LUR!$A:$A,1)),2)</f>
        <v>30</v>
      </c>
      <c r="H37" s="274" t="str" cm="1">
        <f t="array" ref="H37">INDEX(LUR!$A:$L,H36,3)&amp;(RGBCOLOR((INDEX(LUR!$A:$L,H36,6)),(INDEX(LUR!$A:$L,H36,7)),(INDEX(LUR!$A:$L,H36,8))))</f>
        <v>R</v>
      </c>
      <c r="I37" s="59"/>
      <c r="J37" s="57"/>
      <c r="K37" s="58" cm="1">
        <f t="array" ref="K37">INDEX(LUR!$A:$L,(_xlfn.XMATCH(K36,LUR!$A:$A,1)),2)</f>
        <v>30</v>
      </c>
      <c r="L37" s="274" t="str" cm="1">
        <f t="array" ref="L37">INDEX(LUR!$A:$L,L36,3)&amp;(RGBCOLOR((INDEX(LUR!$A:$L,L36,6)),(INDEX(LUR!$A:$L,L36,7)),(INDEX(LUR!$A:$L,L36,8))))</f>
        <v>Z</v>
      </c>
      <c r="M37" s="59"/>
      <c r="O37" s="61"/>
      <c r="Q37" s="57"/>
      <c r="R37" s="58" cm="1">
        <f t="array" ref="R37">INDEX(LUR!$A:$L,(_xlfn.XMATCH(R36,LUR!$A:$A,1)),2)</f>
        <v>50</v>
      </c>
      <c r="S37" s="275" t="str" cm="1">
        <f t="array" ref="S37">INDEX(LUR!$A:$L,S36,3)&amp;(RGBCOLOR((INDEX(LUR!$A:$L,S36,6)),(INDEX(LUR!$A:$L,S36,7)),(INDEX(LUR!$A:$L,S36,8))))</f>
        <v>P</v>
      </c>
      <c r="T37" s="59"/>
      <c r="U37" s="57"/>
      <c r="V37" s="58" cm="1">
        <f t="array" ref="V37">INDEX(LUR!$A:$L,(_xlfn.XMATCH(V36,LUR!$A:$A,1)),2)</f>
        <v>50</v>
      </c>
      <c r="W37" s="275" t="str" cm="1">
        <f t="array" ref="W37">INDEX(LUR!$A:$L,W36,3)&amp;(RGBCOLOR((INDEX(LUR!$A:$L,W36,6)),(INDEX(LUR!$A:$L,W36,7)),(INDEX(LUR!$A:$L,W36,8))))</f>
        <v>U</v>
      </c>
      <c r="X37" s="59"/>
      <c r="Y37" s="57"/>
      <c r="Z37" s="58" cm="1">
        <f t="array" ref="Z37">INDEX(LUR!$A:$L,(_xlfn.XMATCH(Z36,LUR!$A:$A,1)),2)</f>
        <v>52</v>
      </c>
      <c r="AA37" s="275" t="str" cm="1">
        <f t="array" ref="AA37">INDEX(LUR!$A:$L,AA36,3)&amp;(RGBCOLOR((INDEX(LUR!$A:$L,AA36,6)),(INDEX(LUR!$A:$L,AA36,7)),(INDEX(LUR!$A:$L,AA36,8))))</f>
        <v>A</v>
      </c>
      <c r="AB37" s="59"/>
      <c r="AF37" s="57"/>
      <c r="AG37" s="58" cm="1">
        <f t="array" ref="AG37">INDEX(LUR!$A:$L,(_xlfn.XMATCH(AG36,LUR!$A:$A,1)),2)</f>
        <v>71</v>
      </c>
      <c r="AH37" s="265" t="str" cm="1">
        <f t="array" ref="AH37">INDEX(LUR!$A:$L,AH36,3)&amp;(RGBCOLOR((INDEX(LUR!$A:$L,AH36,6)),(INDEX(LUR!$A:$L,AH36,7)),(INDEX(LUR!$A:$L,AH36,8))))</f>
        <v>Z</v>
      </c>
      <c r="AI37" s="59"/>
      <c r="AJ37" s="57"/>
      <c r="AK37" s="58" cm="1">
        <f t="array" ref="AK37">INDEX(LUR!$A:$L,(_xlfn.XMATCH(AK36,LUR!$A:$A,1)),2)</f>
        <v>81</v>
      </c>
      <c r="AL37" s="275" t="str" cm="1">
        <f t="array" ref="AL37">INDEX(LUR!$A:$L,AL36,3)&amp;(RGBCOLOR((INDEX(LUR!$A:$L,AL36,6)),(INDEX(LUR!$A:$L,AL36,7)),(INDEX(LUR!$A:$L,AL36,8))))</f>
        <v>S</v>
      </c>
      <c r="AM37" s="59"/>
      <c r="AN37" s="57"/>
      <c r="AO37" s="58" t="str" cm="1">
        <f t="array" ref="AO37">INDEX(LUR!$A:$L,(_xlfn.XMATCH(AO36,LUR!$A:$A,1)),2)</f>
        <v>02</v>
      </c>
      <c r="AP37" s="261" t="e" cm="1">
        <f t="array" ref="AP37">INDEX(LUR!$A:$L,AP36,3)&amp;(RGBCOLOR((INDEX(LUR!$A:$L,AP36,6)),(INDEX(LUR!$A:$L,AP36,7)),(INDEX(LUR!$A:$L,AP36,8))))</f>
        <v>#N/A</v>
      </c>
      <c r="AQ37" s="59"/>
    </row>
    <row r="38" spans="2:44" s="53" customFormat="1" ht="26.25" customHeight="1" x14ac:dyDescent="0.25">
      <c r="B38" s="284" t="str" cm="1">
        <f t="array" ref="B38">CONCATENATE("a ",INDEX(LUR!$A:$L,D36+3,4))</f>
        <v>a HIGUERAS</v>
      </c>
      <c r="C38" s="285"/>
      <c r="D38" s="285"/>
      <c r="E38" s="286"/>
      <c r="F38" s="284" t="str" cm="1">
        <f t="array" ref="F38">CONCATENATE("a ",INDEX(LUR!$A:$L,H36+3,4))</f>
        <v>a HIGUERAS</v>
      </c>
      <c r="G38" s="285"/>
      <c r="H38" s="285"/>
      <c r="I38" s="286"/>
      <c r="J38" s="284" t="str" cm="1">
        <f t="array" ref="J38">CONCATENATE("a ",INDEX(LUR!$A:$L,L36+3,4))</f>
        <v>a HOSPITAL HIGUERAS</v>
      </c>
      <c r="K38" s="285"/>
      <c r="L38" s="285"/>
      <c r="M38" s="286"/>
      <c r="N38" s="54"/>
      <c r="O38" s="54"/>
      <c r="Q38" s="284" t="str" cm="1">
        <f t="array" ref="Q38">CONCATENATE("a ",INDEX(LUR!$A:$L,S36+3,4))</f>
        <v>a SAN VICENTE</v>
      </c>
      <c r="R38" s="285"/>
      <c r="S38" s="285"/>
      <c r="T38" s="286"/>
      <c r="U38" s="284" t="str" cm="1">
        <f t="array" ref="U38">CONCATENATE("a ",INDEX(LUR!$A:$L,W36+3,4))</f>
        <v>a SAN VICENTE</v>
      </c>
      <c r="V38" s="285"/>
      <c r="W38" s="285"/>
      <c r="X38" s="286"/>
      <c r="Y38" s="284" t="str" cm="1">
        <f t="array" ref="Y38">CONCATENATE("a ",INDEX(LUR!$A:$L,AA36+3,4))</f>
        <v>a PTA. LEONES</v>
      </c>
      <c r="Z38" s="285"/>
      <c r="AA38" s="285"/>
      <c r="AB38" s="286"/>
      <c r="AC38" s="54"/>
      <c r="AF38" s="284" t="str" cm="1">
        <f t="array" ref="AF38">CONCATENATE("a ",INDEX(LUR!$A:$L,AH36+3,4))</f>
        <v>a 4 ESQUINAS - LENGA</v>
      </c>
      <c r="AG38" s="285"/>
      <c r="AH38" s="285"/>
      <c r="AI38" s="286"/>
      <c r="AJ38" s="284" t="str" cm="1">
        <f t="array" ref="AJ38">CONCATENATE("a ",INDEX(LUR!$A:$L,AL36+3,4))</f>
        <v>a PUERTO</v>
      </c>
      <c r="AK38" s="285"/>
      <c r="AL38" s="285"/>
      <c r="AM38" s="286"/>
      <c r="AN38" s="284" t="e" cm="1">
        <f t="array" ref="AN38">CONCATENATE("a ",INDEX(LUR!$A:$L,AP36+3,4))</f>
        <v>#N/A</v>
      </c>
      <c r="AO38" s="285"/>
      <c r="AP38" s="285"/>
      <c r="AQ38" s="286"/>
      <c r="AR38" s="54"/>
    </row>
    <row r="39" spans="2:44" s="56" customFormat="1" ht="15" customHeight="1" x14ac:dyDescent="0.25">
      <c r="B39" s="284" t="str" cm="1">
        <f t="array" ref="B39">INDEX(LUR!$A:$L,D36,4)</f>
        <v>O´Higgins- Vega</v>
      </c>
      <c r="C39" s="285"/>
      <c r="D39" s="285"/>
      <c r="E39" s="286"/>
      <c r="F39" s="284" t="str" cm="1">
        <f t="array" ref="F39">INDEX(LUR!$A:$L,H36,4)</f>
        <v>O´Higgins- Prat</v>
      </c>
      <c r="G39" s="285"/>
      <c r="H39" s="285"/>
      <c r="I39" s="286"/>
      <c r="J39" s="284" t="str" cm="1">
        <f t="array" ref="J39">INDEX(LUR!$A:$L,L36,4)</f>
        <v>O'Higgins- Prat</v>
      </c>
      <c r="K39" s="285"/>
      <c r="L39" s="285"/>
      <c r="M39" s="286"/>
      <c r="N39" s="55"/>
      <c r="O39" s="55"/>
      <c r="Q39" s="284" t="str" cm="1">
        <f t="array" ref="Q39">INDEX(LUR!$A:$L,S36,4)</f>
        <v>O'higgins - Prat</v>
      </c>
      <c r="R39" s="285"/>
      <c r="S39" s="285"/>
      <c r="T39" s="286"/>
      <c r="U39" s="284" t="str" cm="1">
        <f t="array" ref="U39">INDEX(LUR!$A:$L,W36,4)</f>
        <v>Vega - Mall Trébol</v>
      </c>
      <c r="V39" s="285"/>
      <c r="W39" s="285"/>
      <c r="X39" s="286"/>
      <c r="Y39" s="284" t="str" cm="1">
        <f t="array" ref="Y39">INDEX(LUR!$A:$L,AA36,4)</f>
        <v>Freire -Prat</v>
      </c>
      <c r="Z39" s="285"/>
      <c r="AA39" s="285"/>
      <c r="AB39" s="286"/>
      <c r="AC39" s="55"/>
      <c r="AF39" s="284" t="str" cm="1">
        <f t="array" ref="AF39">INDEX(LUR!$A:$L,AH36,4)</f>
        <v>Freire -Prat</v>
      </c>
      <c r="AG39" s="285"/>
      <c r="AH39" s="285"/>
      <c r="AI39" s="286"/>
      <c r="AJ39" s="284" t="str" cm="1">
        <f t="array" ref="AJ39">INDEX(LUR!$A:$L,AL36,4)</f>
        <v>Prat -Vega</v>
      </c>
      <c r="AK39" s="285"/>
      <c r="AL39" s="285"/>
      <c r="AM39" s="286"/>
      <c r="AN39" s="284" t="e" cm="1">
        <f t="array" ref="AN39">INDEX(LUR!$A:$L,AP36,4)</f>
        <v>#N/A</v>
      </c>
      <c r="AO39" s="285"/>
      <c r="AP39" s="285"/>
      <c r="AQ39" s="286"/>
      <c r="AR39" s="55"/>
    </row>
    <row r="40" spans="2:44" s="56" customFormat="1" ht="15" customHeight="1" x14ac:dyDescent="0.25">
      <c r="B40" s="284" t="str" cm="1">
        <f t="array" ref="B40">INDEX(LUR!$A:$L,D36+1,4)</f>
        <v>Mall- Autopista</v>
      </c>
      <c r="C40" s="285"/>
      <c r="D40" s="285"/>
      <c r="E40" s="286"/>
      <c r="F40" s="284" t="str" cm="1">
        <f t="array" ref="F40">INDEX(LUR!$A:$L,H36+1,4)</f>
        <v>Vega - Colón</v>
      </c>
      <c r="G40" s="285"/>
      <c r="H40" s="285"/>
      <c r="I40" s="286"/>
      <c r="J40" s="284" t="str" cm="1">
        <f t="array" ref="J40">INDEX(LUR!$A:$L,L36+1,4)</f>
        <v>Alessandri - Aeropuerto</v>
      </c>
      <c r="K40" s="285"/>
      <c r="L40" s="285"/>
      <c r="M40" s="286"/>
      <c r="N40" s="55"/>
      <c r="O40" s="55"/>
      <c r="Q40" s="284" t="str" cm="1">
        <f t="array" ref="Q40">INDEX(LUR!$A:$L,S36+1,4)</f>
        <v>Vega - Colón</v>
      </c>
      <c r="R40" s="285"/>
      <c r="S40" s="285"/>
      <c r="T40" s="286"/>
      <c r="U40" s="284" t="str" cm="1">
        <f t="array" ref="U40">INDEX(LUR!$A:$L,W36+1,4)</f>
        <v>Denavi Sur - V.S.Martín</v>
      </c>
      <c r="V40" s="285"/>
      <c r="W40" s="285"/>
      <c r="X40" s="286"/>
      <c r="Y40" s="284" t="str" cm="1">
        <f t="array" ref="Y40">INDEX(LUR!$A:$L,AA36+1,4)</f>
        <v>Vega -Colón</v>
      </c>
      <c r="Z40" s="285"/>
      <c r="AA40" s="285"/>
      <c r="AB40" s="286"/>
      <c r="AC40" s="55"/>
      <c r="AF40" s="284" t="str" cm="1">
        <f t="array" ref="AF40">INDEX(LUR!$A:$L,AH36+1,4)</f>
        <v>Hualpencillo</v>
      </c>
      <c r="AG40" s="285"/>
      <c r="AH40" s="285"/>
      <c r="AI40" s="286"/>
      <c r="AJ40" s="284" t="str" cm="1">
        <f t="array" ref="AJ40">INDEX(LUR!$A:$L,AL36+1,4)</f>
        <v>Hualpencillo</v>
      </c>
      <c r="AK40" s="285"/>
      <c r="AL40" s="285"/>
      <c r="AM40" s="286"/>
      <c r="AN40" s="284" t="e" cm="1">
        <f t="array" ref="AN40">INDEX(LUR!$A:$L,AP36+1,4)</f>
        <v>#N/A</v>
      </c>
      <c r="AO40" s="285"/>
      <c r="AP40" s="285"/>
      <c r="AQ40" s="286"/>
      <c r="AR40" s="55"/>
    </row>
    <row r="41" spans="2:44" s="56" customFormat="1" ht="15" customHeight="1" x14ac:dyDescent="0.25">
      <c r="B41" s="284" t="str" cm="1">
        <f t="array" ref="B41">INDEX(LUR!$A:$L,D36+2,4)</f>
        <v>V. San Martín</v>
      </c>
      <c r="C41" s="285"/>
      <c r="D41" s="285"/>
      <c r="E41" s="286"/>
      <c r="F41" s="284" t="str" cm="1">
        <f t="array" ref="F41">INDEX(LUR!$A:$L,H36+2,4)</f>
        <v>V.San Martín</v>
      </c>
      <c r="G41" s="285"/>
      <c r="H41" s="285"/>
      <c r="I41" s="286"/>
      <c r="J41" s="284" t="str" cm="1">
        <f t="array" ref="J41">INDEX(LUR!$A:$L,L36+2,4)</f>
        <v>Mall - Villa San Martín</v>
      </c>
      <c r="K41" s="285"/>
      <c r="L41" s="285"/>
      <c r="M41" s="286"/>
      <c r="N41" s="55"/>
      <c r="O41" s="55"/>
      <c r="Q41" s="284" t="str" cm="1">
        <f t="array" ref="Q41">INDEX(LUR!$A:$L,S36+2,4)</f>
        <v>Hospt. Higueras</v>
      </c>
      <c r="R41" s="285"/>
      <c r="S41" s="285"/>
      <c r="T41" s="286"/>
      <c r="U41" s="284" t="str" cm="1">
        <f t="array" ref="U41">INDEX(LUR!$A:$L,W36+2,4)</f>
        <v>Higueras - Puerto Thno.</v>
      </c>
      <c r="V41" s="285"/>
      <c r="W41" s="285"/>
      <c r="X41" s="286"/>
      <c r="Y41" s="284" t="str" cm="1">
        <f t="array" ref="Y41">INDEX(LUR!$A:$L,AA36+2,4)</f>
        <v>Talcahuano</v>
      </c>
      <c r="Z41" s="285"/>
      <c r="AA41" s="285"/>
      <c r="AB41" s="286"/>
      <c r="AC41" s="55"/>
      <c r="AF41" s="284" t="str" cm="1">
        <f t="array" ref="AF41">INDEX(LUR!$A:$L,AH36+2,4)</f>
        <v>Bremen- Cañeria</v>
      </c>
      <c r="AG41" s="285"/>
      <c r="AH41" s="285"/>
      <c r="AI41" s="286"/>
      <c r="AJ41" s="284" t="str" cm="1">
        <f t="array" ref="AJ41">INDEX(LUR!$A:$L,AL36+2,4)</f>
        <v>Lan C- Industrias</v>
      </c>
      <c r="AK41" s="285"/>
      <c r="AL41" s="285"/>
      <c r="AM41" s="286"/>
      <c r="AN41" s="284" t="e" cm="1">
        <f t="array" ref="AN41">INDEX(LUR!$A:$L,AP36+2,4)</f>
        <v>#N/A</v>
      </c>
      <c r="AO41" s="285"/>
      <c r="AP41" s="285"/>
      <c r="AQ41" s="286"/>
      <c r="AR41" s="55"/>
    </row>
    <row r="42" spans="2:44" s="53" customFormat="1" ht="23.25" customHeight="1" x14ac:dyDescent="0.25">
      <c r="B42" s="278" t="s">
        <v>552</v>
      </c>
      <c r="C42" s="279"/>
      <c r="D42" s="279"/>
      <c r="E42" s="280"/>
      <c r="F42" s="278" t="s">
        <v>552</v>
      </c>
      <c r="G42" s="279"/>
      <c r="H42" s="279"/>
      <c r="I42" s="280"/>
      <c r="J42" s="278" t="s">
        <v>552</v>
      </c>
      <c r="K42" s="279"/>
      <c r="L42" s="279"/>
      <c r="M42" s="280"/>
      <c r="N42" s="54"/>
      <c r="O42" s="54"/>
      <c r="Q42" s="278" t="s">
        <v>552</v>
      </c>
      <c r="R42" s="279"/>
      <c r="S42" s="279"/>
      <c r="T42" s="280"/>
      <c r="U42" s="278" t="s">
        <v>552</v>
      </c>
      <c r="V42" s="279"/>
      <c r="W42" s="279"/>
      <c r="X42" s="280"/>
      <c r="Y42" s="278" t="s">
        <v>552</v>
      </c>
      <c r="Z42" s="279"/>
      <c r="AA42" s="279"/>
      <c r="AB42" s="280"/>
      <c r="AC42" s="54"/>
      <c r="AF42" s="278" t="s">
        <v>552</v>
      </c>
      <c r="AG42" s="279"/>
      <c r="AH42" s="279"/>
      <c r="AI42" s="280"/>
      <c r="AJ42" s="278" t="s">
        <v>552</v>
      </c>
      <c r="AK42" s="279"/>
      <c r="AL42" s="279"/>
      <c r="AM42" s="280"/>
      <c r="AN42" s="278" t="s">
        <v>552</v>
      </c>
      <c r="AO42" s="279"/>
      <c r="AP42" s="279"/>
      <c r="AQ42" s="280"/>
      <c r="AR42" s="54"/>
    </row>
    <row r="43" spans="2:44" s="67" customFormat="1" ht="12" customHeight="1" x14ac:dyDescent="0.25">
      <c r="B43" s="62">
        <v>10</v>
      </c>
      <c r="C43" s="63" t="str">
        <f>VLOOKUP($B$52,BASE!$A$2:$BN$2454,3+B43,0)</f>
        <v>31D</v>
      </c>
      <c r="D43" s="64">
        <f>MATCH(C43,LUR!$A:$A,0)</f>
        <v>477</v>
      </c>
      <c r="E43" s="65"/>
      <c r="F43" s="62">
        <v>11</v>
      </c>
      <c r="G43" s="63" t="str">
        <f>VLOOKUP($B$52,BASE!$A$2:$BN$2454,3+F43,0)</f>
        <v>32E</v>
      </c>
      <c r="H43" s="64">
        <f>MATCH(G43,LUR!$A:$A,0)</f>
        <v>492</v>
      </c>
      <c r="I43" s="65"/>
      <c r="J43" s="62">
        <v>12</v>
      </c>
      <c r="K43" s="63" t="str">
        <f>VLOOKUP($B$52,BASE!$A$2:$BN$2454,3+J43,0)</f>
        <v>32J</v>
      </c>
      <c r="L43" s="64">
        <f>MATCH(K43,LUR!$A:$A,0)</f>
        <v>502</v>
      </c>
      <c r="M43" s="65"/>
      <c r="N43" s="66"/>
      <c r="O43" s="66"/>
      <c r="Q43" s="62">
        <v>22</v>
      </c>
      <c r="R43" s="63" t="str">
        <f>VLOOKUP($B$52,BASE!$A$2:$BN$2454,3+Q43,0)</f>
        <v>56O</v>
      </c>
      <c r="S43" s="64">
        <f>MATCH(R43,LUR!$A:$A,0)</f>
        <v>627</v>
      </c>
      <c r="T43" s="65"/>
      <c r="U43" s="62">
        <v>23</v>
      </c>
      <c r="V43" s="63" t="str">
        <f>VLOOKUP($B$52,BASE!$A$2:$BN$2454,3+U43,0)</f>
        <v>60X</v>
      </c>
      <c r="W43" s="64">
        <f>MATCH(V43,LUR!$A:$A,0)</f>
        <v>637</v>
      </c>
      <c r="X43" s="65"/>
      <c r="Y43" s="62">
        <v>24</v>
      </c>
      <c r="Z43" s="63" t="str">
        <f>VLOOKUP($B$52,BASE!$A$2:$BN$2454,3+Y43,0)</f>
        <v>60Y</v>
      </c>
      <c r="AA43" s="64">
        <f>MATCH(Z43,LUR!$A:$A,0)</f>
        <v>642</v>
      </c>
      <c r="AB43" s="65"/>
      <c r="AC43" s="66"/>
      <c r="AF43" s="62">
        <v>34</v>
      </c>
      <c r="AG43" s="63" t="str">
        <f>VLOOKUP($B$52,BASE!$A$2:$BN$2454,3+AF43,0)</f>
        <v>201AU</v>
      </c>
      <c r="AH43" s="64" t="e">
        <f>MATCH(AG43,LUR!$A:$A,0)</f>
        <v>#N/A</v>
      </c>
      <c r="AI43" s="65"/>
      <c r="AJ43" s="62">
        <v>35</v>
      </c>
      <c r="AK43" s="63">
        <f>VLOOKUP($B$52,BASE!$A$2:$BN$2454,3+AJ43,0)</f>
        <v>302</v>
      </c>
      <c r="AL43" s="64" t="e">
        <f>MATCH(AK43,LUR!$A:$A,0)</f>
        <v>#N/A</v>
      </c>
      <c r="AM43" s="65"/>
      <c r="AN43" s="62">
        <v>36</v>
      </c>
      <c r="AO43" s="63">
        <f>VLOOKUP($B$52,BASE!$A$2:$BN$2454,3+AN43,0)</f>
        <v>304</v>
      </c>
      <c r="AP43" s="64" t="e">
        <f>MATCH(AO43,LUR!$A:$A,0)</f>
        <v>#N/A</v>
      </c>
      <c r="AQ43" s="65"/>
      <c r="AR43" s="66"/>
    </row>
    <row r="44" spans="2:44" s="60" customFormat="1" ht="35.25" customHeight="1" x14ac:dyDescent="0.45">
      <c r="B44" s="57"/>
      <c r="C44" s="58" cm="1">
        <f t="array" ref="C44">INDEX(LUR!$A:$L,(_xlfn.XMATCH(C43,LUR!$A:$A,1)),2)</f>
        <v>31</v>
      </c>
      <c r="D44" s="276" t="str" cm="1">
        <f t="array" ref="D44">INDEX(LUR!$A:$L,D43,3)&amp;(RGBCOLOR((INDEX(LUR!$A:$L,D43,6)),(INDEX(LUR!$A:$L,D43,7)),(INDEX(LUR!$A:$L,D43,8))))</f>
        <v>D</v>
      </c>
      <c r="E44" s="59"/>
      <c r="F44" s="57"/>
      <c r="G44" s="58" cm="1">
        <f t="array" ref="G44">INDEX(LUR!$A:$L,(_xlfn.XMATCH(G43,LUR!$A:$A,1)),2)</f>
        <v>32</v>
      </c>
      <c r="H44" s="276" t="str" cm="1">
        <f t="array" ref="H44">INDEX(LUR!$A:$L,H43,3)&amp;(RGBCOLOR((INDEX(LUR!$A:$L,H43,6)),(INDEX(LUR!$A:$L,H43,7)),(INDEX(LUR!$A:$L,H43,8))))</f>
        <v>E</v>
      </c>
      <c r="I44" s="59"/>
      <c r="J44" s="57"/>
      <c r="K44" s="58" cm="1">
        <f t="array" ref="K44">INDEX(LUR!$A:$L,(_xlfn.XMATCH(K43,LUR!$A:$A,1)),2)</f>
        <v>32</v>
      </c>
      <c r="L44" s="276" t="str" cm="1">
        <f t="array" ref="L44">INDEX(LUR!$A:$L,L43,3)&amp;(RGBCOLOR((INDEX(LUR!$A:$L,L43,6)),(INDEX(LUR!$A:$L,L43,7)),(INDEX(LUR!$A:$L,L43,8))))</f>
        <v>J</v>
      </c>
      <c r="M44" s="59"/>
      <c r="O44" s="61"/>
      <c r="Q44" s="57"/>
      <c r="R44" s="58" cm="1">
        <f t="array" ref="R44">INDEX(LUR!$A:$L,(_xlfn.XMATCH(R43,LUR!$A:$A,1)),2)</f>
        <v>56</v>
      </c>
      <c r="S44" s="275" t="str" cm="1">
        <f t="array" ref="S44">INDEX(LUR!$A:$L,S43,3)&amp;(RGBCOLOR((INDEX(LUR!$A:$L,S43,6)),(INDEX(LUR!$A:$L,S43,7)),(INDEX(LUR!$A:$L,S43,8))))</f>
        <v>O</v>
      </c>
      <c r="T44" s="59"/>
      <c r="U44" s="57"/>
      <c r="V44" s="58" cm="1">
        <f t="array" ref="V44">INDEX(LUR!$A:$L,(_xlfn.XMATCH(V43,LUR!$A:$A,1)),2)</f>
        <v>60</v>
      </c>
      <c r="W44" s="265" t="str" cm="1">
        <f t="array" ref="W44">INDEX(LUR!$A:$L,W43,3)&amp;(RGBCOLOR((INDEX(LUR!$A:$L,W43,6)),(INDEX(LUR!$A:$L,W43,7)),(INDEX(LUR!$A:$L,W43,8))))</f>
        <v>X</v>
      </c>
      <c r="X44" s="59"/>
      <c r="Y44" s="57"/>
      <c r="Z44" s="58" cm="1">
        <f t="array" ref="Z44">INDEX(LUR!$A:$L,(_xlfn.XMATCH(Z43,LUR!$A:$A,1)),2)</f>
        <v>60</v>
      </c>
      <c r="AA44" s="265" t="str" cm="1">
        <f t="array" ref="AA44">INDEX(LUR!$A:$L,AA43,3)&amp;(RGBCOLOR((INDEX(LUR!$A:$L,AA43,6)),(INDEX(LUR!$A:$L,AA43,7)),(INDEX(LUR!$A:$L,AA43,8))))</f>
        <v>Y</v>
      </c>
      <c r="AB44" s="59"/>
      <c r="AF44" s="57"/>
      <c r="AG44" s="58" cm="1">
        <f t="array" ref="AG44">INDEX(LUR!$A:$L,(_xlfn.XMATCH(AG43,LUR!$A:$A,1)),2)</f>
        <v>201</v>
      </c>
      <c r="AH44" s="261" t="e" cm="1">
        <f t="array" ref="AH44">INDEX(LUR!$A:$L,AH43,3)&amp;(RGBCOLOR((INDEX(LUR!$A:$L,AH43,6)),(INDEX(LUR!$A:$L,AH43,7)),(INDEX(LUR!$A:$L,AH43,8))))</f>
        <v>#N/A</v>
      </c>
      <c r="AI44" s="59"/>
      <c r="AJ44" s="57"/>
      <c r="AK44" s="58" t="str" cm="1">
        <f t="array" ref="AK44">INDEX(LUR!$A:$L,(_xlfn.XMATCH(AK43,LUR!$A:$A,1)),2)</f>
        <v>02</v>
      </c>
      <c r="AL44" s="261" t="e" cm="1">
        <f t="array" ref="AL44">INDEX(LUR!$A:$L,AL43,3)&amp;(RGBCOLOR((INDEX(LUR!$A:$L,AL43,6)),(INDEX(LUR!$A:$L,AL43,7)),(INDEX(LUR!$A:$L,AL43,8))))</f>
        <v>#N/A</v>
      </c>
      <c r="AM44" s="59"/>
      <c r="AN44" s="57"/>
      <c r="AO44" s="58" t="str" cm="1">
        <f t="array" ref="AO44">INDEX(LUR!$A:$L,(_xlfn.XMATCH(AO43,LUR!$A:$A,1)),2)</f>
        <v>02</v>
      </c>
      <c r="AP44" s="261" t="e" cm="1">
        <f t="array" ref="AP44">INDEX(LUR!$A:$L,AP43,3)&amp;(RGBCOLOR((INDEX(LUR!$A:$L,AP43,6)),(INDEX(LUR!$A:$L,AP43,7)),(INDEX(LUR!$A:$L,AP43,8))))</f>
        <v>#N/A</v>
      </c>
      <c r="AQ44" s="59"/>
    </row>
    <row r="45" spans="2:44" s="53" customFormat="1" ht="26.25" customHeight="1" x14ac:dyDescent="0.25">
      <c r="B45" s="284" t="str" cm="1">
        <f t="array" ref="B45">CONCATENATE("a ",INDEX(LUR!$A:$L,D43+3,4))</f>
        <v>a LOBOS VIEJOS</v>
      </c>
      <c r="C45" s="285"/>
      <c r="D45" s="285"/>
      <c r="E45" s="286"/>
      <c r="F45" s="284" t="str" cm="1">
        <f t="array" ref="F45">CONCATENATE("a ",INDEX(LUR!$A:$L,H43+3,4))</f>
        <v>a LOBOS VIEJOS</v>
      </c>
      <c r="G45" s="285"/>
      <c r="H45" s="285"/>
      <c r="I45" s="286"/>
      <c r="J45" s="284" t="str" cm="1">
        <f t="array" ref="J45">CONCATENATE("a ",INDEX(LUR!$A:$L,L43+3,4))</f>
        <v>a LOBOS VIEJOS</v>
      </c>
      <c r="K45" s="285"/>
      <c r="L45" s="285"/>
      <c r="M45" s="286"/>
      <c r="N45" s="54"/>
      <c r="O45" s="54"/>
      <c r="Q45" s="284" t="str" cm="1">
        <f t="array" ref="Q45">CONCATENATE("a ",INDEX(LUR!$A:$L,S43+3,4))</f>
        <v>a PTA. LOS LEONES</v>
      </c>
      <c r="R45" s="285"/>
      <c r="S45" s="285"/>
      <c r="T45" s="286"/>
      <c r="U45" s="284" t="str" cm="1">
        <f t="array" ref="U45">CONCATENATE("a ",INDEX(LUR!$A:$L,W43+3,4))</f>
        <v>a HUALPENCILLO</v>
      </c>
      <c r="V45" s="285"/>
      <c r="W45" s="285"/>
      <c r="X45" s="286"/>
      <c r="Y45" s="284" t="str" cm="1">
        <f t="array" ref="Y45">CONCATENATE("a ",INDEX(LUR!$A:$L,AA43+3,4))</f>
        <v>a PADRE HURTADO</v>
      </c>
      <c r="Z45" s="285"/>
      <c r="AA45" s="285"/>
      <c r="AB45" s="286"/>
      <c r="AC45" s="54"/>
      <c r="AF45" s="284" t="e" cm="1">
        <f t="array" ref="AF45">CONCATENATE("a ",INDEX(LUR!$A:$L,AH43+3,4))</f>
        <v>#N/A</v>
      </c>
      <c r="AG45" s="285"/>
      <c r="AH45" s="285"/>
      <c r="AI45" s="286"/>
      <c r="AJ45" s="284" t="e" cm="1">
        <f t="array" ref="AJ45">CONCATENATE("a ",INDEX(LUR!$A:$L,AL43+3,4))</f>
        <v>#N/A</v>
      </c>
      <c r="AK45" s="285"/>
      <c r="AL45" s="285"/>
      <c r="AM45" s="286"/>
      <c r="AN45" s="284" t="e" cm="1">
        <f t="array" ref="AN45">CONCATENATE("a ",INDEX(LUR!$A:$L,AP43+3,4))</f>
        <v>#N/A</v>
      </c>
      <c r="AO45" s="285"/>
      <c r="AP45" s="285"/>
      <c r="AQ45" s="286"/>
      <c r="AR45" s="54"/>
    </row>
    <row r="46" spans="2:44" s="56" customFormat="1" ht="15" customHeight="1" x14ac:dyDescent="0.25">
      <c r="B46" s="284" t="str" cm="1">
        <f t="array" ref="B46">INDEX(LUR!$A:$L,D43,4)</f>
        <v>O´Higgins-Prat</v>
      </c>
      <c r="C46" s="285"/>
      <c r="D46" s="285"/>
      <c r="E46" s="286"/>
      <c r="F46" s="284" t="str" cm="1">
        <f t="array" ref="F46">INDEX(LUR!$A:$L,H43,4)</f>
        <v>O'higgins - Prat</v>
      </c>
      <c r="G46" s="285"/>
      <c r="H46" s="285"/>
      <c r="I46" s="286"/>
      <c r="J46" s="284" t="str" cm="1">
        <f t="array" ref="J46">INDEX(LUR!$A:$L,L43,4)</f>
        <v>Lirquén - Montahue</v>
      </c>
      <c r="K46" s="285"/>
      <c r="L46" s="285"/>
      <c r="M46" s="286"/>
      <c r="N46" s="55"/>
      <c r="O46" s="55"/>
      <c r="Q46" s="284" t="str" cm="1">
        <f t="array" ref="Q46">INDEX(LUR!$A:$L,S43,4)</f>
        <v>O´Higgins - Prat</v>
      </c>
      <c r="R46" s="285"/>
      <c r="S46" s="285"/>
      <c r="T46" s="286"/>
      <c r="U46" s="284" t="str" cm="1">
        <f t="array" ref="U46">INDEX(LUR!$A:$L,W43,4)</f>
        <v>Paicaví - Freire</v>
      </c>
      <c r="V46" s="285"/>
      <c r="W46" s="285"/>
      <c r="X46" s="286"/>
      <c r="Y46" s="284" t="str" cm="1">
        <f t="array" ref="Y46">INDEX(LUR!$A:$L,AA43,4)</f>
        <v>Freire - Vega</v>
      </c>
      <c r="Z46" s="285"/>
      <c r="AA46" s="285"/>
      <c r="AB46" s="286"/>
      <c r="AC46" s="55"/>
      <c r="AF46" s="284" t="e" cm="1">
        <f t="array" ref="AF46">INDEX(LUR!$A:$L,AH43,4)</f>
        <v>#N/A</v>
      </c>
      <c r="AG46" s="285"/>
      <c r="AH46" s="285"/>
      <c r="AI46" s="286"/>
      <c r="AJ46" s="284" t="e" cm="1">
        <f t="array" ref="AJ46">INDEX(LUR!$A:$L,AL43,4)</f>
        <v>#N/A</v>
      </c>
      <c r="AK46" s="285"/>
      <c r="AL46" s="285"/>
      <c r="AM46" s="286"/>
      <c r="AN46" s="284" t="e" cm="1">
        <f t="array" ref="AN46">INDEX(LUR!$A:$L,AP43,4)</f>
        <v>#N/A</v>
      </c>
      <c r="AO46" s="285"/>
      <c r="AP46" s="285"/>
      <c r="AQ46" s="286"/>
      <c r="AR46" s="55"/>
    </row>
    <row r="47" spans="2:44" s="56" customFormat="1" ht="15" customHeight="1" x14ac:dyDescent="0.25">
      <c r="B47" s="284" t="str" cm="1">
        <f t="array" ref="B47">INDEX(LUR!$A:$L,D43+1,4)</f>
        <v>Vega - Colón</v>
      </c>
      <c r="C47" s="285"/>
      <c r="D47" s="285"/>
      <c r="E47" s="286"/>
      <c r="F47" s="284" t="str" cm="1">
        <f t="array" ref="F47">INDEX(LUR!$A:$L,H43+1,4)</f>
        <v>Vega - Colon</v>
      </c>
      <c r="G47" s="285"/>
      <c r="H47" s="285"/>
      <c r="I47" s="286"/>
      <c r="J47" s="284" t="str" cm="1">
        <f t="array" ref="J47">INDEX(LUR!$A:$L,L43+1,4)</f>
        <v>O'Higgins - Vega</v>
      </c>
      <c r="K47" s="285"/>
      <c r="L47" s="285"/>
      <c r="M47" s="286"/>
      <c r="N47" s="55"/>
      <c r="O47" s="55"/>
      <c r="Q47" s="284" t="str" cm="1">
        <f t="array" ref="Q47">INDEX(LUR!$A:$L,S43+1,4)</f>
        <v>Vega - Colón</v>
      </c>
      <c r="R47" s="285"/>
      <c r="S47" s="285"/>
      <c r="T47" s="286"/>
      <c r="U47" s="284" t="str" cm="1">
        <f t="array" ref="U47">INDEX(LUR!$A:$L,W43+1,4)</f>
        <v>Prat - Vega</v>
      </c>
      <c r="V47" s="285"/>
      <c r="W47" s="285"/>
      <c r="X47" s="286"/>
      <c r="Y47" s="284" t="str" cm="1">
        <f t="array" ref="Y47">INDEX(LUR!$A:$L,AA43+1,4)</f>
        <v>Lan C - Grecia</v>
      </c>
      <c r="Z47" s="285"/>
      <c r="AA47" s="285"/>
      <c r="AB47" s="286"/>
      <c r="AC47" s="55"/>
      <c r="AF47" s="284" t="e" cm="1">
        <f t="array" ref="AF47">INDEX(LUR!$A:$L,AH43+1,4)</f>
        <v>#N/A</v>
      </c>
      <c r="AG47" s="285"/>
      <c r="AH47" s="285"/>
      <c r="AI47" s="286"/>
      <c r="AJ47" s="284" t="e" cm="1">
        <f t="array" ref="AJ47">INDEX(LUR!$A:$L,AL43+1,4)</f>
        <v>#N/A</v>
      </c>
      <c r="AK47" s="285"/>
      <c r="AL47" s="285"/>
      <c r="AM47" s="286"/>
      <c r="AN47" s="284" t="e" cm="1">
        <f t="array" ref="AN47">INDEX(LUR!$A:$L,AP43+1,4)</f>
        <v>#N/A</v>
      </c>
      <c r="AO47" s="285"/>
      <c r="AP47" s="285"/>
      <c r="AQ47" s="286"/>
      <c r="AR47" s="55"/>
    </row>
    <row r="48" spans="2:44" s="56" customFormat="1" ht="15" customHeight="1" x14ac:dyDescent="0.25">
      <c r="B48" s="284" t="str" cm="1">
        <f t="array" ref="B48">INDEX(LUR!$A:$L,D43+2,4)</f>
        <v>Talcahuano</v>
      </c>
      <c r="C48" s="285"/>
      <c r="D48" s="285"/>
      <c r="E48" s="286"/>
      <c r="F48" s="284" t="str" cm="1">
        <f t="array" ref="F48">INDEX(LUR!$A:$L,H43+2,4)</f>
        <v>Talcahuano</v>
      </c>
      <c r="G48" s="285"/>
      <c r="H48" s="285"/>
      <c r="I48" s="286"/>
      <c r="J48" s="284" t="str" cm="1">
        <f t="array" ref="J48">INDEX(LUR!$A:$L,L43+2,4)</f>
        <v>Hospital Higueras</v>
      </c>
      <c r="K48" s="285"/>
      <c r="L48" s="285"/>
      <c r="M48" s="286"/>
      <c r="N48" s="55"/>
      <c r="O48" s="55"/>
      <c r="Q48" s="284" t="str" cm="1">
        <f t="array" ref="Q48">INDEX(LUR!$A:$L,S43+2,4)</f>
        <v>Talcahuano</v>
      </c>
      <c r="R48" s="285"/>
      <c r="S48" s="285"/>
      <c r="T48" s="286"/>
      <c r="U48" s="284" t="str" cm="1">
        <f t="array" ref="U48">INDEX(LUR!$A:$L,W43+2,4)</f>
        <v>Lan C - Grecia</v>
      </c>
      <c r="V48" s="285"/>
      <c r="W48" s="285"/>
      <c r="X48" s="286"/>
      <c r="Y48" s="284" t="str" cm="1">
        <f t="array" ref="Y48">INDEX(LUR!$A:$L,AA43+2,4)</f>
        <v>Consultorio</v>
      </c>
      <c r="Z48" s="285"/>
      <c r="AA48" s="285"/>
      <c r="AB48" s="286"/>
      <c r="AC48" s="55"/>
      <c r="AF48" s="284" t="e" cm="1">
        <f t="array" ref="AF48">INDEX(LUR!$A:$L,AH43+2,4)</f>
        <v>#N/A</v>
      </c>
      <c r="AG48" s="285"/>
      <c r="AH48" s="285"/>
      <c r="AI48" s="286"/>
      <c r="AJ48" s="284" t="e" cm="1">
        <f t="array" ref="AJ48">INDEX(LUR!$A:$L,AL43+2,4)</f>
        <v>#N/A</v>
      </c>
      <c r="AK48" s="285"/>
      <c r="AL48" s="285"/>
      <c r="AM48" s="286"/>
      <c r="AN48" s="284" t="e" cm="1">
        <f t="array" ref="AN48">INDEX(LUR!$A:$L,AP43+2,4)</f>
        <v>#N/A</v>
      </c>
      <c r="AO48" s="285"/>
      <c r="AP48" s="285"/>
      <c r="AQ48" s="286"/>
      <c r="AR48" s="55"/>
    </row>
    <row r="49" spans="2:44" s="53" customFormat="1" ht="23.25" customHeight="1" x14ac:dyDescent="0.25">
      <c r="B49" s="278" t="s">
        <v>552</v>
      </c>
      <c r="C49" s="279"/>
      <c r="D49" s="279"/>
      <c r="E49" s="280"/>
      <c r="F49" s="278" t="s">
        <v>552</v>
      </c>
      <c r="G49" s="279"/>
      <c r="H49" s="279"/>
      <c r="I49" s="280"/>
      <c r="J49" s="278" t="s">
        <v>552</v>
      </c>
      <c r="K49" s="279"/>
      <c r="L49" s="279"/>
      <c r="M49" s="280"/>
      <c r="N49" s="54"/>
      <c r="O49" s="54"/>
      <c r="Q49" s="278" t="s">
        <v>552</v>
      </c>
      <c r="R49" s="279"/>
      <c r="S49" s="279"/>
      <c r="T49" s="280"/>
      <c r="U49" s="278" t="s">
        <v>552</v>
      </c>
      <c r="V49" s="279"/>
      <c r="W49" s="279"/>
      <c r="X49" s="280"/>
      <c r="Y49" s="278" t="s">
        <v>552</v>
      </c>
      <c r="Z49" s="279"/>
      <c r="AA49" s="279"/>
      <c r="AB49" s="280"/>
      <c r="AC49" s="54"/>
      <c r="AF49" s="278" t="s">
        <v>552</v>
      </c>
      <c r="AG49" s="279"/>
      <c r="AH49" s="279"/>
      <c r="AI49" s="280"/>
      <c r="AJ49" s="278" t="s">
        <v>552</v>
      </c>
      <c r="AK49" s="279"/>
      <c r="AL49" s="279"/>
      <c r="AM49" s="280"/>
      <c r="AN49" s="278" t="s">
        <v>552</v>
      </c>
      <c r="AO49" s="279"/>
      <c r="AP49" s="279"/>
      <c r="AQ49" s="280"/>
      <c r="AR49" s="54"/>
    </row>
    <row r="50" spans="2:44" ht="45" customHeight="1" x14ac:dyDescent="0.25"/>
    <row r="52" spans="2:44" s="68" customFormat="1" ht="15" customHeight="1" x14ac:dyDescent="0.25">
      <c r="B52" s="281" t="str">
        <f>'TPMC 12 DELANTERA'!O2</f>
        <v>P49317</v>
      </c>
      <c r="C52" s="282"/>
      <c r="D52" s="282"/>
      <c r="E52" s="282"/>
      <c r="F52" s="282"/>
      <c r="G52" s="283"/>
      <c r="N52" s="69"/>
      <c r="Q52" s="281" t="str">
        <f>B52</f>
        <v>P49317</v>
      </c>
      <c r="R52" s="282"/>
      <c r="S52" s="282"/>
      <c r="T52" s="282"/>
      <c r="U52" s="282"/>
      <c r="V52" s="283"/>
      <c r="AC52" s="69"/>
      <c r="AF52" s="281" t="str">
        <f>Q52</f>
        <v>P49317</v>
      </c>
      <c r="AG52" s="282"/>
      <c r="AH52" s="282"/>
      <c r="AI52" s="282"/>
      <c r="AJ52" s="282"/>
      <c r="AK52" s="283"/>
      <c r="AR52" s="69"/>
    </row>
  </sheetData>
  <mergeCells count="318">
    <mergeCell ref="AF3:AI3"/>
    <mergeCell ref="AJ3:AM3"/>
    <mergeCell ref="AN3:AQ3"/>
    <mergeCell ref="B4:E4"/>
    <mergeCell ref="F4:I4"/>
    <mergeCell ref="J4:M4"/>
    <mergeCell ref="Q4:T4"/>
    <mergeCell ref="U4:X4"/>
    <mergeCell ref="Y4:AB4"/>
    <mergeCell ref="AF4:AI4"/>
    <mergeCell ref="B3:E3"/>
    <mergeCell ref="F3:I3"/>
    <mergeCell ref="J3:M3"/>
    <mergeCell ref="Q3:T3"/>
    <mergeCell ref="U3:X3"/>
    <mergeCell ref="Y3:AB3"/>
    <mergeCell ref="AJ4:AM4"/>
    <mergeCell ref="AN4:AQ4"/>
    <mergeCell ref="B5:E5"/>
    <mergeCell ref="F5:I5"/>
    <mergeCell ref="J5:M5"/>
    <mergeCell ref="Q5:T5"/>
    <mergeCell ref="U5:X5"/>
    <mergeCell ref="Y5:AB5"/>
    <mergeCell ref="AF5:AI5"/>
    <mergeCell ref="AJ5:AM5"/>
    <mergeCell ref="AN5:AQ5"/>
    <mergeCell ref="B6:E6"/>
    <mergeCell ref="F6:I6"/>
    <mergeCell ref="J6:M6"/>
    <mergeCell ref="Q6:T6"/>
    <mergeCell ref="U6:X6"/>
    <mergeCell ref="Y6:AB6"/>
    <mergeCell ref="AF6:AI6"/>
    <mergeCell ref="AJ6:AM6"/>
    <mergeCell ref="AN6:AQ6"/>
    <mergeCell ref="AF7:AI7"/>
    <mergeCell ref="AJ7:AM7"/>
    <mergeCell ref="AN7:AQ7"/>
    <mergeCell ref="B10:E10"/>
    <mergeCell ref="F10:I10"/>
    <mergeCell ref="J10:M10"/>
    <mergeCell ref="Q10:T10"/>
    <mergeCell ref="U10:X10"/>
    <mergeCell ref="Y10:AB10"/>
    <mergeCell ref="AF10:AI10"/>
    <mergeCell ref="B7:E7"/>
    <mergeCell ref="F7:I7"/>
    <mergeCell ref="J7:M7"/>
    <mergeCell ref="Q7:T7"/>
    <mergeCell ref="U7:X7"/>
    <mergeCell ref="Y7:AB7"/>
    <mergeCell ref="AJ10:AM10"/>
    <mergeCell ref="AN10:AQ10"/>
    <mergeCell ref="B11:E11"/>
    <mergeCell ref="F11:I11"/>
    <mergeCell ref="J11:M11"/>
    <mergeCell ref="Q11:T11"/>
    <mergeCell ref="U11:X11"/>
    <mergeCell ref="Y11:AB11"/>
    <mergeCell ref="AF11:AI11"/>
    <mergeCell ref="AJ11:AM11"/>
    <mergeCell ref="AN11:AQ11"/>
    <mergeCell ref="B12:E12"/>
    <mergeCell ref="F12:I12"/>
    <mergeCell ref="J12:M12"/>
    <mergeCell ref="Q12:T12"/>
    <mergeCell ref="U12:X12"/>
    <mergeCell ref="Y12:AB12"/>
    <mergeCell ref="AF12:AI12"/>
    <mergeCell ref="AJ12:AM12"/>
    <mergeCell ref="AN12:AQ12"/>
    <mergeCell ref="AF13:AI13"/>
    <mergeCell ref="AJ13:AM13"/>
    <mergeCell ref="AN13:AQ13"/>
    <mergeCell ref="B14:E14"/>
    <mergeCell ref="F14:I14"/>
    <mergeCell ref="J14:M14"/>
    <mergeCell ref="Q14:T14"/>
    <mergeCell ref="U14:X14"/>
    <mergeCell ref="Y14:AB14"/>
    <mergeCell ref="AF14:AI14"/>
    <mergeCell ref="B13:E13"/>
    <mergeCell ref="F13:I13"/>
    <mergeCell ref="J13:M13"/>
    <mergeCell ref="Q13:T13"/>
    <mergeCell ref="U13:X13"/>
    <mergeCell ref="Y13:AB13"/>
    <mergeCell ref="AJ14:AM14"/>
    <mergeCell ref="AN14:AQ14"/>
    <mergeCell ref="B17:E17"/>
    <mergeCell ref="F17:I17"/>
    <mergeCell ref="J17:M17"/>
    <mergeCell ref="Q17:T17"/>
    <mergeCell ref="U17:X17"/>
    <mergeCell ref="Y17:AB17"/>
    <mergeCell ref="AF17:AI17"/>
    <mergeCell ref="AJ17:AM17"/>
    <mergeCell ref="AN17:AQ17"/>
    <mergeCell ref="B18:E18"/>
    <mergeCell ref="F18:I18"/>
    <mergeCell ref="J18:M18"/>
    <mergeCell ref="Q18:T18"/>
    <mergeCell ref="U18:X18"/>
    <mergeCell ref="Y18:AB18"/>
    <mergeCell ref="AF18:AI18"/>
    <mergeCell ref="AJ18:AM18"/>
    <mergeCell ref="AN18:AQ18"/>
    <mergeCell ref="AF19:AI19"/>
    <mergeCell ref="AJ19:AM19"/>
    <mergeCell ref="AN19:AQ19"/>
    <mergeCell ref="B20:E20"/>
    <mergeCell ref="F20:I20"/>
    <mergeCell ref="J20:M20"/>
    <mergeCell ref="Q20:T20"/>
    <mergeCell ref="U20:X20"/>
    <mergeCell ref="Y20:AB20"/>
    <mergeCell ref="AF20:AI20"/>
    <mergeCell ref="B19:E19"/>
    <mergeCell ref="F19:I19"/>
    <mergeCell ref="J19:M19"/>
    <mergeCell ref="Q19:T19"/>
    <mergeCell ref="U19:X19"/>
    <mergeCell ref="Y19:AB19"/>
    <mergeCell ref="AJ20:AM20"/>
    <mergeCell ref="AN20:AQ20"/>
    <mergeCell ref="B21:E21"/>
    <mergeCell ref="F21:I21"/>
    <mergeCell ref="J21:M21"/>
    <mergeCell ref="Q21:T21"/>
    <mergeCell ref="U21:X21"/>
    <mergeCell ref="Y21:AB21"/>
    <mergeCell ref="AF21:AI21"/>
    <mergeCell ref="AJ21:AM21"/>
    <mergeCell ref="AN21:AQ21"/>
    <mergeCell ref="B24:E24"/>
    <mergeCell ref="F24:I24"/>
    <mergeCell ref="J24:M24"/>
    <mergeCell ref="Q24:T24"/>
    <mergeCell ref="U24:X24"/>
    <mergeCell ref="Y24:AB24"/>
    <mergeCell ref="AF24:AI24"/>
    <mergeCell ref="AJ24:AM24"/>
    <mergeCell ref="AN24:AQ24"/>
    <mergeCell ref="AF25:AI25"/>
    <mergeCell ref="AJ25:AM25"/>
    <mergeCell ref="AN25:AQ25"/>
    <mergeCell ref="B26:E26"/>
    <mergeCell ref="F26:I26"/>
    <mergeCell ref="J26:M26"/>
    <mergeCell ref="Q26:T26"/>
    <mergeCell ref="U26:X26"/>
    <mergeCell ref="Y26:AB26"/>
    <mergeCell ref="AF26:AI26"/>
    <mergeCell ref="B25:E25"/>
    <mergeCell ref="F25:I25"/>
    <mergeCell ref="J25:M25"/>
    <mergeCell ref="Q25:T25"/>
    <mergeCell ref="U25:X25"/>
    <mergeCell ref="Y25:AB25"/>
    <mergeCell ref="AJ26:AM26"/>
    <mergeCell ref="AN26:AQ26"/>
    <mergeCell ref="B27:E27"/>
    <mergeCell ref="F27:I27"/>
    <mergeCell ref="J27:M27"/>
    <mergeCell ref="Q27:T27"/>
    <mergeCell ref="U27:X27"/>
    <mergeCell ref="Y27:AB27"/>
    <mergeCell ref="AF27:AI27"/>
    <mergeCell ref="AJ27:AM27"/>
    <mergeCell ref="AN27:AQ27"/>
    <mergeCell ref="B28:E28"/>
    <mergeCell ref="F28:I28"/>
    <mergeCell ref="J28:M28"/>
    <mergeCell ref="Q28:T28"/>
    <mergeCell ref="U28:X28"/>
    <mergeCell ref="Y28:AB28"/>
    <mergeCell ref="AF28:AI28"/>
    <mergeCell ref="AJ28:AM28"/>
    <mergeCell ref="AN28:AQ28"/>
    <mergeCell ref="AF31:AI31"/>
    <mergeCell ref="AJ31:AM31"/>
    <mergeCell ref="AN31:AQ31"/>
    <mergeCell ref="B32:E32"/>
    <mergeCell ref="F32:I32"/>
    <mergeCell ref="J32:M32"/>
    <mergeCell ref="Q32:T32"/>
    <mergeCell ref="U32:X32"/>
    <mergeCell ref="Y32:AB32"/>
    <mergeCell ref="AF32:AI32"/>
    <mergeCell ref="B31:E31"/>
    <mergeCell ref="F31:I31"/>
    <mergeCell ref="J31:M31"/>
    <mergeCell ref="Q31:T31"/>
    <mergeCell ref="U31:X31"/>
    <mergeCell ref="Y31:AB31"/>
    <mergeCell ref="AJ32:AM32"/>
    <mergeCell ref="AN32:AQ32"/>
    <mergeCell ref="B33:E33"/>
    <mergeCell ref="F33:I33"/>
    <mergeCell ref="J33:M33"/>
    <mergeCell ref="Q33:T33"/>
    <mergeCell ref="U33:X33"/>
    <mergeCell ref="Y33:AB33"/>
    <mergeCell ref="AF33:AI33"/>
    <mergeCell ref="AJ33:AM33"/>
    <mergeCell ref="AN33:AQ33"/>
    <mergeCell ref="B34:E34"/>
    <mergeCell ref="F34:I34"/>
    <mergeCell ref="J34:M34"/>
    <mergeCell ref="Q34:T34"/>
    <mergeCell ref="U34:X34"/>
    <mergeCell ref="Y34:AB34"/>
    <mergeCell ref="AF34:AI34"/>
    <mergeCell ref="AJ34:AM34"/>
    <mergeCell ref="AN34:AQ34"/>
    <mergeCell ref="AF35:AI35"/>
    <mergeCell ref="AJ35:AM35"/>
    <mergeCell ref="AN35:AQ35"/>
    <mergeCell ref="B38:E38"/>
    <mergeCell ref="F38:I38"/>
    <mergeCell ref="J38:M38"/>
    <mergeCell ref="Q38:T38"/>
    <mergeCell ref="U38:X38"/>
    <mergeCell ref="Y38:AB38"/>
    <mergeCell ref="AF38:AI38"/>
    <mergeCell ref="B35:E35"/>
    <mergeCell ref="F35:I35"/>
    <mergeCell ref="J35:M35"/>
    <mergeCell ref="Q35:T35"/>
    <mergeCell ref="U35:X35"/>
    <mergeCell ref="Y35:AB35"/>
    <mergeCell ref="AJ38:AM38"/>
    <mergeCell ref="AN38:AQ38"/>
    <mergeCell ref="B39:E39"/>
    <mergeCell ref="F39:I39"/>
    <mergeCell ref="J39:M39"/>
    <mergeCell ref="Q39:T39"/>
    <mergeCell ref="U39:X39"/>
    <mergeCell ref="Y39:AB39"/>
    <mergeCell ref="AF39:AI39"/>
    <mergeCell ref="AJ39:AM39"/>
    <mergeCell ref="AN39:AQ39"/>
    <mergeCell ref="B40:E40"/>
    <mergeCell ref="F40:I40"/>
    <mergeCell ref="J40:M40"/>
    <mergeCell ref="Q40:T40"/>
    <mergeCell ref="U40:X40"/>
    <mergeCell ref="Y40:AB40"/>
    <mergeCell ref="AF40:AI40"/>
    <mergeCell ref="AJ40:AM40"/>
    <mergeCell ref="AN40:AQ40"/>
    <mergeCell ref="AF41:AI41"/>
    <mergeCell ref="AJ41:AM41"/>
    <mergeCell ref="AN41:AQ41"/>
    <mergeCell ref="B42:E42"/>
    <mergeCell ref="F42:I42"/>
    <mergeCell ref="J42:M42"/>
    <mergeCell ref="Q42:T42"/>
    <mergeCell ref="U42:X42"/>
    <mergeCell ref="Y42:AB42"/>
    <mergeCell ref="AF42:AI42"/>
    <mergeCell ref="B41:E41"/>
    <mergeCell ref="F41:I41"/>
    <mergeCell ref="J41:M41"/>
    <mergeCell ref="Q41:T41"/>
    <mergeCell ref="U41:X41"/>
    <mergeCell ref="Y41:AB41"/>
    <mergeCell ref="AJ42:AM42"/>
    <mergeCell ref="AN42:AQ42"/>
    <mergeCell ref="B45:E45"/>
    <mergeCell ref="F45:I45"/>
    <mergeCell ref="J45:M45"/>
    <mergeCell ref="Q45:T45"/>
    <mergeCell ref="U45:X45"/>
    <mergeCell ref="Y45:AB45"/>
    <mergeCell ref="AF45:AI45"/>
    <mergeCell ref="AJ45:AM45"/>
    <mergeCell ref="AN45:AQ45"/>
    <mergeCell ref="B46:E46"/>
    <mergeCell ref="F46:I46"/>
    <mergeCell ref="J46:M46"/>
    <mergeCell ref="Q46:T46"/>
    <mergeCell ref="U46:X46"/>
    <mergeCell ref="Y46:AB46"/>
    <mergeCell ref="AF46:AI46"/>
    <mergeCell ref="AJ46:AM46"/>
    <mergeCell ref="AN46:AQ46"/>
    <mergeCell ref="AF47:AI47"/>
    <mergeCell ref="AJ47:AM47"/>
    <mergeCell ref="AN47:AQ47"/>
    <mergeCell ref="B48:E48"/>
    <mergeCell ref="F48:I48"/>
    <mergeCell ref="J48:M48"/>
    <mergeCell ref="Q48:T48"/>
    <mergeCell ref="U48:X48"/>
    <mergeCell ref="Y48:AB48"/>
    <mergeCell ref="AF48:AI48"/>
    <mergeCell ref="B47:E47"/>
    <mergeCell ref="F47:I47"/>
    <mergeCell ref="J47:M47"/>
    <mergeCell ref="Q47:T47"/>
    <mergeCell ref="U47:X47"/>
    <mergeCell ref="Y47:AB47"/>
    <mergeCell ref="AN49:AQ49"/>
    <mergeCell ref="B52:G52"/>
    <mergeCell ref="Q52:V52"/>
    <mergeCell ref="AF52:AK52"/>
    <mergeCell ref="AJ48:AM48"/>
    <mergeCell ref="AN48:AQ48"/>
    <mergeCell ref="B49:E49"/>
    <mergeCell ref="F49:I49"/>
    <mergeCell ref="J49:M49"/>
    <mergeCell ref="Q49:T49"/>
    <mergeCell ref="U49:X49"/>
    <mergeCell ref="Y49:AB49"/>
    <mergeCell ref="AF49:AI49"/>
    <mergeCell ref="AJ49:AM49"/>
  </mergeCells>
  <conditionalFormatting sqref="N1:P42 AC1:AI42">
    <cfRule type="endsWith" dxfId="59" priority="17" operator="endsWith" text="02">
      <formula>RIGHT(N1,LEN("02"))="02"</formula>
    </cfRule>
  </conditionalFormatting>
  <conditionalFormatting sqref="AJ1:AM42">
    <cfRule type="endsWith" dxfId="58" priority="16" operator="endsWith" text="02">
      <formula>RIGHT(AJ1,LEN("02"))="02"</formula>
    </cfRule>
  </conditionalFormatting>
  <conditionalFormatting sqref="AN1:AQ42">
    <cfRule type="endsWith" dxfId="57" priority="15" operator="endsWith" text="02">
      <formula>RIGHT(AN1,LEN("02"))="02"</formula>
    </cfRule>
  </conditionalFormatting>
  <conditionalFormatting sqref="Q1:T42">
    <cfRule type="endsWith" dxfId="56" priority="14" operator="endsWith" text="02">
      <formula>RIGHT(Q1,LEN("02"))="02"</formula>
    </cfRule>
  </conditionalFormatting>
  <conditionalFormatting sqref="U1:X42">
    <cfRule type="endsWith" dxfId="55" priority="13" operator="endsWith" text="02">
      <formula>RIGHT(U1,LEN("02"))="02"</formula>
    </cfRule>
  </conditionalFormatting>
  <conditionalFormatting sqref="Y1:AB42">
    <cfRule type="endsWith" dxfId="54" priority="12" operator="endsWith" text="02">
      <formula>RIGHT(Y1,LEN("02"))="02"</formula>
    </cfRule>
  </conditionalFormatting>
  <conditionalFormatting sqref="B1:E42">
    <cfRule type="endsWith" dxfId="53" priority="11" operator="endsWith" text="02">
      <formula>RIGHT(B1,LEN("02"))="02"</formula>
    </cfRule>
  </conditionalFormatting>
  <conditionalFormatting sqref="F1:I42">
    <cfRule type="endsWith" dxfId="52" priority="10" operator="endsWith" text="02">
      <formula>RIGHT(F1,LEN("02"))="02"</formula>
    </cfRule>
  </conditionalFormatting>
  <conditionalFormatting sqref="J1:M42">
    <cfRule type="endsWith" dxfId="51" priority="9" operator="endsWith" text="02">
      <formula>RIGHT(J1,LEN("02"))="02"</formula>
    </cfRule>
  </conditionalFormatting>
  <conditionalFormatting sqref="N43:P49 AC43:AI49">
    <cfRule type="endsWith" dxfId="50" priority="8" operator="endsWith" text="02">
      <formula>RIGHT(N43,LEN("02"))="02"</formula>
    </cfRule>
  </conditionalFormatting>
  <conditionalFormatting sqref="AJ43:AM49">
    <cfRule type="endsWith" dxfId="49" priority="7" operator="endsWith" text="02">
      <formula>RIGHT(AJ43,LEN("02"))="02"</formula>
    </cfRule>
  </conditionalFormatting>
  <conditionalFormatting sqref="Q43:T49">
    <cfRule type="endsWith" dxfId="48" priority="6" operator="endsWith" text="02">
      <formula>RIGHT(Q43,LEN("02"))="02"</formula>
    </cfRule>
  </conditionalFormatting>
  <conditionalFormatting sqref="U43:X49">
    <cfRule type="endsWith" dxfId="47" priority="5" operator="endsWith" text="02">
      <formula>RIGHT(U43,LEN("02"))="02"</formula>
    </cfRule>
  </conditionalFormatting>
  <conditionalFormatting sqref="Y43:AB49">
    <cfRule type="endsWith" dxfId="46" priority="4" operator="endsWith" text="02">
      <formula>RIGHT(Y43,LEN("02"))="02"</formula>
    </cfRule>
  </conditionalFormatting>
  <conditionalFormatting sqref="B43:E49">
    <cfRule type="endsWith" dxfId="45" priority="3" operator="endsWith" text="02">
      <formula>RIGHT(B43,LEN("02"))="02"</formula>
    </cfRule>
  </conditionalFormatting>
  <conditionalFormatting sqref="F43:I49">
    <cfRule type="endsWith" dxfId="44" priority="2" operator="endsWith" text="02">
      <formula>RIGHT(F43,LEN("02"))="02"</formula>
    </cfRule>
  </conditionalFormatting>
  <conditionalFormatting sqref="J43:M49">
    <cfRule type="endsWith" dxfId="43" priority="1" operator="endsWith" text="02">
      <formula>RIGHT(J43,LEN("02"))="02"</formula>
    </cfRule>
  </conditionalFormatting>
  <pageMargins left="0.7" right="0.7" top="0.75" bottom="0.75" header="0.3" footer="0.3"/>
  <pageSetup paperSize="203"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F8DD7-5D42-4FE4-91AE-DAE21447EBD8}">
  <sheetPr>
    <tabColor rgb="FF00B050"/>
    <pageSetUpPr fitToPage="1"/>
  </sheetPr>
  <dimension ref="B1:AR18"/>
  <sheetViews>
    <sheetView zoomScale="70" zoomScaleNormal="70" workbookViewId="0">
      <selection activeCell="K7" sqref="K7"/>
    </sheetView>
  </sheetViews>
  <sheetFormatPr baseColWidth="10" defaultColWidth="10.7109375" defaultRowHeight="15" x14ac:dyDescent="0.25"/>
  <cols>
    <col min="1" max="1" width="1.140625" customWidth="1"/>
    <col min="2" max="2" width="3.42578125" customWidth="1"/>
    <col min="3" max="3" width="9.140625" customWidth="1"/>
    <col min="4" max="4" width="6.28515625" customWidth="1"/>
    <col min="5" max="5" width="2.140625" customWidth="1"/>
    <col min="6" max="6" width="2.5703125" customWidth="1"/>
    <col min="7" max="7" width="8.5703125" customWidth="1"/>
    <col min="8" max="8" width="5" customWidth="1"/>
    <col min="9" max="9" width="2.85546875" customWidth="1"/>
    <col min="10" max="10" width="2.7109375" customWidth="1"/>
    <col min="11" max="11" width="8.42578125" customWidth="1"/>
    <col min="12" max="12" width="6.140625" customWidth="1"/>
    <col min="13" max="13" width="2.7109375" customWidth="1"/>
    <col min="14" max="14" width="1.5703125" style="40" customWidth="1"/>
    <col min="16" max="16" width="1.140625" customWidth="1"/>
    <col min="17" max="17" width="3.42578125" customWidth="1"/>
    <col min="18" max="18" width="8.85546875" customWidth="1"/>
    <col min="19" max="19" width="5.7109375" customWidth="1"/>
    <col min="20" max="20" width="2.140625" customWidth="1"/>
    <col min="21" max="21" width="3.28515625" customWidth="1"/>
    <col min="22" max="22" width="8.5703125" customWidth="1"/>
    <col min="23" max="23" width="5" customWidth="1"/>
    <col min="24" max="24" width="2.85546875" customWidth="1"/>
    <col min="25" max="25" width="2.7109375" customWidth="1"/>
    <col min="26" max="26" width="8.42578125" customWidth="1"/>
    <col min="27" max="27" width="6.5703125" customWidth="1"/>
    <col min="28" max="28" width="2.7109375" customWidth="1"/>
    <col min="29" max="29" width="1.5703125" style="40" customWidth="1"/>
    <col min="30" max="30" width="11.42578125" customWidth="1"/>
    <col min="31" max="31" width="1.140625" customWidth="1"/>
    <col min="32" max="32" width="3.42578125" customWidth="1"/>
    <col min="33" max="33" width="7.42578125" customWidth="1"/>
    <col min="34" max="34" width="5.7109375" customWidth="1"/>
    <col min="35" max="35" width="2.140625" customWidth="1"/>
    <col min="36" max="36" width="3.140625" customWidth="1"/>
    <col min="37" max="37" width="8.5703125" customWidth="1"/>
    <col min="38" max="38" width="5" customWidth="1"/>
    <col min="39" max="39" width="2.85546875" customWidth="1"/>
    <col min="40" max="40" width="3.7109375" customWidth="1"/>
    <col min="41" max="41" width="9" customWidth="1"/>
    <col min="42" max="42" width="6.140625" customWidth="1"/>
    <col min="43" max="43" width="2.7109375" customWidth="1"/>
    <col min="44" max="44" width="1.5703125" style="40" customWidth="1"/>
  </cols>
  <sheetData>
    <row r="1" spans="2:44" ht="33.75" customHeight="1" x14ac:dyDescent="0.25"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348" t="str">
        <f>O2</f>
        <v>P49317</v>
      </c>
      <c r="O1" s="80" t="str">
        <f>M1</f>
        <v>P49317</v>
      </c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348" t="str">
        <f>M1</f>
        <v>P49317</v>
      </c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348" t="str">
        <f>M1</f>
        <v>P49317</v>
      </c>
    </row>
    <row r="2" spans="2:44" ht="30" customHeight="1" x14ac:dyDescent="0.25">
      <c r="B2" s="41"/>
      <c r="C2" s="41"/>
      <c r="D2" s="41"/>
      <c r="E2" s="41"/>
      <c r="F2" s="353" t="str">
        <f>VLOOKUP($M$1,BASE1,2,0)</f>
        <v>Laguna Redonda 21 De Mayo</v>
      </c>
      <c r="G2" s="353"/>
      <c r="H2" s="353"/>
      <c r="I2" s="353"/>
      <c r="J2" s="353"/>
      <c r="K2" s="353"/>
      <c r="L2" s="353"/>
      <c r="M2" s="348"/>
      <c r="O2" s="100" t="s">
        <v>856</v>
      </c>
      <c r="Q2" s="41"/>
      <c r="R2" s="41"/>
      <c r="S2" s="41"/>
      <c r="T2" s="41"/>
      <c r="U2" s="353" t="str">
        <f>VLOOKUP($M$1,BASE1,2,0)</f>
        <v>Laguna Redonda 21 De Mayo</v>
      </c>
      <c r="V2" s="353"/>
      <c r="W2" s="353"/>
      <c r="X2" s="353"/>
      <c r="Y2" s="353"/>
      <c r="Z2" s="353"/>
      <c r="AA2" s="353"/>
      <c r="AB2" s="348"/>
      <c r="AF2" s="41"/>
      <c r="AG2" s="41"/>
      <c r="AH2" s="41"/>
      <c r="AI2" s="41"/>
      <c r="AJ2" s="353" t="str">
        <f>VLOOKUP($M$1,BASE1,2,0)</f>
        <v>Laguna Redonda 21 De Mayo</v>
      </c>
      <c r="AK2" s="353"/>
      <c r="AL2" s="353"/>
      <c r="AM2" s="353"/>
      <c r="AN2" s="353"/>
      <c r="AO2" s="353"/>
      <c r="AP2" s="353"/>
      <c r="AQ2" s="348"/>
    </row>
    <row r="3" spans="2:44" ht="15.75" x14ac:dyDescent="0.25">
      <c r="B3" s="42"/>
      <c r="C3" s="42"/>
      <c r="D3" s="42"/>
      <c r="E3" s="41"/>
      <c r="F3" s="354">
        <f>VLOOKUP($M$1,BASE1,3,0)</f>
        <v>0</v>
      </c>
      <c r="G3" s="354"/>
      <c r="H3" s="354"/>
      <c r="I3" s="354"/>
      <c r="J3" s="354"/>
      <c r="K3" s="354"/>
      <c r="L3" s="354"/>
      <c r="M3" s="348"/>
      <c r="O3" s="40"/>
      <c r="Q3" s="42"/>
      <c r="R3" s="42"/>
      <c r="S3" s="42"/>
      <c r="T3" s="41"/>
      <c r="U3" s="356">
        <f>VLOOKUP($M$1,BASE1,3,0)</f>
        <v>0</v>
      </c>
      <c r="V3" s="356"/>
      <c r="W3" s="356"/>
      <c r="X3" s="356"/>
      <c r="Y3" s="356"/>
      <c r="Z3" s="356"/>
      <c r="AA3" s="356"/>
      <c r="AB3" s="348"/>
      <c r="AF3" s="41"/>
      <c r="AG3" s="41"/>
      <c r="AH3" s="41"/>
      <c r="AI3" s="41"/>
      <c r="AJ3" s="356">
        <f>VLOOKUP($M$1,BASE1,3,0)</f>
        <v>0</v>
      </c>
      <c r="AK3" s="356"/>
      <c r="AL3" s="356"/>
      <c r="AM3" s="356"/>
      <c r="AN3" s="356"/>
      <c r="AO3" s="356"/>
      <c r="AP3" s="356"/>
      <c r="AQ3" s="348"/>
    </row>
    <row r="4" spans="2:44" x14ac:dyDescent="0.25">
      <c r="B4" s="41"/>
      <c r="C4" s="41"/>
      <c r="D4" s="41"/>
      <c r="E4" s="41"/>
      <c r="F4" s="355"/>
      <c r="G4" s="355"/>
      <c r="H4" s="355"/>
      <c r="I4" s="355"/>
      <c r="J4" s="355"/>
      <c r="K4" s="355"/>
      <c r="L4" s="355"/>
      <c r="M4" s="349"/>
      <c r="O4" s="40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349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349"/>
    </row>
    <row r="5" spans="2:44" x14ac:dyDescent="0.25">
      <c r="B5" s="350" t="s">
        <v>477</v>
      </c>
      <c r="C5" s="351"/>
      <c r="D5" s="351"/>
      <c r="E5" s="351"/>
      <c r="F5" s="351"/>
      <c r="G5" s="351"/>
      <c r="H5" s="351"/>
      <c r="I5" s="351"/>
      <c r="J5" s="351"/>
      <c r="K5" s="351"/>
      <c r="L5" s="351"/>
      <c r="M5" s="352"/>
      <c r="O5" s="40"/>
      <c r="Q5" s="350" t="s">
        <v>477</v>
      </c>
      <c r="R5" s="351"/>
      <c r="S5" s="351"/>
      <c r="T5" s="351"/>
      <c r="U5" s="351"/>
      <c r="V5" s="351"/>
      <c r="W5" s="351"/>
      <c r="X5" s="351"/>
      <c r="Y5" s="351"/>
      <c r="Z5" s="351"/>
      <c r="AA5" s="351"/>
      <c r="AB5" s="352"/>
      <c r="AF5" s="350" t="s">
        <v>477</v>
      </c>
      <c r="AG5" s="351"/>
      <c r="AH5" s="351"/>
      <c r="AI5" s="351"/>
      <c r="AJ5" s="351"/>
      <c r="AK5" s="351"/>
      <c r="AL5" s="351"/>
      <c r="AM5" s="351"/>
      <c r="AN5" s="351"/>
      <c r="AO5" s="351"/>
      <c r="AP5" s="351"/>
      <c r="AQ5" s="352"/>
    </row>
    <row r="6" spans="2:44" x14ac:dyDescent="0.25">
      <c r="B6" s="238">
        <v>1</v>
      </c>
      <c r="C6" s="239" t="str">
        <f>VLOOKUP($M$1,BASE!$A$2:$BN$2454,3+B6,0)</f>
        <v>10B</v>
      </c>
      <c r="D6" s="240">
        <f>MATCH(C6,LUR!$A:$A,0)</f>
        <v>47</v>
      </c>
      <c r="E6" s="241"/>
      <c r="F6" s="238">
        <v>2</v>
      </c>
      <c r="G6" s="239" t="str">
        <f>VLOOKUP($M$1,BASE!$A$2:$BN$2454,3+F6,0)</f>
        <v>12Q</v>
      </c>
      <c r="H6" s="240">
        <f>MATCH(G6,LUR!$A:$A,0)</f>
        <v>127</v>
      </c>
      <c r="I6" s="241"/>
      <c r="J6" s="238"/>
      <c r="K6" s="239"/>
      <c r="L6" s="240"/>
      <c r="M6" s="241"/>
      <c r="O6" s="40"/>
      <c r="Q6" s="238">
        <v>7</v>
      </c>
      <c r="R6" s="239" t="str">
        <f>VLOOKUP($M$1,BASE!$A$2:$BN$2454,3+Q6,0)</f>
        <v>30Q</v>
      </c>
      <c r="S6" s="240">
        <f>MATCH(R6,LUR!$A:$A,0)</f>
        <v>442</v>
      </c>
      <c r="T6" s="241"/>
      <c r="U6" s="238">
        <v>8</v>
      </c>
      <c r="V6" s="239" t="str">
        <f>VLOOKUP($M$1,BASE!$A$2:$BN$2454,3+U6,0)</f>
        <v>30R</v>
      </c>
      <c r="W6" s="240">
        <f>MATCH(V6,LUR!$A:$A,0)</f>
        <v>437</v>
      </c>
      <c r="X6" s="241"/>
      <c r="Y6" s="238"/>
      <c r="Z6" s="239"/>
      <c r="AA6" s="240"/>
      <c r="AB6" s="241"/>
      <c r="AF6" s="238">
        <v>13</v>
      </c>
      <c r="AG6" s="239" t="str">
        <f>VLOOKUP($M$1,BASE!$A$2:$BN$2454,3+AF6,0)</f>
        <v>40P</v>
      </c>
      <c r="AH6" s="240">
        <f>MATCH(AG6,LUR!$A:$A,0)</f>
        <v>522</v>
      </c>
      <c r="AI6" s="241"/>
      <c r="AJ6" s="238">
        <v>14</v>
      </c>
      <c r="AK6" s="239" t="str">
        <f>VLOOKUP($M$1,BASE!$A$2:$BN$2454,3+AJ6,0)</f>
        <v>41R</v>
      </c>
      <c r="AL6" s="240">
        <f>MATCH(AK6,LUR!$A:$A,0)</f>
        <v>542</v>
      </c>
      <c r="AM6" s="241"/>
      <c r="AN6" s="238"/>
      <c r="AO6" s="239"/>
      <c r="AP6" s="240"/>
      <c r="AQ6" s="241"/>
    </row>
    <row r="7" spans="2:44" ht="33.75" x14ac:dyDescent="0.25">
      <c r="B7" s="242"/>
      <c r="C7" s="243" cm="1">
        <f t="array" ref="C7">INDEX(LUR!$A:$L,(_xlfn.XMATCH(C6,LUR!$A:$A,1)),2)</f>
        <v>10</v>
      </c>
      <c r="D7" s="272" t="str" cm="1">
        <f t="array" ref="D7">INDEX(LUR!$A:$L,D6,3)&amp;(RGBCOLOR((INDEX(LUR!$A:$L,D6,6)),(INDEX(LUR!$A:$L,D6,7)),(INDEX(LUR!$A:$L,D6,8))))</f>
        <v>B</v>
      </c>
      <c r="E7" s="244"/>
      <c r="F7" s="242"/>
      <c r="G7" s="245" cm="1">
        <f t="array" ref="G7">INDEX(LUR!$A:$L,(_xlfn.XMATCH(G6,LUR!$A:$A,1)),2)</f>
        <v>12</v>
      </c>
      <c r="H7" s="271" t="str" cm="1">
        <f t="array" ref="H7">INDEX(LUR!$A:$L,H6,3)&amp;(RGBCOLOR((INDEX(LUR!$A:$L,H6,6)),(INDEX(LUR!$A:$L,H6,7)),(INDEX(LUR!$A:$L,H6,8))))</f>
        <v>Q</v>
      </c>
      <c r="I7" s="244"/>
      <c r="J7" s="242"/>
      <c r="K7" s="243" cm="1"/>
      <c r="L7" s="262" cm="1"/>
      <c r="M7" s="244"/>
      <c r="N7"/>
      <c r="O7" s="40"/>
      <c r="Q7" s="242"/>
      <c r="R7" s="245" cm="1">
        <f t="array" ref="R7">INDEX(LUR!$A:$L,(_xlfn.XMATCH(R6,LUR!$A:$A,1)),2)</f>
        <v>30</v>
      </c>
      <c r="S7" s="273" t="str" cm="1">
        <f t="array" ref="S7">INDEX(LUR!$A:$L,S6,3)&amp;(RGBCOLOR((INDEX(LUR!$A:$L,S6,6)),(INDEX(LUR!$A:$L,S6,7)),(INDEX(LUR!$A:$L,S6,8))))</f>
        <v>Q</v>
      </c>
      <c r="T7" s="244"/>
      <c r="U7" s="242"/>
      <c r="V7" s="245" cm="1">
        <f t="array" ref="V7">INDEX(LUR!$A:$L,(_xlfn.XMATCH(V6,LUR!$A:$A,1)),2)</f>
        <v>30</v>
      </c>
      <c r="W7" s="273" t="str" cm="1">
        <f t="array" ref="W7">INDEX(LUR!$A:$L,W6,3)&amp;(RGBCOLOR((INDEX(LUR!$A:$L,W6,6)),(INDEX(LUR!$A:$L,W6,7)),(INDEX(LUR!$A:$L,W6,8))))</f>
        <v>R</v>
      </c>
      <c r="X7" s="244"/>
      <c r="Y7" s="242"/>
      <c r="Z7" s="245" cm="1"/>
      <c r="AA7" s="262" cm="1"/>
      <c r="AB7" s="244"/>
      <c r="AC7"/>
      <c r="AF7" s="242"/>
      <c r="AG7" s="245" cm="1">
        <f t="array" ref="AG7">INDEX(LUR!$A:$L,(_xlfn.XMATCH(AG6,LUR!$A:$A,1)),2)</f>
        <v>40</v>
      </c>
      <c r="AH7" s="264" t="str" cm="1">
        <f t="array" ref="AH7">INDEX(LUR!$A:$L,AH6,3)&amp;(RGBCOLOR((INDEX(LUR!$A:$L,AH6,6)),(INDEX(LUR!$A:$L,AH6,7)),(INDEX(LUR!$A:$L,AH6,8))))</f>
        <v>P</v>
      </c>
      <c r="AI7" s="244"/>
      <c r="AJ7" s="242"/>
      <c r="AK7" s="245" cm="1">
        <f t="array" ref="AK7">INDEX(LUR!$A:$L,(_xlfn.XMATCH(AK6,LUR!$A:$A,1)),2)</f>
        <v>41</v>
      </c>
      <c r="AL7" s="264" t="str" cm="1">
        <f t="array" ref="AL7">INDEX(LUR!$A:$L,AL6,3)&amp;(RGBCOLOR((INDEX(LUR!$A:$L,AL6,6)),(INDEX(LUR!$A:$L,AL6,7)),(INDEX(LUR!$A:$L,AL6,8))))</f>
        <v>R</v>
      </c>
      <c r="AM7" s="244"/>
      <c r="AN7" s="242"/>
      <c r="AO7" s="245" cm="1"/>
      <c r="AP7" s="262" cm="1"/>
      <c r="AQ7" s="244"/>
      <c r="AR7"/>
    </row>
    <row r="8" spans="2:44" ht="19.5" customHeight="1" x14ac:dyDescent="0.25">
      <c r="B8" s="342" t="str" cm="1">
        <f t="array" ref="B8">CONCATENATE("a ",INDEX(LUR!$A:$L,D6+3,4)&amp;(RGBCOLOR((INDEX(LUR!$A:$L,D6,6)),(INDEX(LUR!$A:$L,D6,7)),(INDEX(LUR!$A:$L,D6,8)))))</f>
        <v>a LOBOS VIEJOS</v>
      </c>
      <c r="C8" s="339"/>
      <c r="D8" s="339"/>
      <c r="E8" s="340"/>
      <c r="F8" s="338" t="str" cm="1">
        <f t="array" ref="F8">CONCATENATE("a ",INDEX(LUR!$A:$L,H6+3,4)&amp;(RGBCOLOR((INDEX(LUR!$A:$L,H6,6)),(INDEX(LUR!$A:$L,H6,7)),(INDEX(LUR!$A:$L,H6,8)))))</f>
        <v>a PUERTO</v>
      </c>
      <c r="G8" s="339"/>
      <c r="H8" s="339"/>
      <c r="I8" s="340"/>
      <c r="J8" s="357" cm="1"/>
      <c r="K8" s="339"/>
      <c r="L8" s="339"/>
      <c r="M8" s="340"/>
      <c r="O8" s="40"/>
      <c r="Q8" s="345" t="str" cm="1">
        <f t="array" ref="Q8">CONCATENATE("a ",INDEX(LUR!$A:$L,S6+3,4)&amp;(RGBCOLOR((INDEX(LUR!$A:$L,S6,6)),(INDEX(LUR!$A:$L,S6,7)),(INDEX(LUR!$A:$L,S6,8)))))</f>
        <v>a HIGUERAS</v>
      </c>
      <c r="R8" s="339"/>
      <c r="S8" s="339"/>
      <c r="T8" s="340"/>
      <c r="U8" s="345" t="str" cm="1">
        <f t="array" ref="U8">CONCATENATE("a ",INDEX(LUR!$A:$L,W6+3,4)&amp;(RGBCOLOR((INDEX(LUR!$A:$L,W6,6)),(INDEX(LUR!$A:$L,W6,7)),(INDEX(LUR!$A:$L,W6,8)))))</f>
        <v>a HIGUERAS</v>
      </c>
      <c r="V8" s="339"/>
      <c r="W8" s="339"/>
      <c r="X8" s="340"/>
      <c r="Y8" s="357" cm="1"/>
      <c r="Z8" s="339"/>
      <c r="AA8" s="339"/>
      <c r="AB8" s="340"/>
      <c r="AF8" s="343" t="str" cm="1">
        <f t="array" ref="AF8">CONCATENATE("a ",INDEX(LUR!$A:$L,AH6+3,4)&amp;(RGBCOLOR((INDEX(LUR!$A:$L,AH6,6)),(INDEX(LUR!$A:$L,AH6,7)),(INDEX(LUR!$A:$L,AH6,8)))))</f>
        <v>a 4 ESQUINAS</v>
      </c>
      <c r="AG8" s="336"/>
      <c r="AH8" s="336"/>
      <c r="AI8" s="337"/>
      <c r="AJ8" s="343" t="str" cm="1">
        <f t="array" ref="AJ8">CONCATENATE("a ",INDEX(LUR!$A:$L,AL6+3,4)&amp;(RGBCOLOR((INDEX(LUR!$A:$L,AL6,6)),(INDEX(LUR!$A:$L,AL6,7)),(INDEX(LUR!$A:$L,AL6,8)))))</f>
        <v>a HUALPENCILLO</v>
      </c>
      <c r="AK8" s="336"/>
      <c r="AL8" s="336"/>
      <c r="AM8" s="337"/>
      <c r="AN8" s="335" cm="1"/>
      <c r="AO8" s="336"/>
      <c r="AP8" s="336"/>
      <c r="AQ8" s="337"/>
    </row>
    <row r="9" spans="2:44" ht="12" customHeight="1" x14ac:dyDescent="0.25">
      <c r="B9" s="238">
        <v>3</v>
      </c>
      <c r="C9" s="239" t="str">
        <f>VLOOKUP($M$1,BASE!$A$2:$BN$2454,3+B9,0)</f>
        <v>12R</v>
      </c>
      <c r="D9" s="240">
        <f>MATCH(C9,LUR!$A:$A,0)</f>
        <v>132</v>
      </c>
      <c r="E9" s="241"/>
      <c r="F9" s="238">
        <v>4</v>
      </c>
      <c r="G9" s="239" t="str">
        <f>VLOOKUP($M$1,BASE!$A$2:$BN$2454,3+F9,0)</f>
        <v>23Q</v>
      </c>
      <c r="H9" s="240">
        <f>MATCH(G9,LUR!$A:$A,0)</f>
        <v>372</v>
      </c>
      <c r="I9" s="241"/>
      <c r="J9" s="238"/>
      <c r="K9" s="239"/>
      <c r="L9" s="240"/>
      <c r="M9" s="241"/>
      <c r="Q9" s="238">
        <v>9</v>
      </c>
      <c r="R9" s="239" t="str">
        <f>VLOOKUP($M$1,BASE!$A$2:$BN$2454,3+Q9,0)</f>
        <v>30Z</v>
      </c>
      <c r="S9" s="240">
        <f>MATCH(R9,LUR!$A:$A,0)</f>
        <v>447</v>
      </c>
      <c r="T9" s="241"/>
      <c r="U9" s="238">
        <v>10</v>
      </c>
      <c r="V9" s="239" t="str">
        <f>VLOOKUP($M$1,BASE!$A$2:$BN$2454,3+U9,0)</f>
        <v>31D</v>
      </c>
      <c r="W9" s="240">
        <f>MATCH(V9,LUR!$A:$A,0)</f>
        <v>477</v>
      </c>
      <c r="X9" s="241"/>
      <c r="Y9" s="238"/>
      <c r="Z9" s="239"/>
      <c r="AA9" s="240"/>
      <c r="AB9" s="241"/>
      <c r="AF9" s="238">
        <v>15</v>
      </c>
      <c r="AG9" s="239" t="str">
        <f>VLOOKUP($M$1,BASE!$A$2:$BN$2454,3+AF9,0)</f>
        <v>42H</v>
      </c>
      <c r="AH9" s="240">
        <f>MATCH(AG9,LUR!$A:$A,0)</f>
        <v>557</v>
      </c>
      <c r="AI9" s="241"/>
      <c r="AJ9" s="238">
        <v>16</v>
      </c>
      <c r="AK9" s="239" t="str">
        <f>VLOOKUP($M$1,BASE!$A$2:$BN$2454,3+AJ9,0)</f>
        <v>43T</v>
      </c>
      <c r="AL9" s="240">
        <f>MATCH(AK9,LUR!$A:$A,0)</f>
        <v>567</v>
      </c>
      <c r="AM9" s="241"/>
      <c r="AN9" s="238"/>
      <c r="AO9" s="239"/>
      <c r="AP9" s="240"/>
      <c r="AQ9" s="241"/>
    </row>
    <row r="10" spans="2:44" ht="33.75" x14ac:dyDescent="0.25">
      <c r="B10" s="242"/>
      <c r="C10" s="243" cm="1">
        <f t="array" ref="C10">INDEX(LUR!$A:$L,(_xlfn.XMATCH(C9,LUR!$A:$A,1)),2)</f>
        <v>12</v>
      </c>
      <c r="D10" s="271" t="str" cm="1">
        <f t="array" ref="D10">INDEX(LUR!$A:$L,D9,3)&amp;(RGBCOLOR((INDEX(LUR!$A:$L,D9,6)),(INDEX(LUR!$A:$L,D9,7)),(INDEX(LUR!$A:$L,D9,8))))</f>
        <v>R</v>
      </c>
      <c r="E10" s="244"/>
      <c r="F10" s="242"/>
      <c r="G10" s="245" cm="1">
        <f t="array" ref="G10">INDEX(LUR!$A:$L,(_xlfn.XMATCH(G9,LUR!$A:$A,1)),2)</f>
        <v>23</v>
      </c>
      <c r="H10" s="270" t="str" cm="1">
        <f t="array" ref="H10">INDEX(LUR!$A:$L,H9,3)&amp;(RGBCOLOR((INDEX(LUR!$A:$L,H9,6)),(INDEX(LUR!$A:$L,H9,7)),(INDEX(LUR!$A:$L,H9,8))))</f>
        <v>Q</v>
      </c>
      <c r="I10" s="244"/>
      <c r="J10" s="242"/>
      <c r="K10" s="245" cm="1"/>
      <c r="L10" s="262" cm="1"/>
      <c r="M10" s="244"/>
      <c r="Q10" s="242"/>
      <c r="R10" s="245" cm="1">
        <f t="array" ref="R10">INDEX(LUR!$A:$L,(_xlfn.XMATCH(R9,LUR!$A:$A,1)),2)</f>
        <v>30</v>
      </c>
      <c r="S10" s="273" t="str" cm="1">
        <f t="array" ref="S10">INDEX(LUR!$A:$L,S9,3)&amp;(RGBCOLOR((INDEX(LUR!$A:$L,S9,6)),(INDEX(LUR!$A:$L,S9,7)),(INDEX(LUR!$A:$L,S9,8))))</f>
        <v>Z</v>
      </c>
      <c r="T10" s="244"/>
      <c r="U10" s="242"/>
      <c r="V10" s="245" cm="1">
        <f t="array" ref="V10">INDEX(LUR!$A:$L,(_xlfn.XMATCH(V9,LUR!$A:$A,1)),2)</f>
        <v>31</v>
      </c>
      <c r="W10" s="272" t="str" cm="1">
        <f t="array" ref="W10">INDEX(LUR!$A:$L,W9,3)&amp;(RGBCOLOR((INDEX(LUR!$A:$L,W9,6)),(INDEX(LUR!$A:$L,W9,7)),(INDEX(LUR!$A:$L,W9,8))))</f>
        <v>D</v>
      </c>
      <c r="X10" s="244"/>
      <c r="Y10" s="242"/>
      <c r="Z10" s="245" cm="1"/>
      <c r="AA10" s="262" cm="1"/>
      <c r="AB10" s="244"/>
      <c r="AF10" s="242"/>
      <c r="AG10" s="245" cm="1">
        <f t="array" ref="AG10">INDEX(LUR!$A:$L,(_xlfn.XMATCH(AG9,LUR!$A:$A,1)),2)</f>
        <v>42</v>
      </c>
      <c r="AH10" s="264" t="str" cm="1">
        <f t="array" ref="AH10">INDEX(LUR!$A:$L,AH9,3)&amp;(RGBCOLOR((INDEX(LUR!$A:$L,AH9,6)),(INDEX(LUR!$A:$L,AH9,7)),(INDEX(LUR!$A:$L,AH9,8))))</f>
        <v>H</v>
      </c>
      <c r="AI10" s="244"/>
      <c r="AJ10" s="242"/>
      <c r="AK10" s="245" cm="1">
        <f t="array" ref="AK10">INDEX(LUR!$A:$L,(_xlfn.XMATCH(AK9,LUR!$A:$A,1)),2)</f>
        <v>43</v>
      </c>
      <c r="AL10" s="264" t="str" cm="1">
        <f t="array" ref="AL10">INDEX(LUR!$A:$L,AL9,3)&amp;(RGBCOLOR((INDEX(LUR!$A:$L,AL9,6)),(INDEX(LUR!$A:$L,AL9,7)),(INDEX(LUR!$A:$L,AL9,8))))</f>
        <v>T</v>
      </c>
      <c r="AM10" s="244"/>
      <c r="AN10" s="242"/>
      <c r="AO10" s="245" cm="1"/>
      <c r="AP10" s="262" cm="1"/>
      <c r="AQ10" s="244"/>
    </row>
    <row r="11" spans="2:44" x14ac:dyDescent="0.25">
      <c r="B11" s="338" t="str" cm="1">
        <f t="array" ref="B11">CONCATENATE("a ",INDEX(LUR!$A:$L,D9+3,4)&amp;(RGBCOLOR((INDEX(LUR!$A:$L,D9,6)),(INDEX(LUR!$A:$L,D9,7)),(INDEX(LUR!$A:$L,D9,8)))))</f>
        <v>a PUERTO</v>
      </c>
      <c r="C11" s="339"/>
      <c r="D11" s="339"/>
      <c r="E11" s="340"/>
      <c r="F11" s="347" t="str" cm="1">
        <f t="array" ref="F11">CONCATENATE("a ",INDEX(LUR!$A:$L,H9+3,4)&amp;(RGBCOLOR((INDEX(LUR!$A:$L,H9,6)),(INDEX(LUR!$A:$L,H9,7)),(INDEX(LUR!$A:$L,H9,8)))))</f>
        <v>a MICHAIHUE</v>
      </c>
      <c r="G11" s="339"/>
      <c r="H11" s="339"/>
      <c r="I11" s="340"/>
      <c r="J11" s="357" cm="1"/>
      <c r="K11" s="339"/>
      <c r="L11" s="339"/>
      <c r="M11" s="340"/>
      <c r="Q11" s="345" t="str" cm="1">
        <f t="array" ref="Q11">CONCATENATE("a ",INDEX(LUR!$A:$L,S9+3,4)&amp;(RGBCOLOR((INDEX(LUR!$A:$L,S9,6)),(INDEX(LUR!$A:$L,S9,7)),(INDEX(LUR!$A:$L,S9,8)))))</f>
        <v>a HOSPITAL HIGUERAS</v>
      </c>
      <c r="R11" s="339"/>
      <c r="S11" s="339"/>
      <c r="T11" s="340"/>
      <c r="U11" s="342" t="str" cm="1">
        <f t="array" ref="U11">CONCATENATE("a ",INDEX(LUR!$A:$L,W9+3,4)&amp;(RGBCOLOR((INDEX(LUR!$A:$L,W9,6)),(INDEX(LUR!$A:$L,W9,7)),(INDEX(LUR!$A:$L,W9,8)))))</f>
        <v>a LOBOS VIEJOS</v>
      </c>
      <c r="V11" s="339"/>
      <c r="W11" s="339"/>
      <c r="X11" s="340"/>
      <c r="Y11" s="357" cm="1"/>
      <c r="Z11" s="339"/>
      <c r="AA11" s="339"/>
      <c r="AB11" s="340"/>
      <c r="AF11" s="343" t="str" cm="1">
        <f t="array" ref="AF11">CONCATENATE("a ",INDEX(LUR!$A:$L,AH9+3,4)&amp;(RGBCOLOR((INDEX(LUR!$A:$L,AH9,6)),(INDEX(LUR!$A:$L,AH9,7)),(INDEX(LUR!$A:$L,AH9,8)))))</f>
        <v>a HUALPEN - 4 ESQ</v>
      </c>
      <c r="AG11" s="336"/>
      <c r="AH11" s="336"/>
      <c r="AI11" s="337"/>
      <c r="AJ11" s="343" t="str" cm="1">
        <f t="array" ref="AJ11">CONCATENATE("a ",INDEX(LUR!$A:$L,AL9+3,4)&amp;(RGBCOLOR((INDEX(LUR!$A:$L,AL9,6)),(INDEX(LUR!$A:$L,AL9,7)),(INDEX(LUR!$A:$L,AL9,8)))))</f>
        <v>a HUALPENCILLO</v>
      </c>
      <c r="AK11" s="336"/>
      <c r="AL11" s="336"/>
      <c r="AM11" s="337"/>
      <c r="AN11" s="335" cm="1"/>
      <c r="AO11" s="336"/>
      <c r="AP11" s="336"/>
      <c r="AQ11" s="337"/>
    </row>
    <row r="12" spans="2:44" x14ac:dyDescent="0.25">
      <c r="B12" s="238">
        <v>5</v>
      </c>
      <c r="C12" s="239" t="str">
        <f>VLOOKUP($M$1,BASE!$A$2:$BN$2454,3+B12,0)</f>
        <v>30M</v>
      </c>
      <c r="D12" s="240">
        <f>MATCH(C12,LUR!$A:$A,0)</f>
        <v>427</v>
      </c>
      <c r="E12" s="241"/>
      <c r="F12" s="238">
        <v>6</v>
      </c>
      <c r="G12" s="239" t="str">
        <f>VLOOKUP($M$1,BASE!$A$2:$BN$2454,3+F12,0)</f>
        <v>30N</v>
      </c>
      <c r="H12" s="240">
        <f>MATCH(G12,LUR!$A:$A,0)</f>
        <v>432</v>
      </c>
      <c r="I12" s="241"/>
      <c r="J12" s="238"/>
      <c r="K12" s="239"/>
      <c r="L12" s="240"/>
      <c r="M12" s="241"/>
      <c r="Q12" s="238">
        <v>11</v>
      </c>
      <c r="R12" s="239" t="str">
        <f>VLOOKUP($M$1,BASE!$A$2:$BN$2454,3+Q12,0)</f>
        <v>32E</v>
      </c>
      <c r="S12" s="240">
        <f>MATCH(R12,LUR!$A:$A,0)</f>
        <v>492</v>
      </c>
      <c r="T12" s="241"/>
      <c r="U12" s="238">
        <v>12</v>
      </c>
      <c r="V12" s="239" t="str">
        <f>VLOOKUP($M$1,BASE!$A$2:$BN$2454,3+U12,0)</f>
        <v>32J</v>
      </c>
      <c r="W12" s="240">
        <f>MATCH(V12,LUR!$A:$A,0)</f>
        <v>502</v>
      </c>
      <c r="X12" s="241"/>
      <c r="Y12" s="238"/>
      <c r="Z12" s="239"/>
      <c r="AA12" s="240"/>
      <c r="AB12" s="241"/>
      <c r="AF12" s="238">
        <v>17</v>
      </c>
      <c r="AG12" s="239" t="str">
        <f>VLOOKUP($M$1,BASE!$A$2:$BN$2454,3+AF12,0)</f>
        <v>44B</v>
      </c>
      <c r="AH12" s="240">
        <f>MATCH(AG12,LUR!$A:$A,0)</f>
        <v>592</v>
      </c>
      <c r="AI12" s="241"/>
      <c r="AJ12" s="238">
        <v>18</v>
      </c>
      <c r="AK12" s="239" t="str">
        <f>VLOOKUP($M$1,BASE!$A$2:$BN$2454,3+AJ12,0)</f>
        <v>44U</v>
      </c>
      <c r="AL12" s="240">
        <f>MATCH(AK12,LUR!$A:$A,0)</f>
        <v>582</v>
      </c>
      <c r="AM12" s="241"/>
      <c r="AN12" s="238"/>
      <c r="AO12" s="239"/>
      <c r="AP12" s="240"/>
      <c r="AQ12" s="241"/>
    </row>
    <row r="13" spans="2:44" ht="33.75" x14ac:dyDescent="0.25">
      <c r="B13" s="242"/>
      <c r="C13" s="245" cm="1">
        <f t="array" ref="C13">INDEX(LUR!$A:$L,(_xlfn.XMATCH(C12,LUR!$A:$A,1)),2)</f>
        <v>30</v>
      </c>
      <c r="D13" s="273" t="str" cm="1">
        <f t="array" ref="D13">INDEX(LUR!$A:$L,D12,3)&amp;(RGBCOLOR((INDEX(LUR!$A:$L,D12,6)),(INDEX(LUR!$A:$L,D12,7)),(INDEX(LUR!$A:$L,D12,8))))</f>
        <v>M</v>
      </c>
      <c r="E13" s="244"/>
      <c r="F13" s="242"/>
      <c r="G13" s="245" cm="1">
        <f t="array" ref="G13">INDEX(LUR!$A:$L,(_xlfn.XMATCH(G12,LUR!$A:$A,1)),2)</f>
        <v>30</v>
      </c>
      <c r="H13" s="273" t="str" cm="1">
        <f t="array" ref="H13">INDEX(LUR!$A:$L,H12,3)&amp;(RGBCOLOR((INDEX(LUR!$A:$L,H12,6)),(INDEX(LUR!$A:$L,H12,7)),(INDEX(LUR!$A:$L,H12,8))))</f>
        <v>N</v>
      </c>
      <c r="I13" s="244"/>
      <c r="J13" s="242"/>
      <c r="K13" s="245" cm="1"/>
      <c r="L13" s="262" cm="1"/>
      <c r="M13" s="244"/>
      <c r="Q13" s="242"/>
      <c r="R13" s="245" cm="1">
        <f t="array" ref="R13">INDEX(LUR!$A:$L,(_xlfn.XMATCH(R12,LUR!$A:$A,1)),2)</f>
        <v>32</v>
      </c>
      <c r="S13" s="272" t="str" cm="1">
        <f t="array" ref="S13">INDEX(LUR!$A:$L,S12,3)&amp;(RGBCOLOR((INDEX(LUR!$A:$L,S12,6)),(INDEX(LUR!$A:$L,S12,7)),(INDEX(LUR!$A:$L,S12,8))))</f>
        <v>E</v>
      </c>
      <c r="T13" s="244"/>
      <c r="U13" s="242"/>
      <c r="V13" s="245" cm="1">
        <f t="array" ref="V13">INDEX(LUR!$A:$L,(_xlfn.XMATCH(V12,LUR!$A:$A,1)),2)</f>
        <v>32</v>
      </c>
      <c r="W13" s="272" t="str" cm="1">
        <f t="array" ref="W13">INDEX(LUR!$A:$L,W12,3)&amp;(RGBCOLOR((INDEX(LUR!$A:$L,W12,6)),(INDEX(LUR!$A:$L,W12,7)),(INDEX(LUR!$A:$L,W12,8))))</f>
        <v>J</v>
      </c>
      <c r="X13" s="244"/>
      <c r="Y13" s="242"/>
      <c r="Z13" s="245" cm="1"/>
      <c r="AA13" s="262" cm="1"/>
      <c r="AB13" s="244"/>
      <c r="AF13" s="242"/>
      <c r="AG13" s="245" cm="1">
        <f t="array" ref="AG13">INDEX(LUR!$A:$L,(_xlfn.XMATCH(AG12,LUR!$A:$A,1)),2)</f>
        <v>44</v>
      </c>
      <c r="AH13" s="264" t="str" cm="1">
        <f t="array" ref="AH13">INDEX(LUR!$A:$L,AH12,3)&amp;(RGBCOLOR((INDEX(LUR!$A:$L,AH12,6)),(INDEX(LUR!$A:$L,AH12,7)),(INDEX(LUR!$A:$L,AH12,8))))</f>
        <v>B</v>
      </c>
      <c r="AI13" s="244"/>
      <c r="AJ13" s="242"/>
      <c r="AK13" s="245" cm="1">
        <f t="array" ref="AK13">INDEX(LUR!$A:$L,(_xlfn.XMATCH(AK12,LUR!$A:$A,1)),2)</f>
        <v>44</v>
      </c>
      <c r="AL13" s="264" t="str" cm="1">
        <f t="array" ref="AL13">INDEX(LUR!$A:$L,AL12,3)&amp;(RGBCOLOR((INDEX(LUR!$A:$L,AL12,6)),(INDEX(LUR!$A:$L,AL12,7)),(INDEX(LUR!$A:$L,AL12,8))))</f>
        <v>U</v>
      </c>
      <c r="AM13" s="244"/>
      <c r="AN13" s="242"/>
      <c r="AO13" s="245" cm="1"/>
      <c r="AP13" s="262" cm="1"/>
      <c r="AQ13" s="244"/>
    </row>
    <row r="14" spans="2:44" x14ac:dyDescent="0.25">
      <c r="B14" s="345" t="str" cm="1">
        <f t="array" ref="B14">CONCATENATE("a ",INDEX(LUR!$A:$L,D12+3,4)&amp;(RGBCOLOR((INDEX(LUR!$A:$L,D12,6)),(INDEX(LUR!$A:$L,D12,7)),(INDEX(LUR!$A:$L,D12,8)))))</f>
        <v>a INDUSTRIAS</v>
      </c>
      <c r="C14" s="339"/>
      <c r="D14" s="339"/>
      <c r="E14" s="340"/>
      <c r="F14" s="345" t="str" cm="1">
        <f t="array" ref="F14">CONCATENATE("a ",INDEX(LUR!$A:$L,H12+3,4)&amp;(RGBCOLOR((INDEX(LUR!$A:$L,H12,6)),(INDEX(LUR!$A:$L,H12,7)),(INDEX(LUR!$A:$L,H12,8)))))</f>
        <v>a HOSP. HIGUERAS</v>
      </c>
      <c r="G14" s="339"/>
      <c r="H14" s="339"/>
      <c r="I14" s="340"/>
      <c r="J14" s="357" cm="1"/>
      <c r="K14" s="339"/>
      <c r="L14" s="339"/>
      <c r="M14" s="340"/>
      <c r="Q14" s="346" t="str" cm="1">
        <f t="array" ref="Q14">CONCATENATE("a ",INDEX(LUR!$A:$L,S12+3,4)&amp;(RGBCOLOR((INDEX(LUR!$A:$L,S12,6)),(INDEX(LUR!$A:$L,S12,7)),(INDEX(LUR!$A:$L,S12,8)))))</f>
        <v>a LOBOS VIEJOS</v>
      </c>
      <c r="R14" s="336"/>
      <c r="S14" s="336"/>
      <c r="T14" s="337"/>
      <c r="U14" s="346" t="str" cm="1">
        <f t="array" ref="U14">CONCATENATE("a ",INDEX(LUR!$A:$L,W12+3,4)&amp;(RGBCOLOR((INDEX(LUR!$A:$L,W12,6)),(INDEX(LUR!$A:$L,W12,7)),(INDEX(LUR!$A:$L,W12,8)))))</f>
        <v>a LOBOS VIEJOS</v>
      </c>
      <c r="V14" s="336"/>
      <c r="W14" s="336"/>
      <c r="X14" s="337"/>
      <c r="Y14" s="335" cm="1"/>
      <c r="Z14" s="336"/>
      <c r="AA14" s="336"/>
      <c r="AB14" s="337"/>
      <c r="AF14" s="343" t="str" cm="1">
        <f t="array" ref="AF14">CONCATENATE("a ",INDEX(LUR!$A:$L,AH12+3,4)&amp;(RGBCOLOR((INDEX(LUR!$A:$L,AH12,6)),(INDEX(LUR!$A:$L,AH12,7)),(INDEX(LUR!$A:$L,AH12,8)))))</f>
        <v>a HUALPENCILLO</v>
      </c>
      <c r="AG14" s="336"/>
      <c r="AH14" s="336"/>
      <c r="AI14" s="337"/>
      <c r="AJ14" s="343" t="str" cm="1">
        <f t="array" ref="AJ14">CONCATENATE("a ",INDEX(LUR!$A:$L,AL12+3,4)&amp;(RGBCOLOR((INDEX(LUR!$A:$L,AL12,6)),(INDEX(LUR!$A:$L,AL12,7)),(INDEX(LUR!$A:$L,AL12,8)))))</f>
        <v>a HUALPENCILLO</v>
      </c>
      <c r="AK14" s="336"/>
      <c r="AL14" s="336"/>
      <c r="AM14" s="337"/>
      <c r="AN14" s="335" cm="1"/>
      <c r="AO14" s="336"/>
      <c r="AP14" s="336"/>
      <c r="AQ14" s="337"/>
    </row>
    <row r="17" spans="14:44" s="52" customFormat="1" x14ac:dyDescent="0.25">
      <c r="N17" s="51"/>
      <c r="AC17" s="51"/>
      <c r="AR17" s="51"/>
    </row>
    <row r="18" spans="14:44" s="52" customFormat="1" x14ac:dyDescent="0.25">
      <c r="N18" s="51"/>
      <c r="AC18" s="51"/>
      <c r="AR18" s="51"/>
    </row>
  </sheetData>
  <mergeCells count="39">
    <mergeCell ref="AJ3:AP3"/>
    <mergeCell ref="AQ1:AQ4"/>
    <mergeCell ref="B5:M5"/>
    <mergeCell ref="Q5:AB5"/>
    <mergeCell ref="AF5:AQ5"/>
    <mergeCell ref="B8:E8"/>
    <mergeCell ref="F8:I8"/>
    <mergeCell ref="J8:M8"/>
    <mergeCell ref="Q8:T8"/>
    <mergeCell ref="U8:X8"/>
    <mergeCell ref="Y8:AB8"/>
    <mergeCell ref="AF8:AI8"/>
    <mergeCell ref="AJ8:AM8"/>
    <mergeCell ref="F2:L2"/>
    <mergeCell ref="U2:AA2"/>
    <mergeCell ref="AJ2:AP2"/>
    <mergeCell ref="F3:L4"/>
    <mergeCell ref="Q11:T11"/>
    <mergeCell ref="Y11:AB11"/>
    <mergeCell ref="AF11:AI11"/>
    <mergeCell ref="M1:M4"/>
    <mergeCell ref="AB1:AB4"/>
    <mergeCell ref="U3:AA3"/>
    <mergeCell ref="U11:X11"/>
    <mergeCell ref="AN8:AQ8"/>
    <mergeCell ref="AJ11:AM11"/>
    <mergeCell ref="AN11:AQ11"/>
    <mergeCell ref="B14:E14"/>
    <mergeCell ref="F14:I14"/>
    <mergeCell ref="J14:M14"/>
    <mergeCell ref="Q14:T14"/>
    <mergeCell ref="U14:X14"/>
    <mergeCell ref="Y14:AB14"/>
    <mergeCell ref="AF14:AI14"/>
    <mergeCell ref="AJ14:AM14"/>
    <mergeCell ref="AN14:AQ14"/>
    <mergeCell ref="B11:E11"/>
    <mergeCell ref="F11:I11"/>
    <mergeCell ref="J11:M11"/>
  </mergeCells>
  <conditionalFormatting sqref="B6:AQ14">
    <cfRule type="containsText" dxfId="42" priority="1" operator="containsText" text="02D">
      <formula>NOT(ISERROR(SEARCH("02D",B6)))</formula>
    </cfRule>
    <cfRule type="containsText" dxfId="41" priority="2" operator="containsText" text="02K">
      <formula>NOT(ISERROR(SEARCH("02K",B6)))</formula>
    </cfRule>
    <cfRule type="containsText" dxfId="40" priority="3" operator="containsText" text="02A">
      <formula>NOT(ISERROR(SEARCH("02A",B6)))</formula>
    </cfRule>
    <cfRule type="containsText" dxfId="39" priority="4" operator="containsText" text="02P">
      <formula>NOT(ISERROR(SEARCH("02P",B6)))</formula>
    </cfRule>
    <cfRule type="containsText" dxfId="38" priority="5" operator="containsText" text="02F">
      <formula>NOT(ISERROR(SEARCH("02F",B6)))</formula>
    </cfRule>
    <cfRule type="containsText" dxfId="37" priority="6" operator="containsText" text="02C">
      <formula>NOT(ISERROR(SEARCH("02C",B6)))</formula>
    </cfRule>
    <cfRule type="containsText" dxfId="36" priority="7" operator="containsText" text="02H">
      <formula>NOT(ISERROR(SEARCH("02H",B6)))</formula>
    </cfRule>
    <cfRule type="containsText" dxfId="35" priority="8" operator="containsText" text="02L">
      <formula>NOT(ISERROR(SEARCH("02L",B6)))</formula>
    </cfRule>
    <cfRule type="beginsWith" dxfId="34" priority="9" operator="beginsWith" text="02">
      <formula>LEFT(B6,LEN("02"))="02"</formula>
    </cfRule>
    <cfRule type="containsText" dxfId="33" priority="11" operator="containsText" text="a Centro Concepción">
      <formula>NOT(ISERROR(SEARCH("a Centro Concepción",B6)))</formula>
    </cfRule>
    <cfRule type="containsText" dxfId="32" priority="12" operator="containsText" text="a Mall - Casino">
      <formula>NOT(ISERROR(SEARCH("a Mall - Casino",B6)))</formula>
    </cfRule>
    <cfRule type="containsErrors" dxfId="31" priority="13">
      <formula>ISERROR(B6)</formula>
    </cfRule>
  </conditionalFormatting>
  <pageMargins left="0.7" right="0.7" top="0.75" bottom="0.75" header="0.3" footer="0.3"/>
  <pageSetup paperSize="203" scale="26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0" operator="beginsWith" id="{58A4CAA0-DF75-442F-825C-422A3742F65B}">
            <xm:f>LEFT(B6,LEN("0"))="0"</xm:f>
            <xm:f>"0"</xm:f>
            <x14:dxf>
              <font>
                <color theme="0"/>
              </font>
            </x14:dxf>
          </x14:cfRule>
          <xm:sqref>B6:AQ14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84B4E-87A2-4F96-AA94-B5B1F435FC7D}">
  <sheetPr>
    <tabColor rgb="FF00B050"/>
  </sheetPr>
  <dimension ref="B1:AR52"/>
  <sheetViews>
    <sheetView zoomScale="55" zoomScaleNormal="55" workbookViewId="0">
      <selection activeCell="B54" sqref="B54"/>
    </sheetView>
  </sheetViews>
  <sheetFormatPr baseColWidth="10" defaultColWidth="10.7109375" defaultRowHeight="15" x14ac:dyDescent="0.25"/>
  <cols>
    <col min="1" max="1" width="1.140625" customWidth="1"/>
    <col min="2" max="2" width="5.7109375" customWidth="1"/>
    <col min="3" max="4" width="11.140625" customWidth="1"/>
    <col min="5" max="6" width="5.7109375" customWidth="1"/>
    <col min="7" max="8" width="11.140625" customWidth="1"/>
    <col min="9" max="10" width="5.7109375" customWidth="1"/>
    <col min="11" max="12" width="11.140625" customWidth="1"/>
    <col min="13" max="13" width="5.7109375" customWidth="1"/>
    <col min="14" max="14" width="1.5703125" style="40" customWidth="1"/>
    <col min="16" max="16" width="1.140625" customWidth="1"/>
    <col min="17" max="17" width="5.7109375" customWidth="1"/>
    <col min="18" max="19" width="11.140625" customWidth="1"/>
    <col min="20" max="21" width="5.7109375" customWidth="1"/>
    <col min="22" max="23" width="11.140625" customWidth="1"/>
    <col min="24" max="25" width="5.7109375" customWidth="1"/>
    <col min="26" max="27" width="11.140625" customWidth="1"/>
    <col min="28" max="28" width="5.7109375" customWidth="1"/>
    <col min="29" max="29" width="1.5703125" style="40" customWidth="1"/>
    <col min="30" max="30" width="11.42578125" customWidth="1"/>
    <col min="31" max="31" width="1.140625" customWidth="1"/>
    <col min="32" max="32" width="5.7109375" customWidth="1"/>
    <col min="33" max="34" width="11.140625" customWidth="1"/>
    <col min="35" max="36" width="5.7109375" customWidth="1"/>
    <col min="37" max="38" width="11.140625" customWidth="1"/>
    <col min="39" max="40" width="5.7109375" customWidth="1"/>
    <col min="41" max="42" width="11.140625" customWidth="1"/>
    <col min="43" max="43" width="5.7109375" customWidth="1"/>
    <col min="44" max="44" width="1.5703125" style="40" customWidth="1"/>
  </cols>
  <sheetData>
    <row r="1" spans="2:44" s="67" customFormat="1" ht="12" customHeight="1" x14ac:dyDescent="0.25">
      <c r="B1" s="62"/>
      <c r="C1" s="63"/>
      <c r="D1" s="64"/>
      <c r="E1" s="65"/>
      <c r="F1" s="62"/>
      <c r="G1" s="63"/>
      <c r="H1" s="64"/>
      <c r="I1" s="65"/>
      <c r="J1" s="62"/>
      <c r="K1" s="63"/>
      <c r="L1" s="64"/>
      <c r="M1" s="65"/>
      <c r="N1" s="66"/>
      <c r="O1" s="66"/>
      <c r="Q1" s="62"/>
      <c r="R1" s="63"/>
      <c r="S1" s="64"/>
      <c r="T1" s="65"/>
      <c r="U1" s="62"/>
      <c r="V1" s="63"/>
      <c r="W1" s="64"/>
      <c r="X1" s="65"/>
      <c r="Y1" s="62"/>
      <c r="Z1" s="63"/>
      <c r="AA1" s="64"/>
      <c r="AB1" s="65"/>
      <c r="AC1" s="66"/>
      <c r="AF1" s="62"/>
      <c r="AG1" s="63"/>
      <c r="AH1" s="64"/>
      <c r="AI1" s="65"/>
      <c r="AJ1" s="62"/>
      <c r="AK1" s="63"/>
      <c r="AL1" s="64"/>
      <c r="AM1" s="65"/>
      <c r="AN1" s="62"/>
      <c r="AO1" s="63"/>
      <c r="AP1" s="64"/>
      <c r="AQ1" s="65"/>
      <c r="AR1" s="66"/>
    </row>
    <row r="2" spans="2:44" s="60" customFormat="1" ht="35.25" customHeight="1" x14ac:dyDescent="0.45">
      <c r="B2" s="57"/>
      <c r="C2" s="58" cm="1"/>
      <c r="D2" s="265" cm="1"/>
      <c r="E2" s="59"/>
      <c r="F2" s="57"/>
      <c r="G2" s="58" cm="1"/>
      <c r="H2" s="265" cm="1"/>
      <c r="I2" s="59"/>
      <c r="J2" s="57"/>
      <c r="K2" s="58" cm="1"/>
      <c r="L2" s="261" cm="1"/>
      <c r="M2" s="59"/>
      <c r="O2" s="61"/>
      <c r="Q2" s="57"/>
      <c r="R2" s="58" cm="1"/>
      <c r="S2" s="261" cm="1"/>
      <c r="T2" s="59"/>
      <c r="U2" s="57"/>
      <c r="V2" s="58" cm="1"/>
      <c r="W2" s="261" cm="1"/>
      <c r="X2" s="59"/>
      <c r="Y2" s="57"/>
      <c r="Z2" s="58" cm="1"/>
      <c r="AA2" s="261" cm="1"/>
      <c r="AB2" s="59"/>
      <c r="AF2" s="57"/>
      <c r="AG2" s="58" cm="1"/>
      <c r="AH2" s="261" cm="1"/>
      <c r="AI2" s="59"/>
      <c r="AJ2" s="57"/>
      <c r="AK2" s="58" cm="1"/>
      <c r="AL2" s="261" cm="1"/>
      <c r="AM2" s="59"/>
      <c r="AN2" s="57"/>
      <c r="AO2" s="58" cm="1"/>
      <c r="AP2" s="261" cm="1"/>
      <c r="AQ2" s="59"/>
    </row>
    <row r="3" spans="2:44" s="53" customFormat="1" ht="26.25" customHeight="1" x14ac:dyDescent="0.25">
      <c r="B3" s="284" cm="1"/>
      <c r="C3" s="285"/>
      <c r="D3" s="285"/>
      <c r="E3" s="286"/>
      <c r="F3" s="284" cm="1"/>
      <c r="G3" s="285"/>
      <c r="H3" s="285"/>
      <c r="I3" s="286"/>
      <c r="J3" s="284" cm="1"/>
      <c r="K3" s="285"/>
      <c r="L3" s="285"/>
      <c r="M3" s="286"/>
      <c r="N3" s="54"/>
      <c r="O3" s="54"/>
      <c r="Q3" s="284" cm="1"/>
      <c r="R3" s="285"/>
      <c r="S3" s="285"/>
      <c r="T3" s="286"/>
      <c r="U3" s="284" cm="1"/>
      <c r="V3" s="285"/>
      <c r="W3" s="285"/>
      <c r="X3" s="286"/>
      <c r="Y3" s="284" cm="1"/>
      <c r="Z3" s="285"/>
      <c r="AA3" s="285"/>
      <c r="AB3" s="286"/>
      <c r="AC3" s="54"/>
      <c r="AF3" s="284" cm="1"/>
      <c r="AG3" s="285"/>
      <c r="AH3" s="285"/>
      <c r="AI3" s="286"/>
      <c r="AJ3" s="284" cm="1"/>
      <c r="AK3" s="285"/>
      <c r="AL3" s="285"/>
      <c r="AM3" s="286"/>
      <c r="AN3" s="284" cm="1"/>
      <c r="AO3" s="285"/>
      <c r="AP3" s="285"/>
      <c r="AQ3" s="286"/>
      <c r="AR3" s="54"/>
    </row>
    <row r="4" spans="2:44" s="56" customFormat="1" ht="15" customHeight="1" x14ac:dyDescent="0.25">
      <c r="B4" s="284" cm="1"/>
      <c r="C4" s="285"/>
      <c r="D4" s="285"/>
      <c r="E4" s="286"/>
      <c r="F4" s="284" cm="1"/>
      <c r="G4" s="285"/>
      <c r="H4" s="285"/>
      <c r="I4" s="286"/>
      <c r="J4" s="284" cm="1"/>
      <c r="K4" s="285"/>
      <c r="L4" s="285"/>
      <c r="M4" s="286"/>
      <c r="N4" s="55"/>
      <c r="O4" s="55"/>
      <c r="Q4" s="284" cm="1"/>
      <c r="R4" s="285"/>
      <c r="S4" s="285"/>
      <c r="T4" s="286"/>
      <c r="U4" s="284" cm="1"/>
      <c r="V4" s="285"/>
      <c r="W4" s="285"/>
      <c r="X4" s="286"/>
      <c r="Y4" s="284" cm="1"/>
      <c r="Z4" s="285"/>
      <c r="AA4" s="285"/>
      <c r="AB4" s="286"/>
      <c r="AC4" s="55"/>
      <c r="AF4" s="284" cm="1"/>
      <c r="AG4" s="285"/>
      <c r="AH4" s="285"/>
      <c r="AI4" s="286"/>
      <c r="AJ4" s="284" cm="1"/>
      <c r="AK4" s="285"/>
      <c r="AL4" s="285"/>
      <c r="AM4" s="286"/>
      <c r="AN4" s="284" cm="1"/>
      <c r="AO4" s="285"/>
      <c r="AP4" s="285"/>
      <c r="AQ4" s="286"/>
      <c r="AR4" s="55"/>
    </row>
    <row r="5" spans="2:44" s="56" customFormat="1" ht="15" customHeight="1" x14ac:dyDescent="0.25">
      <c r="B5" s="284" cm="1"/>
      <c r="C5" s="285"/>
      <c r="D5" s="285"/>
      <c r="E5" s="286"/>
      <c r="F5" s="284" cm="1"/>
      <c r="G5" s="285"/>
      <c r="H5" s="285"/>
      <c r="I5" s="286"/>
      <c r="J5" s="284" cm="1"/>
      <c r="K5" s="285"/>
      <c r="L5" s="285"/>
      <c r="M5" s="286"/>
      <c r="N5" s="55"/>
      <c r="O5" s="55"/>
      <c r="Q5" s="284" cm="1"/>
      <c r="R5" s="285"/>
      <c r="S5" s="285"/>
      <c r="T5" s="286"/>
      <c r="U5" s="284" cm="1"/>
      <c r="V5" s="285"/>
      <c r="W5" s="285"/>
      <c r="X5" s="286"/>
      <c r="Y5" s="284" cm="1"/>
      <c r="Z5" s="285"/>
      <c r="AA5" s="285"/>
      <c r="AB5" s="286"/>
      <c r="AC5" s="55"/>
      <c r="AF5" s="284" cm="1"/>
      <c r="AG5" s="285"/>
      <c r="AH5" s="285"/>
      <c r="AI5" s="286"/>
      <c r="AJ5" s="284" cm="1"/>
      <c r="AK5" s="285"/>
      <c r="AL5" s="285"/>
      <c r="AM5" s="286"/>
      <c r="AN5" s="284" cm="1"/>
      <c r="AO5" s="285"/>
      <c r="AP5" s="285"/>
      <c r="AQ5" s="286"/>
      <c r="AR5" s="55"/>
    </row>
    <row r="6" spans="2:44" s="56" customFormat="1" ht="15" customHeight="1" x14ac:dyDescent="0.25">
      <c r="B6" s="284" cm="1"/>
      <c r="C6" s="285"/>
      <c r="D6" s="285"/>
      <c r="E6" s="286"/>
      <c r="F6" s="284" cm="1"/>
      <c r="G6" s="285"/>
      <c r="H6" s="285"/>
      <c r="I6" s="286"/>
      <c r="J6" s="284" cm="1"/>
      <c r="K6" s="285"/>
      <c r="L6" s="285"/>
      <c r="M6" s="286"/>
      <c r="N6" s="55"/>
      <c r="O6" s="55"/>
      <c r="Q6" s="284" cm="1"/>
      <c r="R6" s="285"/>
      <c r="S6" s="285"/>
      <c r="T6" s="286"/>
      <c r="U6" s="284" cm="1"/>
      <c r="V6" s="285"/>
      <c r="W6" s="285"/>
      <c r="X6" s="286"/>
      <c r="Y6" s="284" cm="1"/>
      <c r="Z6" s="285"/>
      <c r="AA6" s="285"/>
      <c r="AB6" s="286"/>
      <c r="AC6" s="55"/>
      <c r="AF6" s="284" cm="1"/>
      <c r="AG6" s="285"/>
      <c r="AH6" s="285"/>
      <c r="AI6" s="286"/>
      <c r="AJ6" s="284" cm="1"/>
      <c r="AK6" s="285"/>
      <c r="AL6" s="285"/>
      <c r="AM6" s="286"/>
      <c r="AN6" s="284" cm="1"/>
      <c r="AO6" s="285"/>
      <c r="AP6" s="285"/>
      <c r="AQ6" s="286"/>
      <c r="AR6" s="55"/>
    </row>
    <row r="7" spans="2:44" s="53" customFormat="1" ht="23.25" customHeight="1" x14ac:dyDescent="0.25">
      <c r="B7" s="278"/>
      <c r="C7" s="279"/>
      <c r="D7" s="279"/>
      <c r="E7" s="280"/>
      <c r="F7" s="278"/>
      <c r="G7" s="279"/>
      <c r="H7" s="279"/>
      <c r="I7" s="280"/>
      <c r="J7" s="278"/>
      <c r="K7" s="279"/>
      <c r="L7" s="279"/>
      <c r="M7" s="280"/>
      <c r="N7" s="54"/>
      <c r="O7" s="54"/>
      <c r="Q7" s="278"/>
      <c r="R7" s="279"/>
      <c r="S7" s="279"/>
      <c r="T7" s="280"/>
      <c r="U7" s="278"/>
      <c r="V7" s="279"/>
      <c r="W7" s="279"/>
      <c r="X7" s="280"/>
      <c r="Y7" s="278"/>
      <c r="Z7" s="279"/>
      <c r="AA7" s="279"/>
      <c r="AB7" s="280"/>
      <c r="AC7" s="54"/>
      <c r="AF7" s="278"/>
      <c r="AG7" s="279"/>
      <c r="AH7" s="279"/>
      <c r="AI7" s="280"/>
      <c r="AJ7" s="278"/>
      <c r="AK7" s="279"/>
      <c r="AL7" s="279"/>
      <c r="AM7" s="280"/>
      <c r="AN7" s="278"/>
      <c r="AO7" s="279"/>
      <c r="AP7" s="279"/>
      <c r="AQ7" s="280"/>
      <c r="AR7" s="54"/>
    </row>
    <row r="8" spans="2:44" s="67" customFormat="1" ht="12" customHeight="1" x14ac:dyDescent="0.25">
      <c r="B8" s="62"/>
      <c r="C8" s="63"/>
      <c r="D8" s="64"/>
      <c r="E8" s="65"/>
      <c r="F8" s="62"/>
      <c r="G8" s="63"/>
      <c r="H8" s="64"/>
      <c r="I8" s="65"/>
      <c r="J8" s="62"/>
      <c r="K8" s="63"/>
      <c r="L8" s="64"/>
      <c r="M8" s="65"/>
      <c r="N8" s="66"/>
      <c r="O8" s="66"/>
      <c r="Q8" s="62"/>
      <c r="R8" s="63"/>
      <c r="S8" s="64"/>
      <c r="T8" s="65"/>
      <c r="U8" s="62"/>
      <c r="V8" s="63"/>
      <c r="W8" s="64"/>
      <c r="X8" s="65"/>
      <c r="Y8" s="62"/>
      <c r="Z8" s="63"/>
      <c r="AA8" s="64"/>
      <c r="AB8" s="65"/>
      <c r="AC8" s="66"/>
      <c r="AF8" s="62"/>
      <c r="AG8" s="63"/>
      <c r="AH8" s="64"/>
      <c r="AI8" s="65"/>
      <c r="AJ8" s="62"/>
      <c r="AK8" s="63"/>
      <c r="AL8" s="64"/>
      <c r="AM8" s="65"/>
      <c r="AN8" s="62"/>
      <c r="AO8" s="63"/>
      <c r="AP8" s="64"/>
      <c r="AQ8" s="65"/>
      <c r="AR8" s="66"/>
    </row>
    <row r="9" spans="2:44" s="60" customFormat="1" ht="35.25" customHeight="1" x14ac:dyDescent="0.45">
      <c r="B9" s="57"/>
      <c r="C9" s="58" cm="1"/>
      <c r="D9" s="261" cm="1"/>
      <c r="E9" s="59"/>
      <c r="F9" s="57"/>
      <c r="G9" s="58" cm="1"/>
      <c r="H9" s="261" cm="1"/>
      <c r="I9" s="59"/>
      <c r="J9" s="57"/>
      <c r="K9" s="58" cm="1"/>
      <c r="L9" s="261" cm="1"/>
      <c r="M9" s="59"/>
      <c r="O9" s="61"/>
      <c r="Q9" s="57"/>
      <c r="R9" s="58" cm="1"/>
      <c r="S9" s="261" cm="1"/>
      <c r="T9" s="59"/>
      <c r="U9" s="57"/>
      <c r="V9" s="58" cm="1"/>
      <c r="W9" s="261" cm="1"/>
      <c r="X9" s="59"/>
      <c r="Y9" s="57"/>
      <c r="Z9" s="58" cm="1"/>
      <c r="AA9" s="261" cm="1"/>
      <c r="AB9" s="59"/>
      <c r="AF9" s="57"/>
      <c r="AG9" s="58" cm="1"/>
      <c r="AH9" s="261" cm="1"/>
      <c r="AI9" s="59"/>
      <c r="AJ9" s="57"/>
      <c r="AK9" s="58" cm="1"/>
      <c r="AL9" s="261" cm="1"/>
      <c r="AM9" s="59"/>
      <c r="AN9" s="57"/>
      <c r="AO9" s="58" cm="1"/>
      <c r="AP9" s="261" cm="1"/>
      <c r="AQ9" s="59"/>
    </row>
    <row r="10" spans="2:44" s="53" customFormat="1" ht="26.25" customHeight="1" x14ac:dyDescent="0.25">
      <c r="B10" s="284" cm="1"/>
      <c r="C10" s="285"/>
      <c r="D10" s="285"/>
      <c r="E10" s="286"/>
      <c r="F10" s="284" cm="1"/>
      <c r="G10" s="285"/>
      <c r="H10" s="285"/>
      <c r="I10" s="286"/>
      <c r="J10" s="284" cm="1"/>
      <c r="K10" s="285"/>
      <c r="L10" s="285"/>
      <c r="M10" s="286"/>
      <c r="N10" s="54"/>
      <c r="O10" s="54"/>
      <c r="Q10" s="284" cm="1"/>
      <c r="R10" s="285"/>
      <c r="S10" s="285"/>
      <c r="T10" s="286"/>
      <c r="U10" s="284" cm="1"/>
      <c r="V10" s="285"/>
      <c r="W10" s="285"/>
      <c r="X10" s="286"/>
      <c r="Y10" s="284" cm="1"/>
      <c r="Z10" s="285"/>
      <c r="AA10" s="285"/>
      <c r="AB10" s="286"/>
      <c r="AC10" s="54"/>
      <c r="AF10" s="284" cm="1"/>
      <c r="AG10" s="285"/>
      <c r="AH10" s="285"/>
      <c r="AI10" s="286"/>
      <c r="AJ10" s="284" cm="1"/>
      <c r="AK10" s="285"/>
      <c r="AL10" s="285"/>
      <c r="AM10" s="286"/>
      <c r="AN10" s="284" cm="1"/>
      <c r="AO10" s="285"/>
      <c r="AP10" s="285"/>
      <c r="AQ10" s="286"/>
      <c r="AR10" s="54"/>
    </row>
    <row r="11" spans="2:44" s="56" customFormat="1" ht="15" customHeight="1" x14ac:dyDescent="0.25">
      <c r="B11" s="284" cm="1"/>
      <c r="C11" s="285"/>
      <c r="D11" s="285"/>
      <c r="E11" s="286"/>
      <c r="F11" s="284" cm="1"/>
      <c r="G11" s="285"/>
      <c r="H11" s="285"/>
      <c r="I11" s="286"/>
      <c r="J11" s="284" cm="1"/>
      <c r="K11" s="285"/>
      <c r="L11" s="285"/>
      <c r="M11" s="286"/>
      <c r="N11" s="55"/>
      <c r="O11" s="55"/>
      <c r="Q11" s="284" cm="1"/>
      <c r="R11" s="285"/>
      <c r="S11" s="285"/>
      <c r="T11" s="286"/>
      <c r="U11" s="284" cm="1"/>
      <c r="V11" s="285"/>
      <c r="W11" s="285"/>
      <c r="X11" s="286"/>
      <c r="Y11" s="284" cm="1"/>
      <c r="Z11" s="285"/>
      <c r="AA11" s="285"/>
      <c r="AB11" s="286"/>
      <c r="AC11" s="55"/>
      <c r="AF11" s="284" cm="1"/>
      <c r="AG11" s="285"/>
      <c r="AH11" s="285"/>
      <c r="AI11" s="286"/>
      <c r="AJ11" s="284" cm="1"/>
      <c r="AK11" s="285"/>
      <c r="AL11" s="285"/>
      <c r="AM11" s="286"/>
      <c r="AN11" s="284" cm="1"/>
      <c r="AO11" s="285"/>
      <c r="AP11" s="285"/>
      <c r="AQ11" s="286"/>
      <c r="AR11" s="55"/>
    </row>
    <row r="12" spans="2:44" s="56" customFormat="1" ht="15" customHeight="1" x14ac:dyDescent="0.25">
      <c r="B12" s="284" cm="1"/>
      <c r="C12" s="285"/>
      <c r="D12" s="285"/>
      <c r="E12" s="286"/>
      <c r="F12" s="284" cm="1"/>
      <c r="G12" s="285"/>
      <c r="H12" s="285"/>
      <c r="I12" s="286"/>
      <c r="J12" s="284" cm="1"/>
      <c r="K12" s="285"/>
      <c r="L12" s="285"/>
      <c r="M12" s="286"/>
      <c r="N12" s="55"/>
      <c r="O12" s="55"/>
      <c r="Q12" s="284" cm="1"/>
      <c r="R12" s="285"/>
      <c r="S12" s="285"/>
      <c r="T12" s="286"/>
      <c r="U12" s="284" cm="1"/>
      <c r="V12" s="285"/>
      <c r="W12" s="285"/>
      <c r="X12" s="286"/>
      <c r="Y12" s="284" cm="1"/>
      <c r="Z12" s="285"/>
      <c r="AA12" s="285"/>
      <c r="AB12" s="286"/>
      <c r="AC12" s="55"/>
      <c r="AF12" s="284" cm="1"/>
      <c r="AG12" s="285"/>
      <c r="AH12" s="285"/>
      <c r="AI12" s="286"/>
      <c r="AJ12" s="284" cm="1"/>
      <c r="AK12" s="285"/>
      <c r="AL12" s="285"/>
      <c r="AM12" s="286"/>
      <c r="AN12" s="284" cm="1"/>
      <c r="AO12" s="285"/>
      <c r="AP12" s="285"/>
      <c r="AQ12" s="286"/>
      <c r="AR12" s="55"/>
    </row>
    <row r="13" spans="2:44" s="56" customFormat="1" ht="15" customHeight="1" x14ac:dyDescent="0.25">
      <c r="B13" s="284" cm="1"/>
      <c r="C13" s="285"/>
      <c r="D13" s="285"/>
      <c r="E13" s="286"/>
      <c r="F13" s="284" cm="1"/>
      <c r="G13" s="285"/>
      <c r="H13" s="285"/>
      <c r="I13" s="286"/>
      <c r="J13" s="284" cm="1"/>
      <c r="K13" s="285"/>
      <c r="L13" s="285"/>
      <c r="M13" s="286"/>
      <c r="N13" s="55"/>
      <c r="O13" s="55"/>
      <c r="Q13" s="284" cm="1"/>
      <c r="R13" s="285"/>
      <c r="S13" s="285"/>
      <c r="T13" s="286"/>
      <c r="U13" s="284" cm="1"/>
      <c r="V13" s="285"/>
      <c r="W13" s="285"/>
      <c r="X13" s="286"/>
      <c r="Y13" s="284" cm="1"/>
      <c r="Z13" s="285"/>
      <c r="AA13" s="285"/>
      <c r="AB13" s="286"/>
      <c r="AC13" s="55"/>
      <c r="AF13" s="284" cm="1"/>
      <c r="AG13" s="285"/>
      <c r="AH13" s="285"/>
      <c r="AI13" s="286"/>
      <c r="AJ13" s="284" cm="1"/>
      <c r="AK13" s="285"/>
      <c r="AL13" s="285"/>
      <c r="AM13" s="286"/>
      <c r="AN13" s="284" cm="1"/>
      <c r="AO13" s="285"/>
      <c r="AP13" s="285"/>
      <c r="AQ13" s="286"/>
      <c r="AR13" s="55"/>
    </row>
    <row r="14" spans="2:44" s="53" customFormat="1" ht="23.25" customHeight="1" x14ac:dyDescent="0.25">
      <c r="B14" s="278"/>
      <c r="C14" s="279"/>
      <c r="D14" s="279"/>
      <c r="E14" s="280"/>
      <c r="F14" s="278"/>
      <c r="G14" s="279"/>
      <c r="H14" s="279"/>
      <c r="I14" s="280"/>
      <c r="J14" s="278"/>
      <c r="K14" s="279"/>
      <c r="L14" s="279"/>
      <c r="M14" s="280"/>
      <c r="N14" s="54"/>
      <c r="O14" s="54"/>
      <c r="Q14" s="278"/>
      <c r="R14" s="279"/>
      <c r="S14" s="279"/>
      <c r="T14" s="280"/>
      <c r="U14" s="278"/>
      <c r="V14" s="279"/>
      <c r="W14" s="279"/>
      <c r="X14" s="280"/>
      <c r="Y14" s="278"/>
      <c r="Z14" s="279"/>
      <c r="AA14" s="279"/>
      <c r="AB14" s="280"/>
      <c r="AC14" s="54"/>
      <c r="AF14" s="278"/>
      <c r="AG14" s="279"/>
      <c r="AH14" s="279"/>
      <c r="AI14" s="280"/>
      <c r="AJ14" s="278"/>
      <c r="AK14" s="279"/>
      <c r="AL14" s="279"/>
      <c r="AM14" s="280"/>
      <c r="AN14" s="278"/>
      <c r="AO14" s="279"/>
      <c r="AP14" s="279"/>
      <c r="AQ14" s="280"/>
      <c r="AR14" s="54"/>
    </row>
    <row r="15" spans="2:44" s="67" customFormat="1" ht="12" customHeight="1" x14ac:dyDescent="0.25">
      <c r="B15" s="62"/>
      <c r="C15" s="63"/>
      <c r="D15" s="64"/>
      <c r="E15" s="65"/>
      <c r="F15" s="62"/>
      <c r="G15" s="63"/>
      <c r="H15" s="64"/>
      <c r="I15" s="65"/>
      <c r="J15" s="62"/>
      <c r="K15" s="63"/>
      <c r="L15" s="64"/>
      <c r="M15" s="65"/>
      <c r="N15" s="66"/>
      <c r="O15" s="66"/>
      <c r="Q15" s="62"/>
      <c r="R15" s="63"/>
      <c r="S15" s="64"/>
      <c r="T15" s="65"/>
      <c r="U15" s="62"/>
      <c r="V15" s="63"/>
      <c r="W15" s="64"/>
      <c r="X15" s="65"/>
      <c r="Y15" s="62"/>
      <c r="Z15" s="63"/>
      <c r="AA15" s="64"/>
      <c r="AB15" s="65"/>
      <c r="AC15" s="66"/>
      <c r="AF15" s="62"/>
      <c r="AG15" s="63"/>
      <c r="AH15" s="64"/>
      <c r="AI15" s="65"/>
      <c r="AJ15" s="62"/>
      <c r="AK15" s="63"/>
      <c r="AL15" s="64"/>
      <c r="AM15" s="65"/>
      <c r="AN15" s="62"/>
      <c r="AO15" s="63"/>
      <c r="AP15" s="64"/>
      <c r="AQ15" s="65"/>
      <c r="AR15" s="66"/>
    </row>
    <row r="16" spans="2:44" s="60" customFormat="1" ht="35.25" customHeight="1" x14ac:dyDescent="0.45">
      <c r="B16" s="57"/>
      <c r="C16" s="58" cm="1"/>
      <c r="D16" s="261" cm="1"/>
      <c r="E16" s="59"/>
      <c r="F16" s="57"/>
      <c r="G16" s="58" cm="1"/>
      <c r="H16" s="261" cm="1"/>
      <c r="I16" s="59"/>
      <c r="J16" s="57"/>
      <c r="K16" s="58" cm="1"/>
      <c r="L16" s="261" cm="1"/>
      <c r="M16" s="59"/>
      <c r="O16" s="61"/>
      <c r="Q16" s="57"/>
      <c r="R16" s="58" cm="1"/>
      <c r="S16" s="261" cm="1"/>
      <c r="T16" s="59"/>
      <c r="U16" s="57"/>
      <c r="V16" s="58" cm="1"/>
      <c r="W16" s="261" cm="1"/>
      <c r="X16" s="59"/>
      <c r="Y16" s="57"/>
      <c r="Z16" s="58" cm="1"/>
      <c r="AA16" s="261" cm="1"/>
      <c r="AB16" s="59"/>
      <c r="AF16" s="57"/>
      <c r="AG16" s="58" cm="1"/>
      <c r="AH16" s="261" cm="1"/>
      <c r="AI16" s="59"/>
      <c r="AJ16" s="57"/>
      <c r="AK16" s="58" cm="1"/>
      <c r="AL16" s="261" cm="1"/>
      <c r="AM16" s="59"/>
      <c r="AN16" s="57"/>
      <c r="AO16" s="58" cm="1"/>
      <c r="AP16" s="261" cm="1"/>
      <c r="AQ16" s="59"/>
    </row>
    <row r="17" spans="2:44" s="53" customFormat="1" ht="26.25" customHeight="1" x14ac:dyDescent="0.25">
      <c r="B17" s="284" cm="1"/>
      <c r="C17" s="285"/>
      <c r="D17" s="285"/>
      <c r="E17" s="286"/>
      <c r="F17" s="284" cm="1"/>
      <c r="G17" s="285"/>
      <c r="H17" s="285"/>
      <c r="I17" s="286"/>
      <c r="J17" s="284" cm="1"/>
      <c r="K17" s="285"/>
      <c r="L17" s="285"/>
      <c r="M17" s="286"/>
      <c r="N17" s="54"/>
      <c r="O17" s="54"/>
      <c r="Q17" s="284" cm="1"/>
      <c r="R17" s="285"/>
      <c r="S17" s="285"/>
      <c r="T17" s="286"/>
      <c r="U17" s="284" cm="1"/>
      <c r="V17" s="285"/>
      <c r="W17" s="285"/>
      <c r="X17" s="286"/>
      <c r="Y17" s="284" cm="1"/>
      <c r="Z17" s="285"/>
      <c r="AA17" s="285"/>
      <c r="AB17" s="286"/>
      <c r="AC17" s="54"/>
      <c r="AF17" s="284" cm="1"/>
      <c r="AG17" s="285"/>
      <c r="AH17" s="285"/>
      <c r="AI17" s="286"/>
      <c r="AJ17" s="284" cm="1"/>
      <c r="AK17" s="285"/>
      <c r="AL17" s="285"/>
      <c r="AM17" s="286"/>
      <c r="AN17" s="284" cm="1"/>
      <c r="AO17" s="285"/>
      <c r="AP17" s="285"/>
      <c r="AQ17" s="286"/>
      <c r="AR17" s="54"/>
    </row>
    <row r="18" spans="2:44" s="56" customFormat="1" ht="15" customHeight="1" x14ac:dyDescent="0.25">
      <c r="B18" s="284" cm="1"/>
      <c r="C18" s="285"/>
      <c r="D18" s="285"/>
      <c r="E18" s="286"/>
      <c r="F18" s="284" cm="1"/>
      <c r="G18" s="285"/>
      <c r="H18" s="285"/>
      <c r="I18" s="286"/>
      <c r="J18" s="284" cm="1"/>
      <c r="K18" s="285"/>
      <c r="L18" s="285"/>
      <c r="M18" s="286"/>
      <c r="N18" s="55"/>
      <c r="O18" s="55"/>
      <c r="Q18" s="284" cm="1"/>
      <c r="R18" s="285"/>
      <c r="S18" s="285"/>
      <c r="T18" s="286"/>
      <c r="U18" s="284" cm="1"/>
      <c r="V18" s="285"/>
      <c r="W18" s="285"/>
      <c r="X18" s="286"/>
      <c r="Y18" s="284" cm="1"/>
      <c r="Z18" s="285"/>
      <c r="AA18" s="285"/>
      <c r="AB18" s="286"/>
      <c r="AC18" s="55"/>
      <c r="AF18" s="284" cm="1"/>
      <c r="AG18" s="285"/>
      <c r="AH18" s="285"/>
      <c r="AI18" s="286"/>
      <c r="AJ18" s="284" cm="1"/>
      <c r="AK18" s="285"/>
      <c r="AL18" s="285"/>
      <c r="AM18" s="286"/>
      <c r="AN18" s="284" cm="1"/>
      <c r="AO18" s="285"/>
      <c r="AP18" s="285"/>
      <c r="AQ18" s="286"/>
      <c r="AR18" s="55"/>
    </row>
    <row r="19" spans="2:44" s="56" customFormat="1" ht="15" customHeight="1" x14ac:dyDescent="0.25">
      <c r="B19" s="284" cm="1"/>
      <c r="C19" s="285"/>
      <c r="D19" s="285"/>
      <c r="E19" s="286"/>
      <c r="F19" s="284" cm="1"/>
      <c r="G19" s="285"/>
      <c r="H19" s="285"/>
      <c r="I19" s="286"/>
      <c r="J19" s="284" cm="1"/>
      <c r="K19" s="285"/>
      <c r="L19" s="285"/>
      <c r="M19" s="286"/>
      <c r="N19" s="55"/>
      <c r="O19" s="55"/>
      <c r="Q19" s="284" cm="1"/>
      <c r="R19" s="285"/>
      <c r="S19" s="285"/>
      <c r="T19" s="286"/>
      <c r="U19" s="284" cm="1"/>
      <c r="V19" s="285"/>
      <c r="W19" s="285"/>
      <c r="X19" s="286"/>
      <c r="Y19" s="284" cm="1"/>
      <c r="Z19" s="285"/>
      <c r="AA19" s="285"/>
      <c r="AB19" s="286"/>
      <c r="AC19" s="55"/>
      <c r="AF19" s="284" cm="1"/>
      <c r="AG19" s="285"/>
      <c r="AH19" s="285"/>
      <c r="AI19" s="286"/>
      <c r="AJ19" s="284" cm="1"/>
      <c r="AK19" s="285"/>
      <c r="AL19" s="285"/>
      <c r="AM19" s="286"/>
      <c r="AN19" s="284" cm="1"/>
      <c r="AO19" s="285"/>
      <c r="AP19" s="285"/>
      <c r="AQ19" s="286"/>
      <c r="AR19" s="55"/>
    </row>
    <row r="20" spans="2:44" s="56" customFormat="1" ht="15" customHeight="1" x14ac:dyDescent="0.25">
      <c r="B20" s="284" cm="1"/>
      <c r="C20" s="285"/>
      <c r="D20" s="285"/>
      <c r="E20" s="286"/>
      <c r="F20" s="284" cm="1"/>
      <c r="G20" s="285"/>
      <c r="H20" s="285"/>
      <c r="I20" s="286"/>
      <c r="J20" s="284" cm="1"/>
      <c r="K20" s="285"/>
      <c r="L20" s="285"/>
      <c r="M20" s="286"/>
      <c r="N20" s="55"/>
      <c r="O20" s="55"/>
      <c r="Q20" s="284" cm="1"/>
      <c r="R20" s="285"/>
      <c r="S20" s="285"/>
      <c r="T20" s="286"/>
      <c r="U20" s="284" cm="1"/>
      <c r="V20" s="285"/>
      <c r="W20" s="285"/>
      <c r="X20" s="286"/>
      <c r="Y20" s="284" cm="1"/>
      <c r="Z20" s="285"/>
      <c r="AA20" s="285"/>
      <c r="AB20" s="286"/>
      <c r="AC20" s="55"/>
      <c r="AF20" s="284" cm="1"/>
      <c r="AG20" s="285"/>
      <c r="AH20" s="285"/>
      <c r="AI20" s="286"/>
      <c r="AJ20" s="284" cm="1"/>
      <c r="AK20" s="285"/>
      <c r="AL20" s="285"/>
      <c r="AM20" s="286"/>
      <c r="AN20" s="284" cm="1"/>
      <c r="AO20" s="285"/>
      <c r="AP20" s="285"/>
      <c r="AQ20" s="286"/>
      <c r="AR20" s="55"/>
    </row>
    <row r="21" spans="2:44" s="53" customFormat="1" ht="23.25" customHeight="1" x14ac:dyDescent="0.25">
      <c r="B21" s="278"/>
      <c r="C21" s="279"/>
      <c r="D21" s="279"/>
      <c r="E21" s="280"/>
      <c r="F21" s="278"/>
      <c r="G21" s="279"/>
      <c r="H21" s="279"/>
      <c r="I21" s="280"/>
      <c r="J21" s="278"/>
      <c r="K21" s="279"/>
      <c r="L21" s="279"/>
      <c r="M21" s="280"/>
      <c r="N21" s="54"/>
      <c r="O21" s="54"/>
      <c r="Q21" s="278"/>
      <c r="R21" s="279"/>
      <c r="S21" s="279"/>
      <c r="T21" s="280"/>
      <c r="U21" s="278"/>
      <c r="V21" s="279"/>
      <c r="W21" s="279"/>
      <c r="X21" s="280"/>
      <c r="Y21" s="278"/>
      <c r="Z21" s="279"/>
      <c r="AA21" s="279"/>
      <c r="AB21" s="280"/>
      <c r="AC21" s="54"/>
      <c r="AF21" s="278"/>
      <c r="AG21" s="279"/>
      <c r="AH21" s="279"/>
      <c r="AI21" s="280"/>
      <c r="AJ21" s="278"/>
      <c r="AK21" s="279"/>
      <c r="AL21" s="279"/>
      <c r="AM21" s="280"/>
      <c r="AN21" s="278"/>
      <c r="AO21" s="279"/>
      <c r="AP21" s="279"/>
      <c r="AQ21" s="280"/>
      <c r="AR21" s="54"/>
    </row>
    <row r="22" spans="2:44" s="67" customFormat="1" ht="12" customHeight="1" x14ac:dyDescent="0.25">
      <c r="B22" s="62"/>
      <c r="C22" s="63"/>
      <c r="D22" s="64"/>
      <c r="E22" s="65"/>
      <c r="F22" s="62"/>
      <c r="G22" s="63"/>
      <c r="H22" s="64"/>
      <c r="I22" s="65"/>
      <c r="J22" s="62"/>
      <c r="K22" s="63"/>
      <c r="L22" s="64"/>
      <c r="M22" s="65"/>
      <c r="N22" s="66"/>
      <c r="O22" s="66"/>
      <c r="Q22" s="62"/>
      <c r="R22" s="63"/>
      <c r="S22" s="64"/>
      <c r="T22" s="65"/>
      <c r="U22" s="62"/>
      <c r="V22" s="63"/>
      <c r="W22" s="64"/>
      <c r="X22" s="65"/>
      <c r="Y22" s="62"/>
      <c r="Z22" s="63"/>
      <c r="AA22" s="64"/>
      <c r="AB22" s="65"/>
      <c r="AC22" s="66"/>
      <c r="AF22" s="62"/>
      <c r="AG22" s="63"/>
      <c r="AH22" s="64"/>
      <c r="AI22" s="65"/>
      <c r="AJ22" s="62"/>
      <c r="AK22" s="63"/>
      <c r="AL22" s="64"/>
      <c r="AM22" s="65"/>
      <c r="AN22" s="62"/>
      <c r="AO22" s="63"/>
      <c r="AP22" s="64"/>
      <c r="AQ22" s="65"/>
      <c r="AR22" s="66"/>
    </row>
    <row r="23" spans="2:44" s="60" customFormat="1" ht="35.25" customHeight="1" x14ac:dyDescent="0.45">
      <c r="B23" s="57"/>
      <c r="C23" s="58" cm="1"/>
      <c r="D23" s="261" cm="1"/>
      <c r="E23" s="59"/>
      <c r="F23" s="57"/>
      <c r="G23" s="58" cm="1"/>
      <c r="H23" s="261" cm="1"/>
      <c r="I23" s="59"/>
      <c r="J23" s="57"/>
      <c r="K23" s="58" cm="1"/>
      <c r="L23" s="261" cm="1"/>
      <c r="M23" s="59"/>
      <c r="O23" s="61"/>
      <c r="Q23" s="57"/>
      <c r="R23" s="58" cm="1"/>
      <c r="S23" s="261" cm="1"/>
      <c r="T23" s="59"/>
      <c r="U23" s="57"/>
      <c r="V23" s="58" cm="1"/>
      <c r="W23" s="261" cm="1"/>
      <c r="X23" s="59"/>
      <c r="Y23" s="57"/>
      <c r="Z23" s="58" cm="1"/>
      <c r="AA23" s="261" cm="1"/>
      <c r="AB23" s="59"/>
      <c r="AF23" s="57"/>
      <c r="AG23" s="58" cm="1"/>
      <c r="AH23" s="261" cm="1"/>
      <c r="AI23" s="59"/>
      <c r="AJ23" s="57"/>
      <c r="AK23" s="58" cm="1"/>
      <c r="AL23" s="261" cm="1"/>
      <c r="AM23" s="59"/>
      <c r="AN23" s="57"/>
      <c r="AO23" s="58" cm="1"/>
      <c r="AP23" s="261" cm="1"/>
      <c r="AQ23" s="59"/>
    </row>
    <row r="24" spans="2:44" s="53" customFormat="1" ht="26.25" customHeight="1" x14ac:dyDescent="0.25">
      <c r="B24" s="284" cm="1"/>
      <c r="C24" s="285"/>
      <c r="D24" s="285"/>
      <c r="E24" s="286"/>
      <c r="F24" s="284" cm="1"/>
      <c r="G24" s="285"/>
      <c r="H24" s="285"/>
      <c r="I24" s="286"/>
      <c r="J24" s="284" cm="1"/>
      <c r="K24" s="285"/>
      <c r="L24" s="285"/>
      <c r="M24" s="286"/>
      <c r="N24" s="54"/>
      <c r="O24" s="54"/>
      <c r="Q24" s="284" cm="1"/>
      <c r="R24" s="285"/>
      <c r="S24" s="285"/>
      <c r="T24" s="286"/>
      <c r="U24" s="284" cm="1"/>
      <c r="V24" s="285"/>
      <c r="W24" s="285"/>
      <c r="X24" s="286"/>
      <c r="Y24" s="284" cm="1"/>
      <c r="Z24" s="285"/>
      <c r="AA24" s="285"/>
      <c r="AB24" s="286"/>
      <c r="AC24" s="54"/>
      <c r="AF24" s="284" cm="1"/>
      <c r="AG24" s="285"/>
      <c r="AH24" s="285"/>
      <c r="AI24" s="286"/>
      <c r="AJ24" s="284" cm="1"/>
      <c r="AK24" s="285"/>
      <c r="AL24" s="285"/>
      <c r="AM24" s="286"/>
      <c r="AN24" s="284" cm="1"/>
      <c r="AO24" s="285"/>
      <c r="AP24" s="285"/>
      <c r="AQ24" s="286"/>
      <c r="AR24" s="54"/>
    </row>
    <row r="25" spans="2:44" s="56" customFormat="1" ht="15" customHeight="1" x14ac:dyDescent="0.25">
      <c r="B25" s="284" cm="1"/>
      <c r="C25" s="285"/>
      <c r="D25" s="285"/>
      <c r="E25" s="286"/>
      <c r="F25" s="284" cm="1"/>
      <c r="G25" s="285"/>
      <c r="H25" s="285"/>
      <c r="I25" s="286"/>
      <c r="J25" s="284" cm="1"/>
      <c r="K25" s="285"/>
      <c r="L25" s="285"/>
      <c r="M25" s="286"/>
      <c r="N25" s="55"/>
      <c r="O25" s="55"/>
      <c r="Q25" s="284" cm="1"/>
      <c r="R25" s="285"/>
      <c r="S25" s="285"/>
      <c r="T25" s="286"/>
      <c r="U25" s="284" cm="1"/>
      <c r="V25" s="285"/>
      <c r="W25" s="285"/>
      <c r="X25" s="286"/>
      <c r="Y25" s="284" cm="1"/>
      <c r="Z25" s="285"/>
      <c r="AA25" s="285"/>
      <c r="AB25" s="286"/>
      <c r="AC25" s="55"/>
      <c r="AF25" s="284" cm="1"/>
      <c r="AG25" s="285"/>
      <c r="AH25" s="285"/>
      <c r="AI25" s="286"/>
      <c r="AJ25" s="284" cm="1"/>
      <c r="AK25" s="285"/>
      <c r="AL25" s="285"/>
      <c r="AM25" s="286"/>
      <c r="AN25" s="284" cm="1"/>
      <c r="AO25" s="285"/>
      <c r="AP25" s="285"/>
      <c r="AQ25" s="286"/>
      <c r="AR25" s="55"/>
    </row>
    <row r="26" spans="2:44" s="56" customFormat="1" ht="15" customHeight="1" x14ac:dyDescent="0.25">
      <c r="B26" s="284" cm="1"/>
      <c r="C26" s="285"/>
      <c r="D26" s="285"/>
      <c r="E26" s="286"/>
      <c r="F26" s="284" cm="1"/>
      <c r="G26" s="285"/>
      <c r="H26" s="285"/>
      <c r="I26" s="286"/>
      <c r="J26" s="284" cm="1"/>
      <c r="K26" s="285"/>
      <c r="L26" s="285"/>
      <c r="M26" s="286"/>
      <c r="N26" s="55"/>
      <c r="O26" s="55"/>
      <c r="Q26" s="284" cm="1"/>
      <c r="R26" s="285"/>
      <c r="S26" s="285"/>
      <c r="T26" s="286"/>
      <c r="U26" s="284" cm="1"/>
      <c r="V26" s="285"/>
      <c r="W26" s="285"/>
      <c r="X26" s="286"/>
      <c r="Y26" s="284" cm="1"/>
      <c r="Z26" s="285"/>
      <c r="AA26" s="285"/>
      <c r="AB26" s="286"/>
      <c r="AC26" s="55"/>
      <c r="AF26" s="284" cm="1"/>
      <c r="AG26" s="285"/>
      <c r="AH26" s="285"/>
      <c r="AI26" s="286"/>
      <c r="AJ26" s="284" cm="1"/>
      <c r="AK26" s="285"/>
      <c r="AL26" s="285"/>
      <c r="AM26" s="286"/>
      <c r="AN26" s="284" cm="1"/>
      <c r="AO26" s="285"/>
      <c r="AP26" s="285"/>
      <c r="AQ26" s="286"/>
      <c r="AR26" s="55"/>
    </row>
    <row r="27" spans="2:44" s="56" customFormat="1" ht="15" customHeight="1" x14ac:dyDescent="0.25">
      <c r="B27" s="284" cm="1"/>
      <c r="C27" s="285"/>
      <c r="D27" s="285"/>
      <c r="E27" s="286"/>
      <c r="F27" s="284" cm="1"/>
      <c r="G27" s="285"/>
      <c r="H27" s="285"/>
      <c r="I27" s="286"/>
      <c r="J27" s="284" cm="1"/>
      <c r="K27" s="285"/>
      <c r="L27" s="285"/>
      <c r="M27" s="286"/>
      <c r="N27" s="55"/>
      <c r="O27" s="55"/>
      <c r="Q27" s="284" cm="1"/>
      <c r="R27" s="285"/>
      <c r="S27" s="285"/>
      <c r="T27" s="286"/>
      <c r="U27" s="284" cm="1"/>
      <c r="V27" s="285"/>
      <c r="W27" s="285"/>
      <c r="X27" s="286"/>
      <c r="Y27" s="284" cm="1"/>
      <c r="Z27" s="285"/>
      <c r="AA27" s="285"/>
      <c r="AB27" s="286"/>
      <c r="AC27" s="55"/>
      <c r="AF27" s="284" cm="1"/>
      <c r="AG27" s="285"/>
      <c r="AH27" s="285"/>
      <c r="AI27" s="286"/>
      <c r="AJ27" s="284" cm="1"/>
      <c r="AK27" s="285"/>
      <c r="AL27" s="285"/>
      <c r="AM27" s="286"/>
      <c r="AN27" s="284" cm="1"/>
      <c r="AO27" s="285"/>
      <c r="AP27" s="285"/>
      <c r="AQ27" s="286"/>
      <c r="AR27" s="55"/>
    </row>
    <row r="28" spans="2:44" s="53" customFormat="1" ht="23.25" customHeight="1" x14ac:dyDescent="0.25">
      <c r="B28" s="278"/>
      <c r="C28" s="279"/>
      <c r="D28" s="279"/>
      <c r="E28" s="280"/>
      <c r="F28" s="278"/>
      <c r="G28" s="279"/>
      <c r="H28" s="279"/>
      <c r="I28" s="280"/>
      <c r="J28" s="278"/>
      <c r="K28" s="279"/>
      <c r="L28" s="279"/>
      <c r="M28" s="280"/>
      <c r="N28" s="54"/>
      <c r="O28" s="54"/>
      <c r="Q28" s="278"/>
      <c r="R28" s="279"/>
      <c r="S28" s="279"/>
      <c r="T28" s="280"/>
      <c r="U28" s="278"/>
      <c r="V28" s="279"/>
      <c r="W28" s="279"/>
      <c r="X28" s="280"/>
      <c r="Y28" s="278"/>
      <c r="Z28" s="279"/>
      <c r="AA28" s="279"/>
      <c r="AB28" s="280"/>
      <c r="AC28" s="54"/>
      <c r="AF28" s="278"/>
      <c r="AG28" s="279"/>
      <c r="AH28" s="279"/>
      <c r="AI28" s="280"/>
      <c r="AJ28" s="278"/>
      <c r="AK28" s="279"/>
      <c r="AL28" s="279"/>
      <c r="AM28" s="280"/>
      <c r="AN28" s="278"/>
      <c r="AO28" s="279"/>
      <c r="AP28" s="279"/>
      <c r="AQ28" s="280"/>
      <c r="AR28" s="54"/>
    </row>
    <row r="29" spans="2:44" s="67" customFormat="1" ht="12" customHeight="1" x14ac:dyDescent="0.25">
      <c r="B29" s="62">
        <v>1</v>
      </c>
      <c r="C29" s="63" t="str">
        <f>VLOOKUP($B$52,BASE!$A$2:$BN$2454,3+B29,0)</f>
        <v>10B</v>
      </c>
      <c r="D29" s="64">
        <f>MATCH(C29,LUR!$A:$A,0)</f>
        <v>47</v>
      </c>
      <c r="E29" s="65"/>
      <c r="F29" s="62">
        <v>2</v>
      </c>
      <c r="G29" s="63" t="str">
        <f>VLOOKUP($B$52,BASE!$A$2:$BN$2454,3+F29,0)</f>
        <v>12Q</v>
      </c>
      <c r="H29" s="64">
        <f>MATCH(G29,LUR!$A:$A,0)</f>
        <v>127</v>
      </c>
      <c r="I29" s="65"/>
      <c r="J29" s="62"/>
      <c r="K29" s="63"/>
      <c r="L29" s="64"/>
      <c r="M29" s="65"/>
      <c r="N29" s="66"/>
      <c r="O29" s="66"/>
      <c r="Q29" s="62">
        <v>7</v>
      </c>
      <c r="R29" s="63" t="str">
        <f>VLOOKUP($B$52,BASE!$A$2:$BN$2454,3+Q29,0)</f>
        <v>30Q</v>
      </c>
      <c r="S29" s="64">
        <f>MATCH(R29,LUR!$A:$A,0)</f>
        <v>442</v>
      </c>
      <c r="T29" s="65"/>
      <c r="U29" s="62">
        <v>8</v>
      </c>
      <c r="V29" s="63" t="str">
        <f>VLOOKUP($B$52,BASE!$A$2:$BN$2454,3+U29,0)</f>
        <v>30R</v>
      </c>
      <c r="W29" s="64">
        <f>MATCH(V29,LUR!$A:$A,0)</f>
        <v>437</v>
      </c>
      <c r="X29" s="65"/>
      <c r="Y29" s="62"/>
      <c r="Z29" s="63"/>
      <c r="AA29" s="64"/>
      <c r="AB29" s="65"/>
      <c r="AC29" s="66"/>
      <c r="AF29" s="62">
        <v>13</v>
      </c>
      <c r="AG29" s="63" t="str">
        <f>VLOOKUP($B$52,BASE!$A$2:$BN$2454,3+AF29,0)</f>
        <v>40P</v>
      </c>
      <c r="AH29" s="64">
        <f>MATCH(AG29,LUR!$A:$A,0)</f>
        <v>522</v>
      </c>
      <c r="AI29" s="65"/>
      <c r="AJ29" s="62">
        <v>14</v>
      </c>
      <c r="AK29" s="63" t="str">
        <f>VLOOKUP($B$52,BASE!$A$2:$BN$2454,3+AJ29,0)</f>
        <v>41R</v>
      </c>
      <c r="AL29" s="64">
        <f>MATCH(AK29,LUR!$A:$A,0)</f>
        <v>542</v>
      </c>
      <c r="AM29" s="65"/>
      <c r="AN29" s="62"/>
      <c r="AO29" s="63"/>
      <c r="AP29" s="64"/>
      <c r="AQ29" s="65"/>
      <c r="AR29" s="66"/>
    </row>
    <row r="30" spans="2:44" s="60" customFormat="1" ht="35.25" customHeight="1" x14ac:dyDescent="0.45">
      <c r="B30" s="57"/>
      <c r="C30" s="58" cm="1">
        <f t="array" ref="C30">INDEX(LUR!$A:$L,(_xlfn.XMATCH(C29,LUR!$A:$A,1)),2)</f>
        <v>10</v>
      </c>
      <c r="D30" s="276" t="str" cm="1">
        <f t="array" ref="D30">INDEX(LUR!$A:$L,D29,3)&amp;(RGBCOLOR((INDEX(LUR!$A:$L,D29,6)),(INDEX(LUR!$A:$L,D29,7)),(INDEX(LUR!$A:$L,D29,8))))</f>
        <v>B</v>
      </c>
      <c r="E30" s="59"/>
      <c r="F30" s="57"/>
      <c r="G30" s="58" cm="1">
        <f t="array" ref="G30">INDEX(LUR!$A:$L,(_xlfn.XMATCH(G29,LUR!$A:$A,1)),2)</f>
        <v>12</v>
      </c>
      <c r="H30" s="275" t="str" cm="1">
        <f t="array" ref="H30">INDEX(LUR!$A:$L,H29,3)&amp;(RGBCOLOR((INDEX(LUR!$A:$L,H29,6)),(INDEX(LUR!$A:$L,H29,7)),(INDEX(LUR!$A:$L,H29,8))))</f>
        <v>Q</v>
      </c>
      <c r="I30" s="59"/>
      <c r="J30" s="57"/>
      <c r="K30" s="58" cm="1"/>
      <c r="L30" s="261" cm="1"/>
      <c r="M30" s="59"/>
      <c r="O30" s="61"/>
      <c r="Q30" s="57"/>
      <c r="R30" s="58" cm="1">
        <f t="array" ref="R30">INDEX(LUR!$A:$L,(_xlfn.XMATCH(R29,LUR!$A:$A,1)),2)</f>
        <v>30</v>
      </c>
      <c r="S30" s="274" t="str" cm="1">
        <f t="array" ref="S30">INDEX(LUR!$A:$L,S29,3)&amp;(RGBCOLOR((INDEX(LUR!$A:$L,S29,6)),(INDEX(LUR!$A:$L,S29,7)),(INDEX(LUR!$A:$L,S29,8))))</f>
        <v>Q</v>
      </c>
      <c r="T30" s="59"/>
      <c r="U30" s="57"/>
      <c r="V30" s="58" cm="1">
        <f t="array" ref="V30">INDEX(LUR!$A:$L,(_xlfn.XMATCH(V29,LUR!$A:$A,1)),2)</f>
        <v>30</v>
      </c>
      <c r="W30" s="274" t="str" cm="1">
        <f t="array" ref="W30">INDEX(LUR!$A:$L,W29,3)&amp;(RGBCOLOR((INDEX(LUR!$A:$L,W29,6)),(INDEX(LUR!$A:$L,W29,7)),(INDEX(LUR!$A:$L,W29,8))))</f>
        <v>R</v>
      </c>
      <c r="X30" s="59"/>
      <c r="Y30" s="57"/>
      <c r="Z30" s="58" cm="1"/>
      <c r="AA30" s="261" cm="1"/>
      <c r="AB30" s="59"/>
      <c r="AF30" s="57"/>
      <c r="AG30" s="58" cm="1">
        <f t="array" ref="AG30">INDEX(LUR!$A:$L,(_xlfn.XMATCH(AG29,LUR!$A:$A,1)),2)</f>
        <v>40</v>
      </c>
      <c r="AH30" s="265" t="str" cm="1">
        <f t="array" ref="AH30">INDEX(LUR!$A:$L,AH29,3)&amp;(RGBCOLOR((INDEX(LUR!$A:$L,AH29,6)),(INDEX(LUR!$A:$L,AH29,7)),(INDEX(LUR!$A:$L,AH29,8))))</f>
        <v>P</v>
      </c>
      <c r="AI30" s="59"/>
      <c r="AJ30" s="57"/>
      <c r="AK30" s="58" cm="1">
        <f t="array" ref="AK30">INDEX(LUR!$A:$L,(_xlfn.XMATCH(AK29,LUR!$A:$A,1)),2)</f>
        <v>41</v>
      </c>
      <c r="AL30" s="265" t="str" cm="1">
        <f t="array" ref="AL30">INDEX(LUR!$A:$L,AL29,3)&amp;(RGBCOLOR((INDEX(LUR!$A:$L,AL29,6)),(INDEX(LUR!$A:$L,AL29,7)),(INDEX(LUR!$A:$L,AL29,8))))</f>
        <v>R</v>
      </c>
      <c r="AM30" s="59"/>
      <c r="AN30" s="57"/>
      <c r="AO30" s="58" cm="1"/>
      <c r="AP30" s="261" cm="1"/>
      <c r="AQ30" s="59"/>
    </row>
    <row r="31" spans="2:44" s="53" customFormat="1" ht="26.25" customHeight="1" x14ac:dyDescent="0.25">
      <c r="B31" s="284" t="str" cm="1">
        <f t="array" ref="B31">CONCATENATE("a ",INDEX(LUR!$A:$L,D29+3,4))</f>
        <v>a LOBOS VIEJOS</v>
      </c>
      <c r="C31" s="285"/>
      <c r="D31" s="285"/>
      <c r="E31" s="286"/>
      <c r="F31" s="284" t="str" cm="1">
        <f t="array" ref="F31">CONCATENATE("a ",INDEX(LUR!$A:$L,H29+3,4))</f>
        <v>a PUERTO</v>
      </c>
      <c r="G31" s="285"/>
      <c r="H31" s="285"/>
      <c r="I31" s="286"/>
      <c r="J31" s="284" cm="1"/>
      <c r="K31" s="285"/>
      <c r="L31" s="285"/>
      <c r="M31" s="286"/>
      <c r="N31" s="54"/>
      <c r="O31" s="54"/>
      <c r="Q31" s="284" t="str" cm="1">
        <f t="array" ref="Q31">CONCATENATE("a ",INDEX(LUR!$A:$L,S29+3,4))</f>
        <v>a HIGUERAS</v>
      </c>
      <c r="R31" s="285"/>
      <c r="S31" s="285"/>
      <c r="T31" s="286"/>
      <c r="U31" s="284" t="str" cm="1">
        <f t="array" ref="U31">CONCATENATE("a ",INDEX(LUR!$A:$L,W29+3,4))</f>
        <v>a HIGUERAS</v>
      </c>
      <c r="V31" s="285"/>
      <c r="W31" s="285"/>
      <c r="X31" s="286"/>
      <c r="Y31" s="284" cm="1"/>
      <c r="Z31" s="285"/>
      <c r="AA31" s="285"/>
      <c r="AB31" s="286"/>
      <c r="AC31" s="54"/>
      <c r="AF31" s="284" t="str" cm="1">
        <f t="array" ref="AF31">CONCATENATE("a ",INDEX(LUR!$A:$L,AH29+3,4))</f>
        <v>a 4 ESQUINAS</v>
      </c>
      <c r="AG31" s="285"/>
      <c r="AH31" s="285"/>
      <c r="AI31" s="286"/>
      <c r="AJ31" s="284" t="str" cm="1">
        <f t="array" ref="AJ31">CONCATENATE("a ",INDEX(LUR!$A:$L,AL29+3,4))</f>
        <v>a HUALPENCILLO</v>
      </c>
      <c r="AK31" s="285"/>
      <c r="AL31" s="285"/>
      <c r="AM31" s="286"/>
      <c r="AN31" s="284" cm="1"/>
      <c r="AO31" s="285"/>
      <c r="AP31" s="285"/>
      <c r="AQ31" s="286"/>
      <c r="AR31" s="54"/>
    </row>
    <row r="32" spans="2:44" s="56" customFormat="1" ht="15" customHeight="1" x14ac:dyDescent="0.25">
      <c r="B32" s="284" t="str" cm="1">
        <f t="array" ref="B32">INDEX(LUR!$A:$L,D29,4)</f>
        <v>San Martín</v>
      </c>
      <c r="C32" s="285"/>
      <c r="D32" s="285"/>
      <c r="E32" s="286"/>
      <c r="F32" s="284" t="str" cm="1">
        <f t="array" ref="F32">INDEX(LUR!$A:$L,H29,4)</f>
        <v>Prat-Vega</v>
      </c>
      <c r="G32" s="285"/>
      <c r="H32" s="285"/>
      <c r="I32" s="286"/>
      <c r="J32" s="284" cm="1"/>
      <c r="K32" s="285"/>
      <c r="L32" s="285"/>
      <c r="M32" s="286"/>
      <c r="N32" s="55"/>
      <c r="O32" s="55"/>
      <c r="Q32" s="284" t="str" cm="1">
        <f t="array" ref="Q32">INDEX(LUR!$A:$L,S29,4)</f>
        <v>O´Higgins- Vega</v>
      </c>
      <c r="R32" s="285"/>
      <c r="S32" s="285"/>
      <c r="T32" s="286"/>
      <c r="U32" s="284" t="str" cm="1">
        <f t="array" ref="U32">INDEX(LUR!$A:$L,W29,4)</f>
        <v>O´Higgins- Prat</v>
      </c>
      <c r="V32" s="285"/>
      <c r="W32" s="285"/>
      <c r="X32" s="286"/>
      <c r="Y32" s="284" cm="1"/>
      <c r="Z32" s="285"/>
      <c r="AA32" s="285"/>
      <c r="AB32" s="286"/>
      <c r="AC32" s="55"/>
      <c r="AF32" s="284" t="str" cm="1">
        <f t="array" ref="AF32">INDEX(LUR!$A:$L,AH29,4)</f>
        <v>Freire- Prat</v>
      </c>
      <c r="AG32" s="285"/>
      <c r="AH32" s="285"/>
      <c r="AI32" s="286"/>
      <c r="AJ32" s="284" t="str" cm="1">
        <f t="array" ref="AJ32">INDEX(LUR!$A:$L,AL29,4)</f>
        <v>Centro - Freire</v>
      </c>
      <c r="AK32" s="285"/>
      <c r="AL32" s="285"/>
      <c r="AM32" s="286"/>
      <c r="AN32" s="284" cm="1"/>
      <c r="AO32" s="285"/>
      <c r="AP32" s="285"/>
      <c r="AQ32" s="286"/>
      <c r="AR32" s="55"/>
    </row>
    <row r="33" spans="2:44" s="56" customFormat="1" ht="15" customHeight="1" x14ac:dyDescent="0.25">
      <c r="B33" s="284" t="str" cm="1">
        <f t="array" ref="B33">INDEX(LUR!$A:$L,D29+1,4)</f>
        <v>Mall-Autopista</v>
      </c>
      <c r="C33" s="285"/>
      <c r="D33" s="285"/>
      <c r="E33" s="286"/>
      <c r="F33" s="284" t="str" cm="1">
        <f t="array" ref="F33">INDEX(LUR!$A:$L,H29+1,4)</f>
        <v>Club Hípico</v>
      </c>
      <c r="G33" s="285"/>
      <c r="H33" s="285"/>
      <c r="I33" s="286"/>
      <c r="J33" s="284" cm="1"/>
      <c r="K33" s="285"/>
      <c r="L33" s="285"/>
      <c r="M33" s="286"/>
      <c r="N33" s="55"/>
      <c r="O33" s="55"/>
      <c r="Q33" s="284" t="str" cm="1">
        <f t="array" ref="Q33">INDEX(LUR!$A:$L,S29+1,4)</f>
        <v>Mall- Autopista</v>
      </c>
      <c r="R33" s="285"/>
      <c r="S33" s="285"/>
      <c r="T33" s="286"/>
      <c r="U33" s="284" t="str" cm="1">
        <f t="array" ref="U33">INDEX(LUR!$A:$L,W29+1,4)</f>
        <v>Vega - Colón</v>
      </c>
      <c r="V33" s="285"/>
      <c r="W33" s="285"/>
      <c r="X33" s="286"/>
      <c r="Y33" s="284" cm="1"/>
      <c r="Z33" s="285"/>
      <c r="AA33" s="285"/>
      <c r="AB33" s="286"/>
      <c r="AC33" s="55"/>
      <c r="AF33" s="284" t="str" cm="1">
        <f t="array" ref="AF33">INDEX(LUR!$A:$L,AH29+1,4)</f>
        <v>Vega- Lan C</v>
      </c>
      <c r="AG33" s="285"/>
      <c r="AH33" s="285"/>
      <c r="AI33" s="286"/>
      <c r="AJ33" s="284" t="str" cm="1">
        <f t="array" ref="AJ33">INDEX(LUR!$A:$L,AL29+1,4)</f>
        <v>Vega- Lan B</v>
      </c>
      <c r="AK33" s="285"/>
      <c r="AL33" s="285"/>
      <c r="AM33" s="286"/>
      <c r="AN33" s="284" cm="1"/>
      <c r="AO33" s="285"/>
      <c r="AP33" s="285"/>
      <c r="AQ33" s="286"/>
      <c r="AR33" s="55"/>
    </row>
    <row r="34" spans="2:44" s="56" customFormat="1" ht="15" customHeight="1" x14ac:dyDescent="0.25">
      <c r="B34" s="284" t="str" cm="1">
        <f t="array" ref="B34">INDEX(LUR!$A:$L,D29+2,4)</f>
        <v>Thno-S.Vicente</v>
      </c>
      <c r="C34" s="285"/>
      <c r="D34" s="285"/>
      <c r="E34" s="286"/>
      <c r="F34" s="284" t="str" cm="1">
        <f t="array" ref="F34">INDEX(LUR!$A:$L,H29+2,4)</f>
        <v>Industrias</v>
      </c>
      <c r="G34" s="285"/>
      <c r="H34" s="285"/>
      <c r="I34" s="286"/>
      <c r="J34" s="284" cm="1"/>
      <c r="K34" s="285"/>
      <c r="L34" s="285"/>
      <c r="M34" s="286"/>
      <c r="N34" s="55"/>
      <c r="O34" s="55"/>
      <c r="Q34" s="284" t="str" cm="1">
        <f t="array" ref="Q34">INDEX(LUR!$A:$L,S29+2,4)</f>
        <v>V. San Martín</v>
      </c>
      <c r="R34" s="285"/>
      <c r="S34" s="285"/>
      <c r="T34" s="286"/>
      <c r="U34" s="284" t="str" cm="1">
        <f t="array" ref="U34">INDEX(LUR!$A:$L,W29+2,4)</f>
        <v>V.San Martín</v>
      </c>
      <c r="V34" s="285"/>
      <c r="W34" s="285"/>
      <c r="X34" s="286"/>
      <c r="Y34" s="284" cm="1"/>
      <c r="Z34" s="285"/>
      <c r="AA34" s="285"/>
      <c r="AB34" s="286"/>
      <c r="AC34" s="55"/>
      <c r="AF34" s="284" t="str" cm="1">
        <f t="array" ref="AF34">INDEX(LUR!$A:$L,AH29+2,4)</f>
        <v>Bremen -Cañería</v>
      </c>
      <c r="AG34" s="285"/>
      <c r="AH34" s="285"/>
      <c r="AI34" s="286"/>
      <c r="AJ34" s="284" t="str" cm="1">
        <f t="array" ref="AJ34">INDEX(LUR!$A:$L,AL29+2,4)</f>
        <v>Los Boldos</v>
      </c>
      <c r="AK34" s="285"/>
      <c r="AL34" s="285"/>
      <c r="AM34" s="286"/>
      <c r="AN34" s="284" cm="1"/>
      <c r="AO34" s="285"/>
      <c r="AP34" s="285"/>
      <c r="AQ34" s="286"/>
      <c r="AR34" s="55"/>
    </row>
    <row r="35" spans="2:44" s="53" customFormat="1" ht="23.25" customHeight="1" x14ac:dyDescent="0.25">
      <c r="B35" s="278" t="s">
        <v>552</v>
      </c>
      <c r="C35" s="279"/>
      <c r="D35" s="279"/>
      <c r="E35" s="280"/>
      <c r="F35" s="278" t="s">
        <v>552</v>
      </c>
      <c r="G35" s="279"/>
      <c r="H35" s="279"/>
      <c r="I35" s="280"/>
      <c r="J35" s="278"/>
      <c r="K35" s="279"/>
      <c r="L35" s="279"/>
      <c r="M35" s="280"/>
      <c r="N35" s="54"/>
      <c r="O35" s="54"/>
      <c r="Q35" s="278" t="s">
        <v>552</v>
      </c>
      <c r="R35" s="279"/>
      <c r="S35" s="279"/>
      <c r="T35" s="280"/>
      <c r="U35" s="278" t="s">
        <v>552</v>
      </c>
      <c r="V35" s="279"/>
      <c r="W35" s="279"/>
      <c r="X35" s="280"/>
      <c r="Y35" s="278"/>
      <c r="Z35" s="279"/>
      <c r="AA35" s="279"/>
      <c r="AB35" s="280"/>
      <c r="AC35" s="54"/>
      <c r="AF35" s="278" t="s">
        <v>552</v>
      </c>
      <c r="AG35" s="279"/>
      <c r="AH35" s="279"/>
      <c r="AI35" s="280"/>
      <c r="AJ35" s="278" t="s">
        <v>552</v>
      </c>
      <c r="AK35" s="279"/>
      <c r="AL35" s="279"/>
      <c r="AM35" s="280"/>
      <c r="AN35" s="278"/>
      <c r="AO35" s="279"/>
      <c r="AP35" s="279"/>
      <c r="AQ35" s="280"/>
      <c r="AR35" s="54"/>
    </row>
    <row r="36" spans="2:44" s="67" customFormat="1" ht="12" customHeight="1" x14ac:dyDescent="0.25">
      <c r="B36" s="62">
        <v>3</v>
      </c>
      <c r="C36" s="63" t="str">
        <f>VLOOKUP($B$52,BASE!$A$2:$BN$2454,3+B36,0)</f>
        <v>12R</v>
      </c>
      <c r="D36" s="64">
        <f>MATCH(C36,LUR!$A:$A,0)</f>
        <v>132</v>
      </c>
      <c r="E36" s="65"/>
      <c r="F36" s="62">
        <v>4</v>
      </c>
      <c r="G36" s="63" t="str">
        <f>VLOOKUP($B$52,BASE!$A$2:$BN$2454,3+F36,0)</f>
        <v>23Q</v>
      </c>
      <c r="H36" s="64">
        <f>MATCH(G36,LUR!$A:$A,0)</f>
        <v>372</v>
      </c>
      <c r="I36" s="65"/>
      <c r="J36" s="62"/>
      <c r="K36" s="63"/>
      <c r="L36" s="64"/>
      <c r="M36" s="65"/>
      <c r="N36" s="66"/>
      <c r="O36" s="66"/>
      <c r="Q36" s="62">
        <v>9</v>
      </c>
      <c r="R36" s="63" t="str">
        <f>VLOOKUP($B$52,BASE!$A$2:$BN$2454,3+Q36,0)</f>
        <v>30Z</v>
      </c>
      <c r="S36" s="64">
        <f>MATCH(R36,LUR!$A:$A,0)</f>
        <v>447</v>
      </c>
      <c r="T36" s="65"/>
      <c r="U36" s="62">
        <v>10</v>
      </c>
      <c r="V36" s="63" t="str">
        <f>VLOOKUP($B$52,BASE!$A$2:$BN$2454,3+U36,0)</f>
        <v>31D</v>
      </c>
      <c r="W36" s="64">
        <f>MATCH(V36,LUR!$A:$A,0)</f>
        <v>477</v>
      </c>
      <c r="X36" s="65"/>
      <c r="Y36" s="62"/>
      <c r="Z36" s="63"/>
      <c r="AA36" s="64"/>
      <c r="AB36" s="65"/>
      <c r="AC36" s="66"/>
      <c r="AF36" s="62">
        <v>15</v>
      </c>
      <c r="AG36" s="63" t="str">
        <f>VLOOKUP($B$52,BASE!$A$2:$BN$2454,3+AF36,0)</f>
        <v>42H</v>
      </c>
      <c r="AH36" s="64">
        <f>MATCH(AG36,LUR!$A:$A,0)</f>
        <v>557</v>
      </c>
      <c r="AI36" s="65"/>
      <c r="AJ36" s="62">
        <v>16</v>
      </c>
      <c r="AK36" s="63" t="str">
        <f>VLOOKUP($B$52,BASE!$A$2:$BN$2454,3+AJ36,0)</f>
        <v>43T</v>
      </c>
      <c r="AL36" s="64">
        <f>MATCH(AK36,LUR!$A:$A,0)</f>
        <v>567</v>
      </c>
      <c r="AM36" s="65"/>
      <c r="AN36" s="62"/>
      <c r="AO36" s="63"/>
      <c r="AP36" s="64"/>
      <c r="AQ36" s="65"/>
      <c r="AR36" s="66"/>
    </row>
    <row r="37" spans="2:44" s="60" customFormat="1" ht="35.25" customHeight="1" x14ac:dyDescent="0.45">
      <c r="B37" s="57"/>
      <c r="C37" s="58" cm="1">
        <f t="array" ref="C37">INDEX(LUR!$A:$L,(_xlfn.XMATCH(C36,LUR!$A:$A,1)),2)</f>
        <v>12</v>
      </c>
      <c r="D37" s="275" t="str" cm="1">
        <f t="array" ref="D37">INDEX(LUR!$A:$L,D36,3)&amp;(RGBCOLOR((INDEX(LUR!$A:$L,D36,6)),(INDEX(LUR!$A:$L,D36,7)),(INDEX(LUR!$A:$L,D36,8))))</f>
        <v>R</v>
      </c>
      <c r="E37" s="59"/>
      <c r="F37" s="57"/>
      <c r="G37" s="58" cm="1">
        <f t="array" ref="G37">INDEX(LUR!$A:$L,(_xlfn.XMATCH(G36,LUR!$A:$A,1)),2)</f>
        <v>23</v>
      </c>
      <c r="H37" s="277" t="str" cm="1">
        <f t="array" ref="H37">INDEX(LUR!$A:$L,H36,3)&amp;(RGBCOLOR((INDEX(LUR!$A:$L,H36,6)),(INDEX(LUR!$A:$L,H36,7)),(INDEX(LUR!$A:$L,H36,8))))</f>
        <v>Q</v>
      </c>
      <c r="I37" s="59"/>
      <c r="J37" s="57"/>
      <c r="K37" s="58" cm="1"/>
      <c r="L37" s="261" cm="1"/>
      <c r="M37" s="59"/>
      <c r="O37" s="61"/>
      <c r="Q37" s="57"/>
      <c r="R37" s="58" cm="1">
        <f t="array" ref="R37">INDEX(LUR!$A:$L,(_xlfn.XMATCH(R36,LUR!$A:$A,1)),2)</f>
        <v>30</v>
      </c>
      <c r="S37" s="274" t="str" cm="1">
        <f t="array" ref="S37">INDEX(LUR!$A:$L,S36,3)&amp;(RGBCOLOR((INDEX(LUR!$A:$L,S36,6)),(INDEX(LUR!$A:$L,S36,7)),(INDEX(LUR!$A:$L,S36,8))))</f>
        <v>Z</v>
      </c>
      <c r="T37" s="59"/>
      <c r="U37" s="57"/>
      <c r="V37" s="58" cm="1">
        <f t="array" ref="V37">INDEX(LUR!$A:$L,(_xlfn.XMATCH(V36,LUR!$A:$A,1)),2)</f>
        <v>31</v>
      </c>
      <c r="W37" s="276" t="str" cm="1">
        <f t="array" ref="W37">INDEX(LUR!$A:$L,W36,3)&amp;(RGBCOLOR((INDEX(LUR!$A:$L,W36,6)),(INDEX(LUR!$A:$L,W36,7)),(INDEX(LUR!$A:$L,W36,8))))</f>
        <v>D</v>
      </c>
      <c r="X37" s="59"/>
      <c r="Y37" s="57"/>
      <c r="Z37" s="58" cm="1"/>
      <c r="AA37" s="261" cm="1"/>
      <c r="AB37" s="59"/>
      <c r="AF37" s="57"/>
      <c r="AG37" s="58" cm="1">
        <f t="array" ref="AG37">INDEX(LUR!$A:$L,(_xlfn.XMATCH(AG36,LUR!$A:$A,1)),2)</f>
        <v>42</v>
      </c>
      <c r="AH37" s="265" t="str" cm="1">
        <f t="array" ref="AH37">INDEX(LUR!$A:$L,AH36,3)&amp;(RGBCOLOR((INDEX(LUR!$A:$L,AH36,6)),(INDEX(LUR!$A:$L,AH36,7)),(INDEX(LUR!$A:$L,AH36,8))))</f>
        <v>H</v>
      </c>
      <c r="AI37" s="59"/>
      <c r="AJ37" s="57"/>
      <c r="AK37" s="58" cm="1">
        <f t="array" ref="AK37">INDEX(LUR!$A:$L,(_xlfn.XMATCH(AK36,LUR!$A:$A,1)),2)</f>
        <v>43</v>
      </c>
      <c r="AL37" s="265" t="str" cm="1">
        <f t="array" ref="AL37">INDEX(LUR!$A:$L,AL36,3)&amp;(RGBCOLOR((INDEX(LUR!$A:$L,AL36,6)),(INDEX(LUR!$A:$L,AL36,7)),(INDEX(LUR!$A:$L,AL36,8))))</f>
        <v>T</v>
      </c>
      <c r="AM37" s="59"/>
      <c r="AN37" s="57"/>
      <c r="AO37" s="58" cm="1"/>
      <c r="AP37" s="261" cm="1"/>
      <c r="AQ37" s="59"/>
    </row>
    <row r="38" spans="2:44" s="53" customFormat="1" ht="26.25" customHeight="1" x14ac:dyDescent="0.25">
      <c r="B38" s="284" t="str" cm="1">
        <f t="array" ref="B38">CONCATENATE("a ",INDEX(LUR!$A:$L,D36+3,4))</f>
        <v>a PUERTO</v>
      </c>
      <c r="C38" s="285"/>
      <c r="D38" s="285"/>
      <c r="E38" s="286"/>
      <c r="F38" s="284" t="str" cm="1">
        <f t="array" ref="F38">CONCATENATE("a ",INDEX(LUR!$A:$L,H36+3,4))</f>
        <v>a MICHAIHUE</v>
      </c>
      <c r="G38" s="285"/>
      <c r="H38" s="285"/>
      <c r="I38" s="286"/>
      <c r="J38" s="284" cm="1"/>
      <c r="K38" s="285"/>
      <c r="L38" s="285"/>
      <c r="M38" s="286"/>
      <c r="N38" s="54"/>
      <c r="O38" s="54"/>
      <c r="Q38" s="284" t="str" cm="1">
        <f t="array" ref="Q38">CONCATENATE("a ",INDEX(LUR!$A:$L,S36+3,4))</f>
        <v>a HOSPITAL HIGUERAS</v>
      </c>
      <c r="R38" s="285"/>
      <c r="S38" s="285"/>
      <c r="T38" s="286"/>
      <c r="U38" s="284" t="str" cm="1">
        <f t="array" ref="U38">CONCATENATE("a ",INDEX(LUR!$A:$L,W36+3,4))</f>
        <v>a LOBOS VIEJOS</v>
      </c>
      <c r="V38" s="285"/>
      <c r="W38" s="285"/>
      <c r="X38" s="286"/>
      <c r="Y38" s="284" cm="1"/>
      <c r="Z38" s="285"/>
      <c r="AA38" s="285"/>
      <c r="AB38" s="286"/>
      <c r="AC38" s="54"/>
      <c r="AF38" s="284" t="str" cm="1">
        <f t="array" ref="AF38">CONCATENATE("a ",INDEX(LUR!$A:$L,AH36+3,4))</f>
        <v>a HUALPEN - 4 ESQ</v>
      </c>
      <c r="AG38" s="285"/>
      <c r="AH38" s="285"/>
      <c r="AI38" s="286"/>
      <c r="AJ38" s="284" t="str" cm="1">
        <f t="array" ref="AJ38">CONCATENATE("a ",INDEX(LUR!$A:$L,AL36+3,4))</f>
        <v>a HUALPENCILLO</v>
      </c>
      <c r="AK38" s="285"/>
      <c r="AL38" s="285"/>
      <c r="AM38" s="286"/>
      <c r="AN38" s="284" cm="1"/>
      <c r="AO38" s="285"/>
      <c r="AP38" s="285"/>
      <c r="AQ38" s="286"/>
      <c r="AR38" s="54"/>
    </row>
    <row r="39" spans="2:44" s="56" customFormat="1" ht="15" customHeight="1" x14ac:dyDescent="0.25">
      <c r="B39" s="284" t="str" cm="1">
        <f t="array" ref="B39">INDEX(LUR!$A:$L,D36,4)</f>
        <v>Prat-Vega</v>
      </c>
      <c r="C39" s="285"/>
      <c r="D39" s="285"/>
      <c r="E39" s="286"/>
      <c r="F39" s="284" t="str" cm="1">
        <f t="array" ref="F39">INDEX(LUR!$A:$L,H36,4)</f>
        <v>Carrera-Vega</v>
      </c>
      <c r="G39" s="285"/>
      <c r="H39" s="285"/>
      <c r="I39" s="286"/>
      <c r="J39" s="284" cm="1"/>
      <c r="K39" s="285"/>
      <c r="L39" s="285"/>
      <c r="M39" s="286"/>
      <c r="N39" s="55"/>
      <c r="O39" s="55"/>
      <c r="Q39" s="284" t="str" cm="1">
        <f t="array" ref="Q39">INDEX(LUR!$A:$L,S36,4)</f>
        <v>O'Higgins- Prat</v>
      </c>
      <c r="R39" s="285"/>
      <c r="S39" s="285"/>
      <c r="T39" s="286"/>
      <c r="U39" s="284" t="str" cm="1">
        <f t="array" ref="U39">INDEX(LUR!$A:$L,W36,4)</f>
        <v>O´Higgins-Prat</v>
      </c>
      <c r="V39" s="285"/>
      <c r="W39" s="285"/>
      <c r="X39" s="286"/>
      <c r="Y39" s="284" cm="1"/>
      <c r="Z39" s="285"/>
      <c r="AA39" s="285"/>
      <c r="AB39" s="286"/>
      <c r="AC39" s="55"/>
      <c r="AF39" s="284" t="str" cm="1">
        <f t="array" ref="AF39">INDEX(LUR!$A:$L,AH36,4)</f>
        <v>Centro -Freire</v>
      </c>
      <c r="AG39" s="285"/>
      <c r="AH39" s="285"/>
      <c r="AI39" s="286"/>
      <c r="AJ39" s="284" t="str" cm="1">
        <f t="array" ref="AJ39">INDEX(LUR!$A:$L,AL36,4)</f>
        <v>O´Higgins</v>
      </c>
      <c r="AK39" s="285"/>
      <c r="AL39" s="285"/>
      <c r="AM39" s="286"/>
      <c r="AN39" s="284" cm="1"/>
      <c r="AO39" s="285"/>
      <c r="AP39" s="285"/>
      <c r="AQ39" s="286"/>
      <c r="AR39" s="55"/>
    </row>
    <row r="40" spans="2:44" s="56" customFormat="1" ht="15" customHeight="1" x14ac:dyDescent="0.25">
      <c r="B40" s="284" t="str" cm="1">
        <f t="array" ref="B40">INDEX(LUR!$A:$L,D36+1,4)</f>
        <v>Boldos-Bremen</v>
      </c>
      <c r="C40" s="285"/>
      <c r="D40" s="285"/>
      <c r="E40" s="286"/>
      <c r="F40" s="284" t="str" cm="1">
        <f t="array" ref="F40">INDEX(LUR!$A:$L,H36+1,4)</f>
        <v>Candelaria</v>
      </c>
      <c r="G40" s="285"/>
      <c r="H40" s="285"/>
      <c r="I40" s="286"/>
      <c r="J40" s="284" cm="1"/>
      <c r="K40" s="285"/>
      <c r="L40" s="285"/>
      <c r="M40" s="286"/>
      <c r="N40" s="55"/>
      <c r="O40" s="55"/>
      <c r="Q40" s="284" t="str" cm="1">
        <f t="array" ref="Q40">INDEX(LUR!$A:$L,S36+1,4)</f>
        <v>Alessandri - Aeropuerto</v>
      </c>
      <c r="R40" s="285"/>
      <c r="S40" s="285"/>
      <c r="T40" s="286"/>
      <c r="U40" s="284" t="str" cm="1">
        <f t="array" ref="U40">INDEX(LUR!$A:$L,W36+1,4)</f>
        <v>Vega - Colón</v>
      </c>
      <c r="V40" s="285"/>
      <c r="W40" s="285"/>
      <c r="X40" s="286"/>
      <c r="Y40" s="284" cm="1"/>
      <c r="Z40" s="285"/>
      <c r="AA40" s="285"/>
      <c r="AB40" s="286"/>
      <c r="AC40" s="55"/>
      <c r="AF40" s="284" t="str" cm="1">
        <f t="array" ref="AF40">INDEX(LUR!$A:$L,AH36+1,4)</f>
        <v>Vega - C.Hipico</v>
      </c>
      <c r="AG40" s="285"/>
      <c r="AH40" s="285"/>
      <c r="AI40" s="286"/>
      <c r="AJ40" s="284" t="str" cm="1">
        <f t="array" ref="AJ40">INDEX(LUR!$A:$L,AL36+1,4)</f>
        <v>Tucapel - Freire</v>
      </c>
      <c r="AK40" s="285"/>
      <c r="AL40" s="285"/>
      <c r="AM40" s="286"/>
      <c r="AN40" s="284" cm="1"/>
      <c r="AO40" s="285"/>
      <c r="AP40" s="285"/>
      <c r="AQ40" s="286"/>
      <c r="AR40" s="55"/>
    </row>
    <row r="41" spans="2:44" s="56" customFormat="1" ht="15" customHeight="1" x14ac:dyDescent="0.25">
      <c r="B41" s="284" t="str" cm="1">
        <f t="array" ref="B41">INDEX(LUR!$A:$L,D36+2,4)</f>
        <v>Industrias</v>
      </c>
      <c r="C41" s="285"/>
      <c r="D41" s="285"/>
      <c r="E41" s="286"/>
      <c r="F41" s="284" t="str" cm="1">
        <f t="array" ref="F41">INDEX(LUR!$A:$L,H36+2,4)</f>
        <v>Boca Sur</v>
      </c>
      <c r="G41" s="285"/>
      <c r="H41" s="285"/>
      <c r="I41" s="286"/>
      <c r="J41" s="284" cm="1"/>
      <c r="K41" s="285"/>
      <c r="L41" s="285"/>
      <c r="M41" s="286"/>
      <c r="N41" s="55"/>
      <c r="O41" s="55"/>
      <c r="Q41" s="284" t="str" cm="1">
        <f t="array" ref="Q41">INDEX(LUR!$A:$L,S36+2,4)</f>
        <v>Mall - Villa San Martín</v>
      </c>
      <c r="R41" s="285"/>
      <c r="S41" s="285"/>
      <c r="T41" s="286"/>
      <c r="U41" s="284" t="str" cm="1">
        <f t="array" ref="U41">INDEX(LUR!$A:$L,W36+2,4)</f>
        <v>Talcahuano</v>
      </c>
      <c r="V41" s="285"/>
      <c r="W41" s="285"/>
      <c r="X41" s="286"/>
      <c r="Y41" s="284" cm="1"/>
      <c r="Z41" s="285"/>
      <c r="AA41" s="285"/>
      <c r="AB41" s="286"/>
      <c r="AC41" s="55"/>
      <c r="AF41" s="284" t="str" cm="1">
        <f t="array" ref="AF41">INDEX(LUR!$A:$L,AH36+2,4)</f>
        <v>Finlandia</v>
      </c>
      <c r="AG41" s="285"/>
      <c r="AH41" s="285"/>
      <c r="AI41" s="286"/>
      <c r="AJ41" s="284" t="str" cm="1">
        <f t="array" ref="AJ41">INDEX(LUR!$A:$L,AL36+2,4)</f>
        <v>Vega -Bremen</v>
      </c>
      <c r="AK41" s="285"/>
      <c r="AL41" s="285"/>
      <c r="AM41" s="286"/>
      <c r="AN41" s="284" cm="1"/>
      <c r="AO41" s="285"/>
      <c r="AP41" s="285"/>
      <c r="AQ41" s="286"/>
      <c r="AR41" s="55"/>
    </row>
    <row r="42" spans="2:44" s="53" customFormat="1" ht="23.25" customHeight="1" x14ac:dyDescent="0.25">
      <c r="B42" s="278" t="s">
        <v>552</v>
      </c>
      <c r="C42" s="279"/>
      <c r="D42" s="279"/>
      <c r="E42" s="280"/>
      <c r="F42" s="278" t="s">
        <v>552</v>
      </c>
      <c r="G42" s="279"/>
      <c r="H42" s="279"/>
      <c r="I42" s="280"/>
      <c r="J42" s="278"/>
      <c r="K42" s="279"/>
      <c r="L42" s="279"/>
      <c r="M42" s="280"/>
      <c r="N42" s="54"/>
      <c r="O42" s="54"/>
      <c r="Q42" s="278" t="s">
        <v>552</v>
      </c>
      <c r="R42" s="279"/>
      <c r="S42" s="279"/>
      <c r="T42" s="280"/>
      <c r="U42" s="278" t="s">
        <v>552</v>
      </c>
      <c r="V42" s="279"/>
      <c r="W42" s="279"/>
      <c r="X42" s="280"/>
      <c r="Y42" s="278"/>
      <c r="Z42" s="279"/>
      <c r="AA42" s="279"/>
      <c r="AB42" s="280"/>
      <c r="AC42" s="54"/>
      <c r="AF42" s="278" t="s">
        <v>552</v>
      </c>
      <c r="AG42" s="279"/>
      <c r="AH42" s="279"/>
      <c r="AI42" s="280"/>
      <c r="AJ42" s="278" t="s">
        <v>552</v>
      </c>
      <c r="AK42" s="279"/>
      <c r="AL42" s="279"/>
      <c r="AM42" s="280"/>
      <c r="AN42" s="278"/>
      <c r="AO42" s="279"/>
      <c r="AP42" s="279"/>
      <c r="AQ42" s="280"/>
      <c r="AR42" s="54"/>
    </row>
    <row r="43" spans="2:44" s="67" customFormat="1" ht="12" customHeight="1" x14ac:dyDescent="0.25">
      <c r="B43" s="62">
        <v>5</v>
      </c>
      <c r="C43" s="63" t="str">
        <f>VLOOKUP($B$52,BASE!$A$2:$BN$2454,3+B43,0)</f>
        <v>30M</v>
      </c>
      <c r="D43" s="64">
        <f>MATCH(C43,LUR!$A:$A,0)</f>
        <v>427</v>
      </c>
      <c r="E43" s="65"/>
      <c r="F43" s="62">
        <v>6</v>
      </c>
      <c r="G43" s="63" t="str">
        <f>VLOOKUP($B$52,BASE!$A$2:$BN$2454,3+F43,0)</f>
        <v>30N</v>
      </c>
      <c r="H43" s="64">
        <f>MATCH(G43,LUR!$A:$A,0)</f>
        <v>432</v>
      </c>
      <c r="I43" s="65"/>
      <c r="J43" s="62"/>
      <c r="K43" s="63"/>
      <c r="L43" s="64"/>
      <c r="M43" s="65"/>
      <c r="N43" s="66"/>
      <c r="O43" s="66"/>
      <c r="Q43" s="62">
        <v>11</v>
      </c>
      <c r="R43" s="63" t="str">
        <f>VLOOKUP($B$52,BASE!$A$2:$BN$2454,3+Q43,0)</f>
        <v>32E</v>
      </c>
      <c r="S43" s="64">
        <f>MATCH(R43,LUR!$A:$A,0)</f>
        <v>492</v>
      </c>
      <c r="T43" s="65"/>
      <c r="U43" s="62">
        <v>12</v>
      </c>
      <c r="V43" s="63" t="str">
        <f>VLOOKUP($B$52,BASE!$A$2:$BN$2454,3+U43,0)</f>
        <v>32J</v>
      </c>
      <c r="W43" s="64">
        <f>MATCH(V43,LUR!$A:$A,0)</f>
        <v>502</v>
      </c>
      <c r="X43" s="65"/>
      <c r="Y43" s="62"/>
      <c r="Z43" s="63"/>
      <c r="AA43" s="64"/>
      <c r="AB43" s="65"/>
      <c r="AC43" s="66"/>
      <c r="AF43" s="62">
        <v>17</v>
      </c>
      <c r="AG43" s="63" t="str">
        <f>VLOOKUP($B$52,BASE!$A$2:$BN$2454,3+AF43,0)</f>
        <v>44B</v>
      </c>
      <c r="AH43" s="64">
        <f>MATCH(AG43,LUR!$A:$A,0)</f>
        <v>592</v>
      </c>
      <c r="AI43" s="65"/>
      <c r="AJ43" s="62">
        <v>18</v>
      </c>
      <c r="AK43" s="63" t="str">
        <f>VLOOKUP($B$52,BASE!$A$2:$BN$2454,3+AJ43,0)</f>
        <v>44U</v>
      </c>
      <c r="AL43" s="64">
        <f>MATCH(AK43,LUR!$A:$A,0)</f>
        <v>582</v>
      </c>
      <c r="AM43" s="65"/>
      <c r="AN43" s="62"/>
      <c r="AO43" s="63"/>
      <c r="AP43" s="64"/>
      <c r="AQ43" s="65"/>
      <c r="AR43" s="66"/>
    </row>
    <row r="44" spans="2:44" s="60" customFormat="1" ht="35.25" customHeight="1" x14ac:dyDescent="0.45">
      <c r="B44" s="57"/>
      <c r="C44" s="58" cm="1">
        <f t="array" ref="C44">INDEX(LUR!$A:$L,(_xlfn.XMATCH(C43,LUR!$A:$A,1)),2)</f>
        <v>30</v>
      </c>
      <c r="D44" s="274" t="str" cm="1">
        <f t="array" ref="D44">INDEX(LUR!$A:$L,D43,3)&amp;(RGBCOLOR((INDEX(LUR!$A:$L,D43,6)),(INDEX(LUR!$A:$L,D43,7)),(INDEX(LUR!$A:$L,D43,8))))</f>
        <v>M</v>
      </c>
      <c r="E44" s="59"/>
      <c r="F44" s="57"/>
      <c r="G44" s="58" cm="1">
        <f t="array" ref="G44">INDEX(LUR!$A:$L,(_xlfn.XMATCH(G43,LUR!$A:$A,1)),2)</f>
        <v>30</v>
      </c>
      <c r="H44" s="274" t="str" cm="1">
        <f t="array" ref="H44">INDEX(LUR!$A:$L,H43,3)&amp;(RGBCOLOR((INDEX(LUR!$A:$L,H43,6)),(INDEX(LUR!$A:$L,H43,7)),(INDEX(LUR!$A:$L,H43,8))))</f>
        <v>N</v>
      </c>
      <c r="I44" s="59"/>
      <c r="J44" s="57"/>
      <c r="K44" s="58" cm="1"/>
      <c r="L44" s="261" cm="1"/>
      <c r="M44" s="59"/>
      <c r="O44" s="61"/>
      <c r="Q44" s="57"/>
      <c r="R44" s="58" cm="1">
        <f t="array" ref="R44">INDEX(LUR!$A:$L,(_xlfn.XMATCH(R43,LUR!$A:$A,1)),2)</f>
        <v>32</v>
      </c>
      <c r="S44" s="276" t="str" cm="1">
        <f t="array" ref="S44">INDEX(LUR!$A:$L,S43,3)&amp;(RGBCOLOR((INDEX(LUR!$A:$L,S43,6)),(INDEX(LUR!$A:$L,S43,7)),(INDEX(LUR!$A:$L,S43,8))))</f>
        <v>E</v>
      </c>
      <c r="T44" s="59"/>
      <c r="U44" s="57"/>
      <c r="V44" s="58" cm="1">
        <f t="array" ref="V44">INDEX(LUR!$A:$L,(_xlfn.XMATCH(V43,LUR!$A:$A,1)),2)</f>
        <v>32</v>
      </c>
      <c r="W44" s="276" t="str" cm="1">
        <f t="array" ref="W44">INDEX(LUR!$A:$L,W43,3)&amp;(RGBCOLOR((INDEX(LUR!$A:$L,W43,6)),(INDEX(LUR!$A:$L,W43,7)),(INDEX(LUR!$A:$L,W43,8))))</f>
        <v>J</v>
      </c>
      <c r="X44" s="59"/>
      <c r="Y44" s="57"/>
      <c r="Z44" s="58" cm="1"/>
      <c r="AA44" s="261" cm="1"/>
      <c r="AB44" s="59"/>
      <c r="AF44" s="57"/>
      <c r="AG44" s="58" cm="1">
        <f t="array" ref="AG44">INDEX(LUR!$A:$L,(_xlfn.XMATCH(AG43,LUR!$A:$A,1)),2)</f>
        <v>44</v>
      </c>
      <c r="AH44" s="265" t="str" cm="1">
        <f t="array" ref="AH44">INDEX(LUR!$A:$L,AH43,3)&amp;(RGBCOLOR((INDEX(LUR!$A:$L,AH43,6)),(INDEX(LUR!$A:$L,AH43,7)),(INDEX(LUR!$A:$L,AH43,8))))</f>
        <v>B</v>
      </c>
      <c r="AI44" s="59"/>
      <c r="AJ44" s="57"/>
      <c r="AK44" s="58" cm="1">
        <f t="array" ref="AK44">INDEX(LUR!$A:$L,(_xlfn.XMATCH(AK43,LUR!$A:$A,1)),2)</f>
        <v>44</v>
      </c>
      <c r="AL44" s="265" t="str" cm="1">
        <f t="array" ref="AL44">INDEX(LUR!$A:$L,AL43,3)&amp;(RGBCOLOR((INDEX(LUR!$A:$L,AL43,6)),(INDEX(LUR!$A:$L,AL43,7)),(INDEX(LUR!$A:$L,AL43,8))))</f>
        <v>U</v>
      </c>
      <c r="AM44" s="59"/>
      <c r="AN44" s="57"/>
      <c r="AO44" s="58" cm="1"/>
      <c r="AP44" s="261" cm="1"/>
      <c r="AQ44" s="59"/>
    </row>
    <row r="45" spans="2:44" s="53" customFormat="1" ht="26.25" customHeight="1" x14ac:dyDescent="0.25">
      <c r="B45" s="284" t="str" cm="1">
        <f t="array" ref="B45">CONCATENATE("a ",INDEX(LUR!$A:$L,D43+3,4))</f>
        <v>a INDUSTRIAS</v>
      </c>
      <c r="C45" s="285"/>
      <c r="D45" s="285"/>
      <c r="E45" s="286"/>
      <c r="F45" s="284" t="str" cm="1">
        <f t="array" ref="F45">CONCATENATE("a ",INDEX(LUR!$A:$L,H43+3,4))</f>
        <v>a HOSP. HIGUERAS</v>
      </c>
      <c r="G45" s="285"/>
      <c r="H45" s="285"/>
      <c r="I45" s="286"/>
      <c r="J45" s="284" cm="1"/>
      <c r="K45" s="285"/>
      <c r="L45" s="285"/>
      <c r="M45" s="286"/>
      <c r="N45" s="54"/>
      <c r="O45" s="54"/>
      <c r="Q45" s="284" t="str" cm="1">
        <f t="array" ref="Q45">CONCATENATE("a ",INDEX(LUR!$A:$L,S43+3,4))</f>
        <v>a LOBOS VIEJOS</v>
      </c>
      <c r="R45" s="285"/>
      <c r="S45" s="285"/>
      <c r="T45" s="286"/>
      <c r="U45" s="284" t="str" cm="1">
        <f t="array" ref="U45">CONCATENATE("a ",INDEX(LUR!$A:$L,W43+3,4))</f>
        <v>a LOBOS VIEJOS</v>
      </c>
      <c r="V45" s="285"/>
      <c r="W45" s="285"/>
      <c r="X45" s="286"/>
      <c r="Y45" s="284" cm="1"/>
      <c r="Z45" s="285"/>
      <c r="AA45" s="285"/>
      <c r="AB45" s="286"/>
      <c r="AC45" s="54"/>
      <c r="AF45" s="284" t="str" cm="1">
        <f t="array" ref="AF45">CONCATENATE("a ",INDEX(LUR!$A:$L,AH43+3,4))</f>
        <v>a HUALPENCILLO</v>
      </c>
      <c r="AG45" s="285"/>
      <c r="AH45" s="285"/>
      <c r="AI45" s="286"/>
      <c r="AJ45" s="284" t="str" cm="1">
        <f t="array" ref="AJ45">CONCATENATE("a ",INDEX(LUR!$A:$L,AL43+3,4))</f>
        <v>a HUALPENCILLO</v>
      </c>
      <c r="AK45" s="285"/>
      <c r="AL45" s="285"/>
      <c r="AM45" s="286"/>
      <c r="AN45" s="284" cm="1"/>
      <c r="AO45" s="285"/>
      <c r="AP45" s="285"/>
      <c r="AQ45" s="286"/>
      <c r="AR45" s="54"/>
    </row>
    <row r="46" spans="2:44" s="56" customFormat="1" ht="15" customHeight="1" x14ac:dyDescent="0.25">
      <c r="B46" s="284" t="str" cm="1">
        <f t="array" ref="B46">INDEX(LUR!$A:$L,D43,4)</f>
        <v>Freire - Vega</v>
      </c>
      <c r="C46" s="285"/>
      <c r="D46" s="285"/>
      <c r="E46" s="286"/>
      <c r="F46" s="284" t="str" cm="1">
        <f t="array" ref="F46">INDEX(LUR!$A:$L,H43,4)</f>
        <v>P. Chico - Freire</v>
      </c>
      <c r="G46" s="285"/>
      <c r="H46" s="285"/>
      <c r="I46" s="286"/>
      <c r="J46" s="284" cm="1"/>
      <c r="K46" s="285"/>
      <c r="L46" s="285"/>
      <c r="M46" s="286"/>
      <c r="N46" s="55"/>
      <c r="O46" s="55"/>
      <c r="Q46" s="284" t="str" cm="1">
        <f t="array" ref="Q46">INDEX(LUR!$A:$L,S43,4)</f>
        <v>O'higgins - Prat</v>
      </c>
      <c r="R46" s="285"/>
      <c r="S46" s="285"/>
      <c r="T46" s="286"/>
      <c r="U46" s="284" t="str" cm="1">
        <f t="array" ref="U46">INDEX(LUR!$A:$L,W43,4)</f>
        <v>Lirquén - Montahue</v>
      </c>
      <c r="V46" s="285"/>
      <c r="W46" s="285"/>
      <c r="X46" s="286"/>
      <c r="Y46" s="284" cm="1"/>
      <c r="Z46" s="285"/>
      <c r="AA46" s="285"/>
      <c r="AB46" s="286"/>
      <c r="AC46" s="55"/>
      <c r="AF46" s="284" t="str" cm="1">
        <f t="array" ref="AF46">INDEX(LUR!$A:$L,AH43,4)</f>
        <v>Freire-Vega</v>
      </c>
      <c r="AG46" s="285"/>
      <c r="AH46" s="285"/>
      <c r="AI46" s="286"/>
      <c r="AJ46" s="284" t="str" cm="1">
        <f t="array" ref="AJ46">INDEX(LUR!$A:$L,AL43,4)</f>
        <v>Torreones-Freire</v>
      </c>
      <c r="AK46" s="285"/>
      <c r="AL46" s="285"/>
      <c r="AM46" s="286"/>
      <c r="AN46" s="284" cm="1"/>
      <c r="AO46" s="285"/>
      <c r="AP46" s="285"/>
      <c r="AQ46" s="286"/>
      <c r="AR46" s="55"/>
    </row>
    <row r="47" spans="2:44" s="56" customFormat="1" ht="15" customHeight="1" x14ac:dyDescent="0.25">
      <c r="B47" s="284" t="str" cm="1">
        <f t="array" ref="B47">INDEX(LUR!$A:$L,D43+1,4)</f>
        <v>Bremen - Hualpén</v>
      </c>
      <c r="C47" s="285"/>
      <c r="D47" s="285"/>
      <c r="E47" s="286"/>
      <c r="F47" s="284" t="str" cm="1">
        <f t="array" ref="F47">INDEX(LUR!$A:$L,H43+1,4)</f>
        <v>Vega - Los Copihues</v>
      </c>
      <c r="G47" s="285"/>
      <c r="H47" s="285"/>
      <c r="I47" s="286"/>
      <c r="J47" s="284" cm="1"/>
      <c r="K47" s="285"/>
      <c r="L47" s="285"/>
      <c r="M47" s="286"/>
      <c r="N47" s="55"/>
      <c r="O47" s="55"/>
      <c r="Q47" s="284" t="str" cm="1">
        <f t="array" ref="Q47">INDEX(LUR!$A:$L,S43+1,4)</f>
        <v>Vega - Colon</v>
      </c>
      <c r="R47" s="285"/>
      <c r="S47" s="285"/>
      <c r="T47" s="286"/>
      <c r="U47" s="284" t="str" cm="1">
        <f t="array" ref="U47">INDEX(LUR!$A:$L,W43+1,4)</f>
        <v>O'Higgins - Vega</v>
      </c>
      <c r="V47" s="285"/>
      <c r="W47" s="285"/>
      <c r="X47" s="286"/>
      <c r="Y47" s="284" cm="1"/>
      <c r="Z47" s="285"/>
      <c r="AA47" s="285"/>
      <c r="AB47" s="286"/>
      <c r="AC47" s="55"/>
      <c r="AF47" s="284" t="str" cm="1">
        <f t="array" ref="AF47">INDEX(LUR!$A:$L,AH43+1,4)</f>
        <v>Ramuntcho</v>
      </c>
      <c r="AG47" s="285"/>
      <c r="AH47" s="285"/>
      <c r="AI47" s="286"/>
      <c r="AJ47" s="284" t="str" cm="1">
        <f t="array" ref="AJ47">INDEX(LUR!$A:$L,AL43+1,4)</f>
        <v>Vega-Ramuntcho</v>
      </c>
      <c r="AK47" s="285"/>
      <c r="AL47" s="285"/>
      <c r="AM47" s="286"/>
      <c r="AN47" s="284" cm="1"/>
      <c r="AO47" s="285"/>
      <c r="AP47" s="285"/>
      <c r="AQ47" s="286"/>
      <c r="AR47" s="55"/>
    </row>
    <row r="48" spans="2:44" s="56" customFormat="1" ht="15" customHeight="1" x14ac:dyDescent="0.25">
      <c r="B48" s="284" t="str" cm="1">
        <f t="array" ref="B48">INDEX(LUR!$A:$L,D43+2,4)</f>
        <v>Lan B - Higueras</v>
      </c>
      <c r="C48" s="285"/>
      <c r="D48" s="285"/>
      <c r="E48" s="286"/>
      <c r="F48" s="284" t="str" cm="1">
        <f t="array" ref="F48">INDEX(LUR!$A:$L,H43+2,4)</f>
        <v>Peñuelas - Floresta</v>
      </c>
      <c r="G48" s="285"/>
      <c r="H48" s="285"/>
      <c r="I48" s="286"/>
      <c r="J48" s="284" cm="1"/>
      <c r="K48" s="285"/>
      <c r="L48" s="285"/>
      <c r="M48" s="286"/>
      <c r="N48" s="55"/>
      <c r="O48" s="55"/>
      <c r="Q48" s="284" t="str" cm="1">
        <f t="array" ref="Q48">INDEX(LUR!$A:$L,S43+2,4)</f>
        <v>Talcahuano</v>
      </c>
      <c r="R48" s="285"/>
      <c r="S48" s="285"/>
      <c r="T48" s="286"/>
      <c r="U48" s="284" t="str" cm="1">
        <f t="array" ref="U48">INDEX(LUR!$A:$L,W43+2,4)</f>
        <v>Hospital Higueras</v>
      </c>
      <c r="V48" s="285"/>
      <c r="W48" s="285"/>
      <c r="X48" s="286"/>
      <c r="Y48" s="284" cm="1"/>
      <c r="Z48" s="285"/>
      <c r="AA48" s="285"/>
      <c r="AB48" s="286"/>
      <c r="AC48" s="55"/>
      <c r="AF48" s="284" t="str" cm="1">
        <f t="array" ref="AF48">INDEX(LUR!$A:$L,AH43+2,4)</f>
        <v>Grecia- D.Portales</v>
      </c>
      <c r="AG48" s="285"/>
      <c r="AH48" s="285"/>
      <c r="AI48" s="286"/>
      <c r="AJ48" s="284" t="str" cm="1">
        <f t="array" ref="AJ48">INDEX(LUR!$A:$L,AL43+2,4)</f>
        <v>Grecia- D.Portales</v>
      </c>
      <c r="AK48" s="285"/>
      <c r="AL48" s="285"/>
      <c r="AM48" s="286"/>
      <c r="AN48" s="284" cm="1"/>
      <c r="AO48" s="285"/>
      <c r="AP48" s="285"/>
      <c r="AQ48" s="286"/>
      <c r="AR48" s="55"/>
    </row>
    <row r="49" spans="2:44" s="53" customFormat="1" ht="23.25" customHeight="1" x14ac:dyDescent="0.25">
      <c r="B49" s="278" t="s">
        <v>552</v>
      </c>
      <c r="C49" s="279"/>
      <c r="D49" s="279"/>
      <c r="E49" s="280"/>
      <c r="F49" s="278" t="s">
        <v>552</v>
      </c>
      <c r="G49" s="279"/>
      <c r="H49" s="279"/>
      <c r="I49" s="280"/>
      <c r="J49" s="278"/>
      <c r="K49" s="279"/>
      <c r="L49" s="279"/>
      <c r="M49" s="280"/>
      <c r="N49" s="54"/>
      <c r="O49" s="54"/>
      <c r="Q49" s="278" t="s">
        <v>552</v>
      </c>
      <c r="R49" s="279"/>
      <c r="S49" s="279"/>
      <c r="T49" s="280"/>
      <c r="U49" s="278" t="s">
        <v>552</v>
      </c>
      <c r="V49" s="279"/>
      <c r="W49" s="279"/>
      <c r="X49" s="280"/>
      <c r="Y49" s="278"/>
      <c r="Z49" s="279"/>
      <c r="AA49" s="279"/>
      <c r="AB49" s="280"/>
      <c r="AC49" s="54"/>
      <c r="AF49" s="278" t="s">
        <v>552</v>
      </c>
      <c r="AG49" s="279"/>
      <c r="AH49" s="279"/>
      <c r="AI49" s="280"/>
      <c r="AJ49" s="278" t="s">
        <v>552</v>
      </c>
      <c r="AK49" s="279"/>
      <c r="AL49" s="279"/>
      <c r="AM49" s="280"/>
      <c r="AN49" s="278"/>
      <c r="AO49" s="279"/>
      <c r="AP49" s="279"/>
      <c r="AQ49" s="280"/>
      <c r="AR49" s="54"/>
    </row>
    <row r="50" spans="2:44" ht="45" customHeight="1" x14ac:dyDescent="0.25"/>
    <row r="52" spans="2:44" s="68" customFormat="1" ht="15" customHeight="1" x14ac:dyDescent="0.25">
      <c r="B52" s="281" t="str">
        <f>'TPMC 6 DELANTERA'!O2</f>
        <v>P49317</v>
      </c>
      <c r="C52" s="282"/>
      <c r="D52" s="282"/>
      <c r="E52" s="282"/>
      <c r="F52" s="282"/>
      <c r="G52" s="283"/>
      <c r="N52" s="69"/>
      <c r="Q52" s="281" t="str">
        <f>B52</f>
        <v>P49317</v>
      </c>
      <c r="R52" s="282"/>
      <c r="S52" s="282"/>
      <c r="T52" s="282"/>
      <c r="U52" s="282"/>
      <c r="V52" s="283"/>
      <c r="AC52" s="69"/>
      <c r="AF52" s="281" t="str">
        <f>Q52</f>
        <v>P49317</v>
      </c>
      <c r="AG52" s="282"/>
      <c r="AH52" s="282"/>
      <c r="AI52" s="282"/>
      <c r="AJ52" s="282"/>
      <c r="AK52" s="283"/>
      <c r="AR52" s="69"/>
    </row>
  </sheetData>
  <mergeCells count="318">
    <mergeCell ref="AF3:AI3"/>
    <mergeCell ref="AJ3:AM3"/>
    <mergeCell ref="AN3:AQ3"/>
    <mergeCell ref="B4:E4"/>
    <mergeCell ref="F4:I4"/>
    <mergeCell ref="J4:M4"/>
    <mergeCell ref="Q4:T4"/>
    <mergeCell ref="U4:X4"/>
    <mergeCell ref="Y4:AB4"/>
    <mergeCell ref="AF4:AI4"/>
    <mergeCell ref="B3:E3"/>
    <mergeCell ref="F3:I3"/>
    <mergeCell ref="J3:M3"/>
    <mergeCell ref="Q3:T3"/>
    <mergeCell ref="U3:X3"/>
    <mergeCell ref="Y3:AB3"/>
    <mergeCell ref="AJ4:AM4"/>
    <mergeCell ref="AN4:AQ4"/>
    <mergeCell ref="B5:E5"/>
    <mergeCell ref="F5:I5"/>
    <mergeCell ref="J5:M5"/>
    <mergeCell ref="Q5:T5"/>
    <mergeCell ref="U5:X5"/>
    <mergeCell ref="Y5:AB5"/>
    <mergeCell ref="AF5:AI5"/>
    <mergeCell ref="AJ5:AM5"/>
    <mergeCell ref="AN5:AQ5"/>
    <mergeCell ref="B6:E6"/>
    <mergeCell ref="F6:I6"/>
    <mergeCell ref="J6:M6"/>
    <mergeCell ref="Q6:T6"/>
    <mergeCell ref="U6:X6"/>
    <mergeCell ref="Y6:AB6"/>
    <mergeCell ref="AF6:AI6"/>
    <mergeCell ref="AJ6:AM6"/>
    <mergeCell ref="AN6:AQ6"/>
    <mergeCell ref="AF7:AI7"/>
    <mergeCell ref="AJ7:AM7"/>
    <mergeCell ref="AN7:AQ7"/>
    <mergeCell ref="B10:E10"/>
    <mergeCell ref="F10:I10"/>
    <mergeCell ref="J10:M10"/>
    <mergeCell ref="Q10:T10"/>
    <mergeCell ref="U10:X10"/>
    <mergeCell ref="Y10:AB10"/>
    <mergeCell ref="AF10:AI10"/>
    <mergeCell ref="B7:E7"/>
    <mergeCell ref="F7:I7"/>
    <mergeCell ref="J7:M7"/>
    <mergeCell ref="Q7:T7"/>
    <mergeCell ref="U7:X7"/>
    <mergeCell ref="Y7:AB7"/>
    <mergeCell ref="AJ10:AM10"/>
    <mergeCell ref="AN10:AQ10"/>
    <mergeCell ref="B11:E11"/>
    <mergeCell ref="F11:I11"/>
    <mergeCell ref="J11:M11"/>
    <mergeCell ref="Q11:T11"/>
    <mergeCell ref="U11:X11"/>
    <mergeCell ref="Y11:AB11"/>
    <mergeCell ref="AF11:AI11"/>
    <mergeCell ref="AJ11:AM11"/>
    <mergeCell ref="AN11:AQ11"/>
    <mergeCell ref="B12:E12"/>
    <mergeCell ref="F12:I12"/>
    <mergeCell ref="J12:M12"/>
    <mergeCell ref="Q12:T12"/>
    <mergeCell ref="U12:X12"/>
    <mergeCell ref="Y12:AB12"/>
    <mergeCell ref="AF12:AI12"/>
    <mergeCell ref="AJ12:AM12"/>
    <mergeCell ref="AN12:AQ12"/>
    <mergeCell ref="AF13:AI13"/>
    <mergeCell ref="AJ13:AM13"/>
    <mergeCell ref="AN13:AQ13"/>
    <mergeCell ref="B14:E14"/>
    <mergeCell ref="F14:I14"/>
    <mergeCell ref="J14:M14"/>
    <mergeCell ref="Q14:T14"/>
    <mergeCell ref="U14:X14"/>
    <mergeCell ref="Y14:AB14"/>
    <mergeCell ref="AF14:AI14"/>
    <mergeCell ref="B13:E13"/>
    <mergeCell ref="F13:I13"/>
    <mergeCell ref="J13:M13"/>
    <mergeCell ref="Q13:T13"/>
    <mergeCell ref="U13:X13"/>
    <mergeCell ref="Y13:AB13"/>
    <mergeCell ref="AJ14:AM14"/>
    <mergeCell ref="AN14:AQ14"/>
    <mergeCell ref="B17:E17"/>
    <mergeCell ref="F17:I17"/>
    <mergeCell ref="J17:M17"/>
    <mergeCell ref="Q17:T17"/>
    <mergeCell ref="U17:X17"/>
    <mergeCell ref="Y17:AB17"/>
    <mergeCell ref="AF17:AI17"/>
    <mergeCell ref="AJ17:AM17"/>
    <mergeCell ref="AN17:AQ17"/>
    <mergeCell ref="B18:E18"/>
    <mergeCell ref="F18:I18"/>
    <mergeCell ref="J18:M18"/>
    <mergeCell ref="Q18:T18"/>
    <mergeCell ref="U18:X18"/>
    <mergeCell ref="Y18:AB18"/>
    <mergeCell ref="AF18:AI18"/>
    <mergeCell ref="AJ18:AM18"/>
    <mergeCell ref="AN18:AQ18"/>
    <mergeCell ref="AF19:AI19"/>
    <mergeCell ref="AJ19:AM19"/>
    <mergeCell ref="AN19:AQ19"/>
    <mergeCell ref="B20:E20"/>
    <mergeCell ref="F20:I20"/>
    <mergeCell ref="J20:M20"/>
    <mergeCell ref="Q20:T20"/>
    <mergeCell ref="U20:X20"/>
    <mergeCell ref="Y20:AB20"/>
    <mergeCell ref="AF20:AI20"/>
    <mergeCell ref="B19:E19"/>
    <mergeCell ref="F19:I19"/>
    <mergeCell ref="J19:M19"/>
    <mergeCell ref="Q19:T19"/>
    <mergeCell ref="U19:X19"/>
    <mergeCell ref="Y19:AB19"/>
    <mergeCell ref="AJ20:AM20"/>
    <mergeCell ref="AN20:AQ20"/>
    <mergeCell ref="B21:E21"/>
    <mergeCell ref="F21:I21"/>
    <mergeCell ref="J21:M21"/>
    <mergeCell ref="Q21:T21"/>
    <mergeCell ref="U21:X21"/>
    <mergeCell ref="Y21:AB21"/>
    <mergeCell ref="AF21:AI21"/>
    <mergeCell ref="AJ21:AM21"/>
    <mergeCell ref="AN21:AQ21"/>
    <mergeCell ref="B24:E24"/>
    <mergeCell ref="F24:I24"/>
    <mergeCell ref="J24:M24"/>
    <mergeCell ref="Q24:T24"/>
    <mergeCell ref="U24:X24"/>
    <mergeCell ref="Y24:AB24"/>
    <mergeCell ref="AF24:AI24"/>
    <mergeCell ref="AJ24:AM24"/>
    <mergeCell ref="AN24:AQ24"/>
    <mergeCell ref="AF25:AI25"/>
    <mergeCell ref="AJ25:AM25"/>
    <mergeCell ref="AN25:AQ25"/>
    <mergeCell ref="B26:E26"/>
    <mergeCell ref="F26:I26"/>
    <mergeCell ref="J26:M26"/>
    <mergeCell ref="Q26:T26"/>
    <mergeCell ref="U26:X26"/>
    <mergeCell ref="Y26:AB26"/>
    <mergeCell ref="AF26:AI26"/>
    <mergeCell ref="B25:E25"/>
    <mergeCell ref="F25:I25"/>
    <mergeCell ref="J25:M25"/>
    <mergeCell ref="Q25:T25"/>
    <mergeCell ref="U25:X25"/>
    <mergeCell ref="Y25:AB25"/>
    <mergeCell ref="AJ26:AM26"/>
    <mergeCell ref="AN26:AQ26"/>
    <mergeCell ref="B27:E27"/>
    <mergeCell ref="F27:I27"/>
    <mergeCell ref="J27:M27"/>
    <mergeCell ref="Q27:T27"/>
    <mergeCell ref="U27:X27"/>
    <mergeCell ref="Y27:AB27"/>
    <mergeCell ref="AF27:AI27"/>
    <mergeCell ref="AJ27:AM27"/>
    <mergeCell ref="AN27:AQ27"/>
    <mergeCell ref="B28:E28"/>
    <mergeCell ref="F28:I28"/>
    <mergeCell ref="J28:M28"/>
    <mergeCell ref="Q28:T28"/>
    <mergeCell ref="U28:X28"/>
    <mergeCell ref="Y28:AB28"/>
    <mergeCell ref="AF28:AI28"/>
    <mergeCell ref="AJ28:AM28"/>
    <mergeCell ref="AN28:AQ28"/>
    <mergeCell ref="AF31:AI31"/>
    <mergeCell ref="AJ31:AM31"/>
    <mergeCell ref="AN31:AQ31"/>
    <mergeCell ref="B32:E32"/>
    <mergeCell ref="F32:I32"/>
    <mergeCell ref="J32:M32"/>
    <mergeCell ref="Q32:T32"/>
    <mergeCell ref="U32:X32"/>
    <mergeCell ref="Y32:AB32"/>
    <mergeCell ref="AF32:AI32"/>
    <mergeCell ref="B31:E31"/>
    <mergeCell ref="F31:I31"/>
    <mergeCell ref="J31:M31"/>
    <mergeCell ref="Q31:T31"/>
    <mergeCell ref="U31:X31"/>
    <mergeCell ref="Y31:AB31"/>
    <mergeCell ref="AJ32:AM32"/>
    <mergeCell ref="AN32:AQ32"/>
    <mergeCell ref="B33:E33"/>
    <mergeCell ref="F33:I33"/>
    <mergeCell ref="J33:M33"/>
    <mergeCell ref="Q33:T33"/>
    <mergeCell ref="U33:X33"/>
    <mergeCell ref="Y33:AB33"/>
    <mergeCell ref="AF33:AI33"/>
    <mergeCell ref="AJ33:AM33"/>
    <mergeCell ref="AN33:AQ33"/>
    <mergeCell ref="B34:E34"/>
    <mergeCell ref="F34:I34"/>
    <mergeCell ref="J34:M34"/>
    <mergeCell ref="Q34:T34"/>
    <mergeCell ref="U34:X34"/>
    <mergeCell ref="Y34:AB34"/>
    <mergeCell ref="AF34:AI34"/>
    <mergeCell ref="AJ34:AM34"/>
    <mergeCell ref="AN34:AQ34"/>
    <mergeCell ref="AF35:AI35"/>
    <mergeCell ref="AJ35:AM35"/>
    <mergeCell ref="AN35:AQ35"/>
    <mergeCell ref="B38:E38"/>
    <mergeCell ref="F38:I38"/>
    <mergeCell ref="J38:M38"/>
    <mergeCell ref="Q38:T38"/>
    <mergeCell ref="U38:X38"/>
    <mergeCell ref="Y38:AB38"/>
    <mergeCell ref="AF38:AI38"/>
    <mergeCell ref="B35:E35"/>
    <mergeCell ref="F35:I35"/>
    <mergeCell ref="J35:M35"/>
    <mergeCell ref="Q35:T35"/>
    <mergeCell ref="U35:X35"/>
    <mergeCell ref="Y35:AB35"/>
    <mergeCell ref="AJ38:AM38"/>
    <mergeCell ref="AN38:AQ38"/>
    <mergeCell ref="B39:E39"/>
    <mergeCell ref="F39:I39"/>
    <mergeCell ref="J39:M39"/>
    <mergeCell ref="Q39:T39"/>
    <mergeCell ref="U39:X39"/>
    <mergeCell ref="Y39:AB39"/>
    <mergeCell ref="AF39:AI39"/>
    <mergeCell ref="AJ39:AM39"/>
    <mergeCell ref="AN39:AQ39"/>
    <mergeCell ref="B40:E40"/>
    <mergeCell ref="F40:I40"/>
    <mergeCell ref="J40:M40"/>
    <mergeCell ref="Q40:T40"/>
    <mergeCell ref="U40:X40"/>
    <mergeCell ref="Y40:AB40"/>
    <mergeCell ref="AF40:AI40"/>
    <mergeCell ref="AJ40:AM40"/>
    <mergeCell ref="AN40:AQ40"/>
    <mergeCell ref="AF41:AI41"/>
    <mergeCell ref="AJ41:AM41"/>
    <mergeCell ref="AN41:AQ41"/>
    <mergeCell ref="B42:E42"/>
    <mergeCell ref="F42:I42"/>
    <mergeCell ref="J42:M42"/>
    <mergeCell ref="Q42:T42"/>
    <mergeCell ref="U42:X42"/>
    <mergeCell ref="Y42:AB42"/>
    <mergeCell ref="AF42:AI42"/>
    <mergeCell ref="B41:E41"/>
    <mergeCell ref="F41:I41"/>
    <mergeCell ref="J41:M41"/>
    <mergeCell ref="Q41:T41"/>
    <mergeCell ref="U41:X41"/>
    <mergeCell ref="Y41:AB41"/>
    <mergeCell ref="AJ42:AM42"/>
    <mergeCell ref="AN42:AQ42"/>
    <mergeCell ref="B45:E45"/>
    <mergeCell ref="F45:I45"/>
    <mergeCell ref="J45:M45"/>
    <mergeCell ref="Q45:T45"/>
    <mergeCell ref="U45:X45"/>
    <mergeCell ref="Y45:AB45"/>
    <mergeCell ref="AF45:AI45"/>
    <mergeCell ref="AJ45:AM45"/>
    <mergeCell ref="AN45:AQ45"/>
    <mergeCell ref="B46:E46"/>
    <mergeCell ref="F46:I46"/>
    <mergeCell ref="J46:M46"/>
    <mergeCell ref="Q46:T46"/>
    <mergeCell ref="U46:X46"/>
    <mergeCell ref="Y46:AB46"/>
    <mergeCell ref="AF46:AI46"/>
    <mergeCell ref="AJ46:AM46"/>
    <mergeCell ref="AN46:AQ46"/>
    <mergeCell ref="AF47:AI47"/>
    <mergeCell ref="AJ47:AM47"/>
    <mergeCell ref="AN47:AQ47"/>
    <mergeCell ref="B48:E48"/>
    <mergeCell ref="F48:I48"/>
    <mergeCell ref="J48:M48"/>
    <mergeCell ref="Q48:T48"/>
    <mergeCell ref="U48:X48"/>
    <mergeCell ref="Y48:AB48"/>
    <mergeCell ref="AF48:AI48"/>
    <mergeCell ref="B47:E47"/>
    <mergeCell ref="F47:I47"/>
    <mergeCell ref="J47:M47"/>
    <mergeCell ref="Q47:T47"/>
    <mergeCell ref="U47:X47"/>
    <mergeCell ref="Y47:AB47"/>
    <mergeCell ref="AN49:AQ49"/>
    <mergeCell ref="B52:G52"/>
    <mergeCell ref="Q52:V52"/>
    <mergeCell ref="AF52:AK52"/>
    <mergeCell ref="AJ48:AM48"/>
    <mergeCell ref="AN48:AQ48"/>
    <mergeCell ref="B49:E49"/>
    <mergeCell ref="F49:I49"/>
    <mergeCell ref="J49:M49"/>
    <mergeCell ref="Q49:T49"/>
    <mergeCell ref="U49:X49"/>
    <mergeCell ref="Y49:AB49"/>
    <mergeCell ref="AF49:AI49"/>
    <mergeCell ref="AJ49:AM49"/>
  </mergeCells>
  <conditionalFormatting sqref="N1:P42 AC1:AI42">
    <cfRule type="endsWith" dxfId="29" priority="17" operator="endsWith" text="02">
      <formula>RIGHT(N1,LEN("02"))="02"</formula>
    </cfRule>
  </conditionalFormatting>
  <conditionalFormatting sqref="AJ1:AM42">
    <cfRule type="endsWith" dxfId="28" priority="16" operator="endsWith" text="02">
      <formula>RIGHT(AJ1,LEN("02"))="02"</formula>
    </cfRule>
  </conditionalFormatting>
  <conditionalFormatting sqref="AN1:AQ42">
    <cfRule type="endsWith" dxfId="27" priority="15" operator="endsWith" text="02">
      <formula>RIGHT(AN1,LEN("02"))="02"</formula>
    </cfRule>
  </conditionalFormatting>
  <conditionalFormatting sqref="Q1:T42">
    <cfRule type="endsWith" dxfId="26" priority="14" operator="endsWith" text="02">
      <formula>RIGHT(Q1,LEN("02"))="02"</formula>
    </cfRule>
  </conditionalFormatting>
  <conditionalFormatting sqref="U1:X42">
    <cfRule type="endsWith" dxfId="25" priority="13" operator="endsWith" text="02">
      <formula>RIGHT(U1,LEN("02"))="02"</formula>
    </cfRule>
  </conditionalFormatting>
  <conditionalFormatting sqref="Y1:AB42">
    <cfRule type="endsWith" dxfId="24" priority="12" operator="endsWith" text="02">
      <formula>RIGHT(Y1,LEN("02"))="02"</formula>
    </cfRule>
  </conditionalFormatting>
  <conditionalFormatting sqref="B1:E42">
    <cfRule type="endsWith" dxfId="23" priority="11" operator="endsWith" text="02">
      <formula>RIGHT(B1,LEN("02"))="02"</formula>
    </cfRule>
  </conditionalFormatting>
  <conditionalFormatting sqref="F1:I42">
    <cfRule type="endsWith" dxfId="22" priority="10" operator="endsWith" text="02">
      <formula>RIGHT(F1,LEN("02"))="02"</formula>
    </cfRule>
  </conditionalFormatting>
  <conditionalFormatting sqref="J1:M42">
    <cfRule type="endsWith" dxfId="21" priority="9" operator="endsWith" text="02">
      <formula>RIGHT(J1,LEN("02"))="02"</formula>
    </cfRule>
  </conditionalFormatting>
  <conditionalFormatting sqref="N43:P49 AC43:AI49">
    <cfRule type="endsWith" dxfId="20" priority="8" operator="endsWith" text="02">
      <formula>RIGHT(N43,LEN("02"))="02"</formula>
    </cfRule>
  </conditionalFormatting>
  <conditionalFormatting sqref="AJ43:AM49">
    <cfRule type="endsWith" dxfId="19" priority="7" operator="endsWith" text="02">
      <formula>RIGHT(AJ43,LEN("02"))="02"</formula>
    </cfRule>
  </conditionalFormatting>
  <conditionalFormatting sqref="Q43:T49">
    <cfRule type="endsWith" dxfId="18" priority="6" operator="endsWith" text="02">
      <formula>RIGHT(Q43,LEN("02"))="02"</formula>
    </cfRule>
  </conditionalFormatting>
  <conditionalFormatting sqref="U43:X49">
    <cfRule type="endsWith" dxfId="17" priority="5" operator="endsWith" text="02">
      <formula>RIGHT(U43,LEN("02"))="02"</formula>
    </cfRule>
  </conditionalFormatting>
  <conditionalFormatting sqref="Y43:AB49">
    <cfRule type="endsWith" dxfId="16" priority="4" operator="endsWith" text="02">
      <formula>RIGHT(Y43,LEN("02"))="02"</formula>
    </cfRule>
  </conditionalFormatting>
  <conditionalFormatting sqref="B43:E49">
    <cfRule type="endsWith" dxfId="15" priority="3" operator="endsWith" text="02">
      <formula>RIGHT(B43,LEN("02"))="02"</formula>
    </cfRule>
  </conditionalFormatting>
  <conditionalFormatting sqref="F43:I49">
    <cfRule type="endsWith" dxfId="14" priority="2" operator="endsWith" text="02">
      <formula>RIGHT(F43,LEN("02"))="02"</formula>
    </cfRule>
  </conditionalFormatting>
  <conditionalFormatting sqref="J43:M49">
    <cfRule type="endsWith" dxfId="13" priority="1" operator="endsWith" text="02">
      <formula>RIGHT(J43,LEN("02"))="02"</formula>
    </cfRule>
  </conditionalFormatting>
  <pageMargins left="0.7" right="0.7" top="0.75" bottom="0.75" header="0.3" footer="0.3"/>
  <pageSetup paperSize="203" orientation="portrait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C5412-23C9-4F8D-8EB2-01B27087439F}">
  <sheetPr>
    <tabColor rgb="FF00B050"/>
    <pageSetUpPr fitToPage="1"/>
  </sheetPr>
  <dimension ref="B1:AR12"/>
  <sheetViews>
    <sheetView zoomScale="70" zoomScaleNormal="70" workbookViewId="0">
      <selection activeCell="K7" sqref="K7"/>
    </sheetView>
  </sheetViews>
  <sheetFormatPr baseColWidth="10" defaultColWidth="10.7109375" defaultRowHeight="15" x14ac:dyDescent="0.25"/>
  <cols>
    <col min="1" max="1" width="1.140625" customWidth="1"/>
    <col min="2" max="2" width="3.42578125" customWidth="1"/>
    <col min="3" max="3" width="9.140625" customWidth="1"/>
    <col min="4" max="4" width="6.28515625" customWidth="1"/>
    <col min="5" max="5" width="2.140625" customWidth="1"/>
    <col min="6" max="6" width="2.5703125" customWidth="1"/>
    <col min="7" max="7" width="8.5703125" customWidth="1"/>
    <col min="8" max="8" width="5" customWidth="1"/>
    <col min="9" max="9" width="2.85546875" customWidth="1"/>
    <col min="10" max="10" width="2.7109375" customWidth="1"/>
    <col min="11" max="11" width="8.42578125" customWidth="1"/>
    <col min="12" max="12" width="6.140625" customWidth="1"/>
    <col min="13" max="13" width="2.7109375" customWidth="1"/>
    <col min="14" max="14" width="1.5703125" style="40" customWidth="1"/>
    <col min="16" max="16" width="1.140625" customWidth="1"/>
    <col min="17" max="17" width="3.42578125" customWidth="1"/>
    <col min="18" max="18" width="8.85546875" customWidth="1"/>
    <col min="19" max="19" width="5.7109375" customWidth="1"/>
    <col min="20" max="20" width="2.140625" customWidth="1"/>
    <col min="21" max="21" width="3.28515625" customWidth="1"/>
    <col min="22" max="22" width="8.5703125" customWidth="1"/>
    <col min="23" max="23" width="5" customWidth="1"/>
    <col min="24" max="24" width="2.85546875" customWidth="1"/>
    <col min="25" max="25" width="2.7109375" customWidth="1"/>
    <col min="26" max="26" width="8.42578125" customWidth="1"/>
    <col min="27" max="27" width="6.5703125" customWidth="1"/>
    <col min="28" max="28" width="2.7109375" customWidth="1"/>
    <col min="29" max="29" width="1.5703125" style="40" customWidth="1"/>
    <col min="30" max="30" width="11.42578125" customWidth="1"/>
    <col min="31" max="31" width="1.140625" customWidth="1"/>
    <col min="32" max="32" width="3.42578125" customWidth="1"/>
    <col min="33" max="33" width="7.42578125" customWidth="1"/>
    <col min="34" max="34" width="5.7109375" customWidth="1"/>
    <col min="35" max="35" width="2.140625" customWidth="1"/>
    <col min="36" max="36" width="3.140625" customWidth="1"/>
    <col min="37" max="37" width="8.5703125" customWidth="1"/>
    <col min="38" max="38" width="5" customWidth="1"/>
    <col min="39" max="39" width="2.85546875" customWidth="1"/>
    <col min="40" max="40" width="3.7109375" customWidth="1"/>
    <col min="41" max="41" width="9" customWidth="1"/>
    <col min="42" max="42" width="6.140625" customWidth="1"/>
    <col min="43" max="43" width="2.7109375" customWidth="1"/>
    <col min="44" max="44" width="1.5703125" style="40" customWidth="1"/>
  </cols>
  <sheetData>
    <row r="1" spans="2:44" ht="33.75" customHeight="1" x14ac:dyDescent="0.25"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348" t="str">
        <f>O2</f>
        <v>P49317</v>
      </c>
      <c r="O1" s="80" t="str">
        <f>M1</f>
        <v>P49317</v>
      </c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348" t="str">
        <f>M1</f>
        <v>P49317</v>
      </c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348" t="str">
        <f>M1</f>
        <v>P49317</v>
      </c>
    </row>
    <row r="2" spans="2:44" ht="30" customHeight="1" x14ac:dyDescent="0.25">
      <c r="B2" s="41"/>
      <c r="C2" s="41"/>
      <c r="D2" s="41"/>
      <c r="E2" s="41"/>
      <c r="F2" s="353" t="str">
        <f>VLOOKUP($M$1,BASE1,2,0)</f>
        <v>Laguna Redonda 21 De Mayo</v>
      </c>
      <c r="G2" s="353"/>
      <c r="H2" s="353"/>
      <c r="I2" s="353"/>
      <c r="J2" s="353"/>
      <c r="K2" s="353"/>
      <c r="L2" s="353"/>
      <c r="M2" s="348"/>
      <c r="O2" s="100" t="s">
        <v>856</v>
      </c>
      <c r="Q2" s="41"/>
      <c r="R2" s="41"/>
      <c r="S2" s="41"/>
      <c r="T2" s="41"/>
      <c r="U2" s="353" t="str">
        <f>VLOOKUP($M$1,BASE1,2,0)</f>
        <v>Laguna Redonda 21 De Mayo</v>
      </c>
      <c r="V2" s="353"/>
      <c r="W2" s="353"/>
      <c r="X2" s="353"/>
      <c r="Y2" s="353"/>
      <c r="Z2" s="353"/>
      <c r="AA2" s="353"/>
      <c r="AB2" s="348"/>
      <c r="AF2" s="41"/>
      <c r="AG2" s="41"/>
      <c r="AH2" s="41"/>
      <c r="AI2" s="41"/>
      <c r="AJ2" s="353" t="str">
        <f>VLOOKUP($M$1,BASE1,2,0)</f>
        <v>Laguna Redonda 21 De Mayo</v>
      </c>
      <c r="AK2" s="353"/>
      <c r="AL2" s="353"/>
      <c r="AM2" s="353"/>
      <c r="AN2" s="353"/>
      <c r="AO2" s="353"/>
      <c r="AP2" s="353"/>
      <c r="AQ2" s="348"/>
    </row>
    <row r="3" spans="2:44" ht="15.75" x14ac:dyDescent="0.25">
      <c r="B3" s="42"/>
      <c r="C3" s="42"/>
      <c r="D3" s="42"/>
      <c r="E3" s="41"/>
      <c r="F3" s="354">
        <f>VLOOKUP($M$1,BASE1,3,0)</f>
        <v>0</v>
      </c>
      <c r="G3" s="354"/>
      <c r="H3" s="354"/>
      <c r="I3" s="354"/>
      <c r="J3" s="354"/>
      <c r="K3" s="354"/>
      <c r="L3" s="354"/>
      <c r="M3" s="348"/>
      <c r="O3" s="40"/>
      <c r="Q3" s="42"/>
      <c r="R3" s="42"/>
      <c r="S3" s="42"/>
      <c r="T3" s="41"/>
      <c r="U3" s="356">
        <f>VLOOKUP($M$1,BASE1,3,0)</f>
        <v>0</v>
      </c>
      <c r="V3" s="356"/>
      <c r="W3" s="356"/>
      <c r="X3" s="356"/>
      <c r="Y3" s="356"/>
      <c r="Z3" s="356"/>
      <c r="AA3" s="356"/>
      <c r="AB3" s="348"/>
      <c r="AF3" s="41"/>
      <c r="AG3" s="41"/>
      <c r="AH3" s="41"/>
      <c r="AI3" s="41"/>
      <c r="AJ3" s="356">
        <f>VLOOKUP($M$1,BASE1,3,0)</f>
        <v>0</v>
      </c>
      <c r="AK3" s="356"/>
      <c r="AL3" s="356"/>
      <c r="AM3" s="356"/>
      <c r="AN3" s="356"/>
      <c r="AO3" s="356"/>
      <c r="AP3" s="356"/>
      <c r="AQ3" s="348"/>
    </row>
    <row r="4" spans="2:44" x14ac:dyDescent="0.25">
      <c r="B4" s="41"/>
      <c r="C4" s="41"/>
      <c r="D4" s="41"/>
      <c r="E4" s="41"/>
      <c r="F4" s="355"/>
      <c r="G4" s="355"/>
      <c r="H4" s="355"/>
      <c r="I4" s="355"/>
      <c r="J4" s="355"/>
      <c r="K4" s="355"/>
      <c r="L4" s="355"/>
      <c r="M4" s="349"/>
      <c r="O4" s="40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349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349"/>
    </row>
    <row r="5" spans="2:44" x14ac:dyDescent="0.25">
      <c r="B5" s="350" t="s">
        <v>477</v>
      </c>
      <c r="C5" s="351"/>
      <c r="D5" s="351"/>
      <c r="E5" s="351"/>
      <c r="F5" s="351"/>
      <c r="G5" s="351"/>
      <c r="H5" s="351"/>
      <c r="I5" s="351"/>
      <c r="J5" s="351"/>
      <c r="K5" s="351"/>
      <c r="L5" s="351"/>
      <c r="M5" s="352"/>
      <c r="O5" s="40"/>
      <c r="Q5" s="350" t="s">
        <v>477</v>
      </c>
      <c r="R5" s="351"/>
      <c r="S5" s="351"/>
      <c r="T5" s="351"/>
      <c r="U5" s="351"/>
      <c r="V5" s="351"/>
      <c r="W5" s="351"/>
      <c r="X5" s="351"/>
      <c r="Y5" s="351"/>
      <c r="Z5" s="351"/>
      <c r="AA5" s="351"/>
      <c r="AB5" s="352"/>
      <c r="AF5" s="350" t="s">
        <v>477</v>
      </c>
      <c r="AG5" s="351"/>
      <c r="AH5" s="351"/>
      <c r="AI5" s="351"/>
      <c r="AJ5" s="351"/>
      <c r="AK5" s="351"/>
      <c r="AL5" s="351"/>
      <c r="AM5" s="351"/>
      <c r="AN5" s="351"/>
      <c r="AO5" s="351"/>
      <c r="AP5" s="351"/>
      <c r="AQ5" s="352"/>
    </row>
    <row r="6" spans="2:44" x14ac:dyDescent="0.25">
      <c r="B6" s="238">
        <v>1</v>
      </c>
      <c r="C6" s="239" t="str">
        <f>VLOOKUP($M$1,BASE!$A$2:$BN$2454,3+B6,0)</f>
        <v>10B</v>
      </c>
      <c r="D6" s="240">
        <f>MATCH(C6,LUR!$A:$A,0)</f>
        <v>47</v>
      </c>
      <c r="E6" s="241"/>
      <c r="F6" s="238">
        <v>2</v>
      </c>
      <c r="G6" s="239" t="str">
        <f>VLOOKUP($M$1,BASE!$A$2:$BN$2454,3+F6,0)</f>
        <v>12Q</v>
      </c>
      <c r="H6" s="240">
        <f>MATCH(G6,LUR!$A:$A,0)</f>
        <v>127</v>
      </c>
      <c r="I6" s="241"/>
      <c r="J6" s="238"/>
      <c r="K6" s="239"/>
      <c r="L6" s="240"/>
      <c r="M6" s="241"/>
      <c r="O6" s="40"/>
      <c r="Q6" s="238">
        <v>3</v>
      </c>
      <c r="R6" s="239" t="str">
        <f>VLOOKUP($M$1,BASE!$A$2:$BN$2454,3+Q6,0)</f>
        <v>12R</v>
      </c>
      <c r="S6" s="240">
        <f>MATCH(R6,LUR!$A:$A,0)</f>
        <v>132</v>
      </c>
      <c r="T6" s="241"/>
      <c r="U6" s="238">
        <v>4</v>
      </c>
      <c r="V6" s="239" t="str">
        <f>VLOOKUP($M$1,BASE!$A$2:$BN$2454,3+U6,0)</f>
        <v>23Q</v>
      </c>
      <c r="W6" s="240">
        <f>MATCH(V6,LUR!$A:$A,0)</f>
        <v>372</v>
      </c>
      <c r="X6" s="241"/>
      <c r="Y6" s="238"/>
      <c r="Z6" s="239"/>
      <c r="AA6" s="240"/>
      <c r="AB6" s="241"/>
      <c r="AF6" s="238">
        <v>5</v>
      </c>
      <c r="AG6" s="239" t="str">
        <f>VLOOKUP($M$1,BASE!$A$2:$BN$2454,3+AF6,0)</f>
        <v>30M</v>
      </c>
      <c r="AH6" s="240">
        <f>MATCH(AG6,LUR!$A:$A,0)</f>
        <v>427</v>
      </c>
      <c r="AI6" s="241"/>
      <c r="AJ6" s="238">
        <v>6</v>
      </c>
      <c r="AK6" s="239" t="str">
        <f>VLOOKUP($M$1,BASE!$A$2:$BN$2454,3+AJ6,0)</f>
        <v>30N</v>
      </c>
      <c r="AL6" s="240">
        <f>MATCH(AK6,LUR!$A:$A,0)</f>
        <v>432</v>
      </c>
      <c r="AM6" s="241"/>
      <c r="AN6" s="238"/>
      <c r="AO6" s="239"/>
      <c r="AP6" s="240"/>
      <c r="AQ6" s="241"/>
    </row>
    <row r="7" spans="2:44" ht="33.75" x14ac:dyDescent="0.25">
      <c r="B7" s="242"/>
      <c r="C7" s="243" cm="1">
        <f t="array" ref="C7">INDEX(LUR!$A:$L,(_xlfn.XMATCH(C6,LUR!$A:$A,1)),2)</f>
        <v>10</v>
      </c>
      <c r="D7" s="272" t="str" cm="1">
        <f t="array" ref="D7">INDEX(LUR!$A:$L,D6,3)&amp;(RGBCOLOR((INDEX(LUR!$A:$L,D6,6)),(INDEX(LUR!$A:$L,D6,7)),(INDEX(LUR!$A:$L,D6,8))))</f>
        <v>B</v>
      </c>
      <c r="E7" s="244"/>
      <c r="F7" s="242"/>
      <c r="G7" s="245" cm="1">
        <f t="array" ref="G7">INDEX(LUR!$A:$L,(_xlfn.XMATCH(G6,LUR!$A:$A,1)),2)</f>
        <v>12</v>
      </c>
      <c r="H7" s="271" t="str" cm="1">
        <f t="array" ref="H7">INDEX(LUR!$A:$L,H6,3)&amp;(RGBCOLOR((INDEX(LUR!$A:$L,H6,6)),(INDEX(LUR!$A:$L,H6,7)),(INDEX(LUR!$A:$L,H6,8))))</f>
        <v>Q</v>
      </c>
      <c r="I7" s="244"/>
      <c r="J7" s="242"/>
      <c r="K7" s="243" cm="1"/>
      <c r="L7" s="262" cm="1"/>
      <c r="M7" s="244"/>
      <c r="N7"/>
      <c r="O7" s="40"/>
      <c r="Q7" s="242"/>
      <c r="R7" s="245" cm="1">
        <f t="array" ref="R7">INDEX(LUR!$A:$L,(_xlfn.XMATCH(R6,LUR!$A:$A,1)),2)</f>
        <v>12</v>
      </c>
      <c r="S7" s="271" t="str" cm="1">
        <f t="array" ref="S7">INDEX(LUR!$A:$L,S6,3)&amp;(RGBCOLOR((INDEX(LUR!$A:$L,S6,6)),(INDEX(LUR!$A:$L,S6,7)),(INDEX(LUR!$A:$L,S6,8))))</f>
        <v>R</v>
      </c>
      <c r="T7" s="244"/>
      <c r="U7" s="242"/>
      <c r="V7" s="245" cm="1">
        <f t="array" ref="V7">INDEX(LUR!$A:$L,(_xlfn.XMATCH(V6,LUR!$A:$A,1)),2)</f>
        <v>23</v>
      </c>
      <c r="W7" s="270" t="str" cm="1">
        <f t="array" ref="W7">INDEX(LUR!$A:$L,W6,3)&amp;(RGBCOLOR((INDEX(LUR!$A:$L,W6,6)),(INDEX(LUR!$A:$L,W6,7)),(INDEX(LUR!$A:$L,W6,8))))</f>
        <v>Q</v>
      </c>
      <c r="X7" s="244"/>
      <c r="Y7" s="242"/>
      <c r="Z7" s="245" cm="1"/>
      <c r="AA7" s="262" cm="1"/>
      <c r="AB7" s="244"/>
      <c r="AC7"/>
      <c r="AF7" s="242"/>
      <c r="AG7" s="245" cm="1">
        <f t="array" ref="AG7">INDEX(LUR!$A:$L,(_xlfn.XMATCH(AG6,LUR!$A:$A,1)),2)</f>
        <v>30</v>
      </c>
      <c r="AH7" s="273" t="str" cm="1">
        <f t="array" ref="AH7">INDEX(LUR!$A:$L,AH6,3)&amp;(RGBCOLOR((INDEX(LUR!$A:$L,AH6,6)),(INDEX(LUR!$A:$L,AH6,7)),(INDEX(LUR!$A:$L,AH6,8))))</f>
        <v>M</v>
      </c>
      <c r="AI7" s="244"/>
      <c r="AJ7" s="242"/>
      <c r="AK7" s="245" cm="1">
        <f t="array" ref="AK7">INDEX(LUR!$A:$L,(_xlfn.XMATCH(AK6,LUR!$A:$A,1)),2)</f>
        <v>30</v>
      </c>
      <c r="AL7" s="273" t="str" cm="1">
        <f t="array" ref="AL7">INDEX(LUR!$A:$L,AL6,3)&amp;(RGBCOLOR((INDEX(LUR!$A:$L,AL6,6)),(INDEX(LUR!$A:$L,AL6,7)),(INDEX(LUR!$A:$L,AL6,8))))</f>
        <v>N</v>
      </c>
      <c r="AM7" s="244"/>
      <c r="AN7" s="242"/>
      <c r="AO7" s="245" cm="1"/>
      <c r="AP7" s="262" cm="1"/>
      <c r="AQ7" s="244"/>
      <c r="AR7"/>
    </row>
    <row r="8" spans="2:44" ht="19.5" customHeight="1" x14ac:dyDescent="0.25">
      <c r="B8" s="342" t="str" cm="1">
        <f t="array" ref="B8">CONCATENATE("a ",INDEX(LUR!$A:$L,D6+3,4)&amp;(RGBCOLOR((INDEX(LUR!$A:$L,D6,6)),(INDEX(LUR!$A:$L,D6,7)),(INDEX(LUR!$A:$L,D6,8)))))</f>
        <v>a LOBOS VIEJOS</v>
      </c>
      <c r="C8" s="339"/>
      <c r="D8" s="339"/>
      <c r="E8" s="340"/>
      <c r="F8" s="338" t="str" cm="1">
        <f t="array" ref="F8">CONCATENATE("a ",INDEX(LUR!$A:$L,H6+3,4)&amp;(RGBCOLOR((INDEX(LUR!$A:$L,H6,6)),(INDEX(LUR!$A:$L,H6,7)),(INDEX(LUR!$A:$L,H6,8)))))</f>
        <v>a PUERTO</v>
      </c>
      <c r="G8" s="339"/>
      <c r="H8" s="339"/>
      <c r="I8" s="340"/>
      <c r="J8" s="357" cm="1"/>
      <c r="K8" s="339"/>
      <c r="L8" s="339"/>
      <c r="M8" s="340"/>
      <c r="O8" s="40"/>
      <c r="Q8" s="338" t="str" cm="1">
        <f t="array" ref="Q8">CONCATENATE("a ",INDEX(LUR!$A:$L,S6+3,4)&amp;(RGBCOLOR((INDEX(LUR!$A:$L,S6,6)),(INDEX(LUR!$A:$L,S6,7)),(INDEX(LUR!$A:$L,S6,8)))))</f>
        <v>a PUERTO</v>
      </c>
      <c r="R8" s="339"/>
      <c r="S8" s="339"/>
      <c r="T8" s="340"/>
      <c r="U8" s="347" t="str" cm="1">
        <f t="array" ref="U8">CONCATENATE("a ",INDEX(LUR!$A:$L,W6+3,4)&amp;(RGBCOLOR((INDEX(LUR!$A:$L,W6,6)),(INDEX(LUR!$A:$L,W6,7)),(INDEX(LUR!$A:$L,W6,8)))))</f>
        <v>a MICHAIHUE</v>
      </c>
      <c r="V8" s="339"/>
      <c r="W8" s="339"/>
      <c r="X8" s="340"/>
      <c r="Y8" s="357" cm="1"/>
      <c r="Z8" s="339"/>
      <c r="AA8" s="339"/>
      <c r="AB8" s="340"/>
      <c r="AF8" s="358" t="str" cm="1">
        <f t="array" ref="AF8">CONCATENATE("a ",INDEX(LUR!$A:$L,AH6+3,4)&amp;(RGBCOLOR((INDEX(LUR!$A:$L,AH6,6)),(INDEX(LUR!$A:$L,AH6,7)),(INDEX(LUR!$A:$L,AH6,8)))))</f>
        <v>a INDUSTRIAS</v>
      </c>
      <c r="AG8" s="336"/>
      <c r="AH8" s="336"/>
      <c r="AI8" s="337"/>
      <c r="AJ8" s="358" t="str" cm="1">
        <f t="array" ref="AJ8">CONCATENATE("a ",INDEX(LUR!$A:$L,AL6+3,4)&amp;(RGBCOLOR((INDEX(LUR!$A:$L,AL6,6)),(INDEX(LUR!$A:$L,AL6,7)),(INDEX(LUR!$A:$L,AL6,8)))))</f>
        <v>a HOSP. HIGUERAS</v>
      </c>
      <c r="AK8" s="336"/>
      <c r="AL8" s="336"/>
      <c r="AM8" s="337"/>
      <c r="AN8" s="335" cm="1"/>
      <c r="AO8" s="336"/>
      <c r="AP8" s="336"/>
      <c r="AQ8" s="337"/>
    </row>
    <row r="11" spans="2:44" s="52" customFormat="1" x14ac:dyDescent="0.25">
      <c r="N11" s="51"/>
      <c r="AC11" s="51"/>
      <c r="AR11" s="51"/>
    </row>
    <row r="12" spans="2:44" s="52" customFormat="1" x14ac:dyDescent="0.25">
      <c r="N12" s="51"/>
      <c r="AC12" s="51"/>
      <c r="AR12" s="51"/>
    </row>
  </sheetData>
  <mergeCells count="21">
    <mergeCell ref="F3:L4"/>
    <mergeCell ref="U3:AA3"/>
    <mergeCell ref="AJ3:AP3"/>
    <mergeCell ref="M1:M4"/>
    <mergeCell ref="AB1:AB4"/>
    <mergeCell ref="AQ1:AQ4"/>
    <mergeCell ref="B5:M5"/>
    <mergeCell ref="Q5:AB5"/>
    <mergeCell ref="AF5:AQ5"/>
    <mergeCell ref="B8:E8"/>
    <mergeCell ref="F8:I8"/>
    <mergeCell ref="J8:M8"/>
    <mergeCell ref="Q8:T8"/>
    <mergeCell ref="U8:X8"/>
    <mergeCell ref="Y8:AB8"/>
    <mergeCell ref="AF8:AI8"/>
    <mergeCell ref="AJ8:AM8"/>
    <mergeCell ref="AN8:AQ8"/>
    <mergeCell ref="F2:L2"/>
    <mergeCell ref="U2:AA2"/>
    <mergeCell ref="AJ2:AP2"/>
  </mergeCells>
  <conditionalFormatting sqref="B6:AQ8">
    <cfRule type="containsText" dxfId="12" priority="1" operator="containsText" text="02D">
      <formula>NOT(ISERROR(SEARCH("02D",B6)))</formula>
    </cfRule>
    <cfRule type="containsText" dxfId="11" priority="2" operator="containsText" text="02K">
      <formula>NOT(ISERROR(SEARCH("02K",B6)))</formula>
    </cfRule>
    <cfRule type="containsText" dxfId="10" priority="3" operator="containsText" text="02A">
      <formula>NOT(ISERROR(SEARCH("02A",B6)))</formula>
    </cfRule>
    <cfRule type="containsText" dxfId="9" priority="4" operator="containsText" text="02P">
      <formula>NOT(ISERROR(SEARCH("02P",B6)))</formula>
    </cfRule>
    <cfRule type="containsText" dxfId="8" priority="5" operator="containsText" text="02F">
      <formula>NOT(ISERROR(SEARCH("02F",B6)))</formula>
    </cfRule>
    <cfRule type="containsText" dxfId="7" priority="6" operator="containsText" text="02C">
      <formula>NOT(ISERROR(SEARCH("02C",B6)))</formula>
    </cfRule>
    <cfRule type="containsText" dxfId="6" priority="7" operator="containsText" text="02H">
      <formula>NOT(ISERROR(SEARCH("02H",B6)))</formula>
    </cfRule>
    <cfRule type="containsText" dxfId="5" priority="8" operator="containsText" text="02L">
      <formula>NOT(ISERROR(SEARCH("02L",B6)))</formula>
    </cfRule>
    <cfRule type="beginsWith" dxfId="4" priority="9" operator="beginsWith" text="02">
      <formula>LEFT(B6,LEN("02"))="02"</formula>
    </cfRule>
    <cfRule type="containsText" dxfId="3" priority="11" operator="containsText" text="a Centro Concepción">
      <formula>NOT(ISERROR(SEARCH("a Centro Concepción",B6)))</formula>
    </cfRule>
    <cfRule type="containsText" dxfId="2" priority="12" operator="containsText" text="a Mall - Casino">
      <formula>NOT(ISERROR(SEARCH("a Mall - Casino",B6)))</formula>
    </cfRule>
    <cfRule type="containsErrors" dxfId="1" priority="13">
      <formula>ISERROR(B6)</formula>
    </cfRule>
  </conditionalFormatting>
  <pageMargins left="0.7" right="0.7" top="0.75" bottom="0.75" header="0.3" footer="0.3"/>
  <pageSetup paperSize="203" scale="26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0" operator="beginsWith" id="{58A4CAA0-DF75-442F-825C-422A3742F65B}">
            <xm:f>LEFT(B6,LEN("0"))="0"</xm:f>
            <xm:f>"0"</xm:f>
            <x14:dxf>
              <font>
                <color theme="0"/>
              </font>
            </x14:dxf>
          </x14:cfRule>
          <xm:sqref>B6:AQ8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56425-65A1-40C5-9E88-604F5D9C8930}">
  <sheetPr>
    <tabColor rgb="FF00B050"/>
  </sheetPr>
  <dimension ref="B1:AR52"/>
  <sheetViews>
    <sheetView zoomScale="55" zoomScaleNormal="55" workbookViewId="0">
      <selection activeCell="O17" sqref="O17"/>
    </sheetView>
  </sheetViews>
  <sheetFormatPr baseColWidth="10" defaultColWidth="10.7109375" defaultRowHeight="15" x14ac:dyDescent="0.25"/>
  <cols>
    <col min="1" max="1" width="1.140625" customWidth="1"/>
    <col min="2" max="2" width="5.7109375" customWidth="1"/>
    <col min="3" max="4" width="11.140625" customWidth="1"/>
    <col min="5" max="6" width="5.7109375" customWidth="1"/>
    <col min="7" max="8" width="11.140625" customWidth="1"/>
    <col min="9" max="10" width="5.7109375" customWidth="1"/>
    <col min="11" max="12" width="11.140625" customWidth="1"/>
    <col min="13" max="13" width="5.7109375" customWidth="1"/>
    <col min="14" max="14" width="1.5703125" style="40" customWidth="1"/>
    <col min="16" max="16" width="1.140625" customWidth="1"/>
    <col min="17" max="17" width="5.7109375" customWidth="1"/>
    <col min="18" max="19" width="11.140625" customWidth="1"/>
    <col min="20" max="21" width="5.7109375" customWidth="1"/>
    <col min="22" max="23" width="11.140625" customWidth="1"/>
    <col min="24" max="25" width="5.7109375" customWidth="1"/>
    <col min="26" max="27" width="11.140625" customWidth="1"/>
    <col min="28" max="28" width="5.7109375" customWidth="1"/>
    <col min="29" max="29" width="1.5703125" style="40" customWidth="1"/>
    <col min="30" max="30" width="11.42578125" customWidth="1"/>
    <col min="31" max="31" width="1.140625" customWidth="1"/>
    <col min="32" max="32" width="5.7109375" customWidth="1"/>
    <col min="33" max="34" width="11.140625" customWidth="1"/>
    <col min="35" max="36" width="5.7109375" customWidth="1"/>
    <col min="37" max="38" width="11.140625" customWidth="1"/>
    <col min="39" max="40" width="5.7109375" customWidth="1"/>
    <col min="41" max="42" width="11.140625" customWidth="1"/>
    <col min="43" max="43" width="5.7109375" customWidth="1"/>
    <col min="44" max="44" width="1.5703125" style="40" customWidth="1"/>
  </cols>
  <sheetData>
    <row r="1" spans="2:44" s="67" customFormat="1" ht="12" customHeight="1" x14ac:dyDescent="0.25">
      <c r="B1" s="62"/>
      <c r="C1" s="63"/>
      <c r="D1" s="64"/>
      <c r="E1" s="65"/>
      <c r="F1" s="62"/>
      <c r="G1" s="63"/>
      <c r="H1" s="64"/>
      <c r="I1" s="65"/>
      <c r="J1" s="62"/>
      <c r="K1" s="63"/>
      <c r="L1" s="64"/>
      <c r="M1" s="65"/>
      <c r="N1" s="66"/>
      <c r="O1" s="66"/>
      <c r="Q1" s="62"/>
      <c r="R1" s="63"/>
      <c r="S1" s="64"/>
      <c r="T1" s="65"/>
      <c r="U1" s="62"/>
      <c r="V1" s="63"/>
      <c r="W1" s="64"/>
      <c r="X1" s="65"/>
      <c r="Y1" s="62"/>
      <c r="Z1" s="63"/>
      <c r="AA1" s="64"/>
      <c r="AB1" s="65"/>
      <c r="AC1" s="66"/>
      <c r="AF1" s="62"/>
      <c r="AG1" s="63"/>
      <c r="AH1" s="64"/>
      <c r="AI1" s="65"/>
      <c r="AJ1" s="62"/>
      <c r="AK1" s="63"/>
      <c r="AL1" s="64"/>
      <c r="AM1" s="65"/>
      <c r="AN1" s="62"/>
      <c r="AO1" s="63"/>
      <c r="AP1" s="64"/>
      <c r="AQ1" s="65"/>
      <c r="AR1" s="66"/>
    </row>
    <row r="2" spans="2:44" s="60" customFormat="1" ht="35.25" customHeight="1" x14ac:dyDescent="0.45">
      <c r="B2" s="57"/>
      <c r="C2" s="58" cm="1"/>
      <c r="D2" s="265" cm="1"/>
      <c r="E2" s="59"/>
      <c r="F2" s="57"/>
      <c r="G2" s="58" cm="1"/>
      <c r="H2" s="265" cm="1"/>
      <c r="I2" s="59"/>
      <c r="J2" s="57"/>
      <c r="K2" s="58" cm="1"/>
      <c r="L2" s="261" cm="1"/>
      <c r="M2" s="59"/>
      <c r="O2" s="61"/>
      <c r="Q2" s="57"/>
      <c r="R2" s="58" cm="1"/>
      <c r="S2" s="261" cm="1"/>
      <c r="T2" s="59"/>
      <c r="U2" s="57"/>
      <c r="V2" s="58" cm="1"/>
      <c r="W2" s="261" cm="1"/>
      <c r="X2" s="59"/>
      <c r="Y2" s="57"/>
      <c r="Z2" s="58" cm="1"/>
      <c r="AA2" s="261" cm="1"/>
      <c r="AB2" s="59"/>
      <c r="AF2" s="57"/>
      <c r="AG2" s="58" cm="1"/>
      <c r="AH2" s="261" cm="1"/>
      <c r="AI2" s="59"/>
      <c r="AJ2" s="57"/>
      <c r="AK2" s="58" cm="1"/>
      <c r="AL2" s="261" cm="1"/>
      <c r="AM2" s="59"/>
      <c r="AN2" s="57"/>
      <c r="AO2" s="58" cm="1"/>
      <c r="AP2" s="261" cm="1"/>
      <c r="AQ2" s="59"/>
    </row>
    <row r="3" spans="2:44" s="53" customFormat="1" ht="26.25" customHeight="1" x14ac:dyDescent="0.25">
      <c r="B3" s="284" cm="1"/>
      <c r="C3" s="285"/>
      <c r="D3" s="285"/>
      <c r="E3" s="286"/>
      <c r="F3" s="284" cm="1"/>
      <c r="G3" s="285"/>
      <c r="H3" s="285"/>
      <c r="I3" s="286"/>
      <c r="J3" s="284" cm="1"/>
      <c r="K3" s="285"/>
      <c r="L3" s="285"/>
      <c r="M3" s="286"/>
      <c r="N3" s="54"/>
      <c r="O3" s="54"/>
      <c r="Q3" s="284" cm="1"/>
      <c r="R3" s="285"/>
      <c r="S3" s="285"/>
      <c r="T3" s="286"/>
      <c r="U3" s="284" cm="1"/>
      <c r="V3" s="285"/>
      <c r="W3" s="285"/>
      <c r="X3" s="286"/>
      <c r="Y3" s="284" cm="1"/>
      <c r="Z3" s="285"/>
      <c r="AA3" s="285"/>
      <c r="AB3" s="286"/>
      <c r="AC3" s="54"/>
      <c r="AF3" s="284" cm="1"/>
      <c r="AG3" s="285"/>
      <c r="AH3" s="285"/>
      <c r="AI3" s="286"/>
      <c r="AJ3" s="284" cm="1"/>
      <c r="AK3" s="285"/>
      <c r="AL3" s="285"/>
      <c r="AM3" s="286"/>
      <c r="AN3" s="284" cm="1"/>
      <c r="AO3" s="285"/>
      <c r="AP3" s="285"/>
      <c r="AQ3" s="286"/>
      <c r="AR3" s="54"/>
    </row>
    <row r="4" spans="2:44" s="56" customFormat="1" ht="15" customHeight="1" x14ac:dyDescent="0.25">
      <c r="B4" s="284" cm="1"/>
      <c r="C4" s="285"/>
      <c r="D4" s="285"/>
      <c r="E4" s="286"/>
      <c r="F4" s="284" cm="1"/>
      <c r="G4" s="285"/>
      <c r="H4" s="285"/>
      <c r="I4" s="286"/>
      <c r="J4" s="284" cm="1"/>
      <c r="K4" s="285"/>
      <c r="L4" s="285"/>
      <c r="M4" s="286"/>
      <c r="N4" s="55"/>
      <c r="O4" s="55"/>
      <c r="Q4" s="284" cm="1"/>
      <c r="R4" s="285"/>
      <c r="S4" s="285"/>
      <c r="T4" s="286"/>
      <c r="U4" s="284" cm="1"/>
      <c r="V4" s="285"/>
      <c r="W4" s="285"/>
      <c r="X4" s="286"/>
      <c r="Y4" s="284" cm="1"/>
      <c r="Z4" s="285"/>
      <c r="AA4" s="285"/>
      <c r="AB4" s="286"/>
      <c r="AC4" s="55"/>
      <c r="AF4" s="284" cm="1"/>
      <c r="AG4" s="285"/>
      <c r="AH4" s="285"/>
      <c r="AI4" s="286"/>
      <c r="AJ4" s="284" cm="1"/>
      <c r="AK4" s="285"/>
      <c r="AL4" s="285"/>
      <c r="AM4" s="286"/>
      <c r="AN4" s="284" cm="1"/>
      <c r="AO4" s="285"/>
      <c r="AP4" s="285"/>
      <c r="AQ4" s="286"/>
      <c r="AR4" s="55"/>
    </row>
    <row r="5" spans="2:44" s="56" customFormat="1" ht="15" customHeight="1" x14ac:dyDescent="0.25">
      <c r="B5" s="284" cm="1"/>
      <c r="C5" s="285"/>
      <c r="D5" s="285"/>
      <c r="E5" s="286"/>
      <c r="F5" s="284" cm="1"/>
      <c r="G5" s="285"/>
      <c r="H5" s="285"/>
      <c r="I5" s="286"/>
      <c r="J5" s="284" cm="1"/>
      <c r="K5" s="285"/>
      <c r="L5" s="285"/>
      <c r="M5" s="286"/>
      <c r="N5" s="55"/>
      <c r="O5" s="55"/>
      <c r="Q5" s="284" cm="1"/>
      <c r="R5" s="285"/>
      <c r="S5" s="285"/>
      <c r="T5" s="286"/>
      <c r="U5" s="284" cm="1"/>
      <c r="V5" s="285"/>
      <c r="W5" s="285"/>
      <c r="X5" s="286"/>
      <c r="Y5" s="284" cm="1"/>
      <c r="Z5" s="285"/>
      <c r="AA5" s="285"/>
      <c r="AB5" s="286"/>
      <c r="AC5" s="55"/>
      <c r="AF5" s="284" cm="1"/>
      <c r="AG5" s="285"/>
      <c r="AH5" s="285"/>
      <c r="AI5" s="286"/>
      <c r="AJ5" s="284" cm="1"/>
      <c r="AK5" s="285"/>
      <c r="AL5" s="285"/>
      <c r="AM5" s="286"/>
      <c r="AN5" s="284" cm="1"/>
      <c r="AO5" s="285"/>
      <c r="AP5" s="285"/>
      <c r="AQ5" s="286"/>
      <c r="AR5" s="55"/>
    </row>
    <row r="6" spans="2:44" s="56" customFormat="1" ht="15" customHeight="1" x14ac:dyDescent="0.25">
      <c r="B6" s="284" cm="1"/>
      <c r="C6" s="285"/>
      <c r="D6" s="285"/>
      <c r="E6" s="286"/>
      <c r="F6" s="284" cm="1"/>
      <c r="G6" s="285"/>
      <c r="H6" s="285"/>
      <c r="I6" s="286"/>
      <c r="J6" s="284" cm="1"/>
      <c r="K6" s="285"/>
      <c r="L6" s="285"/>
      <c r="M6" s="286"/>
      <c r="N6" s="55"/>
      <c r="O6" s="55"/>
      <c r="Q6" s="284" cm="1"/>
      <c r="R6" s="285"/>
      <c r="S6" s="285"/>
      <c r="T6" s="286"/>
      <c r="U6" s="284" cm="1"/>
      <c r="V6" s="285"/>
      <c r="W6" s="285"/>
      <c r="X6" s="286"/>
      <c r="Y6" s="284" cm="1"/>
      <c r="Z6" s="285"/>
      <c r="AA6" s="285"/>
      <c r="AB6" s="286"/>
      <c r="AC6" s="55"/>
      <c r="AF6" s="284" cm="1"/>
      <c r="AG6" s="285"/>
      <c r="AH6" s="285"/>
      <c r="AI6" s="286"/>
      <c r="AJ6" s="284" cm="1"/>
      <c r="AK6" s="285"/>
      <c r="AL6" s="285"/>
      <c r="AM6" s="286"/>
      <c r="AN6" s="284" cm="1"/>
      <c r="AO6" s="285"/>
      <c r="AP6" s="285"/>
      <c r="AQ6" s="286"/>
      <c r="AR6" s="55"/>
    </row>
    <row r="7" spans="2:44" s="53" customFormat="1" ht="23.25" customHeight="1" x14ac:dyDescent="0.25">
      <c r="B7" s="278"/>
      <c r="C7" s="279"/>
      <c r="D7" s="279"/>
      <c r="E7" s="280"/>
      <c r="F7" s="278"/>
      <c r="G7" s="279"/>
      <c r="H7" s="279"/>
      <c r="I7" s="280"/>
      <c r="J7" s="278"/>
      <c r="K7" s="279"/>
      <c r="L7" s="279"/>
      <c r="M7" s="280"/>
      <c r="N7" s="54"/>
      <c r="O7" s="54"/>
      <c r="Q7" s="278"/>
      <c r="R7" s="279"/>
      <c r="S7" s="279"/>
      <c r="T7" s="280"/>
      <c r="U7" s="278"/>
      <c r="V7" s="279"/>
      <c r="W7" s="279"/>
      <c r="X7" s="280"/>
      <c r="Y7" s="278"/>
      <c r="Z7" s="279"/>
      <c r="AA7" s="279"/>
      <c r="AB7" s="280"/>
      <c r="AC7" s="54"/>
      <c r="AF7" s="278"/>
      <c r="AG7" s="279"/>
      <c r="AH7" s="279"/>
      <c r="AI7" s="280"/>
      <c r="AJ7" s="278"/>
      <c r="AK7" s="279"/>
      <c r="AL7" s="279"/>
      <c r="AM7" s="280"/>
      <c r="AN7" s="278"/>
      <c r="AO7" s="279"/>
      <c r="AP7" s="279"/>
      <c r="AQ7" s="280"/>
      <c r="AR7" s="54"/>
    </row>
    <row r="8" spans="2:44" s="67" customFormat="1" ht="12" customHeight="1" x14ac:dyDescent="0.25">
      <c r="B8" s="62"/>
      <c r="C8" s="63"/>
      <c r="D8" s="64"/>
      <c r="E8" s="65"/>
      <c r="F8" s="62"/>
      <c r="G8" s="63"/>
      <c r="H8" s="64"/>
      <c r="I8" s="65"/>
      <c r="J8" s="62"/>
      <c r="K8" s="63"/>
      <c r="L8" s="64"/>
      <c r="M8" s="65"/>
      <c r="N8" s="66"/>
      <c r="O8" s="66"/>
      <c r="Q8" s="62"/>
      <c r="R8" s="63"/>
      <c r="S8" s="64"/>
      <c r="T8" s="65"/>
      <c r="U8" s="62"/>
      <c r="V8" s="63"/>
      <c r="W8" s="64"/>
      <c r="X8" s="65"/>
      <c r="Y8" s="62"/>
      <c r="Z8" s="63"/>
      <c r="AA8" s="64"/>
      <c r="AB8" s="65"/>
      <c r="AC8" s="66"/>
      <c r="AF8" s="62"/>
      <c r="AG8" s="63"/>
      <c r="AH8" s="64"/>
      <c r="AI8" s="65"/>
      <c r="AJ8" s="62"/>
      <c r="AK8" s="63"/>
      <c r="AL8" s="64"/>
      <c r="AM8" s="65"/>
      <c r="AN8" s="62"/>
      <c r="AO8" s="63"/>
      <c r="AP8" s="64"/>
      <c r="AQ8" s="65"/>
      <c r="AR8" s="66"/>
    </row>
    <row r="9" spans="2:44" s="60" customFormat="1" ht="35.25" customHeight="1" x14ac:dyDescent="0.45">
      <c r="B9" s="57"/>
      <c r="C9" s="58" cm="1"/>
      <c r="D9" s="261" cm="1"/>
      <c r="E9" s="59"/>
      <c r="F9" s="57"/>
      <c r="G9" s="58" cm="1"/>
      <c r="H9" s="261" cm="1"/>
      <c r="I9" s="59"/>
      <c r="J9" s="57"/>
      <c r="K9" s="58" cm="1"/>
      <c r="L9" s="261" cm="1"/>
      <c r="M9" s="59"/>
      <c r="O9" s="61"/>
      <c r="Q9" s="57"/>
      <c r="R9" s="58" cm="1"/>
      <c r="S9" s="261" cm="1"/>
      <c r="T9" s="59"/>
      <c r="U9" s="57"/>
      <c r="V9" s="58" cm="1"/>
      <c r="W9" s="261" cm="1"/>
      <c r="X9" s="59"/>
      <c r="Y9" s="57"/>
      <c r="Z9" s="58" cm="1"/>
      <c r="AA9" s="261" cm="1"/>
      <c r="AB9" s="59"/>
      <c r="AF9" s="57"/>
      <c r="AG9" s="58" cm="1"/>
      <c r="AH9" s="261" cm="1"/>
      <c r="AI9" s="59"/>
      <c r="AJ9" s="57"/>
      <c r="AK9" s="58" cm="1"/>
      <c r="AL9" s="261" cm="1"/>
      <c r="AM9" s="59"/>
      <c r="AN9" s="57"/>
      <c r="AO9" s="58" cm="1"/>
      <c r="AP9" s="261" cm="1"/>
      <c r="AQ9" s="59"/>
    </row>
    <row r="10" spans="2:44" s="53" customFormat="1" ht="26.25" customHeight="1" x14ac:dyDescent="0.25">
      <c r="B10" s="284" cm="1"/>
      <c r="C10" s="285"/>
      <c r="D10" s="285"/>
      <c r="E10" s="286"/>
      <c r="F10" s="284" cm="1"/>
      <c r="G10" s="285"/>
      <c r="H10" s="285"/>
      <c r="I10" s="286"/>
      <c r="J10" s="284" cm="1"/>
      <c r="K10" s="285"/>
      <c r="L10" s="285"/>
      <c r="M10" s="286"/>
      <c r="N10" s="54"/>
      <c r="O10" s="54"/>
      <c r="Q10" s="284" cm="1"/>
      <c r="R10" s="285"/>
      <c r="S10" s="285"/>
      <c r="T10" s="286"/>
      <c r="U10" s="284" cm="1"/>
      <c r="V10" s="285"/>
      <c r="W10" s="285"/>
      <c r="X10" s="286"/>
      <c r="Y10" s="284" cm="1"/>
      <c r="Z10" s="285"/>
      <c r="AA10" s="285"/>
      <c r="AB10" s="286"/>
      <c r="AC10" s="54"/>
      <c r="AF10" s="284" cm="1"/>
      <c r="AG10" s="285"/>
      <c r="AH10" s="285"/>
      <c r="AI10" s="286"/>
      <c r="AJ10" s="284" cm="1"/>
      <c r="AK10" s="285"/>
      <c r="AL10" s="285"/>
      <c r="AM10" s="286"/>
      <c r="AN10" s="284" cm="1"/>
      <c r="AO10" s="285"/>
      <c r="AP10" s="285"/>
      <c r="AQ10" s="286"/>
      <c r="AR10" s="54"/>
    </row>
    <row r="11" spans="2:44" s="56" customFormat="1" ht="15" customHeight="1" x14ac:dyDescent="0.25">
      <c r="B11" s="284" cm="1"/>
      <c r="C11" s="285"/>
      <c r="D11" s="285"/>
      <c r="E11" s="286"/>
      <c r="F11" s="284" cm="1"/>
      <c r="G11" s="285"/>
      <c r="H11" s="285"/>
      <c r="I11" s="286"/>
      <c r="J11" s="284" cm="1"/>
      <c r="K11" s="285"/>
      <c r="L11" s="285"/>
      <c r="M11" s="286"/>
      <c r="N11" s="55"/>
      <c r="O11" s="55"/>
      <c r="Q11" s="284" cm="1"/>
      <c r="R11" s="285"/>
      <c r="S11" s="285"/>
      <c r="T11" s="286"/>
      <c r="U11" s="284" cm="1"/>
      <c r="V11" s="285"/>
      <c r="W11" s="285"/>
      <c r="X11" s="286"/>
      <c r="Y11" s="284" cm="1"/>
      <c r="Z11" s="285"/>
      <c r="AA11" s="285"/>
      <c r="AB11" s="286"/>
      <c r="AC11" s="55"/>
      <c r="AF11" s="284" cm="1"/>
      <c r="AG11" s="285"/>
      <c r="AH11" s="285"/>
      <c r="AI11" s="286"/>
      <c r="AJ11" s="284" cm="1"/>
      <c r="AK11" s="285"/>
      <c r="AL11" s="285"/>
      <c r="AM11" s="286"/>
      <c r="AN11" s="284" cm="1"/>
      <c r="AO11" s="285"/>
      <c r="AP11" s="285"/>
      <c r="AQ11" s="286"/>
      <c r="AR11" s="55"/>
    </row>
    <row r="12" spans="2:44" s="56" customFormat="1" ht="15" customHeight="1" x14ac:dyDescent="0.25">
      <c r="B12" s="284" cm="1"/>
      <c r="C12" s="285"/>
      <c r="D12" s="285"/>
      <c r="E12" s="286"/>
      <c r="F12" s="284" cm="1"/>
      <c r="G12" s="285"/>
      <c r="H12" s="285"/>
      <c r="I12" s="286"/>
      <c r="J12" s="284" cm="1"/>
      <c r="K12" s="285"/>
      <c r="L12" s="285"/>
      <c r="M12" s="286"/>
      <c r="N12" s="55"/>
      <c r="O12" s="55"/>
      <c r="Q12" s="284" cm="1"/>
      <c r="R12" s="285"/>
      <c r="S12" s="285"/>
      <c r="T12" s="286"/>
      <c r="U12" s="284" cm="1"/>
      <c r="V12" s="285"/>
      <c r="W12" s="285"/>
      <c r="X12" s="286"/>
      <c r="Y12" s="284" cm="1"/>
      <c r="Z12" s="285"/>
      <c r="AA12" s="285"/>
      <c r="AB12" s="286"/>
      <c r="AC12" s="55"/>
      <c r="AF12" s="284" cm="1"/>
      <c r="AG12" s="285"/>
      <c r="AH12" s="285"/>
      <c r="AI12" s="286"/>
      <c r="AJ12" s="284" cm="1"/>
      <c r="AK12" s="285"/>
      <c r="AL12" s="285"/>
      <c r="AM12" s="286"/>
      <c r="AN12" s="284" cm="1"/>
      <c r="AO12" s="285"/>
      <c r="AP12" s="285"/>
      <c r="AQ12" s="286"/>
      <c r="AR12" s="55"/>
    </row>
    <row r="13" spans="2:44" s="56" customFormat="1" ht="15" customHeight="1" x14ac:dyDescent="0.25">
      <c r="B13" s="284" cm="1"/>
      <c r="C13" s="285"/>
      <c r="D13" s="285"/>
      <c r="E13" s="286"/>
      <c r="F13" s="284" cm="1"/>
      <c r="G13" s="285"/>
      <c r="H13" s="285"/>
      <c r="I13" s="286"/>
      <c r="J13" s="284" cm="1"/>
      <c r="K13" s="285"/>
      <c r="L13" s="285"/>
      <c r="M13" s="286"/>
      <c r="N13" s="55"/>
      <c r="O13" s="55"/>
      <c r="Q13" s="284" cm="1"/>
      <c r="R13" s="285"/>
      <c r="S13" s="285"/>
      <c r="T13" s="286"/>
      <c r="U13" s="284" cm="1"/>
      <c r="V13" s="285"/>
      <c r="W13" s="285"/>
      <c r="X13" s="286"/>
      <c r="Y13" s="284" cm="1"/>
      <c r="Z13" s="285"/>
      <c r="AA13" s="285"/>
      <c r="AB13" s="286"/>
      <c r="AC13" s="55"/>
      <c r="AF13" s="284" cm="1"/>
      <c r="AG13" s="285"/>
      <c r="AH13" s="285"/>
      <c r="AI13" s="286"/>
      <c r="AJ13" s="284" cm="1"/>
      <c r="AK13" s="285"/>
      <c r="AL13" s="285"/>
      <c r="AM13" s="286"/>
      <c r="AN13" s="284" cm="1"/>
      <c r="AO13" s="285"/>
      <c r="AP13" s="285"/>
      <c r="AQ13" s="286"/>
      <c r="AR13" s="55"/>
    </row>
    <row r="14" spans="2:44" s="53" customFormat="1" ht="23.25" customHeight="1" x14ac:dyDescent="0.25">
      <c r="B14" s="278"/>
      <c r="C14" s="279"/>
      <c r="D14" s="279"/>
      <c r="E14" s="280"/>
      <c r="F14" s="278"/>
      <c r="G14" s="279"/>
      <c r="H14" s="279"/>
      <c r="I14" s="280"/>
      <c r="J14" s="278"/>
      <c r="K14" s="279"/>
      <c r="L14" s="279"/>
      <c r="M14" s="280"/>
      <c r="N14" s="54"/>
      <c r="O14" s="54"/>
      <c r="Q14" s="278"/>
      <c r="R14" s="279"/>
      <c r="S14" s="279"/>
      <c r="T14" s="280"/>
      <c r="U14" s="278"/>
      <c r="V14" s="279"/>
      <c r="W14" s="279"/>
      <c r="X14" s="280"/>
      <c r="Y14" s="278"/>
      <c r="Z14" s="279"/>
      <c r="AA14" s="279"/>
      <c r="AB14" s="280"/>
      <c r="AC14" s="54"/>
      <c r="AF14" s="278"/>
      <c r="AG14" s="279"/>
      <c r="AH14" s="279"/>
      <c r="AI14" s="280"/>
      <c r="AJ14" s="278"/>
      <c r="AK14" s="279"/>
      <c r="AL14" s="279"/>
      <c r="AM14" s="280"/>
      <c r="AN14" s="278"/>
      <c r="AO14" s="279"/>
      <c r="AP14" s="279"/>
      <c r="AQ14" s="280"/>
      <c r="AR14" s="54"/>
    </row>
    <row r="15" spans="2:44" s="67" customFormat="1" ht="12" customHeight="1" x14ac:dyDescent="0.25">
      <c r="B15" s="62"/>
      <c r="C15" s="63"/>
      <c r="D15" s="64"/>
      <c r="E15" s="65"/>
      <c r="F15" s="62"/>
      <c r="G15" s="63"/>
      <c r="H15" s="64"/>
      <c r="I15" s="65"/>
      <c r="J15" s="62"/>
      <c r="K15" s="63"/>
      <c r="L15" s="64"/>
      <c r="M15" s="65"/>
      <c r="N15" s="66"/>
      <c r="O15" s="66"/>
      <c r="Q15" s="62"/>
      <c r="R15" s="63"/>
      <c r="S15" s="64"/>
      <c r="T15" s="65"/>
      <c r="U15" s="62"/>
      <c r="V15" s="63"/>
      <c r="W15" s="64"/>
      <c r="X15" s="65"/>
      <c r="Y15" s="62"/>
      <c r="Z15" s="63"/>
      <c r="AA15" s="64"/>
      <c r="AB15" s="65"/>
      <c r="AC15" s="66"/>
      <c r="AF15" s="62"/>
      <c r="AG15" s="63"/>
      <c r="AH15" s="64"/>
      <c r="AI15" s="65"/>
      <c r="AJ15" s="62"/>
      <c r="AK15" s="63"/>
      <c r="AL15" s="64"/>
      <c r="AM15" s="65"/>
      <c r="AN15" s="62"/>
      <c r="AO15" s="63"/>
      <c r="AP15" s="64"/>
      <c r="AQ15" s="65"/>
      <c r="AR15" s="66"/>
    </row>
    <row r="16" spans="2:44" s="60" customFormat="1" ht="35.25" customHeight="1" x14ac:dyDescent="0.45">
      <c r="B16" s="57"/>
      <c r="C16" s="58" cm="1"/>
      <c r="D16" s="261" cm="1"/>
      <c r="E16" s="59"/>
      <c r="F16" s="57"/>
      <c r="G16" s="58" cm="1"/>
      <c r="H16" s="261" cm="1"/>
      <c r="I16" s="59"/>
      <c r="J16" s="57"/>
      <c r="K16" s="58" cm="1"/>
      <c r="L16" s="261" cm="1"/>
      <c r="M16" s="59"/>
      <c r="O16" s="61"/>
      <c r="Q16" s="57"/>
      <c r="R16" s="58" cm="1"/>
      <c r="S16" s="261" cm="1"/>
      <c r="T16" s="59"/>
      <c r="U16" s="57"/>
      <c r="V16" s="58" cm="1"/>
      <c r="W16" s="261" cm="1"/>
      <c r="X16" s="59"/>
      <c r="Y16" s="57"/>
      <c r="Z16" s="58" cm="1"/>
      <c r="AA16" s="261" cm="1"/>
      <c r="AB16" s="59"/>
      <c r="AF16" s="57"/>
      <c r="AG16" s="58" cm="1"/>
      <c r="AH16" s="261" cm="1"/>
      <c r="AI16" s="59"/>
      <c r="AJ16" s="57"/>
      <c r="AK16" s="58" cm="1"/>
      <c r="AL16" s="261" cm="1"/>
      <c r="AM16" s="59"/>
      <c r="AN16" s="57"/>
      <c r="AO16" s="58" cm="1"/>
      <c r="AP16" s="261" cm="1"/>
      <c r="AQ16" s="59"/>
    </row>
    <row r="17" spans="2:44" s="53" customFormat="1" ht="26.25" customHeight="1" x14ac:dyDescent="0.25">
      <c r="B17" s="284" cm="1"/>
      <c r="C17" s="285"/>
      <c r="D17" s="285"/>
      <c r="E17" s="286"/>
      <c r="F17" s="284" cm="1"/>
      <c r="G17" s="285"/>
      <c r="H17" s="285"/>
      <c r="I17" s="286"/>
      <c r="J17" s="284" cm="1"/>
      <c r="K17" s="285"/>
      <c r="L17" s="285"/>
      <c r="M17" s="286"/>
      <c r="N17" s="54"/>
      <c r="O17" s="54"/>
      <c r="Q17" s="284" cm="1"/>
      <c r="R17" s="285"/>
      <c r="S17" s="285"/>
      <c r="T17" s="286"/>
      <c r="U17" s="284" cm="1"/>
      <c r="V17" s="285"/>
      <c r="W17" s="285"/>
      <c r="X17" s="286"/>
      <c r="Y17" s="284" cm="1"/>
      <c r="Z17" s="285"/>
      <c r="AA17" s="285"/>
      <c r="AB17" s="286"/>
      <c r="AC17" s="54"/>
      <c r="AF17" s="284" cm="1"/>
      <c r="AG17" s="285"/>
      <c r="AH17" s="285"/>
      <c r="AI17" s="286"/>
      <c r="AJ17" s="284" cm="1"/>
      <c r="AK17" s="285"/>
      <c r="AL17" s="285"/>
      <c r="AM17" s="286"/>
      <c r="AN17" s="284" cm="1"/>
      <c r="AO17" s="285"/>
      <c r="AP17" s="285"/>
      <c r="AQ17" s="286"/>
      <c r="AR17" s="54"/>
    </row>
    <row r="18" spans="2:44" s="56" customFormat="1" ht="15" customHeight="1" x14ac:dyDescent="0.25">
      <c r="B18" s="284" cm="1"/>
      <c r="C18" s="285"/>
      <c r="D18" s="285"/>
      <c r="E18" s="286"/>
      <c r="F18" s="284" cm="1"/>
      <c r="G18" s="285"/>
      <c r="H18" s="285"/>
      <c r="I18" s="286"/>
      <c r="J18" s="284" cm="1"/>
      <c r="K18" s="285"/>
      <c r="L18" s="285"/>
      <c r="M18" s="286"/>
      <c r="N18" s="55"/>
      <c r="O18" s="55"/>
      <c r="Q18" s="284" cm="1"/>
      <c r="R18" s="285"/>
      <c r="S18" s="285"/>
      <c r="T18" s="286"/>
      <c r="U18" s="284" cm="1"/>
      <c r="V18" s="285"/>
      <c r="W18" s="285"/>
      <c r="X18" s="286"/>
      <c r="Y18" s="284" cm="1"/>
      <c r="Z18" s="285"/>
      <c r="AA18" s="285"/>
      <c r="AB18" s="286"/>
      <c r="AC18" s="55"/>
      <c r="AF18" s="284" cm="1"/>
      <c r="AG18" s="285"/>
      <c r="AH18" s="285"/>
      <c r="AI18" s="286"/>
      <c r="AJ18" s="284" cm="1"/>
      <c r="AK18" s="285"/>
      <c r="AL18" s="285"/>
      <c r="AM18" s="286"/>
      <c r="AN18" s="284" cm="1"/>
      <c r="AO18" s="285"/>
      <c r="AP18" s="285"/>
      <c r="AQ18" s="286"/>
      <c r="AR18" s="55"/>
    </row>
    <row r="19" spans="2:44" s="56" customFormat="1" ht="15" customHeight="1" x14ac:dyDescent="0.25">
      <c r="B19" s="284" cm="1"/>
      <c r="C19" s="285"/>
      <c r="D19" s="285"/>
      <c r="E19" s="286"/>
      <c r="F19" s="284" cm="1"/>
      <c r="G19" s="285"/>
      <c r="H19" s="285"/>
      <c r="I19" s="286"/>
      <c r="J19" s="284" cm="1"/>
      <c r="K19" s="285"/>
      <c r="L19" s="285"/>
      <c r="M19" s="286"/>
      <c r="N19" s="55"/>
      <c r="O19" s="55"/>
      <c r="Q19" s="284" cm="1"/>
      <c r="R19" s="285"/>
      <c r="S19" s="285"/>
      <c r="T19" s="286"/>
      <c r="U19" s="284" cm="1"/>
      <c r="V19" s="285"/>
      <c r="W19" s="285"/>
      <c r="X19" s="286"/>
      <c r="Y19" s="284" cm="1"/>
      <c r="Z19" s="285"/>
      <c r="AA19" s="285"/>
      <c r="AB19" s="286"/>
      <c r="AC19" s="55"/>
      <c r="AF19" s="284" cm="1"/>
      <c r="AG19" s="285"/>
      <c r="AH19" s="285"/>
      <c r="AI19" s="286"/>
      <c r="AJ19" s="284" cm="1"/>
      <c r="AK19" s="285"/>
      <c r="AL19" s="285"/>
      <c r="AM19" s="286"/>
      <c r="AN19" s="284" cm="1"/>
      <c r="AO19" s="285"/>
      <c r="AP19" s="285"/>
      <c r="AQ19" s="286"/>
      <c r="AR19" s="55"/>
    </row>
    <row r="20" spans="2:44" s="56" customFormat="1" ht="15" customHeight="1" x14ac:dyDescent="0.25">
      <c r="B20" s="284" cm="1"/>
      <c r="C20" s="285"/>
      <c r="D20" s="285"/>
      <c r="E20" s="286"/>
      <c r="F20" s="284" cm="1"/>
      <c r="G20" s="285"/>
      <c r="H20" s="285"/>
      <c r="I20" s="286"/>
      <c r="J20" s="284" cm="1"/>
      <c r="K20" s="285"/>
      <c r="L20" s="285"/>
      <c r="M20" s="286"/>
      <c r="N20" s="55"/>
      <c r="O20" s="55"/>
      <c r="Q20" s="284" cm="1"/>
      <c r="R20" s="285"/>
      <c r="S20" s="285"/>
      <c r="T20" s="286"/>
      <c r="U20" s="284" cm="1"/>
      <c r="V20" s="285"/>
      <c r="W20" s="285"/>
      <c r="X20" s="286"/>
      <c r="Y20" s="284" cm="1"/>
      <c r="Z20" s="285"/>
      <c r="AA20" s="285"/>
      <c r="AB20" s="286"/>
      <c r="AC20" s="55"/>
      <c r="AF20" s="284" cm="1"/>
      <c r="AG20" s="285"/>
      <c r="AH20" s="285"/>
      <c r="AI20" s="286"/>
      <c r="AJ20" s="284" cm="1"/>
      <c r="AK20" s="285"/>
      <c r="AL20" s="285"/>
      <c r="AM20" s="286"/>
      <c r="AN20" s="284" cm="1"/>
      <c r="AO20" s="285"/>
      <c r="AP20" s="285"/>
      <c r="AQ20" s="286"/>
      <c r="AR20" s="55"/>
    </row>
    <row r="21" spans="2:44" s="53" customFormat="1" ht="23.25" customHeight="1" x14ac:dyDescent="0.25">
      <c r="B21" s="278"/>
      <c r="C21" s="279"/>
      <c r="D21" s="279"/>
      <c r="E21" s="280"/>
      <c r="F21" s="278"/>
      <c r="G21" s="279"/>
      <c r="H21" s="279"/>
      <c r="I21" s="280"/>
      <c r="J21" s="278"/>
      <c r="K21" s="279"/>
      <c r="L21" s="279"/>
      <c r="M21" s="280"/>
      <c r="N21" s="54"/>
      <c r="O21" s="54"/>
      <c r="Q21" s="278"/>
      <c r="R21" s="279"/>
      <c r="S21" s="279"/>
      <c r="T21" s="280"/>
      <c r="U21" s="278"/>
      <c r="V21" s="279"/>
      <c r="W21" s="279"/>
      <c r="X21" s="280"/>
      <c r="Y21" s="278"/>
      <c r="Z21" s="279"/>
      <c r="AA21" s="279"/>
      <c r="AB21" s="280"/>
      <c r="AC21" s="54"/>
      <c r="AF21" s="278"/>
      <c r="AG21" s="279"/>
      <c r="AH21" s="279"/>
      <c r="AI21" s="280"/>
      <c r="AJ21" s="278"/>
      <c r="AK21" s="279"/>
      <c r="AL21" s="279"/>
      <c r="AM21" s="280"/>
      <c r="AN21" s="278"/>
      <c r="AO21" s="279"/>
      <c r="AP21" s="279"/>
      <c r="AQ21" s="280"/>
      <c r="AR21" s="54"/>
    </row>
    <row r="22" spans="2:44" s="67" customFormat="1" ht="12" customHeight="1" x14ac:dyDescent="0.25">
      <c r="B22" s="62"/>
      <c r="C22" s="63"/>
      <c r="D22" s="64"/>
      <c r="E22" s="65"/>
      <c r="F22" s="62"/>
      <c r="G22" s="63"/>
      <c r="H22" s="64"/>
      <c r="I22" s="65"/>
      <c r="J22" s="62"/>
      <c r="K22" s="63"/>
      <c r="L22" s="64"/>
      <c r="M22" s="65"/>
      <c r="N22" s="66"/>
      <c r="O22" s="66"/>
      <c r="Q22" s="62"/>
      <c r="R22" s="63"/>
      <c r="S22" s="64"/>
      <c r="T22" s="65"/>
      <c r="U22" s="62"/>
      <c r="V22" s="63"/>
      <c r="W22" s="64"/>
      <c r="X22" s="65"/>
      <c r="Y22" s="62"/>
      <c r="Z22" s="63"/>
      <c r="AA22" s="64"/>
      <c r="AB22" s="65"/>
      <c r="AC22" s="66"/>
      <c r="AF22" s="62"/>
      <c r="AG22" s="63"/>
      <c r="AH22" s="64"/>
      <c r="AI22" s="65"/>
      <c r="AJ22" s="62"/>
      <c r="AK22" s="63"/>
      <c r="AL22" s="64"/>
      <c r="AM22" s="65"/>
      <c r="AN22" s="62"/>
      <c r="AO22" s="63"/>
      <c r="AP22" s="64"/>
      <c r="AQ22" s="65"/>
      <c r="AR22" s="66"/>
    </row>
    <row r="23" spans="2:44" s="60" customFormat="1" ht="35.25" customHeight="1" x14ac:dyDescent="0.45">
      <c r="B23" s="57"/>
      <c r="C23" s="58" cm="1"/>
      <c r="D23" s="261" cm="1"/>
      <c r="E23" s="59"/>
      <c r="F23" s="57"/>
      <c r="G23" s="58" cm="1"/>
      <c r="H23" s="261" cm="1"/>
      <c r="I23" s="59"/>
      <c r="J23" s="57"/>
      <c r="K23" s="58" cm="1"/>
      <c r="L23" s="261" cm="1"/>
      <c r="M23" s="59"/>
      <c r="O23" s="61"/>
      <c r="Q23" s="57"/>
      <c r="R23" s="58" cm="1"/>
      <c r="S23" s="261" cm="1"/>
      <c r="T23" s="59"/>
      <c r="U23" s="57"/>
      <c r="V23" s="58" cm="1"/>
      <c r="W23" s="261" cm="1"/>
      <c r="X23" s="59"/>
      <c r="Y23" s="57"/>
      <c r="Z23" s="58" cm="1"/>
      <c r="AA23" s="261" cm="1"/>
      <c r="AB23" s="59"/>
      <c r="AF23" s="57"/>
      <c r="AG23" s="58" cm="1"/>
      <c r="AH23" s="261" cm="1"/>
      <c r="AI23" s="59"/>
      <c r="AJ23" s="57"/>
      <c r="AK23" s="58" cm="1"/>
      <c r="AL23" s="261" cm="1"/>
      <c r="AM23" s="59"/>
      <c r="AN23" s="57"/>
      <c r="AO23" s="58" cm="1"/>
      <c r="AP23" s="261" cm="1"/>
      <c r="AQ23" s="59"/>
    </row>
    <row r="24" spans="2:44" s="53" customFormat="1" ht="26.25" customHeight="1" x14ac:dyDescent="0.25">
      <c r="B24" s="284" cm="1"/>
      <c r="C24" s="285"/>
      <c r="D24" s="285"/>
      <c r="E24" s="286"/>
      <c r="F24" s="284" cm="1"/>
      <c r="G24" s="285"/>
      <c r="H24" s="285"/>
      <c r="I24" s="286"/>
      <c r="J24" s="284" cm="1"/>
      <c r="K24" s="285"/>
      <c r="L24" s="285"/>
      <c r="M24" s="286"/>
      <c r="N24" s="54"/>
      <c r="O24" s="54"/>
      <c r="Q24" s="284" cm="1"/>
      <c r="R24" s="285"/>
      <c r="S24" s="285"/>
      <c r="T24" s="286"/>
      <c r="U24" s="284" cm="1"/>
      <c r="V24" s="285"/>
      <c r="W24" s="285"/>
      <c r="X24" s="286"/>
      <c r="Y24" s="284" cm="1"/>
      <c r="Z24" s="285"/>
      <c r="AA24" s="285"/>
      <c r="AB24" s="286"/>
      <c r="AC24" s="54"/>
      <c r="AF24" s="284" cm="1"/>
      <c r="AG24" s="285"/>
      <c r="AH24" s="285"/>
      <c r="AI24" s="286"/>
      <c r="AJ24" s="284" cm="1"/>
      <c r="AK24" s="285"/>
      <c r="AL24" s="285"/>
      <c r="AM24" s="286"/>
      <c r="AN24" s="284" cm="1"/>
      <c r="AO24" s="285"/>
      <c r="AP24" s="285"/>
      <c r="AQ24" s="286"/>
      <c r="AR24" s="54"/>
    </row>
    <row r="25" spans="2:44" s="56" customFormat="1" ht="15" customHeight="1" x14ac:dyDescent="0.25">
      <c r="B25" s="284" cm="1"/>
      <c r="C25" s="285"/>
      <c r="D25" s="285"/>
      <c r="E25" s="286"/>
      <c r="F25" s="284" cm="1"/>
      <c r="G25" s="285"/>
      <c r="H25" s="285"/>
      <c r="I25" s="286"/>
      <c r="J25" s="284" cm="1"/>
      <c r="K25" s="285"/>
      <c r="L25" s="285"/>
      <c r="M25" s="286"/>
      <c r="N25" s="55"/>
      <c r="O25" s="55"/>
      <c r="Q25" s="284" cm="1"/>
      <c r="R25" s="285"/>
      <c r="S25" s="285"/>
      <c r="T25" s="286"/>
      <c r="U25" s="284" cm="1"/>
      <c r="V25" s="285"/>
      <c r="W25" s="285"/>
      <c r="X25" s="286"/>
      <c r="Y25" s="284" cm="1"/>
      <c r="Z25" s="285"/>
      <c r="AA25" s="285"/>
      <c r="AB25" s="286"/>
      <c r="AC25" s="55"/>
      <c r="AF25" s="284" cm="1"/>
      <c r="AG25" s="285"/>
      <c r="AH25" s="285"/>
      <c r="AI25" s="286"/>
      <c r="AJ25" s="284" cm="1"/>
      <c r="AK25" s="285"/>
      <c r="AL25" s="285"/>
      <c r="AM25" s="286"/>
      <c r="AN25" s="284" cm="1"/>
      <c r="AO25" s="285"/>
      <c r="AP25" s="285"/>
      <c r="AQ25" s="286"/>
      <c r="AR25" s="55"/>
    </row>
    <row r="26" spans="2:44" s="56" customFormat="1" ht="15" customHeight="1" x14ac:dyDescent="0.25">
      <c r="B26" s="284" cm="1"/>
      <c r="C26" s="285"/>
      <c r="D26" s="285"/>
      <c r="E26" s="286"/>
      <c r="F26" s="284" cm="1"/>
      <c r="G26" s="285"/>
      <c r="H26" s="285"/>
      <c r="I26" s="286"/>
      <c r="J26" s="284" cm="1"/>
      <c r="K26" s="285"/>
      <c r="L26" s="285"/>
      <c r="M26" s="286"/>
      <c r="N26" s="55"/>
      <c r="O26" s="55"/>
      <c r="Q26" s="284" cm="1"/>
      <c r="R26" s="285"/>
      <c r="S26" s="285"/>
      <c r="T26" s="286"/>
      <c r="U26" s="284" cm="1"/>
      <c r="V26" s="285"/>
      <c r="W26" s="285"/>
      <c r="X26" s="286"/>
      <c r="Y26" s="284" cm="1"/>
      <c r="Z26" s="285"/>
      <c r="AA26" s="285"/>
      <c r="AB26" s="286"/>
      <c r="AC26" s="55"/>
      <c r="AF26" s="284" cm="1"/>
      <c r="AG26" s="285"/>
      <c r="AH26" s="285"/>
      <c r="AI26" s="286"/>
      <c r="AJ26" s="284" cm="1"/>
      <c r="AK26" s="285"/>
      <c r="AL26" s="285"/>
      <c r="AM26" s="286"/>
      <c r="AN26" s="284" cm="1"/>
      <c r="AO26" s="285"/>
      <c r="AP26" s="285"/>
      <c r="AQ26" s="286"/>
      <c r="AR26" s="55"/>
    </row>
    <row r="27" spans="2:44" s="56" customFormat="1" ht="15" customHeight="1" x14ac:dyDescent="0.25">
      <c r="B27" s="284" cm="1"/>
      <c r="C27" s="285"/>
      <c r="D27" s="285"/>
      <c r="E27" s="286"/>
      <c r="F27" s="284" cm="1"/>
      <c r="G27" s="285"/>
      <c r="H27" s="285"/>
      <c r="I27" s="286"/>
      <c r="J27" s="284" cm="1"/>
      <c r="K27" s="285"/>
      <c r="L27" s="285"/>
      <c r="M27" s="286"/>
      <c r="N27" s="55"/>
      <c r="O27" s="55"/>
      <c r="Q27" s="284" cm="1"/>
      <c r="R27" s="285"/>
      <c r="S27" s="285"/>
      <c r="T27" s="286"/>
      <c r="U27" s="284" cm="1"/>
      <c r="V27" s="285"/>
      <c r="W27" s="285"/>
      <c r="X27" s="286"/>
      <c r="Y27" s="284" cm="1"/>
      <c r="Z27" s="285"/>
      <c r="AA27" s="285"/>
      <c r="AB27" s="286"/>
      <c r="AC27" s="55"/>
      <c r="AF27" s="284" cm="1"/>
      <c r="AG27" s="285"/>
      <c r="AH27" s="285"/>
      <c r="AI27" s="286"/>
      <c r="AJ27" s="284" cm="1"/>
      <c r="AK27" s="285"/>
      <c r="AL27" s="285"/>
      <c r="AM27" s="286"/>
      <c r="AN27" s="284" cm="1"/>
      <c r="AO27" s="285"/>
      <c r="AP27" s="285"/>
      <c r="AQ27" s="286"/>
      <c r="AR27" s="55"/>
    </row>
    <row r="28" spans="2:44" s="53" customFormat="1" ht="23.25" customHeight="1" x14ac:dyDescent="0.25">
      <c r="B28" s="278"/>
      <c r="C28" s="279"/>
      <c r="D28" s="279"/>
      <c r="E28" s="280"/>
      <c r="F28" s="278"/>
      <c r="G28" s="279"/>
      <c r="H28" s="279"/>
      <c r="I28" s="280"/>
      <c r="J28" s="278"/>
      <c r="K28" s="279"/>
      <c r="L28" s="279"/>
      <c r="M28" s="280"/>
      <c r="N28" s="54"/>
      <c r="O28" s="54"/>
      <c r="Q28" s="278"/>
      <c r="R28" s="279"/>
      <c r="S28" s="279"/>
      <c r="T28" s="280"/>
      <c r="U28" s="278"/>
      <c r="V28" s="279"/>
      <c r="W28" s="279"/>
      <c r="X28" s="280"/>
      <c r="Y28" s="278"/>
      <c r="Z28" s="279"/>
      <c r="AA28" s="279"/>
      <c r="AB28" s="280"/>
      <c r="AC28" s="54"/>
      <c r="AF28" s="278"/>
      <c r="AG28" s="279"/>
      <c r="AH28" s="279"/>
      <c r="AI28" s="280"/>
      <c r="AJ28" s="278"/>
      <c r="AK28" s="279"/>
      <c r="AL28" s="279"/>
      <c r="AM28" s="280"/>
      <c r="AN28" s="278"/>
      <c r="AO28" s="279"/>
      <c r="AP28" s="279"/>
      <c r="AQ28" s="280"/>
      <c r="AR28" s="54"/>
    </row>
    <row r="29" spans="2:44" s="67" customFormat="1" ht="12" customHeight="1" x14ac:dyDescent="0.25">
      <c r="B29" s="62"/>
      <c r="C29" s="63"/>
      <c r="D29" s="64"/>
      <c r="E29" s="65"/>
      <c r="F29" s="62"/>
      <c r="G29" s="63"/>
      <c r="H29" s="64"/>
      <c r="I29" s="65"/>
      <c r="J29" s="62"/>
      <c r="K29" s="63"/>
      <c r="L29" s="64"/>
      <c r="M29" s="65"/>
      <c r="N29" s="66"/>
      <c r="O29" s="66"/>
      <c r="Q29" s="62"/>
      <c r="R29" s="63"/>
      <c r="S29" s="64"/>
      <c r="T29" s="65"/>
      <c r="U29" s="62"/>
      <c r="V29" s="63"/>
      <c r="W29" s="64"/>
      <c r="X29" s="65"/>
      <c r="Y29" s="62"/>
      <c r="Z29" s="63"/>
      <c r="AA29" s="64"/>
      <c r="AB29" s="65"/>
      <c r="AC29" s="66"/>
      <c r="AF29" s="62"/>
      <c r="AG29" s="63"/>
      <c r="AH29" s="64"/>
      <c r="AI29" s="65"/>
      <c r="AJ29" s="62"/>
      <c r="AK29" s="63"/>
      <c r="AL29" s="64"/>
      <c r="AM29" s="65"/>
      <c r="AN29" s="62"/>
      <c r="AO29" s="63"/>
      <c r="AP29" s="64"/>
      <c r="AQ29" s="65"/>
      <c r="AR29" s="66"/>
    </row>
    <row r="30" spans="2:44" s="60" customFormat="1" ht="35.25" customHeight="1" x14ac:dyDescent="0.45">
      <c r="B30" s="57"/>
      <c r="C30" s="58" cm="1"/>
      <c r="D30" s="261" cm="1"/>
      <c r="E30" s="59"/>
      <c r="F30" s="57"/>
      <c r="G30" s="58" cm="1"/>
      <c r="H30" s="261" cm="1"/>
      <c r="I30" s="59"/>
      <c r="J30" s="57"/>
      <c r="K30" s="58" cm="1"/>
      <c r="L30" s="261" cm="1"/>
      <c r="M30" s="59"/>
      <c r="O30" s="61"/>
      <c r="Q30" s="57"/>
      <c r="R30" s="58" cm="1"/>
      <c r="S30" s="261" cm="1"/>
      <c r="T30" s="59"/>
      <c r="U30" s="57"/>
      <c r="V30" s="58" cm="1"/>
      <c r="W30" s="261" cm="1"/>
      <c r="X30" s="59"/>
      <c r="Y30" s="57"/>
      <c r="Z30" s="58" cm="1"/>
      <c r="AA30" s="261" cm="1"/>
      <c r="AB30" s="59"/>
      <c r="AF30" s="57"/>
      <c r="AG30" s="58" cm="1"/>
      <c r="AH30" s="261" cm="1"/>
      <c r="AI30" s="59"/>
      <c r="AJ30" s="57"/>
      <c r="AK30" s="58" cm="1"/>
      <c r="AL30" s="261" cm="1"/>
      <c r="AM30" s="59"/>
      <c r="AN30" s="57"/>
      <c r="AO30" s="58" cm="1"/>
      <c r="AP30" s="261" cm="1"/>
      <c r="AQ30" s="59"/>
    </row>
    <row r="31" spans="2:44" s="53" customFormat="1" ht="26.25" customHeight="1" x14ac:dyDescent="0.25">
      <c r="B31" s="284" cm="1"/>
      <c r="C31" s="285"/>
      <c r="D31" s="285"/>
      <c r="E31" s="286"/>
      <c r="F31" s="284" cm="1"/>
      <c r="G31" s="285"/>
      <c r="H31" s="285"/>
      <c r="I31" s="286"/>
      <c r="J31" s="284" cm="1"/>
      <c r="K31" s="285"/>
      <c r="L31" s="285"/>
      <c r="M31" s="286"/>
      <c r="N31" s="54"/>
      <c r="O31" s="54"/>
      <c r="Q31" s="284" cm="1"/>
      <c r="R31" s="285"/>
      <c r="S31" s="285"/>
      <c r="T31" s="286"/>
      <c r="U31" s="284" cm="1"/>
      <c r="V31" s="285"/>
      <c r="W31" s="285"/>
      <c r="X31" s="286"/>
      <c r="Y31" s="284" cm="1"/>
      <c r="Z31" s="285"/>
      <c r="AA31" s="285"/>
      <c r="AB31" s="286"/>
      <c r="AC31" s="54"/>
      <c r="AF31" s="284" cm="1"/>
      <c r="AG31" s="285"/>
      <c r="AH31" s="285"/>
      <c r="AI31" s="286"/>
      <c r="AJ31" s="284" cm="1"/>
      <c r="AK31" s="285"/>
      <c r="AL31" s="285"/>
      <c r="AM31" s="286"/>
      <c r="AN31" s="284" cm="1"/>
      <c r="AO31" s="285"/>
      <c r="AP31" s="285"/>
      <c r="AQ31" s="286"/>
      <c r="AR31" s="54"/>
    </row>
    <row r="32" spans="2:44" s="56" customFormat="1" ht="15" customHeight="1" x14ac:dyDescent="0.25">
      <c r="B32" s="284" cm="1"/>
      <c r="C32" s="285"/>
      <c r="D32" s="285"/>
      <c r="E32" s="286"/>
      <c r="F32" s="284" cm="1"/>
      <c r="G32" s="285"/>
      <c r="H32" s="285"/>
      <c r="I32" s="286"/>
      <c r="J32" s="284" cm="1"/>
      <c r="K32" s="285"/>
      <c r="L32" s="285"/>
      <c r="M32" s="286"/>
      <c r="N32" s="55"/>
      <c r="O32" s="55"/>
      <c r="Q32" s="284" cm="1"/>
      <c r="R32" s="285"/>
      <c r="S32" s="285"/>
      <c r="T32" s="286"/>
      <c r="U32" s="284" cm="1"/>
      <c r="V32" s="285"/>
      <c r="W32" s="285"/>
      <c r="X32" s="286"/>
      <c r="Y32" s="284" cm="1"/>
      <c r="Z32" s="285"/>
      <c r="AA32" s="285"/>
      <c r="AB32" s="286"/>
      <c r="AC32" s="55"/>
      <c r="AF32" s="284" cm="1"/>
      <c r="AG32" s="285"/>
      <c r="AH32" s="285"/>
      <c r="AI32" s="286"/>
      <c r="AJ32" s="284" cm="1"/>
      <c r="AK32" s="285"/>
      <c r="AL32" s="285"/>
      <c r="AM32" s="286"/>
      <c r="AN32" s="284" cm="1"/>
      <c r="AO32" s="285"/>
      <c r="AP32" s="285"/>
      <c r="AQ32" s="286"/>
      <c r="AR32" s="55"/>
    </row>
    <row r="33" spans="2:44" s="56" customFormat="1" ht="15" customHeight="1" x14ac:dyDescent="0.25">
      <c r="B33" s="284" cm="1"/>
      <c r="C33" s="285"/>
      <c r="D33" s="285"/>
      <c r="E33" s="286"/>
      <c r="F33" s="284" cm="1"/>
      <c r="G33" s="285"/>
      <c r="H33" s="285"/>
      <c r="I33" s="286"/>
      <c r="J33" s="284" cm="1"/>
      <c r="K33" s="285"/>
      <c r="L33" s="285"/>
      <c r="M33" s="286"/>
      <c r="N33" s="55"/>
      <c r="O33" s="55"/>
      <c r="Q33" s="284" cm="1"/>
      <c r="R33" s="285"/>
      <c r="S33" s="285"/>
      <c r="T33" s="286"/>
      <c r="U33" s="284" cm="1"/>
      <c r="V33" s="285"/>
      <c r="W33" s="285"/>
      <c r="X33" s="286"/>
      <c r="Y33" s="284" cm="1"/>
      <c r="Z33" s="285"/>
      <c r="AA33" s="285"/>
      <c r="AB33" s="286"/>
      <c r="AC33" s="55"/>
      <c r="AF33" s="284" cm="1"/>
      <c r="AG33" s="285"/>
      <c r="AH33" s="285"/>
      <c r="AI33" s="286"/>
      <c r="AJ33" s="284" cm="1"/>
      <c r="AK33" s="285"/>
      <c r="AL33" s="285"/>
      <c r="AM33" s="286"/>
      <c r="AN33" s="284" cm="1"/>
      <c r="AO33" s="285"/>
      <c r="AP33" s="285"/>
      <c r="AQ33" s="286"/>
      <c r="AR33" s="55"/>
    </row>
    <row r="34" spans="2:44" s="56" customFormat="1" ht="15" customHeight="1" x14ac:dyDescent="0.25">
      <c r="B34" s="284" cm="1"/>
      <c r="C34" s="285"/>
      <c r="D34" s="285"/>
      <c r="E34" s="286"/>
      <c r="F34" s="284" cm="1"/>
      <c r="G34" s="285"/>
      <c r="H34" s="285"/>
      <c r="I34" s="286"/>
      <c r="J34" s="284" cm="1"/>
      <c r="K34" s="285"/>
      <c r="L34" s="285"/>
      <c r="M34" s="286"/>
      <c r="N34" s="55"/>
      <c r="O34" s="55"/>
      <c r="Q34" s="284" cm="1"/>
      <c r="R34" s="285"/>
      <c r="S34" s="285"/>
      <c r="T34" s="286"/>
      <c r="U34" s="284" cm="1"/>
      <c r="V34" s="285"/>
      <c r="W34" s="285"/>
      <c r="X34" s="286"/>
      <c r="Y34" s="284" cm="1"/>
      <c r="Z34" s="285"/>
      <c r="AA34" s="285"/>
      <c r="AB34" s="286"/>
      <c r="AC34" s="55"/>
      <c r="AF34" s="284" cm="1"/>
      <c r="AG34" s="285"/>
      <c r="AH34" s="285"/>
      <c r="AI34" s="286"/>
      <c r="AJ34" s="284" cm="1"/>
      <c r="AK34" s="285"/>
      <c r="AL34" s="285"/>
      <c r="AM34" s="286"/>
      <c r="AN34" s="284" cm="1"/>
      <c r="AO34" s="285"/>
      <c r="AP34" s="285"/>
      <c r="AQ34" s="286"/>
      <c r="AR34" s="55"/>
    </row>
    <row r="35" spans="2:44" s="53" customFormat="1" ht="23.25" customHeight="1" x14ac:dyDescent="0.25">
      <c r="B35" s="278"/>
      <c r="C35" s="279"/>
      <c r="D35" s="279"/>
      <c r="E35" s="280"/>
      <c r="F35" s="278"/>
      <c r="G35" s="279"/>
      <c r="H35" s="279"/>
      <c r="I35" s="280"/>
      <c r="J35" s="278"/>
      <c r="K35" s="279"/>
      <c r="L35" s="279"/>
      <c r="M35" s="280"/>
      <c r="N35" s="54"/>
      <c r="O35" s="54"/>
      <c r="Q35" s="278"/>
      <c r="R35" s="279"/>
      <c r="S35" s="279"/>
      <c r="T35" s="280"/>
      <c r="U35" s="278"/>
      <c r="V35" s="279"/>
      <c r="W35" s="279"/>
      <c r="X35" s="280"/>
      <c r="Y35" s="278"/>
      <c r="Z35" s="279"/>
      <c r="AA35" s="279"/>
      <c r="AB35" s="280"/>
      <c r="AC35" s="54"/>
      <c r="AF35" s="278"/>
      <c r="AG35" s="279"/>
      <c r="AH35" s="279"/>
      <c r="AI35" s="280"/>
      <c r="AJ35" s="278"/>
      <c r="AK35" s="279"/>
      <c r="AL35" s="279"/>
      <c r="AM35" s="280"/>
      <c r="AN35" s="278"/>
      <c r="AO35" s="279"/>
      <c r="AP35" s="279"/>
      <c r="AQ35" s="280"/>
      <c r="AR35" s="54"/>
    </row>
    <row r="36" spans="2:44" s="67" customFormat="1" ht="12" customHeight="1" x14ac:dyDescent="0.25">
      <c r="B36" s="62"/>
      <c r="C36" s="63"/>
      <c r="D36" s="64"/>
      <c r="E36" s="65"/>
      <c r="F36" s="62"/>
      <c r="G36" s="63"/>
      <c r="H36" s="64"/>
      <c r="I36" s="65"/>
      <c r="J36" s="62"/>
      <c r="K36" s="63"/>
      <c r="L36" s="64"/>
      <c r="M36" s="65"/>
      <c r="N36" s="66"/>
      <c r="O36" s="66"/>
      <c r="Q36" s="62"/>
      <c r="R36" s="63"/>
      <c r="S36" s="64"/>
      <c r="T36" s="65"/>
      <c r="U36" s="62"/>
      <c r="V36" s="63"/>
      <c r="W36" s="64"/>
      <c r="X36" s="65"/>
      <c r="Y36" s="62"/>
      <c r="Z36" s="63"/>
      <c r="AA36" s="64"/>
      <c r="AB36" s="65"/>
      <c r="AC36" s="66"/>
      <c r="AF36" s="62"/>
      <c r="AG36" s="63"/>
      <c r="AH36" s="64"/>
      <c r="AI36" s="65"/>
      <c r="AJ36" s="62"/>
      <c r="AK36" s="63"/>
      <c r="AL36" s="64"/>
      <c r="AM36" s="65"/>
      <c r="AN36" s="62"/>
      <c r="AO36" s="63"/>
      <c r="AP36" s="64"/>
      <c r="AQ36" s="65"/>
      <c r="AR36" s="66"/>
    </row>
    <row r="37" spans="2:44" s="60" customFormat="1" ht="35.25" customHeight="1" x14ac:dyDescent="0.45">
      <c r="B37" s="57"/>
      <c r="C37" s="58" cm="1"/>
      <c r="D37" s="261" cm="1"/>
      <c r="E37" s="59"/>
      <c r="F37" s="57"/>
      <c r="G37" s="58" cm="1"/>
      <c r="H37" s="261" cm="1"/>
      <c r="I37" s="59"/>
      <c r="J37" s="57"/>
      <c r="K37" s="58" cm="1"/>
      <c r="L37" s="261" cm="1"/>
      <c r="M37" s="59"/>
      <c r="O37" s="61"/>
      <c r="Q37" s="57"/>
      <c r="R37" s="58" cm="1"/>
      <c r="S37" s="261" cm="1"/>
      <c r="T37" s="59"/>
      <c r="U37" s="57"/>
      <c r="V37" s="58" cm="1"/>
      <c r="W37" s="261" cm="1"/>
      <c r="X37" s="59"/>
      <c r="Y37" s="57"/>
      <c r="Z37" s="58" cm="1"/>
      <c r="AA37" s="261" cm="1"/>
      <c r="AB37" s="59"/>
      <c r="AF37" s="57"/>
      <c r="AG37" s="58" cm="1"/>
      <c r="AH37" s="261" cm="1"/>
      <c r="AI37" s="59"/>
      <c r="AJ37" s="57"/>
      <c r="AK37" s="58" cm="1"/>
      <c r="AL37" s="261" cm="1"/>
      <c r="AM37" s="59"/>
      <c r="AN37" s="57"/>
      <c r="AO37" s="58" cm="1"/>
      <c r="AP37" s="261" cm="1"/>
      <c r="AQ37" s="59"/>
    </row>
    <row r="38" spans="2:44" s="53" customFormat="1" ht="26.25" customHeight="1" x14ac:dyDescent="0.25">
      <c r="B38" s="284" cm="1"/>
      <c r="C38" s="285"/>
      <c r="D38" s="285"/>
      <c r="E38" s="286"/>
      <c r="F38" s="284" cm="1"/>
      <c r="G38" s="285"/>
      <c r="H38" s="285"/>
      <c r="I38" s="286"/>
      <c r="J38" s="284" cm="1"/>
      <c r="K38" s="285"/>
      <c r="L38" s="285"/>
      <c r="M38" s="286"/>
      <c r="N38" s="54"/>
      <c r="O38" s="54"/>
      <c r="Q38" s="284" cm="1"/>
      <c r="R38" s="285"/>
      <c r="S38" s="285"/>
      <c r="T38" s="286"/>
      <c r="U38" s="284" cm="1"/>
      <c r="V38" s="285"/>
      <c r="W38" s="285"/>
      <c r="X38" s="286"/>
      <c r="Y38" s="284" cm="1"/>
      <c r="Z38" s="285"/>
      <c r="AA38" s="285"/>
      <c r="AB38" s="286"/>
      <c r="AC38" s="54"/>
      <c r="AF38" s="284" cm="1"/>
      <c r="AG38" s="285"/>
      <c r="AH38" s="285"/>
      <c r="AI38" s="286"/>
      <c r="AJ38" s="284" cm="1"/>
      <c r="AK38" s="285"/>
      <c r="AL38" s="285"/>
      <c r="AM38" s="286"/>
      <c r="AN38" s="284" cm="1"/>
      <c r="AO38" s="285"/>
      <c r="AP38" s="285"/>
      <c r="AQ38" s="286"/>
      <c r="AR38" s="54"/>
    </row>
    <row r="39" spans="2:44" s="56" customFormat="1" ht="15" customHeight="1" x14ac:dyDescent="0.25">
      <c r="B39" s="284" cm="1"/>
      <c r="C39" s="285"/>
      <c r="D39" s="285"/>
      <c r="E39" s="286"/>
      <c r="F39" s="284" cm="1"/>
      <c r="G39" s="285"/>
      <c r="H39" s="285"/>
      <c r="I39" s="286"/>
      <c r="J39" s="284" cm="1"/>
      <c r="K39" s="285"/>
      <c r="L39" s="285"/>
      <c r="M39" s="286"/>
      <c r="N39" s="55"/>
      <c r="O39" s="55"/>
      <c r="Q39" s="284" cm="1"/>
      <c r="R39" s="285"/>
      <c r="S39" s="285"/>
      <c r="T39" s="286"/>
      <c r="U39" s="284" cm="1"/>
      <c r="V39" s="285"/>
      <c r="W39" s="285"/>
      <c r="X39" s="286"/>
      <c r="Y39" s="284" cm="1"/>
      <c r="Z39" s="285"/>
      <c r="AA39" s="285"/>
      <c r="AB39" s="286"/>
      <c r="AC39" s="55"/>
      <c r="AF39" s="284" cm="1"/>
      <c r="AG39" s="285"/>
      <c r="AH39" s="285"/>
      <c r="AI39" s="286"/>
      <c r="AJ39" s="284" cm="1"/>
      <c r="AK39" s="285"/>
      <c r="AL39" s="285"/>
      <c r="AM39" s="286"/>
      <c r="AN39" s="284" cm="1"/>
      <c r="AO39" s="285"/>
      <c r="AP39" s="285"/>
      <c r="AQ39" s="286"/>
      <c r="AR39" s="55"/>
    </row>
    <row r="40" spans="2:44" s="56" customFormat="1" ht="15" customHeight="1" x14ac:dyDescent="0.25">
      <c r="B40" s="284" cm="1"/>
      <c r="C40" s="285"/>
      <c r="D40" s="285"/>
      <c r="E40" s="286"/>
      <c r="F40" s="284" cm="1"/>
      <c r="G40" s="285"/>
      <c r="H40" s="285"/>
      <c r="I40" s="286"/>
      <c r="J40" s="284" cm="1"/>
      <c r="K40" s="285"/>
      <c r="L40" s="285"/>
      <c r="M40" s="286"/>
      <c r="N40" s="55"/>
      <c r="O40" s="55"/>
      <c r="Q40" s="284" cm="1"/>
      <c r="R40" s="285"/>
      <c r="S40" s="285"/>
      <c r="T40" s="286"/>
      <c r="U40" s="284" cm="1"/>
      <c r="V40" s="285"/>
      <c r="W40" s="285"/>
      <c r="X40" s="286"/>
      <c r="Y40" s="284" cm="1"/>
      <c r="Z40" s="285"/>
      <c r="AA40" s="285"/>
      <c r="AB40" s="286"/>
      <c r="AC40" s="55"/>
      <c r="AF40" s="284" cm="1"/>
      <c r="AG40" s="285"/>
      <c r="AH40" s="285"/>
      <c r="AI40" s="286"/>
      <c r="AJ40" s="284" cm="1"/>
      <c r="AK40" s="285"/>
      <c r="AL40" s="285"/>
      <c r="AM40" s="286"/>
      <c r="AN40" s="284" cm="1"/>
      <c r="AO40" s="285"/>
      <c r="AP40" s="285"/>
      <c r="AQ40" s="286"/>
      <c r="AR40" s="55"/>
    </row>
    <row r="41" spans="2:44" s="56" customFormat="1" ht="15" customHeight="1" x14ac:dyDescent="0.25">
      <c r="B41" s="284" cm="1"/>
      <c r="C41" s="285"/>
      <c r="D41" s="285"/>
      <c r="E41" s="286"/>
      <c r="F41" s="284" cm="1"/>
      <c r="G41" s="285"/>
      <c r="H41" s="285"/>
      <c r="I41" s="286"/>
      <c r="J41" s="284" cm="1"/>
      <c r="K41" s="285"/>
      <c r="L41" s="285"/>
      <c r="M41" s="286"/>
      <c r="N41" s="55"/>
      <c r="O41" s="55"/>
      <c r="Q41" s="284" cm="1"/>
      <c r="R41" s="285"/>
      <c r="S41" s="285"/>
      <c r="T41" s="286"/>
      <c r="U41" s="284" cm="1"/>
      <c r="V41" s="285"/>
      <c r="W41" s="285"/>
      <c r="X41" s="286"/>
      <c r="Y41" s="284" cm="1"/>
      <c r="Z41" s="285"/>
      <c r="AA41" s="285"/>
      <c r="AB41" s="286"/>
      <c r="AC41" s="55"/>
      <c r="AF41" s="284" cm="1"/>
      <c r="AG41" s="285"/>
      <c r="AH41" s="285"/>
      <c r="AI41" s="286"/>
      <c r="AJ41" s="284" cm="1"/>
      <c r="AK41" s="285"/>
      <c r="AL41" s="285"/>
      <c r="AM41" s="286"/>
      <c r="AN41" s="284" cm="1"/>
      <c r="AO41" s="285"/>
      <c r="AP41" s="285"/>
      <c r="AQ41" s="286"/>
      <c r="AR41" s="55"/>
    </row>
    <row r="42" spans="2:44" s="53" customFormat="1" ht="23.25" customHeight="1" x14ac:dyDescent="0.25">
      <c r="B42" s="278"/>
      <c r="C42" s="279"/>
      <c r="D42" s="279"/>
      <c r="E42" s="280"/>
      <c r="F42" s="278"/>
      <c r="G42" s="279"/>
      <c r="H42" s="279"/>
      <c r="I42" s="280"/>
      <c r="J42" s="278"/>
      <c r="K42" s="279"/>
      <c r="L42" s="279"/>
      <c r="M42" s="280"/>
      <c r="N42" s="54"/>
      <c r="O42" s="54"/>
      <c r="Q42" s="278"/>
      <c r="R42" s="279"/>
      <c r="S42" s="279"/>
      <c r="T42" s="280"/>
      <c r="U42" s="278"/>
      <c r="V42" s="279"/>
      <c r="W42" s="279"/>
      <c r="X42" s="280"/>
      <c r="Y42" s="278"/>
      <c r="Z42" s="279"/>
      <c r="AA42" s="279"/>
      <c r="AB42" s="280"/>
      <c r="AC42" s="54"/>
      <c r="AF42" s="278"/>
      <c r="AG42" s="279"/>
      <c r="AH42" s="279"/>
      <c r="AI42" s="280"/>
      <c r="AJ42" s="278"/>
      <c r="AK42" s="279"/>
      <c r="AL42" s="279"/>
      <c r="AM42" s="280"/>
      <c r="AN42" s="278"/>
      <c r="AO42" s="279"/>
      <c r="AP42" s="279"/>
      <c r="AQ42" s="280"/>
      <c r="AR42" s="54"/>
    </row>
    <row r="43" spans="2:44" s="67" customFormat="1" ht="12" customHeight="1" x14ac:dyDescent="0.25">
      <c r="B43" s="62">
        <v>1</v>
      </c>
      <c r="C43" s="63" t="str">
        <f>VLOOKUP($B$52,BASE!$A$2:$BN$2454,3+B43,0)</f>
        <v>10B</v>
      </c>
      <c r="D43" s="64">
        <f>MATCH(C43,LUR!$A:$A,0)</f>
        <v>47</v>
      </c>
      <c r="E43" s="65"/>
      <c r="F43" s="62">
        <v>2</v>
      </c>
      <c r="G43" s="63" t="str">
        <f>VLOOKUP($B$52,BASE!$A$2:$BN$2454,3+F43,0)</f>
        <v>12Q</v>
      </c>
      <c r="H43" s="64">
        <f>MATCH(G43,LUR!$A:$A,0)</f>
        <v>127</v>
      </c>
      <c r="I43" s="65"/>
      <c r="J43" s="62"/>
      <c r="K43" s="63"/>
      <c r="L43" s="64"/>
      <c r="M43" s="65"/>
      <c r="N43" s="66"/>
      <c r="O43" s="66"/>
      <c r="Q43" s="62">
        <v>3</v>
      </c>
      <c r="R43" s="63" t="str">
        <f>VLOOKUP($B$52,BASE!$A$2:$BN$2454,3+Q43,0)</f>
        <v>12R</v>
      </c>
      <c r="S43" s="64">
        <f>MATCH(R43,LUR!$A:$A,0)</f>
        <v>132</v>
      </c>
      <c r="T43" s="65"/>
      <c r="U43" s="62">
        <v>4</v>
      </c>
      <c r="V43" s="63" t="str">
        <f>VLOOKUP($B$52,BASE!$A$2:$BN$2454,3+U43,0)</f>
        <v>23Q</v>
      </c>
      <c r="W43" s="64">
        <f>MATCH(V43,LUR!$A:$A,0)</f>
        <v>372</v>
      </c>
      <c r="X43" s="65"/>
      <c r="Y43" s="62"/>
      <c r="Z43" s="63"/>
      <c r="AA43" s="64"/>
      <c r="AB43" s="65"/>
      <c r="AC43" s="66"/>
      <c r="AF43" s="62">
        <v>5</v>
      </c>
      <c r="AG43" s="63" t="str">
        <f>VLOOKUP($B$52,BASE!$A$2:$BN$2454,3+AF43,0)</f>
        <v>30M</v>
      </c>
      <c r="AH43" s="64">
        <f>MATCH(AG43,LUR!$A:$A,0)</f>
        <v>427</v>
      </c>
      <c r="AI43" s="65"/>
      <c r="AJ43" s="62">
        <v>6</v>
      </c>
      <c r="AK43" s="63" t="str">
        <f>VLOOKUP($B$52,BASE!$A$2:$BN$2454,3+AJ43,0)</f>
        <v>30N</v>
      </c>
      <c r="AL43" s="64">
        <f>MATCH(AK43,LUR!$A:$A,0)</f>
        <v>432</v>
      </c>
      <c r="AM43" s="65"/>
      <c r="AN43" s="62"/>
      <c r="AO43" s="63"/>
      <c r="AP43" s="64"/>
      <c r="AQ43" s="65"/>
      <c r="AR43" s="66"/>
    </row>
    <row r="44" spans="2:44" s="60" customFormat="1" ht="35.25" customHeight="1" x14ac:dyDescent="0.45">
      <c r="B44" s="57"/>
      <c r="C44" s="58" cm="1">
        <f t="array" ref="C44">INDEX(LUR!$A:$L,(_xlfn.XMATCH(C43,LUR!$A:$A,1)),2)</f>
        <v>10</v>
      </c>
      <c r="D44" s="276" t="str" cm="1">
        <f t="array" ref="D44">INDEX(LUR!$A:$L,D43,3)&amp;(RGBCOLOR((INDEX(LUR!$A:$L,D43,6)),(INDEX(LUR!$A:$L,D43,7)),(INDEX(LUR!$A:$L,D43,8))))</f>
        <v>B</v>
      </c>
      <c r="E44" s="59"/>
      <c r="F44" s="57"/>
      <c r="G44" s="58" cm="1">
        <f t="array" ref="G44">INDEX(LUR!$A:$L,(_xlfn.XMATCH(G43,LUR!$A:$A,1)),2)</f>
        <v>12</v>
      </c>
      <c r="H44" s="275" t="str" cm="1">
        <f t="array" ref="H44">INDEX(LUR!$A:$L,H43,3)&amp;(RGBCOLOR((INDEX(LUR!$A:$L,H43,6)),(INDEX(LUR!$A:$L,H43,7)),(INDEX(LUR!$A:$L,H43,8))))</f>
        <v>Q</v>
      </c>
      <c r="I44" s="59"/>
      <c r="J44" s="57"/>
      <c r="K44" s="58" cm="1"/>
      <c r="L44" s="261" cm="1"/>
      <c r="M44" s="59"/>
      <c r="O44" s="61"/>
      <c r="Q44" s="57"/>
      <c r="R44" s="58" cm="1">
        <f t="array" ref="R44">INDEX(LUR!$A:$L,(_xlfn.XMATCH(R43,LUR!$A:$A,1)),2)</f>
        <v>12</v>
      </c>
      <c r="S44" s="275" t="str" cm="1">
        <f t="array" ref="S44">INDEX(LUR!$A:$L,S43,3)&amp;(RGBCOLOR((INDEX(LUR!$A:$L,S43,6)),(INDEX(LUR!$A:$L,S43,7)),(INDEX(LUR!$A:$L,S43,8))))</f>
        <v>R</v>
      </c>
      <c r="T44" s="59"/>
      <c r="U44" s="57"/>
      <c r="V44" s="58" cm="1">
        <f t="array" ref="V44">INDEX(LUR!$A:$L,(_xlfn.XMATCH(V43,LUR!$A:$A,1)),2)</f>
        <v>23</v>
      </c>
      <c r="W44" s="277" t="str" cm="1">
        <f t="array" ref="W44">INDEX(LUR!$A:$L,W43,3)&amp;(RGBCOLOR((INDEX(LUR!$A:$L,W43,6)),(INDEX(LUR!$A:$L,W43,7)),(INDEX(LUR!$A:$L,W43,8))))</f>
        <v>Q</v>
      </c>
      <c r="X44" s="59"/>
      <c r="Y44" s="57"/>
      <c r="Z44" s="58" cm="1"/>
      <c r="AA44" s="261" cm="1"/>
      <c r="AB44" s="59"/>
      <c r="AF44" s="57"/>
      <c r="AG44" s="58" cm="1">
        <f t="array" ref="AG44">INDEX(LUR!$A:$L,(_xlfn.XMATCH(AG43,LUR!$A:$A,1)),2)</f>
        <v>30</v>
      </c>
      <c r="AH44" s="274" t="str" cm="1">
        <f t="array" ref="AH44">INDEX(LUR!$A:$L,AH43,3)&amp;(RGBCOLOR((INDEX(LUR!$A:$L,AH43,6)),(INDEX(LUR!$A:$L,AH43,7)),(INDEX(LUR!$A:$L,AH43,8))))</f>
        <v>M</v>
      </c>
      <c r="AI44" s="59"/>
      <c r="AJ44" s="57"/>
      <c r="AK44" s="58" cm="1">
        <f t="array" ref="AK44">INDEX(LUR!$A:$L,(_xlfn.XMATCH(AK43,LUR!$A:$A,1)),2)</f>
        <v>30</v>
      </c>
      <c r="AL44" s="274" t="str" cm="1">
        <f t="array" ref="AL44">INDEX(LUR!$A:$L,AL43,3)&amp;(RGBCOLOR((INDEX(LUR!$A:$L,AL43,6)),(INDEX(LUR!$A:$L,AL43,7)),(INDEX(LUR!$A:$L,AL43,8))))</f>
        <v>N</v>
      </c>
      <c r="AM44" s="59"/>
      <c r="AN44" s="57"/>
      <c r="AO44" s="58" cm="1"/>
      <c r="AP44" s="261" cm="1"/>
      <c r="AQ44" s="59"/>
    </row>
    <row r="45" spans="2:44" s="53" customFormat="1" ht="26.25" customHeight="1" x14ac:dyDescent="0.25">
      <c r="B45" s="284" t="str" cm="1">
        <f t="array" ref="B45">CONCATENATE("a ",INDEX(LUR!$A:$L,D43+3,4))</f>
        <v>a LOBOS VIEJOS</v>
      </c>
      <c r="C45" s="285"/>
      <c r="D45" s="285"/>
      <c r="E45" s="286"/>
      <c r="F45" s="284" t="str" cm="1">
        <f t="array" ref="F45">CONCATENATE("a ",INDEX(LUR!$A:$L,H43+3,4))</f>
        <v>a PUERTO</v>
      </c>
      <c r="G45" s="285"/>
      <c r="H45" s="285"/>
      <c r="I45" s="286"/>
      <c r="J45" s="284" cm="1"/>
      <c r="K45" s="285"/>
      <c r="L45" s="285"/>
      <c r="M45" s="286"/>
      <c r="N45" s="54"/>
      <c r="O45" s="54"/>
      <c r="Q45" s="284" t="str" cm="1">
        <f t="array" ref="Q45">CONCATENATE("a ",INDEX(LUR!$A:$L,S43+3,4))</f>
        <v>a PUERTO</v>
      </c>
      <c r="R45" s="285"/>
      <c r="S45" s="285"/>
      <c r="T45" s="286"/>
      <c r="U45" s="284" t="str" cm="1">
        <f t="array" ref="U45">CONCATENATE("a ",INDEX(LUR!$A:$L,W43+3,4))</f>
        <v>a MICHAIHUE</v>
      </c>
      <c r="V45" s="285"/>
      <c r="W45" s="285"/>
      <c r="X45" s="286"/>
      <c r="Y45" s="284" cm="1"/>
      <c r="Z45" s="285"/>
      <c r="AA45" s="285"/>
      <c r="AB45" s="286"/>
      <c r="AC45" s="54"/>
      <c r="AF45" s="284" t="str" cm="1">
        <f t="array" ref="AF45">CONCATENATE("a ",INDEX(LUR!$A:$L,AH43+3,4))</f>
        <v>a INDUSTRIAS</v>
      </c>
      <c r="AG45" s="285"/>
      <c r="AH45" s="285"/>
      <c r="AI45" s="286"/>
      <c r="AJ45" s="284" t="str" cm="1">
        <f t="array" ref="AJ45">CONCATENATE("a ",INDEX(LUR!$A:$L,AL43+3,4))</f>
        <v>a HOSP. HIGUERAS</v>
      </c>
      <c r="AK45" s="285"/>
      <c r="AL45" s="285"/>
      <c r="AM45" s="286"/>
      <c r="AN45" s="284" cm="1"/>
      <c r="AO45" s="285"/>
      <c r="AP45" s="285"/>
      <c r="AQ45" s="286"/>
      <c r="AR45" s="54"/>
    </row>
    <row r="46" spans="2:44" s="56" customFormat="1" ht="15" customHeight="1" x14ac:dyDescent="0.25">
      <c r="B46" s="284" t="str" cm="1">
        <f t="array" ref="B46">INDEX(LUR!$A:$L,D43,4)</f>
        <v>San Martín</v>
      </c>
      <c r="C46" s="285"/>
      <c r="D46" s="285"/>
      <c r="E46" s="286"/>
      <c r="F46" s="284" t="str" cm="1">
        <f t="array" ref="F46">INDEX(LUR!$A:$L,H43,4)</f>
        <v>Prat-Vega</v>
      </c>
      <c r="G46" s="285"/>
      <c r="H46" s="285"/>
      <c r="I46" s="286"/>
      <c r="J46" s="284" cm="1"/>
      <c r="K46" s="285"/>
      <c r="L46" s="285"/>
      <c r="M46" s="286"/>
      <c r="N46" s="55"/>
      <c r="O46" s="55"/>
      <c r="Q46" s="284" t="str" cm="1">
        <f t="array" ref="Q46">INDEX(LUR!$A:$L,S43,4)</f>
        <v>Prat-Vega</v>
      </c>
      <c r="R46" s="285"/>
      <c r="S46" s="285"/>
      <c r="T46" s="286"/>
      <c r="U46" s="284" t="str" cm="1">
        <f t="array" ref="U46">INDEX(LUR!$A:$L,W43,4)</f>
        <v>Carrera-Vega</v>
      </c>
      <c r="V46" s="285"/>
      <c r="W46" s="285"/>
      <c r="X46" s="286"/>
      <c r="Y46" s="284" cm="1"/>
      <c r="Z46" s="285"/>
      <c r="AA46" s="285"/>
      <c r="AB46" s="286"/>
      <c r="AC46" s="55"/>
      <c r="AF46" s="284" t="str" cm="1">
        <f t="array" ref="AF46">INDEX(LUR!$A:$L,AH43,4)</f>
        <v>Freire - Vega</v>
      </c>
      <c r="AG46" s="285"/>
      <c r="AH46" s="285"/>
      <c r="AI46" s="286"/>
      <c r="AJ46" s="284" t="str" cm="1">
        <f t="array" ref="AJ46">INDEX(LUR!$A:$L,AL43,4)</f>
        <v>P. Chico - Freire</v>
      </c>
      <c r="AK46" s="285"/>
      <c r="AL46" s="285"/>
      <c r="AM46" s="286"/>
      <c r="AN46" s="284" cm="1"/>
      <c r="AO46" s="285"/>
      <c r="AP46" s="285"/>
      <c r="AQ46" s="286"/>
      <c r="AR46" s="55"/>
    </row>
    <row r="47" spans="2:44" s="56" customFormat="1" ht="15" customHeight="1" x14ac:dyDescent="0.25">
      <c r="B47" s="284" t="str" cm="1">
        <f t="array" ref="B47">INDEX(LUR!$A:$L,D43+1,4)</f>
        <v>Mall-Autopista</v>
      </c>
      <c r="C47" s="285"/>
      <c r="D47" s="285"/>
      <c r="E47" s="286"/>
      <c r="F47" s="284" t="str" cm="1">
        <f t="array" ref="F47">INDEX(LUR!$A:$L,H43+1,4)</f>
        <v>Club Hípico</v>
      </c>
      <c r="G47" s="285"/>
      <c r="H47" s="285"/>
      <c r="I47" s="286"/>
      <c r="J47" s="284" cm="1"/>
      <c r="K47" s="285"/>
      <c r="L47" s="285"/>
      <c r="M47" s="286"/>
      <c r="N47" s="55"/>
      <c r="O47" s="55"/>
      <c r="Q47" s="284" t="str" cm="1">
        <f t="array" ref="Q47">INDEX(LUR!$A:$L,S43+1,4)</f>
        <v>Boldos-Bremen</v>
      </c>
      <c r="R47" s="285"/>
      <c r="S47" s="285"/>
      <c r="T47" s="286"/>
      <c r="U47" s="284" t="str" cm="1">
        <f t="array" ref="U47">INDEX(LUR!$A:$L,W43+1,4)</f>
        <v>Candelaria</v>
      </c>
      <c r="V47" s="285"/>
      <c r="W47" s="285"/>
      <c r="X47" s="286"/>
      <c r="Y47" s="284" cm="1"/>
      <c r="Z47" s="285"/>
      <c r="AA47" s="285"/>
      <c r="AB47" s="286"/>
      <c r="AC47" s="55"/>
      <c r="AF47" s="284" t="str" cm="1">
        <f t="array" ref="AF47">INDEX(LUR!$A:$L,AH43+1,4)</f>
        <v>Bremen - Hualpén</v>
      </c>
      <c r="AG47" s="285"/>
      <c r="AH47" s="285"/>
      <c r="AI47" s="286"/>
      <c r="AJ47" s="284" t="str" cm="1">
        <f t="array" ref="AJ47">INDEX(LUR!$A:$L,AL43+1,4)</f>
        <v>Vega - Los Copihues</v>
      </c>
      <c r="AK47" s="285"/>
      <c r="AL47" s="285"/>
      <c r="AM47" s="286"/>
      <c r="AN47" s="284" cm="1"/>
      <c r="AO47" s="285"/>
      <c r="AP47" s="285"/>
      <c r="AQ47" s="286"/>
      <c r="AR47" s="55"/>
    </row>
    <row r="48" spans="2:44" s="56" customFormat="1" ht="15" customHeight="1" x14ac:dyDescent="0.25">
      <c r="B48" s="284" t="str" cm="1">
        <f t="array" ref="B48">INDEX(LUR!$A:$L,D43+2,4)</f>
        <v>Thno-S.Vicente</v>
      </c>
      <c r="C48" s="285"/>
      <c r="D48" s="285"/>
      <c r="E48" s="286"/>
      <c r="F48" s="284" t="str" cm="1">
        <f t="array" ref="F48">INDEX(LUR!$A:$L,H43+2,4)</f>
        <v>Industrias</v>
      </c>
      <c r="G48" s="285"/>
      <c r="H48" s="285"/>
      <c r="I48" s="286"/>
      <c r="J48" s="284" cm="1"/>
      <c r="K48" s="285"/>
      <c r="L48" s="285"/>
      <c r="M48" s="286"/>
      <c r="N48" s="55"/>
      <c r="O48" s="55"/>
      <c r="Q48" s="284" t="str" cm="1">
        <f t="array" ref="Q48">INDEX(LUR!$A:$L,S43+2,4)</f>
        <v>Industrias</v>
      </c>
      <c r="R48" s="285"/>
      <c r="S48" s="285"/>
      <c r="T48" s="286"/>
      <c r="U48" s="284" t="str" cm="1">
        <f t="array" ref="U48">INDEX(LUR!$A:$L,W43+2,4)</f>
        <v>Boca Sur</v>
      </c>
      <c r="V48" s="285"/>
      <c r="W48" s="285"/>
      <c r="X48" s="286"/>
      <c r="Y48" s="284" cm="1"/>
      <c r="Z48" s="285"/>
      <c r="AA48" s="285"/>
      <c r="AB48" s="286"/>
      <c r="AC48" s="55"/>
      <c r="AF48" s="284" t="str" cm="1">
        <f t="array" ref="AF48">INDEX(LUR!$A:$L,AH43+2,4)</f>
        <v>Lan B - Higueras</v>
      </c>
      <c r="AG48" s="285"/>
      <c r="AH48" s="285"/>
      <c r="AI48" s="286"/>
      <c r="AJ48" s="284" t="str" cm="1">
        <f t="array" ref="AJ48">INDEX(LUR!$A:$L,AL43+2,4)</f>
        <v>Peñuelas - Floresta</v>
      </c>
      <c r="AK48" s="285"/>
      <c r="AL48" s="285"/>
      <c r="AM48" s="286"/>
      <c r="AN48" s="284" cm="1"/>
      <c r="AO48" s="285"/>
      <c r="AP48" s="285"/>
      <c r="AQ48" s="286"/>
      <c r="AR48" s="55"/>
    </row>
    <row r="49" spans="2:44" s="53" customFormat="1" ht="23.25" customHeight="1" x14ac:dyDescent="0.25">
      <c r="B49" s="278" t="s">
        <v>552</v>
      </c>
      <c r="C49" s="279"/>
      <c r="D49" s="279"/>
      <c r="E49" s="280"/>
      <c r="F49" s="278" t="s">
        <v>552</v>
      </c>
      <c r="G49" s="279"/>
      <c r="H49" s="279"/>
      <c r="I49" s="280"/>
      <c r="J49" s="278"/>
      <c r="K49" s="279"/>
      <c r="L49" s="279"/>
      <c r="M49" s="280"/>
      <c r="N49" s="54"/>
      <c r="O49" s="54"/>
      <c r="Q49" s="278" t="s">
        <v>552</v>
      </c>
      <c r="R49" s="279"/>
      <c r="S49" s="279"/>
      <c r="T49" s="280"/>
      <c r="U49" s="278" t="s">
        <v>552</v>
      </c>
      <c r="V49" s="279"/>
      <c r="W49" s="279"/>
      <c r="X49" s="280"/>
      <c r="Y49" s="278"/>
      <c r="Z49" s="279"/>
      <c r="AA49" s="279"/>
      <c r="AB49" s="280"/>
      <c r="AC49" s="54"/>
      <c r="AF49" s="278" t="s">
        <v>552</v>
      </c>
      <c r="AG49" s="279"/>
      <c r="AH49" s="279"/>
      <c r="AI49" s="280"/>
      <c r="AJ49" s="278" t="s">
        <v>552</v>
      </c>
      <c r="AK49" s="279"/>
      <c r="AL49" s="279"/>
      <c r="AM49" s="280"/>
      <c r="AN49" s="278"/>
      <c r="AO49" s="279"/>
      <c r="AP49" s="279"/>
      <c r="AQ49" s="280"/>
      <c r="AR49" s="54"/>
    </row>
    <row r="50" spans="2:44" ht="45" customHeight="1" x14ac:dyDescent="0.25"/>
    <row r="52" spans="2:44" s="68" customFormat="1" ht="15" customHeight="1" x14ac:dyDescent="0.25">
      <c r="B52" s="281" t="str">
        <f>'TPMC 2 DELANTERA'!O2</f>
        <v>P49317</v>
      </c>
      <c r="C52" s="282"/>
      <c r="D52" s="282"/>
      <c r="E52" s="282"/>
      <c r="F52" s="282"/>
      <c r="G52" s="283"/>
      <c r="N52" s="69"/>
      <c r="Q52" s="281" t="str">
        <f>B52</f>
        <v>P49317</v>
      </c>
      <c r="R52" s="282"/>
      <c r="S52" s="282"/>
      <c r="T52" s="282"/>
      <c r="U52" s="282"/>
      <c r="V52" s="283"/>
      <c r="AC52" s="69"/>
      <c r="AF52" s="281" t="str">
        <f>Q52</f>
        <v>P49317</v>
      </c>
      <c r="AG52" s="282"/>
      <c r="AH52" s="282"/>
      <c r="AI52" s="282"/>
      <c r="AJ52" s="282"/>
      <c r="AK52" s="283"/>
      <c r="AR52" s="69"/>
    </row>
  </sheetData>
  <mergeCells count="318">
    <mergeCell ref="AF3:AI3"/>
    <mergeCell ref="AJ3:AM3"/>
    <mergeCell ref="AN3:AQ3"/>
    <mergeCell ref="B4:E4"/>
    <mergeCell ref="F4:I4"/>
    <mergeCell ref="J4:M4"/>
    <mergeCell ref="Q4:T4"/>
    <mergeCell ref="U4:X4"/>
    <mergeCell ref="Y4:AB4"/>
    <mergeCell ref="AF4:AI4"/>
    <mergeCell ref="B3:E3"/>
    <mergeCell ref="F3:I3"/>
    <mergeCell ref="J3:M3"/>
    <mergeCell ref="Q3:T3"/>
    <mergeCell ref="U3:X3"/>
    <mergeCell ref="Y3:AB3"/>
    <mergeCell ref="AJ4:AM4"/>
    <mergeCell ref="AN4:AQ4"/>
    <mergeCell ref="B5:E5"/>
    <mergeCell ref="F5:I5"/>
    <mergeCell ref="J5:M5"/>
    <mergeCell ref="Q5:T5"/>
    <mergeCell ref="U5:X5"/>
    <mergeCell ref="Y5:AB5"/>
    <mergeCell ref="AF5:AI5"/>
    <mergeCell ref="AJ5:AM5"/>
    <mergeCell ref="AN5:AQ5"/>
    <mergeCell ref="B6:E6"/>
    <mergeCell ref="F6:I6"/>
    <mergeCell ref="J6:M6"/>
    <mergeCell ref="Q6:T6"/>
    <mergeCell ref="U6:X6"/>
    <mergeCell ref="Y6:AB6"/>
    <mergeCell ref="AF6:AI6"/>
    <mergeCell ref="AJ6:AM6"/>
    <mergeCell ref="AN6:AQ6"/>
    <mergeCell ref="AF7:AI7"/>
    <mergeCell ref="AJ7:AM7"/>
    <mergeCell ref="AN7:AQ7"/>
    <mergeCell ref="B10:E10"/>
    <mergeCell ref="F10:I10"/>
    <mergeCell ref="J10:M10"/>
    <mergeCell ref="Q10:T10"/>
    <mergeCell ref="U10:X10"/>
    <mergeCell ref="Y10:AB10"/>
    <mergeCell ref="AF10:AI10"/>
    <mergeCell ref="B7:E7"/>
    <mergeCell ref="F7:I7"/>
    <mergeCell ref="J7:M7"/>
    <mergeCell ref="Q7:T7"/>
    <mergeCell ref="U7:X7"/>
    <mergeCell ref="Y7:AB7"/>
    <mergeCell ref="AJ10:AM10"/>
    <mergeCell ref="AN10:AQ10"/>
    <mergeCell ref="B11:E11"/>
    <mergeCell ref="F11:I11"/>
    <mergeCell ref="J11:M11"/>
    <mergeCell ref="Q11:T11"/>
    <mergeCell ref="U11:X11"/>
    <mergeCell ref="Y11:AB11"/>
    <mergeCell ref="AF11:AI11"/>
    <mergeCell ref="AJ11:AM11"/>
    <mergeCell ref="AN11:AQ11"/>
    <mergeCell ref="B12:E12"/>
    <mergeCell ref="F12:I12"/>
    <mergeCell ref="J12:M12"/>
    <mergeCell ref="Q12:T12"/>
    <mergeCell ref="U12:X12"/>
    <mergeCell ref="Y12:AB12"/>
    <mergeCell ref="AF12:AI12"/>
    <mergeCell ref="AJ12:AM12"/>
    <mergeCell ref="AN12:AQ12"/>
    <mergeCell ref="AF13:AI13"/>
    <mergeCell ref="AJ13:AM13"/>
    <mergeCell ref="AN13:AQ13"/>
    <mergeCell ref="B14:E14"/>
    <mergeCell ref="F14:I14"/>
    <mergeCell ref="J14:M14"/>
    <mergeCell ref="Q14:T14"/>
    <mergeCell ref="U14:X14"/>
    <mergeCell ref="Y14:AB14"/>
    <mergeCell ref="AF14:AI14"/>
    <mergeCell ref="B13:E13"/>
    <mergeCell ref="F13:I13"/>
    <mergeCell ref="J13:M13"/>
    <mergeCell ref="Q13:T13"/>
    <mergeCell ref="U13:X13"/>
    <mergeCell ref="Y13:AB13"/>
    <mergeCell ref="AJ14:AM14"/>
    <mergeCell ref="AN14:AQ14"/>
    <mergeCell ref="B17:E17"/>
    <mergeCell ref="F17:I17"/>
    <mergeCell ref="J17:M17"/>
    <mergeCell ref="Q17:T17"/>
    <mergeCell ref="U17:X17"/>
    <mergeCell ref="Y17:AB17"/>
    <mergeCell ref="AF17:AI17"/>
    <mergeCell ref="AJ17:AM17"/>
    <mergeCell ref="AN17:AQ17"/>
    <mergeCell ref="B18:E18"/>
    <mergeCell ref="F18:I18"/>
    <mergeCell ref="J18:M18"/>
    <mergeCell ref="Q18:T18"/>
    <mergeCell ref="U18:X18"/>
    <mergeCell ref="Y18:AB18"/>
    <mergeCell ref="AF18:AI18"/>
    <mergeCell ref="AJ18:AM18"/>
    <mergeCell ref="AN18:AQ18"/>
    <mergeCell ref="AF19:AI19"/>
    <mergeCell ref="AJ19:AM19"/>
    <mergeCell ref="AN19:AQ19"/>
    <mergeCell ref="B20:E20"/>
    <mergeCell ref="F20:I20"/>
    <mergeCell ref="J20:M20"/>
    <mergeCell ref="Q20:T20"/>
    <mergeCell ref="U20:X20"/>
    <mergeCell ref="Y20:AB20"/>
    <mergeCell ref="AF20:AI20"/>
    <mergeCell ref="B19:E19"/>
    <mergeCell ref="F19:I19"/>
    <mergeCell ref="J19:M19"/>
    <mergeCell ref="Q19:T19"/>
    <mergeCell ref="U19:X19"/>
    <mergeCell ref="Y19:AB19"/>
    <mergeCell ref="AJ20:AM20"/>
    <mergeCell ref="AN20:AQ20"/>
    <mergeCell ref="B21:E21"/>
    <mergeCell ref="F21:I21"/>
    <mergeCell ref="J21:M21"/>
    <mergeCell ref="Q21:T21"/>
    <mergeCell ref="U21:X21"/>
    <mergeCell ref="Y21:AB21"/>
    <mergeCell ref="AF21:AI21"/>
    <mergeCell ref="AJ21:AM21"/>
    <mergeCell ref="AN21:AQ21"/>
    <mergeCell ref="B24:E24"/>
    <mergeCell ref="F24:I24"/>
    <mergeCell ref="J24:M24"/>
    <mergeCell ref="Q24:T24"/>
    <mergeCell ref="U24:X24"/>
    <mergeCell ref="Y24:AB24"/>
    <mergeCell ref="AF24:AI24"/>
    <mergeCell ref="AJ24:AM24"/>
    <mergeCell ref="AN24:AQ24"/>
    <mergeCell ref="AF25:AI25"/>
    <mergeCell ref="AJ25:AM25"/>
    <mergeCell ref="AN25:AQ25"/>
    <mergeCell ref="B26:E26"/>
    <mergeCell ref="F26:I26"/>
    <mergeCell ref="J26:M26"/>
    <mergeCell ref="Q26:T26"/>
    <mergeCell ref="U26:X26"/>
    <mergeCell ref="Y26:AB26"/>
    <mergeCell ref="AF26:AI26"/>
    <mergeCell ref="B25:E25"/>
    <mergeCell ref="F25:I25"/>
    <mergeCell ref="J25:M25"/>
    <mergeCell ref="Q25:T25"/>
    <mergeCell ref="U25:X25"/>
    <mergeCell ref="Y25:AB25"/>
    <mergeCell ref="AJ26:AM26"/>
    <mergeCell ref="AN26:AQ26"/>
    <mergeCell ref="B27:E27"/>
    <mergeCell ref="F27:I27"/>
    <mergeCell ref="J27:M27"/>
    <mergeCell ref="Q27:T27"/>
    <mergeCell ref="U27:X27"/>
    <mergeCell ref="Y27:AB27"/>
    <mergeCell ref="AF27:AI27"/>
    <mergeCell ref="AJ27:AM27"/>
    <mergeCell ref="AN27:AQ27"/>
    <mergeCell ref="B28:E28"/>
    <mergeCell ref="F28:I28"/>
    <mergeCell ref="J28:M28"/>
    <mergeCell ref="Q28:T28"/>
    <mergeCell ref="U28:X28"/>
    <mergeCell ref="Y28:AB28"/>
    <mergeCell ref="AF28:AI28"/>
    <mergeCell ref="AJ28:AM28"/>
    <mergeCell ref="AN28:AQ28"/>
    <mergeCell ref="AF31:AI31"/>
    <mergeCell ref="AJ31:AM31"/>
    <mergeCell ref="AN31:AQ31"/>
    <mergeCell ref="B32:E32"/>
    <mergeCell ref="F32:I32"/>
    <mergeCell ref="J32:M32"/>
    <mergeCell ref="Q32:T32"/>
    <mergeCell ref="U32:X32"/>
    <mergeCell ref="Y32:AB32"/>
    <mergeCell ref="AF32:AI32"/>
    <mergeCell ref="B31:E31"/>
    <mergeCell ref="F31:I31"/>
    <mergeCell ref="J31:M31"/>
    <mergeCell ref="Q31:T31"/>
    <mergeCell ref="U31:X31"/>
    <mergeCell ref="Y31:AB31"/>
    <mergeCell ref="AJ32:AM32"/>
    <mergeCell ref="AN32:AQ32"/>
    <mergeCell ref="B33:E33"/>
    <mergeCell ref="F33:I33"/>
    <mergeCell ref="J33:M33"/>
    <mergeCell ref="Q33:T33"/>
    <mergeCell ref="U33:X33"/>
    <mergeCell ref="Y33:AB33"/>
    <mergeCell ref="AF33:AI33"/>
    <mergeCell ref="AJ33:AM33"/>
    <mergeCell ref="AN33:AQ33"/>
    <mergeCell ref="B34:E34"/>
    <mergeCell ref="F34:I34"/>
    <mergeCell ref="J34:M34"/>
    <mergeCell ref="Q34:T34"/>
    <mergeCell ref="U34:X34"/>
    <mergeCell ref="Y34:AB34"/>
    <mergeCell ref="AF34:AI34"/>
    <mergeCell ref="AJ34:AM34"/>
    <mergeCell ref="AN34:AQ34"/>
    <mergeCell ref="AF35:AI35"/>
    <mergeCell ref="AJ35:AM35"/>
    <mergeCell ref="AN35:AQ35"/>
    <mergeCell ref="B38:E38"/>
    <mergeCell ref="F38:I38"/>
    <mergeCell ref="J38:M38"/>
    <mergeCell ref="Q38:T38"/>
    <mergeCell ref="U38:X38"/>
    <mergeCell ref="Y38:AB38"/>
    <mergeCell ref="AF38:AI38"/>
    <mergeCell ref="B35:E35"/>
    <mergeCell ref="F35:I35"/>
    <mergeCell ref="J35:M35"/>
    <mergeCell ref="Q35:T35"/>
    <mergeCell ref="U35:X35"/>
    <mergeCell ref="Y35:AB35"/>
    <mergeCell ref="AJ38:AM38"/>
    <mergeCell ref="AN38:AQ38"/>
    <mergeCell ref="B39:E39"/>
    <mergeCell ref="F39:I39"/>
    <mergeCell ref="J39:M39"/>
    <mergeCell ref="Q39:T39"/>
    <mergeCell ref="U39:X39"/>
    <mergeCell ref="Y39:AB39"/>
    <mergeCell ref="AF39:AI39"/>
    <mergeCell ref="AJ39:AM39"/>
    <mergeCell ref="AN39:AQ39"/>
    <mergeCell ref="B40:E40"/>
    <mergeCell ref="F40:I40"/>
    <mergeCell ref="J40:M40"/>
    <mergeCell ref="Q40:T40"/>
    <mergeCell ref="U40:X40"/>
    <mergeCell ref="Y40:AB40"/>
    <mergeCell ref="AF40:AI40"/>
    <mergeCell ref="AJ40:AM40"/>
    <mergeCell ref="AN40:AQ40"/>
    <mergeCell ref="AF41:AI41"/>
    <mergeCell ref="AJ41:AM41"/>
    <mergeCell ref="AN41:AQ41"/>
    <mergeCell ref="B42:E42"/>
    <mergeCell ref="F42:I42"/>
    <mergeCell ref="J42:M42"/>
    <mergeCell ref="Q42:T42"/>
    <mergeCell ref="U42:X42"/>
    <mergeCell ref="Y42:AB42"/>
    <mergeCell ref="AF42:AI42"/>
    <mergeCell ref="B41:E41"/>
    <mergeCell ref="F41:I41"/>
    <mergeCell ref="J41:M41"/>
    <mergeCell ref="Q41:T41"/>
    <mergeCell ref="U41:X41"/>
    <mergeCell ref="Y41:AB41"/>
    <mergeCell ref="AJ42:AM42"/>
    <mergeCell ref="AN42:AQ42"/>
    <mergeCell ref="B45:E45"/>
    <mergeCell ref="F45:I45"/>
    <mergeCell ref="J45:M45"/>
    <mergeCell ref="Q45:T45"/>
    <mergeCell ref="U45:X45"/>
    <mergeCell ref="Y45:AB45"/>
    <mergeCell ref="AF45:AI45"/>
    <mergeCell ref="AJ45:AM45"/>
    <mergeCell ref="AN45:AQ45"/>
    <mergeCell ref="B46:E46"/>
    <mergeCell ref="F46:I46"/>
    <mergeCell ref="J46:M46"/>
    <mergeCell ref="Q46:T46"/>
    <mergeCell ref="U46:X46"/>
    <mergeCell ref="Y46:AB46"/>
    <mergeCell ref="AF46:AI46"/>
    <mergeCell ref="AJ46:AM46"/>
    <mergeCell ref="AN46:AQ46"/>
    <mergeCell ref="AF47:AI47"/>
    <mergeCell ref="AJ47:AM47"/>
    <mergeCell ref="AN47:AQ47"/>
    <mergeCell ref="B48:E48"/>
    <mergeCell ref="F48:I48"/>
    <mergeCell ref="J48:M48"/>
    <mergeCell ref="Q48:T48"/>
    <mergeCell ref="U48:X48"/>
    <mergeCell ref="Y48:AB48"/>
    <mergeCell ref="AF48:AI48"/>
    <mergeCell ref="B47:E47"/>
    <mergeCell ref="F47:I47"/>
    <mergeCell ref="J47:M47"/>
    <mergeCell ref="Q47:T47"/>
    <mergeCell ref="U47:X47"/>
    <mergeCell ref="Y47:AB47"/>
    <mergeCell ref="AN49:AQ49"/>
    <mergeCell ref="B52:G52"/>
    <mergeCell ref="Q52:V52"/>
    <mergeCell ref="AF52:AK52"/>
    <mergeCell ref="AJ48:AM48"/>
    <mergeCell ref="AN48:AQ48"/>
    <mergeCell ref="B49:E49"/>
    <mergeCell ref="F49:I49"/>
    <mergeCell ref="J49:M49"/>
    <mergeCell ref="Q49:T49"/>
    <mergeCell ref="U49:X49"/>
    <mergeCell ref="Y49:AB49"/>
    <mergeCell ref="AF49:AI49"/>
    <mergeCell ref="AJ49:AM49"/>
  </mergeCells>
  <conditionalFormatting sqref="N1:P42 AC1:AI42">
    <cfRule type="endsWith" dxfId="187" priority="17" operator="endsWith" text="02">
      <formula>RIGHT(N1,LEN("02"))="02"</formula>
    </cfRule>
  </conditionalFormatting>
  <conditionalFormatting sqref="AJ1:AM42">
    <cfRule type="endsWith" dxfId="186" priority="16" operator="endsWith" text="02">
      <formula>RIGHT(AJ1,LEN("02"))="02"</formula>
    </cfRule>
  </conditionalFormatting>
  <conditionalFormatting sqref="AN1:AQ42">
    <cfRule type="endsWith" dxfId="185" priority="15" operator="endsWith" text="02">
      <formula>RIGHT(AN1,LEN("02"))="02"</formula>
    </cfRule>
  </conditionalFormatting>
  <conditionalFormatting sqref="Q1:T42">
    <cfRule type="endsWith" dxfId="184" priority="14" operator="endsWith" text="02">
      <formula>RIGHT(Q1,LEN("02"))="02"</formula>
    </cfRule>
  </conditionalFormatting>
  <conditionalFormatting sqref="U1:X42">
    <cfRule type="endsWith" dxfId="183" priority="13" operator="endsWith" text="02">
      <formula>RIGHT(U1,LEN("02"))="02"</formula>
    </cfRule>
  </conditionalFormatting>
  <conditionalFormatting sqref="Y1:AB42">
    <cfRule type="endsWith" dxfId="182" priority="12" operator="endsWith" text="02">
      <formula>RIGHT(Y1,LEN("02"))="02"</formula>
    </cfRule>
  </conditionalFormatting>
  <conditionalFormatting sqref="B1:E42">
    <cfRule type="endsWith" dxfId="181" priority="11" operator="endsWith" text="02">
      <formula>RIGHT(B1,LEN("02"))="02"</formula>
    </cfRule>
  </conditionalFormatting>
  <conditionalFormatting sqref="F1:I42">
    <cfRule type="endsWith" dxfId="180" priority="10" operator="endsWith" text="02">
      <formula>RIGHT(F1,LEN("02"))="02"</formula>
    </cfRule>
  </conditionalFormatting>
  <conditionalFormatting sqref="J1:M42">
    <cfRule type="endsWith" dxfId="179" priority="9" operator="endsWith" text="02">
      <formula>RIGHT(J1,LEN("02"))="02"</formula>
    </cfRule>
  </conditionalFormatting>
  <conditionalFormatting sqref="N43:P49 AC43:AI49">
    <cfRule type="endsWith" dxfId="178" priority="8" operator="endsWith" text="02">
      <formula>RIGHT(N43,LEN("02"))="02"</formula>
    </cfRule>
  </conditionalFormatting>
  <conditionalFormatting sqref="AJ43:AM49">
    <cfRule type="endsWith" dxfId="177" priority="7" operator="endsWith" text="02">
      <formula>RIGHT(AJ43,LEN("02"))="02"</formula>
    </cfRule>
  </conditionalFormatting>
  <conditionalFormatting sqref="Q43:T49">
    <cfRule type="endsWith" dxfId="176" priority="6" operator="endsWith" text="02">
      <formula>RIGHT(Q43,LEN("02"))="02"</formula>
    </cfRule>
  </conditionalFormatting>
  <conditionalFormatting sqref="U43:X49">
    <cfRule type="endsWith" dxfId="175" priority="5" operator="endsWith" text="02">
      <formula>RIGHT(U43,LEN("02"))="02"</formula>
    </cfRule>
  </conditionalFormatting>
  <conditionalFormatting sqref="Y43:AB49">
    <cfRule type="endsWith" dxfId="174" priority="4" operator="endsWith" text="02">
      <formula>RIGHT(Y43,LEN("02"))="02"</formula>
    </cfRule>
  </conditionalFormatting>
  <conditionalFormatting sqref="B43:E49">
    <cfRule type="endsWith" dxfId="173" priority="3" operator="endsWith" text="02">
      <formula>RIGHT(B43,LEN("02"))="02"</formula>
    </cfRule>
  </conditionalFormatting>
  <conditionalFormatting sqref="F43:I49">
    <cfRule type="endsWith" dxfId="172" priority="2" operator="endsWith" text="02">
      <formula>RIGHT(F43,LEN("02"))="02"</formula>
    </cfRule>
  </conditionalFormatting>
  <conditionalFormatting sqref="J43:M49">
    <cfRule type="endsWith" dxfId="171" priority="1" operator="endsWith" text="02">
      <formula>RIGHT(J43,LEN("02"))="02"</formula>
    </cfRule>
  </conditionalFormatting>
  <pageMargins left="0.7" right="0.7" top="0.75" bottom="0.75" header="0.3" footer="0.3"/>
  <pageSetup paperSize="203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3</vt:i4>
      </vt:variant>
    </vt:vector>
  </HeadingPairs>
  <TitlesOfParts>
    <vt:vector size="17" baseType="lpstr">
      <vt:lpstr>LUR</vt:lpstr>
      <vt:lpstr>DICIONARIO</vt:lpstr>
      <vt:lpstr>BASE</vt:lpstr>
      <vt:lpstr>FICHA TIPO (PARADA1)</vt:lpstr>
      <vt:lpstr>TPMC 21 DELANTERA</vt:lpstr>
      <vt:lpstr>TPMC 21 TRASERA</vt:lpstr>
      <vt:lpstr>TPMC 18 DELANTERA</vt:lpstr>
      <vt:lpstr>TPMC 18 TRASERA</vt:lpstr>
      <vt:lpstr>TPMC 12 DELANTERA</vt:lpstr>
      <vt:lpstr>TPMC 12 TRASERA</vt:lpstr>
      <vt:lpstr>TPMC 6 DELANTERA</vt:lpstr>
      <vt:lpstr>TPMC 6 TRASERA</vt:lpstr>
      <vt:lpstr>TPMC 2 DELANTERA</vt:lpstr>
      <vt:lpstr>TPMC 2 TRASERA</vt:lpstr>
      <vt:lpstr>'FICHA TIPO (PARADA1)'!Área_de_impresión</vt:lpstr>
      <vt:lpstr>BASE1</vt:lpstr>
      <vt:lpstr>COL_A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Francisco Ceballos</dc:creator>
  <cp:keywords/>
  <dc:description/>
  <cp:lastModifiedBy>Sebastian Marin</cp:lastModifiedBy>
  <cp:revision>0</cp:revision>
  <cp:lastPrinted>2024-12-12T12:44:20Z</cp:lastPrinted>
  <dcterms:created xsi:type="dcterms:W3CDTF">2015-09-16T20:41:07Z</dcterms:created>
  <dcterms:modified xsi:type="dcterms:W3CDTF">2026-07-07T14:40:32Z</dcterms:modified>
  <cp:category/>
  <cp:contentStatus/>
</cp:coreProperties>
</file>