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mili\Desktop\ProyectoMetodologia\proyectometodologia7342\proyectometodologia7342\3SCRUM\"/>
    </mc:Choice>
  </mc:AlternateContent>
  <xr:revisionPtr revIDLastSave="0" documentId="13_ncr:1_{1C6555AD-AE7C-4942-A556-1755FAF286F9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3" i="3"/>
  <c r="B9" i="7"/>
  <c r="B3" i="3"/>
  <c r="D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1"/>
  <c r="F19" i="1"/>
  <c r="F16" i="1"/>
  <c r="I50" i="5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B4" i="7" l="1"/>
  <c r="I21" i="6"/>
  <c r="I14" i="6"/>
  <c r="I7" i="6"/>
  <c r="I30" i="6"/>
  <c r="I39" i="5"/>
  <c r="I33" i="5"/>
  <c r="I26" i="5"/>
  <c r="I20" i="5"/>
  <c r="I13" i="5"/>
  <c r="I6" i="5"/>
  <c r="B10" i="7" l="1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C6" i="3" l="1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<sst xmlns="http://schemas.openxmlformats.org/spreadsheetml/2006/main" count="544" uniqueCount="171">
  <si>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</si>
  <si>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</si>
  <si>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</si>
  <si>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</si>
  <si>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</si>
  <si>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</si>
  <si>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</si>
  <si>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</si>
  <si>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</si>
  <si>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</si>
  <si>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</si>
  <si>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</si>
  <si>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</si>
  <si>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</si>
  <si>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</si>
  <si>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</si>
  <si>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</si>
  <si>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</si>
  <si>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</si>
  <si>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</si>
  <si>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</si>
  <si>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</si>
  <si>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</si>
  <si>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</si>
  <si>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</si>
  <si>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</si>
  <si>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</si>
  <si>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</si>
  <si>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</si>
  <si>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</si>
  <si>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</si>
  <si>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</si>
  <si>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</si>
  <si>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</si>
  <si>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</si>
  <si>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</si>
  <si>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</si>
  <si>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</si>
  <si>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</si>
  <si>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</si>
  <si>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</si>
  <si>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</si>
  <si>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</si>
  <si>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</si>
  <si>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</si>
  <si>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</si>
  <si>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productos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</si>
  <si>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</si>
  <si>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</si>
  <si>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</si>
  <si>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</si>
  <si>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</si>
  <si>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</si>
  <si>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</si>
  <si>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</si>
  <si>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</si>
  <si>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</si>
  <si>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</si>
  <si>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</si>
  <si>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</si>
  <si>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</si>
  <si>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</si>
  <si>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</si>
  <si>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</si>
  <si>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</si>
  <si>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</si>
  <si>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</si>
  <si>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</si>
  <si>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</si>
  <si>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</si>
  <si>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</si>
  <si>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</si>
  <si>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</si>
  <si>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</si>
  <si>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</si>
  <si>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</si>
  <si>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</si>
  <si>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</si>
  <si>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</si>
  <si>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</si>
  <si>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</si>
  <si>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</si>
  <si>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</si>
  <si>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</si>
  <si>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</si>
  <si>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</si>
  <si>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</si>
  <si>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</si>
  <si>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</si>
  <si>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</si>
  <si>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</si>
  <si>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</si>
  <si>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</si>
  <si>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</si>
  <si>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</si>
  <si>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</si>
  <si>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</si>
  <si>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</si>
  <si>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</si>
  <si>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</si>
  <si>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</si>
  <si>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</si>
  <si>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</si>
  <si>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</si>
  <si>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</si>
  <si>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</si>
  <si>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</si>
  <si>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</si>
  <si>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</si>
  <si>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</si>
  <si>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</si>
  <si>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</si>
  <si>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</si>
  <si>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</si>
  <si>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</si>
  <si>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</si>
  <si>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</si>
  <si>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</si>
  <si>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</si>
  <si>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</si>
  <si>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</si>
  <si>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</si>
  <si>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</si>
  <si>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</si>
  <si>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Crear sistema de acceso</t>
  </si>
  <si>
    <t>Sebastian/Emilio</t>
  </si>
  <si>
    <t>Crear gestión de accesos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</si>
  <si>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</si>
  <si>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</si>
  <si>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</si>
  <si>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</si>
  <si>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</si>
  <si>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</si>
  <si>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</si>
  <si>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</si>
  <si>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</si>
  <si>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</si>
  <si>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</si>
  <si>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</si>
  <si>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</si>
  <si>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</si>
  <si>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</si>
  <si>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</si>
  <si>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</si>
  <si>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</si>
  <si>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</si>
  <si>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</si>
  <si>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</si>
  <si>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</si>
  <si>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</si>
  <si>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</si>
  <si>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</si>
  <si>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</si>
  <si>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</si>
  <si>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</si>
  <si>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</si>
  <si>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</si>
  <si>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</si>
  <si>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</si>
  <si>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</si>
  <si>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</si>
  <si>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</si>
  <si>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</si>
  <si>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</si>
  <si>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</si>
  <si>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</si>
  <si>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</si>
  <si>
    <t>Modificar datos del cliente y empleados</t>
  </si>
  <si>
    <t>actualizar datos del cliente y empleados</t>
  </si>
  <si>
    <t>Agregar categorias</t>
  </si>
  <si>
    <t>Dividir los productos en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</si>
</sst>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8" fillId="0" borderId="0" xfId="0" applyFont="1" applyAlignme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0" fillId="0" borderId="19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3728"/>
        <c:axId val="239344120"/>
      </c:lineChart>
      <c:catAx>
        <c:axId val="2393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120"/>
        <c:crosses val="autoZero"/>
        <c:auto val="1"/>
        <c:lblAlgn val="ctr"/>
        <c:lblOffset val="100"/>
        <c:noMultiLvlLbl val="0"/>
      </c:catAx>
      <c:valAx>
        <c:axId val="239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91.52</c:v>
                </c:pt>
                <c:pt idx="2">
                  <c:v>87.039999999999992</c:v>
                </c:pt>
                <c:pt idx="3">
                  <c:v>82.56</c:v>
                </c:pt>
                <c:pt idx="4">
                  <c:v>78.08</c:v>
                </c:pt>
                <c:pt idx="5">
                  <c:v>73.599999999999994</c:v>
                </c:pt>
                <c:pt idx="6">
                  <c:v>69.12</c:v>
                </c:pt>
                <c:pt idx="7">
                  <c:v>64.64</c:v>
                </c:pt>
                <c:pt idx="8">
                  <c:v>60.16</c:v>
                </c:pt>
                <c:pt idx="9">
                  <c:v>55.679999999999993</c:v>
                </c:pt>
                <c:pt idx="10">
                  <c:v>51.199999999999996</c:v>
                </c:pt>
                <c:pt idx="11">
                  <c:v>46.72</c:v>
                </c:pt>
                <c:pt idx="12">
                  <c:v>42.239999999999995</c:v>
                </c:pt>
                <c:pt idx="13">
                  <c:v>37.759999999999991</c:v>
                </c:pt>
                <c:pt idx="14">
                  <c:v>33.279999999999994</c:v>
                </c:pt>
                <c:pt idx="15">
                  <c:v>28.799999999999997</c:v>
                </c:pt>
                <c:pt idx="16">
                  <c:v>24.319999999999993</c:v>
                </c:pt>
                <c:pt idx="17">
                  <c:v>19.839999999999989</c:v>
                </c:pt>
                <c:pt idx="18">
                  <c:v>15.359999999999985</c:v>
                </c:pt>
                <c:pt idx="19">
                  <c:v>10.879999999999995</c:v>
                </c:pt>
                <c:pt idx="20">
                  <c:v>6.3999999999999915</c:v>
                </c:pt>
                <c:pt idx="21">
                  <c:v>1.9199999999999875</c:v>
                </c:pt>
                <c:pt idx="22">
                  <c:v>-2.5600000000000023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904"/>
        <c:axId val="239345296"/>
      </c:lineChart>
      <c:catAx>
        <c:axId val="23934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5296"/>
        <c:crosses val="autoZero"/>
        <c:auto val="1"/>
        <c:lblAlgn val="ctr"/>
        <c:lblOffset val="100"/>
        <c:noMultiLvlLbl val="0"/>
      </c:catAx>
      <c:valAx>
        <c:axId val="239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57" dataDxfId="56">
  <tableColumns count="2">
    <tableColumn id="1" xr3:uid="{00000000-0010-0000-0000-000001000000}" name="Column1" headerRowDxfId="55" dataDxfId="54"/>
    <tableColumn id="2" xr3:uid="{00000000-0010-0000-0000-000002000000}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" displayName="SprintBacklog" ref="A2:G17" totalsRowCount="1" headerRowDxfId="51" dataDxfId="50" totalsRowDxfId="49">
  <autoFilter ref="A2:G16" xr:uid="{00000000-0009-0000-0100-000001000000}"/>
  <tableColumns count="7">
    <tableColumn id="1" xr3:uid="{00000000-0010-0000-0200-000001000000}" name="Sprint" totalsRowLabel="1" dataDxfId="48" totalsRowDxfId="47"/>
    <tableColumn id="2" xr3:uid="{00000000-0010-0000-0200-000002000000}" name="Item ID" totalsRowFunction="custom" dataDxfId="46" totalsRowDxfId="45">
      <calculatedColumnFormula>IFERROR(B2+1,1)</calculatedColumnFormula>
      <totalsRowFormula>IFERROR(B16+1,1)</totalsRowFormula>
    </tableColumn>
    <tableColumn id="3" xr3:uid="{00000000-0010-0000-0200-000003000000}" name="Estimated Hours" totalsRowLabel="7" dataDxfId="44" totalsRowDxfId="43"/>
    <tableColumn id="4" xr3:uid="{00000000-0010-0000-0200-000004000000}" name="Task Name" totalsRowLabel="HU7-1" dataDxfId="42" totalsRowDxfId="41"/>
    <tableColumn id="5" xr3:uid="{00000000-0010-0000-0200-000005000000}" name="Assigned To" totalsRowLabel="Emilio" dataDxfId="40" totalsRowDxfId="39"/>
    <tableColumn id="6" xr3:uid="{00000000-0010-0000-0200-000006000000}" name="Remaining Hours" totalsRowLabel="7" dataDxfId="38" totalsRowDxfId="37">
      <calculatedColumnFormula>SprintBacklog[[#This Row],[Estimated Hours]]</calculatedColumnFormula>
    </tableColumn>
    <tableColumn id="7" xr3:uid="{00000000-0010-0000-0200-000007000000}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2:B10" headerRowCount="0" totalsRowShown="0" headerRowDxfId="34" dataDxfId="33">
  <tableColumns count="2">
    <tableColumn id="1" xr3:uid="{00000000-0010-0000-0100-000001000000}" name="Column1" headerRowDxfId="32" dataDxfId="31"/>
    <tableColumn id="2" xr3:uid="{00000000-0010-0000-0100-000002000000}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printBacklog6" displayName="SprintBacklog6" ref="A2:G15" totalsRowCount="1" headerRowDxfId="28" dataDxfId="27" totalsRowDxfId="26">
  <autoFilter ref="A2:G14" xr:uid="{00000000-0009-0000-0100-000005000000}"/>
  <tableColumns count="7">
    <tableColumn id="1" xr3:uid="{00000000-0010-0000-0300-000001000000}" name="Sprint" totalsRowLabel="Total" dataDxfId="25" totalsRowDxfId="24"/>
    <tableColumn id="2" xr3:uid="{00000000-0010-0000-0300-000002000000}" name="Item ID" dataDxfId="23" totalsRowDxfId="22">
      <calculatedColumnFormula>IFERROR(B2+1,1)</calculatedColumnFormula>
    </tableColumn>
    <tableColumn id="3" xr3:uid="{00000000-0010-0000-0300-000003000000}" name="Estimated Hours" totalsRowFunction="sum" dataDxfId="21" totalsRowDxfId="20"/>
    <tableColumn id="4" xr3:uid="{00000000-0010-0000-0300-000004000000}" name="Task Name" dataDxfId="19" totalsRowDxfId="18"/>
    <tableColumn id="5" xr3:uid="{00000000-0010-0000-0300-000005000000}" name="Assigned To" dataDxfId="17" totalsRowDxfId="16"/>
    <tableColumn id="6" xr3:uid="{00000000-0010-0000-0300-000006000000}" name="Remaining Hours" totalsRowFunction="sum" dataDxfId="15" totalsRowDxfId="14">
      <calculatedColumnFormula>SprintBacklog6[[#This Row],[Estimated Hours]]</calculatedColumnFormula>
    </tableColumn>
    <tableColumn id="7" xr3:uid="{00000000-0010-0000-0300-000007000000}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:D23" totalsRowShown="0" headerRowDxfId="11" dataDxfId="10">
  <autoFilter ref="A2:D23" xr:uid="{00000000-0009-0000-0100-000003000000}"/>
  <tableColumns count="4">
    <tableColumn id="1" xr3:uid="{00000000-0010-0000-0400-000001000000}" name="Work Day" dataDxfId="9"/>
    <tableColumn id="2" xr3:uid="{00000000-0010-0000-0400-000002000000}" name="Target Burn Down" dataDxfId="8">
      <calculatedColumnFormula>IFERROR(Target-(Table3[[#This Row],[Work Day]]*(Target/WorkingDays)),0)</calculatedColumnFormula>
    </tableColumn>
    <tableColumn id="3" xr3:uid="{00000000-0010-0000-0400-000003000000}" name="Forecast Burn Down" dataDxfId="7">
      <calculatedColumnFormula>Target-(Table3[[#This Row],[Work Day]]*DevRate)</calculatedColumnFormula>
    </tableColumn>
    <tableColumn id="4" xr3:uid="{00000000-0010-0000-0400-000004000000}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8" displayName="Table38" ref="A2:D25" totalsRowShown="0" headerRowDxfId="5" dataDxfId="4">
  <autoFilter ref="A2:D25" xr:uid="{00000000-0009-0000-0100-000007000000}"/>
  <tableColumns count="4">
    <tableColumn id="1" xr3:uid="{00000000-0010-0000-0500-000001000000}" name="Work Day" dataDxfId="3"/>
    <tableColumn id="2" xr3:uid="{00000000-0010-0000-0500-000002000000}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xr3:uid="{00000000-0010-0000-0500-000003000000}" name="Forecast Burn Down" dataDxfId="1">
      <calculatedColumnFormula>SprintBacklog6[[#Totals],[Estimated Hours]]-(Table38[[#This Row],[Work Day]]*Sprint2Info!DevRate)</calculatedColumnFormula>
    </tableColumn>
    <tableColumn id="4" xr3:uid="{00000000-0010-0000-05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activeCell="D7" sqref="D7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106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90</v>
      </c>
      <c r="B2" s="31" t="s">
        <v>89</v>
      </c>
      <c r="C2" s="32" t="s">
        <v>102</v>
      </c>
      <c r="D2" s="32" t="s">
        <v>104</v>
      </c>
      <c r="E2" s="23" t="s">
        <v>103</v>
      </c>
      <c r="F2" s="25" t="s">
        <v>66</v>
      </c>
      <c r="G2" s="33" t="s">
        <v>139</v>
      </c>
      <c r="H2" s="28" t="s">
        <v>65</v>
      </c>
    </row>
    <row r="3" spans="1:8" ht="16.5" x14ac:dyDescent="0.3">
      <c r="A3" s="30" t="s">
        <v>91</v>
      </c>
      <c r="B3" s="31" t="s">
        <v>89</v>
      </c>
      <c r="C3" s="24" t="s">
        <v>43</v>
      </c>
      <c r="D3" s="24" t="s">
        <v>152</v>
      </c>
      <c r="E3" s="24" t="s">
        <v>153</v>
      </c>
      <c r="F3" s="25" t="s">
        <v>66</v>
      </c>
      <c r="G3" s="26" t="s">
        <v>44</v>
      </c>
      <c r="H3" s="28" t="s">
        <v>65</v>
      </c>
    </row>
    <row r="4" spans="1:8" ht="16.5" x14ac:dyDescent="0.3">
      <c r="A4" s="30" t="s">
        <v>92</v>
      </c>
      <c r="B4" s="31" t="s">
        <v>89</v>
      </c>
      <c r="C4" s="23" t="s">
        <v>102</v>
      </c>
      <c r="D4" s="23" t="s">
        <v>167</v>
      </c>
      <c r="E4" s="23" t="s">
        <v>168</v>
      </c>
      <c r="F4" s="25" t="s">
        <v>66</v>
      </c>
      <c r="G4" s="26" t="s">
        <v>139</v>
      </c>
      <c r="H4" s="28" t="s">
        <v>65</v>
      </c>
    </row>
    <row r="5" spans="1:8" ht="16.5" x14ac:dyDescent="0.3">
      <c r="A5" s="30" t="s">
        <v>93</v>
      </c>
      <c r="B5" s="31" t="s">
        <v>89</v>
      </c>
      <c r="C5" s="24" t="s">
        <v>43</v>
      </c>
      <c r="D5" s="24" t="s">
        <v>169</v>
      </c>
      <c r="E5" s="23" t="s">
        <v>170</v>
      </c>
      <c r="F5" s="25" t="s">
        <v>66</v>
      </c>
      <c r="G5" s="26" t="s">
        <v>44</v>
      </c>
      <c r="H5" s="28" t="s">
        <v>65</v>
      </c>
    </row>
    <row r="6" spans="1:8" ht="16.5" x14ac:dyDescent="0.3">
      <c r="A6" s="30" t="s">
        <v>94</v>
      </c>
      <c r="B6" s="31" t="s">
        <v>89</v>
      </c>
      <c r="C6" s="24" t="s">
        <v>43</v>
      </c>
      <c r="D6" s="24" t="s">
        <v>46</v>
      </c>
      <c r="E6" s="24" t="s">
        <v>147</v>
      </c>
      <c r="F6" s="25" t="s">
        <v>66</v>
      </c>
      <c r="G6" s="26" t="s">
        <v>44</v>
      </c>
      <c r="H6" s="28" t="s">
        <v>65</v>
      </c>
    </row>
    <row r="7" spans="1:8" ht="16.5" x14ac:dyDescent="0.3">
      <c r="A7" s="30" t="s">
        <v>95</v>
      </c>
      <c r="B7" s="31" t="s">
        <v>89</v>
      </c>
      <c r="C7" s="24" t="s">
        <v>43</v>
      </c>
      <c r="D7" s="24" t="s">
        <v>148</v>
      </c>
      <c r="E7" s="24" t="s">
        <v>149</v>
      </c>
      <c r="F7" s="25" t="s">
        <v>66</v>
      </c>
      <c r="G7" s="26" t="s">
        <v>44</v>
      </c>
      <c r="H7" s="28" t="s">
        <v>65</v>
      </c>
    </row>
    <row r="8" spans="1:8" ht="16.5" x14ac:dyDescent="0.3">
      <c r="A8" s="30" t="s">
        <v>96</v>
      </c>
      <c r="B8" s="31" t="s">
        <v>89</v>
      </c>
      <c r="C8" s="23" t="s">
        <v>102</v>
      </c>
      <c r="D8" s="23" t="s">
        <v>150</v>
      </c>
      <c r="E8" s="23" t="s">
        <v>151</v>
      </c>
      <c r="F8" s="25" t="s">
        <v>66</v>
      </c>
      <c r="G8" s="26" t="s">
        <v>139</v>
      </c>
      <c r="H8" s="28" t="s">
        <v>65</v>
      </c>
    </row>
    <row r="9" spans="1:8" ht="16.5" x14ac:dyDescent="0.3">
      <c r="A9" s="30" t="s">
        <v>97</v>
      </c>
      <c r="B9" s="31" t="s">
        <v>89</v>
      </c>
      <c r="C9" s="23" t="s">
        <v>102</v>
      </c>
      <c r="D9" s="23" t="s">
        <v>51</v>
      </c>
      <c r="E9" s="23" t="s">
        <v>52</v>
      </c>
      <c r="F9" s="25" t="s">
        <v>66</v>
      </c>
      <c r="G9" s="26" t="s">
        <v>139</v>
      </c>
      <c r="H9" s="28" t="s">
        <v>65</v>
      </c>
    </row>
    <row r="10" spans="1:8" ht="16.5" x14ac:dyDescent="0.3">
      <c r="A10" s="30" t="s">
        <v>98</v>
      </c>
      <c r="B10" s="31" t="s">
        <v>89</v>
      </c>
      <c r="C10" s="23" t="s">
        <v>102</v>
      </c>
      <c r="D10" s="23" t="s">
        <v>109</v>
      </c>
      <c r="E10" s="23" t="s">
        <v>108</v>
      </c>
      <c r="F10" s="25" t="s">
        <v>66</v>
      </c>
      <c r="G10" s="26" t="s">
        <v>44</v>
      </c>
      <c r="H10" s="28" t="s">
        <v>65</v>
      </c>
    </row>
    <row r="11" spans="1:8" ht="16.5" x14ac:dyDescent="0.3">
      <c r="A11" s="30" t="s">
        <v>99</v>
      </c>
      <c r="B11" s="31" t="s">
        <v>89</v>
      </c>
      <c r="C11" s="23" t="s">
        <v>102</v>
      </c>
      <c r="D11" s="23" t="s">
        <v>112</v>
      </c>
      <c r="E11" s="23" t="s">
        <v>113</v>
      </c>
      <c r="F11" s="25" t="s">
        <v>66</v>
      </c>
      <c r="G11" s="26" t="s">
        <v>44</v>
      </c>
      <c r="H11" s="28" t="s">
        <v>65</v>
      </c>
    </row>
    <row r="12" spans="1:8" ht="16.5" x14ac:dyDescent="0.3">
      <c r="A12" s="30" t="s">
        <v>100</v>
      </c>
      <c r="B12" s="31" t="s">
        <v>89</v>
      </c>
      <c r="C12" s="24" t="s">
        <v>43</v>
      </c>
      <c r="D12" s="24" t="s">
        <v>110</v>
      </c>
      <c r="E12" s="24" t="s">
        <v>111</v>
      </c>
      <c r="F12" s="25" t="s">
        <v>66</v>
      </c>
      <c r="G12" s="27" t="s">
        <v>139</v>
      </c>
      <c r="H12" s="28" t="s">
        <v>65</v>
      </c>
    </row>
    <row r="13" spans="1:8" ht="16.5" x14ac:dyDescent="0.3">
      <c r="A13" s="30" t="s">
        <v>101</v>
      </c>
      <c r="B13" s="31" t="s">
        <v>89</v>
      </c>
      <c r="C13" s="23" t="s">
        <v>102</v>
      </c>
      <c r="D13" s="23" t="s">
        <v>53</v>
      </c>
      <c r="E13" s="23" t="s">
        <v>107</v>
      </c>
      <c r="F13" s="61" t="s">
        <v>66</v>
      </c>
      <c r="G13" s="26" t="s">
        <v>44</v>
      </c>
      <c r="H13" s="28" t="s">
        <v>65</v>
      </c>
    </row>
    <row r="14" spans="1:8" ht="17.25" thickBot="1" x14ac:dyDescent="0.35">
      <c r="A14" s="30" t="s">
        <v>105</v>
      </c>
      <c r="B14" s="31" t="s">
        <v>89</v>
      </c>
      <c r="C14" s="62" t="s">
        <v>102</v>
      </c>
      <c r="D14" s="62" t="s">
        <v>54</v>
      </c>
      <c r="E14" s="23" t="s">
        <v>114</v>
      </c>
      <c r="F14" s="61" t="s">
        <v>66</v>
      </c>
      <c r="G14" s="63" t="s">
        <v>139</v>
      </c>
      <c r="H14" s="2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31" zoomScale="115" zoomScaleNormal="115" workbookViewId="0">
      <selection activeCell="F28" sqref="F28"/>
    </sheetView>
  </sheetViews>
  <sheetFormatPr baseColWidth="10" defaultColWidth="11.42578125" defaultRowHeight="15" x14ac:dyDescent="0.25"/>
  <cols>
    <col min="5" max="5" width="30.7109375" customWidth="1"/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32" t="s">
        <v>104</v>
      </c>
      <c r="F2" s="23" t="s">
        <v>103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60</v>
      </c>
      <c r="D3" s="40"/>
      <c r="E3" s="40"/>
      <c r="F3" s="40"/>
      <c r="G3" s="39" t="s">
        <v>61</v>
      </c>
      <c r="H3" s="40"/>
      <c r="I3" s="41" t="s">
        <v>62</v>
      </c>
    </row>
    <row r="4" spans="1:9" x14ac:dyDescent="0.25">
      <c r="A4" s="19"/>
      <c r="B4" s="42" t="s">
        <v>69</v>
      </c>
      <c r="C4" s="81" t="s">
        <v>115</v>
      </c>
      <c r="D4" s="82"/>
      <c r="E4" s="82"/>
      <c r="F4" s="82"/>
      <c r="G4" s="43" t="s">
        <v>121</v>
      </c>
      <c r="H4" s="43"/>
      <c r="I4" s="44">
        <v>5</v>
      </c>
    </row>
    <row r="5" spans="1:9" ht="15.75" thickBot="1" x14ac:dyDescent="0.3">
      <c r="A5" s="19"/>
      <c r="B5" s="45" t="s">
        <v>88</v>
      </c>
      <c r="C5" s="83" t="s">
        <v>154</v>
      </c>
      <c r="D5" s="84"/>
      <c r="E5" s="84"/>
      <c r="F5" s="84"/>
      <c r="G5" s="46" t="s">
        <v>116</v>
      </c>
      <c r="H5" s="46"/>
      <c r="I5" s="47">
        <v>6</v>
      </c>
    </row>
    <row r="6" spans="1:9" ht="15.75" thickBot="1" x14ac:dyDescent="0.3">
      <c r="A6" s="19"/>
      <c r="B6" s="18"/>
      <c r="C6" s="79"/>
      <c r="D6" s="79"/>
      <c r="E6" s="79"/>
      <c r="F6" s="79"/>
      <c r="G6" s="18"/>
      <c r="H6" s="52" t="s">
        <v>68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57</v>
      </c>
      <c r="F7" s="17" t="s">
        <v>58</v>
      </c>
      <c r="G7" s="17" t="s">
        <v>39</v>
      </c>
      <c r="H7" s="17" t="s">
        <v>59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63</v>
      </c>
      <c r="E8" s="24" t="s">
        <v>152</v>
      </c>
      <c r="F8" s="24" t="s">
        <v>153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60</v>
      </c>
      <c r="D9" s="18"/>
      <c r="E9" s="18"/>
      <c r="F9" s="18"/>
      <c r="G9" s="22" t="s">
        <v>61</v>
      </c>
      <c r="H9" s="18"/>
      <c r="I9" s="22" t="s">
        <v>62</v>
      </c>
    </row>
    <row r="10" spans="1:9" x14ac:dyDescent="0.25">
      <c r="A10" s="19"/>
      <c r="B10" s="38" t="s">
        <v>70</v>
      </c>
      <c r="C10" s="85" t="s">
        <v>117</v>
      </c>
      <c r="D10" s="86"/>
      <c r="E10" s="86"/>
      <c r="F10" s="86"/>
      <c r="G10" s="40" t="s">
        <v>118</v>
      </c>
      <c r="H10" s="40"/>
      <c r="I10" s="48">
        <v>5</v>
      </c>
    </row>
    <row r="11" spans="1:9" x14ac:dyDescent="0.25">
      <c r="A11" s="19"/>
      <c r="B11" s="42" t="s">
        <v>71</v>
      </c>
      <c r="C11" s="81" t="s">
        <v>119</v>
      </c>
      <c r="D11" s="82"/>
      <c r="E11" s="82"/>
      <c r="F11" s="82"/>
      <c r="G11" s="43" t="s">
        <v>116</v>
      </c>
      <c r="H11" s="43"/>
      <c r="I11" s="44">
        <v>6</v>
      </c>
    </row>
    <row r="12" spans="1:9" ht="15.75" thickBot="1" x14ac:dyDescent="0.3">
      <c r="A12" s="19"/>
      <c r="B12" s="45" t="s">
        <v>87</v>
      </c>
      <c r="C12" s="83" t="s">
        <v>155</v>
      </c>
      <c r="D12" s="84"/>
      <c r="E12" s="84"/>
      <c r="F12" s="84"/>
      <c r="G12" s="46" t="s">
        <v>120</v>
      </c>
      <c r="H12" s="46"/>
      <c r="I12" s="49">
        <v>5</v>
      </c>
    </row>
    <row r="13" spans="1:9" ht="15.75" thickBot="1" x14ac:dyDescent="0.3">
      <c r="A13" s="19"/>
      <c r="B13" s="18"/>
      <c r="C13" s="79"/>
      <c r="D13" s="79"/>
      <c r="E13" s="79"/>
      <c r="F13" s="79"/>
      <c r="G13" s="18"/>
      <c r="H13" s="52" t="s">
        <v>68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57</v>
      </c>
      <c r="F14" s="17" t="s">
        <v>58</v>
      </c>
      <c r="G14" s="17" t="s">
        <v>39</v>
      </c>
      <c r="H14" s="17" t="s">
        <v>59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167</v>
      </c>
      <c r="F15" s="23" t="s">
        <v>168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60</v>
      </c>
      <c r="D16" s="18"/>
      <c r="E16" s="18"/>
      <c r="F16" s="18"/>
      <c r="G16" s="22" t="s">
        <v>61</v>
      </c>
      <c r="H16" s="18"/>
      <c r="I16" s="22" t="s">
        <v>62</v>
      </c>
    </row>
    <row r="17" spans="1:9" x14ac:dyDescent="0.25">
      <c r="A17" s="19"/>
      <c r="B17" s="38" t="s">
        <v>73</v>
      </c>
      <c r="C17" s="85" t="s">
        <v>156</v>
      </c>
      <c r="D17" s="86"/>
      <c r="E17" s="86"/>
      <c r="F17" s="86"/>
      <c r="G17" s="40" t="s">
        <v>122</v>
      </c>
      <c r="H17" s="40"/>
      <c r="I17" s="48">
        <v>5</v>
      </c>
    </row>
    <row r="18" spans="1:9" x14ac:dyDescent="0.25">
      <c r="A18" s="19"/>
      <c r="B18" s="42" t="s">
        <v>74</v>
      </c>
      <c r="C18" s="81" t="s">
        <v>157</v>
      </c>
      <c r="D18" s="82"/>
      <c r="E18" s="82"/>
      <c r="F18" s="82"/>
      <c r="G18" s="43" t="s">
        <v>118</v>
      </c>
      <c r="H18" s="43"/>
      <c r="I18" s="44">
        <v>5</v>
      </c>
    </row>
    <row r="19" spans="1:9" ht="15.75" thickBot="1" x14ac:dyDescent="0.3">
      <c r="A19" s="19"/>
      <c r="B19" s="45" t="s">
        <v>72</v>
      </c>
      <c r="C19" s="83" t="s">
        <v>158</v>
      </c>
      <c r="D19" s="84"/>
      <c r="E19" s="84"/>
      <c r="F19" s="84"/>
      <c r="G19" s="46" t="s">
        <v>116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68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57</v>
      </c>
      <c r="F21" s="17" t="s">
        <v>58</v>
      </c>
      <c r="G21" s="17" t="s">
        <v>39</v>
      </c>
      <c r="H21" s="17" t="s">
        <v>59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169</v>
      </c>
      <c r="F22" s="23" t="s">
        <v>170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60</v>
      </c>
      <c r="D23" s="18"/>
      <c r="E23" s="18"/>
      <c r="F23" s="18"/>
      <c r="G23" s="22" t="s">
        <v>61</v>
      </c>
      <c r="H23" s="18"/>
      <c r="I23" s="22" t="s">
        <v>62</v>
      </c>
    </row>
    <row r="24" spans="1:9" x14ac:dyDescent="0.25">
      <c r="A24" s="19"/>
      <c r="B24" s="38" t="s">
        <v>75</v>
      </c>
      <c r="C24" s="85" t="s">
        <v>123</v>
      </c>
      <c r="D24" s="86"/>
      <c r="E24" s="86"/>
      <c r="F24" s="86"/>
      <c r="G24" s="40" t="s">
        <v>120</v>
      </c>
      <c r="H24" s="40"/>
      <c r="I24" s="48">
        <v>5</v>
      </c>
    </row>
    <row r="25" spans="1:9" ht="15.75" thickBot="1" x14ac:dyDescent="0.3">
      <c r="A25" s="19"/>
      <c r="B25" s="45" t="s">
        <v>76</v>
      </c>
      <c r="C25" s="80" t="s">
        <v>138</v>
      </c>
      <c r="D25" s="80"/>
      <c r="E25" s="80"/>
      <c r="F25" s="80"/>
      <c r="G25" s="46" t="s">
        <v>121</v>
      </c>
      <c r="H25" s="46"/>
      <c r="I25" s="47">
        <v>8</v>
      </c>
    </row>
    <row r="26" spans="1:9" ht="15.75" thickBot="1" x14ac:dyDescent="0.3">
      <c r="A26" s="19"/>
      <c r="B26" s="18"/>
      <c r="C26" s="78"/>
      <c r="D26" s="79"/>
      <c r="E26" s="79"/>
      <c r="F26" s="79"/>
      <c r="G26" s="18"/>
      <c r="H26" s="52" t="s">
        <v>68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57</v>
      </c>
      <c r="F27" s="17" t="s">
        <v>58</v>
      </c>
      <c r="G27" s="17" t="s">
        <v>39</v>
      </c>
      <c r="H27" s="17" t="s">
        <v>59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46</v>
      </c>
      <c r="F28" s="24" t="s">
        <v>147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60</v>
      </c>
      <c r="D30" s="18"/>
      <c r="E30" s="18"/>
      <c r="F30" s="18"/>
      <c r="G30" s="22" t="s">
        <v>61</v>
      </c>
      <c r="H30" s="18"/>
      <c r="I30" s="22" t="s">
        <v>62</v>
      </c>
    </row>
    <row r="31" spans="1:9" x14ac:dyDescent="0.25">
      <c r="A31" s="19"/>
      <c r="B31" s="38" t="s">
        <v>77</v>
      </c>
      <c r="C31" s="85" t="s">
        <v>159</v>
      </c>
      <c r="D31" s="86"/>
      <c r="E31" s="86"/>
      <c r="F31" s="86"/>
      <c r="G31" s="40" t="s">
        <v>116</v>
      </c>
      <c r="H31" s="40"/>
      <c r="I31" s="48">
        <v>6</v>
      </c>
    </row>
    <row r="32" spans="1:9" ht="15.75" thickBot="1" x14ac:dyDescent="0.3">
      <c r="A32" s="19"/>
      <c r="B32" s="45" t="s">
        <v>78</v>
      </c>
      <c r="C32" s="83" t="s">
        <v>160</v>
      </c>
      <c r="D32" s="84"/>
      <c r="E32" s="84"/>
      <c r="F32" s="84"/>
      <c r="G32" s="46" t="s">
        <v>120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68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57</v>
      </c>
      <c r="F34" s="17" t="s">
        <v>58</v>
      </c>
      <c r="G34" s="17" t="s">
        <v>39</v>
      </c>
      <c r="H34" s="17" t="s">
        <v>59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148</v>
      </c>
      <c r="F35" s="24" t="s">
        <v>149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60</v>
      </c>
      <c r="D36" s="18"/>
      <c r="E36" s="18"/>
      <c r="F36" s="18"/>
      <c r="G36" s="22" t="s">
        <v>61</v>
      </c>
      <c r="H36" s="18"/>
      <c r="I36" s="22" t="s">
        <v>62</v>
      </c>
    </row>
    <row r="37" spans="1:9" x14ac:dyDescent="0.25">
      <c r="A37" s="19"/>
      <c r="B37" s="38" t="s">
        <v>79</v>
      </c>
      <c r="C37" s="85" t="s">
        <v>161</v>
      </c>
      <c r="D37" s="86"/>
      <c r="E37" s="86"/>
      <c r="F37" s="86"/>
      <c r="G37" s="40" t="s">
        <v>118</v>
      </c>
      <c r="H37" s="40"/>
      <c r="I37" s="48">
        <v>7</v>
      </c>
    </row>
    <row r="38" spans="1:9" ht="15.75" thickBot="1" x14ac:dyDescent="0.3">
      <c r="A38" s="19"/>
      <c r="B38" s="45" t="s">
        <v>80</v>
      </c>
      <c r="C38" s="83" t="s">
        <v>162</v>
      </c>
      <c r="D38" s="84"/>
      <c r="E38" s="84"/>
      <c r="F38" s="84"/>
      <c r="G38" s="46" t="s">
        <v>122</v>
      </c>
      <c r="H38" s="46"/>
      <c r="I38" s="47">
        <v>7</v>
      </c>
    </row>
    <row r="39" spans="1:9" ht="15.75" thickBot="1" x14ac:dyDescent="0.3">
      <c r="A39" s="19"/>
      <c r="B39" s="18"/>
      <c r="C39" s="79"/>
      <c r="D39" s="79"/>
      <c r="E39" s="79"/>
      <c r="F39" s="79"/>
      <c r="G39" s="18"/>
      <c r="H39" s="52" t="s">
        <v>68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57</v>
      </c>
      <c r="F40" s="17" t="s">
        <v>58</v>
      </c>
      <c r="G40" s="17" t="s">
        <v>39</v>
      </c>
      <c r="H40" s="17" t="s">
        <v>59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150</v>
      </c>
      <c r="F41" s="23" t="s">
        <v>151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60</v>
      </c>
      <c r="D42" s="71"/>
      <c r="E42" s="71"/>
      <c r="F42" s="71"/>
      <c r="G42" s="22" t="s">
        <v>61</v>
      </c>
      <c r="H42" s="71"/>
      <c r="I42" s="22" t="s">
        <v>62</v>
      </c>
    </row>
    <row r="43" spans="1:9" x14ac:dyDescent="0.25">
      <c r="A43" s="19"/>
      <c r="B43" s="38" t="s">
        <v>81</v>
      </c>
      <c r="C43" s="85" t="s">
        <v>163</v>
      </c>
      <c r="D43" s="86"/>
      <c r="E43" s="86"/>
      <c r="F43" s="86"/>
      <c r="G43" s="69" t="s">
        <v>118</v>
      </c>
      <c r="H43" s="69"/>
      <c r="I43" s="48">
        <v>7</v>
      </c>
    </row>
    <row r="44" spans="1:9" ht="15.75" thickBot="1" x14ac:dyDescent="0.3">
      <c r="A44" s="19"/>
      <c r="B44" s="45" t="s">
        <v>82</v>
      </c>
      <c r="C44" s="83" t="s">
        <v>164</v>
      </c>
      <c r="D44" s="84"/>
      <c r="E44" s="84"/>
      <c r="F44" s="84"/>
      <c r="G44" s="70" t="s">
        <v>116</v>
      </c>
      <c r="H44" s="70"/>
      <c r="I44" s="47">
        <v>14</v>
      </c>
    </row>
    <row r="45" spans="1:9" ht="15.75" thickBot="1" x14ac:dyDescent="0.3">
      <c r="A45" s="19"/>
      <c r="B45" s="71"/>
      <c r="C45" s="79"/>
      <c r="D45" s="79"/>
      <c r="E45" s="79"/>
      <c r="F45" s="79"/>
      <c r="G45" s="71"/>
      <c r="H45" s="52" t="s">
        <v>68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67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45:F45"/>
    <mergeCell ref="C43:F43"/>
    <mergeCell ref="C44:F44"/>
    <mergeCell ref="C31:F31"/>
    <mergeCell ref="C32:F32"/>
    <mergeCell ref="C37:F37"/>
    <mergeCell ref="C38:F38"/>
    <mergeCell ref="C39:F39"/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4" zoomScale="70" zoomScaleNormal="70" workbookViewId="0">
      <selection activeCell="I31" sqref="I31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57</v>
      </c>
      <c r="F1" s="17" t="s">
        <v>58</v>
      </c>
      <c r="G1" s="17" t="s">
        <v>39</v>
      </c>
      <c r="H1" s="17" t="s">
        <v>59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56</v>
      </c>
      <c r="E2" s="20" t="s">
        <v>47</v>
      </c>
      <c r="F2" s="20" t="s">
        <v>48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60</v>
      </c>
      <c r="D3" s="18"/>
      <c r="E3" s="18"/>
      <c r="F3" s="18"/>
      <c r="G3" s="22" t="s">
        <v>61</v>
      </c>
      <c r="H3" s="18"/>
      <c r="I3" s="22" t="s">
        <v>62</v>
      </c>
    </row>
    <row r="4" spans="1:9" x14ac:dyDescent="0.25">
      <c r="B4" s="38" t="s">
        <v>81</v>
      </c>
      <c r="C4" s="85" t="s">
        <v>124</v>
      </c>
      <c r="D4" s="86"/>
      <c r="E4" s="86"/>
      <c r="F4" s="86"/>
      <c r="G4" s="40" t="s">
        <v>125</v>
      </c>
      <c r="H4" s="40"/>
      <c r="I4" s="48">
        <v>9</v>
      </c>
    </row>
    <row r="5" spans="1:9" x14ac:dyDescent="0.25">
      <c r="B5" s="42" t="s">
        <v>82</v>
      </c>
      <c r="C5" s="81" t="s">
        <v>126</v>
      </c>
      <c r="D5" s="82"/>
      <c r="E5" s="82"/>
      <c r="F5" s="82"/>
      <c r="G5" s="43" t="s">
        <v>121</v>
      </c>
      <c r="H5" s="43"/>
      <c r="I5" s="44">
        <v>7</v>
      </c>
    </row>
    <row r="6" spans="1:9" ht="15.75" thickBot="1" x14ac:dyDescent="0.3">
      <c r="B6" s="45" t="s">
        <v>83</v>
      </c>
      <c r="C6" s="83" t="s">
        <v>127</v>
      </c>
      <c r="D6" s="84"/>
      <c r="E6" s="84"/>
      <c r="F6" s="84"/>
      <c r="G6" s="46" t="s">
        <v>120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68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57</v>
      </c>
      <c r="F8" s="17" t="s">
        <v>58</v>
      </c>
      <c r="G8" s="17" t="s">
        <v>39</v>
      </c>
      <c r="H8" s="17" t="s">
        <v>59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49</v>
      </c>
      <c r="F9" s="20" t="s">
        <v>50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60</v>
      </c>
      <c r="D10" s="18"/>
      <c r="E10" s="18"/>
      <c r="F10" s="18"/>
      <c r="G10" s="22" t="s">
        <v>61</v>
      </c>
      <c r="H10" s="18"/>
      <c r="I10" s="22" t="s">
        <v>62</v>
      </c>
    </row>
    <row r="11" spans="1:9" x14ac:dyDescent="0.25">
      <c r="B11" s="38" t="s">
        <v>84</v>
      </c>
      <c r="C11" s="85" t="s">
        <v>128</v>
      </c>
      <c r="D11" s="86"/>
      <c r="E11" s="86"/>
      <c r="F11" s="86"/>
      <c r="G11" s="40" t="s">
        <v>118</v>
      </c>
      <c r="H11" s="40"/>
      <c r="I11" s="48">
        <v>8</v>
      </c>
    </row>
    <row r="12" spans="1:9" x14ac:dyDescent="0.25">
      <c r="B12" s="42" t="s">
        <v>85</v>
      </c>
      <c r="C12" s="81" t="s">
        <v>129</v>
      </c>
      <c r="D12" s="82"/>
      <c r="E12" s="82"/>
      <c r="F12" s="82"/>
      <c r="G12" s="43" t="s">
        <v>116</v>
      </c>
      <c r="H12" s="43"/>
      <c r="I12" s="44">
        <v>9</v>
      </c>
    </row>
    <row r="13" spans="1:9" ht="15.75" thickBot="1" x14ac:dyDescent="0.3">
      <c r="B13" s="45" t="s">
        <v>86</v>
      </c>
      <c r="C13" s="83" t="s">
        <v>130</v>
      </c>
      <c r="D13" s="84"/>
      <c r="E13" s="84"/>
      <c r="F13" s="84"/>
      <c r="G13" s="46" t="s">
        <v>120</v>
      </c>
      <c r="H13" s="46"/>
      <c r="I13" s="47">
        <v>8</v>
      </c>
    </row>
    <row r="14" spans="1:9" ht="15.75" thickBot="1" x14ac:dyDescent="0.3">
      <c r="H14" s="52" t="s">
        <v>68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57</v>
      </c>
      <c r="F16" s="17" t="s">
        <v>58</v>
      </c>
      <c r="G16" s="17" t="s">
        <v>39</v>
      </c>
      <c r="H16" s="17" t="s">
        <v>59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53</v>
      </c>
      <c r="F17" s="20" t="s">
        <v>64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60</v>
      </c>
      <c r="D18" s="60"/>
      <c r="E18" s="60"/>
      <c r="F18" s="60"/>
      <c r="G18" s="22" t="s">
        <v>61</v>
      </c>
      <c r="H18" s="60"/>
      <c r="I18" s="22" t="s">
        <v>62</v>
      </c>
    </row>
    <row r="19" spans="2:9" x14ac:dyDescent="0.25">
      <c r="B19" s="38" t="s">
        <v>143</v>
      </c>
      <c r="C19" s="85" t="s">
        <v>131</v>
      </c>
      <c r="D19" s="85"/>
      <c r="E19" s="85"/>
      <c r="F19" s="85"/>
      <c r="G19" s="57" t="s">
        <v>122</v>
      </c>
      <c r="H19" s="57"/>
      <c r="I19" s="48">
        <v>7</v>
      </c>
    </row>
    <row r="20" spans="2:9" ht="15.75" thickBot="1" x14ac:dyDescent="0.3">
      <c r="B20" s="45" t="s">
        <v>144</v>
      </c>
      <c r="C20" s="59" t="s">
        <v>132</v>
      </c>
      <c r="D20" s="59"/>
      <c r="E20" s="59"/>
      <c r="F20" s="59"/>
      <c r="G20" s="59" t="s">
        <v>121</v>
      </c>
      <c r="H20" s="59"/>
      <c r="I20" s="47">
        <v>9</v>
      </c>
    </row>
    <row r="21" spans="2:9" ht="15.75" thickBot="1" x14ac:dyDescent="0.3">
      <c r="B21" s="60"/>
      <c r="C21" s="85"/>
      <c r="D21" s="85"/>
      <c r="E21" s="85"/>
      <c r="F21" s="85"/>
      <c r="G21" s="60"/>
      <c r="H21" s="54" t="s">
        <v>68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57</v>
      </c>
      <c r="F23" s="17" t="s">
        <v>58</v>
      </c>
      <c r="G23" s="17" t="s">
        <v>39</v>
      </c>
      <c r="H23" s="17" t="s">
        <v>59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54</v>
      </c>
      <c r="F24" s="20" t="s">
        <v>55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60</v>
      </c>
      <c r="D25" s="60"/>
      <c r="E25" s="60"/>
      <c r="F25" s="60"/>
      <c r="G25" s="22" t="s">
        <v>61</v>
      </c>
      <c r="H25" s="60"/>
      <c r="I25" s="22" t="s">
        <v>62</v>
      </c>
    </row>
    <row r="26" spans="2:9" ht="15.75" thickBot="1" x14ac:dyDescent="0.3">
      <c r="B26" s="38" t="s">
        <v>140</v>
      </c>
      <c r="C26" s="85" t="s">
        <v>133</v>
      </c>
      <c r="D26" s="85"/>
      <c r="E26" s="85"/>
      <c r="F26" s="85"/>
      <c r="G26" s="57" t="s">
        <v>125</v>
      </c>
      <c r="H26" s="57"/>
      <c r="I26" s="48">
        <v>8</v>
      </c>
    </row>
    <row r="27" spans="2:9" x14ac:dyDescent="0.25">
      <c r="B27" s="38" t="s">
        <v>141</v>
      </c>
      <c r="C27" s="85" t="s">
        <v>135</v>
      </c>
      <c r="D27" s="85"/>
      <c r="E27" s="85"/>
      <c r="F27" s="85"/>
      <c r="G27" s="58" t="s">
        <v>120</v>
      </c>
      <c r="H27" s="58"/>
      <c r="I27" s="44">
        <v>7</v>
      </c>
    </row>
    <row r="28" spans="2:9" ht="15.75" thickBot="1" x14ac:dyDescent="0.3">
      <c r="B28" s="45" t="s">
        <v>145</v>
      </c>
      <c r="C28" s="83" t="s">
        <v>134</v>
      </c>
      <c r="D28" s="83"/>
      <c r="E28" s="83"/>
      <c r="F28" s="83"/>
      <c r="G28" s="59" t="s">
        <v>118</v>
      </c>
      <c r="H28" s="59"/>
      <c r="I28" s="47">
        <v>6</v>
      </c>
    </row>
    <row r="29" spans="2:9" ht="15.75" thickBot="1" x14ac:dyDescent="0.3">
      <c r="B29" s="45" t="s">
        <v>146</v>
      </c>
      <c r="C29" s="83" t="s">
        <v>136</v>
      </c>
      <c r="D29" s="83"/>
      <c r="E29" s="83"/>
      <c r="F29" s="83"/>
      <c r="G29" s="59" t="s">
        <v>137</v>
      </c>
      <c r="H29" s="59"/>
      <c r="I29" s="47">
        <v>10</v>
      </c>
    </row>
    <row r="30" spans="2:9" ht="15.75" thickBot="1" x14ac:dyDescent="0.3">
      <c r="H30" s="52" t="s">
        <v>68</v>
      </c>
      <c r="I30" s="53">
        <f>SUM(I26:I29)</f>
        <v>31</v>
      </c>
    </row>
    <row r="31" spans="2:9" x14ac:dyDescent="0.25">
      <c r="H31" s="50" t="s">
        <v>67</v>
      </c>
      <c r="I31" s="50">
        <f>I14+I7+I21+I30</f>
        <v>96</v>
      </c>
    </row>
  </sheetData>
  <mergeCells count="12">
    <mergeCell ref="C29:F29"/>
    <mergeCell ref="C27:F27"/>
    <mergeCell ref="C28:F28"/>
    <mergeCell ref="C19:F19"/>
    <mergeCell ref="C21:F21"/>
    <mergeCell ref="C26:F26"/>
    <mergeCell ref="C12:F12"/>
    <mergeCell ref="C13:F13"/>
    <mergeCell ref="C11:F11"/>
    <mergeCell ref="C4:F4"/>
    <mergeCell ref="C5:F5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topLeftCell="A10" zoomScale="130" zoomScaleNormal="130" workbookViewId="0">
      <selection activeCell="D23" sqref="D2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69</v>
      </c>
      <c r="E3" s="11" t="s">
        <v>121</v>
      </c>
      <c r="F3" s="11">
        <v>2</v>
      </c>
      <c r="G3" s="11" t="s">
        <v>142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88</v>
      </c>
      <c r="E4" s="11" t="s">
        <v>116</v>
      </c>
      <c r="F4" s="11">
        <v>4</v>
      </c>
      <c r="G4" s="11" t="s">
        <v>142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70</v>
      </c>
      <c r="E5" s="11" t="s">
        <v>118</v>
      </c>
      <c r="F5" s="11">
        <v>2</v>
      </c>
      <c r="G5" s="11" t="s">
        <v>142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71</v>
      </c>
      <c r="E6" s="11" t="s">
        <v>116</v>
      </c>
      <c r="F6" s="11">
        <v>3</v>
      </c>
      <c r="G6" s="11" t="s">
        <v>142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87</v>
      </c>
      <c r="E7" s="11" t="s">
        <v>120</v>
      </c>
      <c r="F7" s="11">
        <v>3</v>
      </c>
      <c r="G7" s="11" t="s">
        <v>142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73</v>
      </c>
      <c r="E8" s="11" t="s">
        <v>122</v>
      </c>
      <c r="F8" s="11">
        <v>3</v>
      </c>
      <c r="G8" s="11" t="s">
        <v>142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74</v>
      </c>
      <c r="E9" s="11" t="s">
        <v>118</v>
      </c>
      <c r="F9" s="11">
        <v>2</v>
      </c>
      <c r="G9" s="11" t="s">
        <v>142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72</v>
      </c>
      <c r="E10" s="11" t="s">
        <v>116</v>
      </c>
      <c r="F10" s="11">
        <v>6</v>
      </c>
      <c r="G10" s="11" t="s">
        <v>142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75</v>
      </c>
      <c r="E11" s="11" t="s">
        <v>120</v>
      </c>
      <c r="F11" s="11">
        <v>2</v>
      </c>
      <c r="G11" s="11" t="s">
        <v>142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76</v>
      </c>
      <c r="E12" s="11" t="s">
        <v>121</v>
      </c>
      <c r="F12" s="11">
        <v>8</v>
      </c>
      <c r="G12" s="11" t="s">
        <v>142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77</v>
      </c>
      <c r="E13" s="67" t="s">
        <v>116</v>
      </c>
      <c r="F13" s="64">
        <v>4</v>
      </c>
      <c r="G13" s="11" t="s">
        <v>142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78</v>
      </c>
      <c r="E14" s="67" t="s">
        <v>120</v>
      </c>
      <c r="F14" s="64">
        <v>6</v>
      </c>
      <c r="G14" s="11" t="s">
        <v>142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79</v>
      </c>
      <c r="E15" s="67" t="s">
        <v>118</v>
      </c>
      <c r="F15" s="64">
        <f>SprintBacklog[[#This Row],[Estimated Hours]]</f>
        <v>7</v>
      </c>
      <c r="G15" s="11" t="s">
        <v>142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80</v>
      </c>
      <c r="E16" s="67" t="s">
        <v>122</v>
      </c>
      <c r="F16" s="64">
        <f>SprintBacklog[[#This Row],[Estimated Hours]]</f>
        <v>7</v>
      </c>
      <c r="G16" s="11" t="s">
        <v>142</v>
      </c>
    </row>
    <row r="17" spans="1:7" ht="17.25" thickBot="1" x14ac:dyDescent="0.35">
      <c r="A17" s="64" t="s">
        <v>165</v>
      </c>
      <c r="B17" s="65">
        <f t="shared" si="2"/>
        <v>15</v>
      </c>
      <c r="C17" s="66" t="s">
        <v>166</v>
      </c>
      <c r="D17" s="64" t="s">
        <v>81</v>
      </c>
      <c r="E17" s="67" t="s">
        <v>118</v>
      </c>
      <c r="F17" s="64" t="s">
        <v>166</v>
      </c>
      <c r="G17" s="11" t="s">
        <v>142</v>
      </c>
    </row>
    <row r="18" spans="1:7" ht="17.25" thickBot="1" x14ac:dyDescent="0.35">
      <c r="A18" s="73" t="s">
        <v>165</v>
      </c>
      <c r="B18" s="74">
        <f t="shared" si="2"/>
        <v>16</v>
      </c>
      <c r="C18" s="75" t="s">
        <v>166</v>
      </c>
      <c r="D18" s="73" t="s">
        <v>82</v>
      </c>
      <c r="E18" s="76" t="s">
        <v>116</v>
      </c>
      <c r="F18" s="73">
        <v>14</v>
      </c>
      <c r="G18" s="77" t="s">
        <v>142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 xr:uid="{00000000-0002-0000-05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0.14000000000000001</v>
      </c>
      <c r="C8" s="2" t="s">
        <v>23</v>
      </c>
    </row>
    <row r="9" spans="1:3" x14ac:dyDescent="0.3">
      <c r="A9" s="4" t="s">
        <v>2</v>
      </c>
      <c r="B9" s="3">
        <f>(B4-B5)*B8*B7*8</f>
        <v>98.56</v>
      </c>
      <c r="C9" s="2"/>
    </row>
    <row r="10" spans="1:3" x14ac:dyDescent="0.3">
      <c r="A10" s="4" t="s">
        <v>4</v>
      </c>
      <c r="B10" s="3">
        <f>IFERROR(B9/B4,0)</f>
        <v>4.4800000000000004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5"/>
  <sheetViews>
    <sheetView topLeftCell="A4" zoomScale="130" zoomScaleNormal="130" workbookViewId="0">
      <selection activeCell="C13" sqref="C1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81</v>
      </c>
      <c r="E3" s="11" t="s">
        <v>125</v>
      </c>
      <c r="F3" s="11">
        <v>7</v>
      </c>
      <c r="G3" s="11" t="s">
        <v>142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82</v>
      </c>
      <c r="E4" s="11" t="s">
        <v>121</v>
      </c>
      <c r="F4" s="11">
        <v>3</v>
      </c>
      <c r="G4" s="11" t="s">
        <v>142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83</v>
      </c>
      <c r="E5" s="11" t="s">
        <v>120</v>
      </c>
      <c r="F5" s="11">
        <v>4</v>
      </c>
      <c r="G5" s="11" t="s">
        <v>142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84</v>
      </c>
      <c r="E6" s="11" t="s">
        <v>118</v>
      </c>
      <c r="F6" s="11">
        <v>7</v>
      </c>
      <c r="G6" s="11" t="s">
        <v>142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85</v>
      </c>
      <c r="E7" s="11" t="s">
        <v>116</v>
      </c>
      <c r="F7" s="11">
        <v>2</v>
      </c>
      <c r="G7" s="11" t="s">
        <v>142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86</v>
      </c>
      <c r="E8" s="11" t="s">
        <v>120</v>
      </c>
      <c r="F8" s="11">
        <v>6</v>
      </c>
      <c r="G8" s="11" t="s">
        <v>142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143</v>
      </c>
      <c r="E9" s="11" t="s">
        <v>122</v>
      </c>
      <c r="F9" s="11">
        <v>5</v>
      </c>
      <c r="G9" s="11" t="s">
        <v>142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144</v>
      </c>
      <c r="E10" s="11" t="s">
        <v>121</v>
      </c>
      <c r="F10" s="11">
        <v>3</v>
      </c>
      <c r="G10" s="11" t="s">
        <v>142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140</v>
      </c>
      <c r="E11" s="11" t="s">
        <v>125</v>
      </c>
      <c r="F11" s="11">
        <v>8</v>
      </c>
      <c r="G11" s="11" t="s">
        <v>142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141</v>
      </c>
      <c r="E12" s="11" t="s">
        <v>120</v>
      </c>
      <c r="F12" s="11">
        <v>3</v>
      </c>
      <c r="G12" s="11" t="s">
        <v>142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145</v>
      </c>
      <c r="E13" s="67" t="s">
        <v>118</v>
      </c>
      <c r="F13" s="64">
        <v>1</v>
      </c>
      <c r="G13" s="11" t="s">
        <v>142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146</v>
      </c>
      <c r="E14" s="67" t="s">
        <v>137</v>
      </c>
      <c r="F14" s="64">
        <v>10</v>
      </c>
      <c r="G14" s="11" t="s">
        <v>142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 xr:uid="{00000000-0002-0000-06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3"/>
  <sheetViews>
    <sheetView zoomScale="80" zoomScaleNormal="80" workbookViewId="0">
      <selection activeCell="U20" sqref="U20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91.52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87.039999999999992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82.56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78.08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73.599999999999994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69.12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64.64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60.16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55.679999999999993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51.199999999999996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46.72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42.239999999999995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37.759999999999991</v>
      </c>
      <c r="D16" s="16">
        <v>59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33.279999999999994</v>
      </c>
      <c r="D17" s="16">
        <v>59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28.799999999999997</v>
      </c>
      <c r="D18" s="16">
        <v>59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24.319999999999993</v>
      </c>
      <c r="D19" s="16">
        <v>59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19.839999999999989</v>
      </c>
      <c r="D20" s="16">
        <v>59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15.359999999999985</v>
      </c>
      <c r="D21" s="16">
        <v>59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10.879999999999995</v>
      </c>
      <c r="D22" s="16">
        <v>59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6.3999999999999915</v>
      </c>
      <c r="D23" s="16">
        <v>59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1.9199999999999875</v>
      </c>
      <c r="D24" s="16">
        <v>59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-2.5600000000000023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emili</cp:lastModifiedBy>
  <dcterms:created xsi:type="dcterms:W3CDTF">2014-10-14T22:04:59Z</dcterms:created>
  <dcterms:modified xsi:type="dcterms:W3CDTF">2022-01-21T06:54:17Z</dcterms:modified>
</cp:coreProperties>
</file>