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bas\Desktop\New folder (2)\ProyectoMetodologia\proyectometodologia7342\"/>
    </mc:Choice>
  </mc:AlternateContent>
  <xr:revisionPtr revIDLastSave="0" documentId="13_ncr:1_{604DB024-E6B2-40F6-9A00-2C6C0A304B6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urnDown1Table" sheetId="3" r:id="rId7"/>
  </sheets>
  <definedNames>
    <definedName name="DevRate" localSheetId="4">Sprint2Info!$B$10</definedName>
    <definedName name="DevRate">Sprint1Info!$B$10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9" i="7" s="1"/>
  <c r="B10" i="7" s="1"/>
  <c r="I21" i="6"/>
  <c r="I14" i="6"/>
  <c r="I7" i="6"/>
  <c r="I30" i="6"/>
  <c r="I39" i="5"/>
  <c r="I33" i="5"/>
  <c r="I26" i="5"/>
  <c r="I20" i="5"/>
  <c r="I13" i="5"/>
  <c r="I6" i="5"/>
  <c r="B6" i="7" l="1"/>
  <c r="I41" i="5"/>
  <c r="I31" i="6"/>
  <c r="F4" i="1" l="1"/>
  <c r="F3" i="1"/>
  <c r="F5" i="1" l="1"/>
  <c r="F6" i="1"/>
  <c r="F7" i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<sst xmlns="http://schemas.openxmlformats.org/spreadsheetml/2006/main" count="438" uniqueCount="180">
  <si>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</si>
  <si>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</si>
  <si>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</si>
  <si>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</si>
  <si>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</si>
  <si>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</si>
  <si>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</si>
  <si>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</si>
  <si>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</si>
  <si>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</si>
  <si>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</si>
  <si>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</si>
  <si>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</si>
  <si>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</si>
  <si>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</si>
  <si>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</si>
  <si>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</si>
  <si>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</si>
  <si>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</si>
  <si>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</si>
  <si>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</si>
  <si>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</si>
  <si>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</si>
  <si>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</si>
  <si>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</si>
  <si>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JUAN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</si>
  <si>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</si>
  <si>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</si>
  <si>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</si>
  <si>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</si>
  <si>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</si>
  <si>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</si>
  <si>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</si>
  <si>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</si>
  <si>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</si>
  <si>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PEDRO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</si>
  <si>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</si>
  <si>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</si>
  <si>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</si>
  <si>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</si>
  <si>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</si>
  <si>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</si>
  <si>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</si>
  <si>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</si>
  <si>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</si>
  <si>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</si>
  <si>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</si>
  <si>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</si>
  <si>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</si>
  <si>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</si>
  <si>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</si>
  <si>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</si>
  <si>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</si>
  <si>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</si>
  <si>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</si>
  <si>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</si>
  <si>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</si>
  <si>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</si>
  <si>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</si>
  <si>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</si>
  <si>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</si>
  <si>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</si>
  <si>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</si>
  <si>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</si>
  <si>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</si>
  <si>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</si>
  <si>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</si>
  <si>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</si>
  <si>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</si>
  <si>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</si>
  <si>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</si>
  <si>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</si>
  <si>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</si>
  <si>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</si>
  <si>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</si>
  <si>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</si>
  <si>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</si>
  <si>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</si>
  <si>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HU11</t>
  </si>
  <si>
    <t>HU12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</si>
  <si>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</si>
  <si>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</si>
  <si>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</si>
  <si>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</si>
  <si>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</si>
  <si>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</si>
  <si>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</si>
  <si>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</si>
  <si>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</si>
  <si>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</si>
  <si>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</si>
  <si>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</si>
  <si>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</si>
  <si>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</si>
  <si>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</si>
  <si>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</si>
  <si>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</si>
  <si>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</si>
  <si>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</si>
  <si>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</si>
  <si>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</si>
  <si>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</si>
  <si>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HU11-1</t>
  </si>
  <si>
    <t>HU11-2</t>
  </si>
  <si>
    <t>HU12-1</t>
  </si>
  <si>
    <t>HU12-2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</si>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</sst>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8" fillId="0" borderId="2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35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160</c:v>
                </c:pt>
                <c:pt idx="1">
                  <c:v>153.04347826086956</c:v>
                </c:pt>
                <c:pt idx="2">
                  <c:v>146.08695652173913</c:v>
                </c:pt>
                <c:pt idx="3">
                  <c:v>139.13043478260869</c:v>
                </c:pt>
                <c:pt idx="4">
                  <c:v>132.17391304347825</c:v>
                </c:pt>
                <c:pt idx="5">
                  <c:v>125.21739130434783</c:v>
                </c:pt>
                <c:pt idx="6">
                  <c:v>118.26086956521739</c:v>
                </c:pt>
                <c:pt idx="7">
                  <c:v>111.30434782608697</c:v>
                </c:pt>
                <c:pt idx="8">
                  <c:v>104.34782608695653</c:v>
                </c:pt>
                <c:pt idx="9">
                  <c:v>97.391304347826093</c:v>
                </c:pt>
                <c:pt idx="10">
                  <c:v>90.434782608695656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65192"/>
        <c:axId val="234865584"/>
      </c:lineChart>
      <c:catAx>
        <c:axId val="2348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65584"/>
        <c:crosses val="autoZero"/>
        <c:auto val="1"/>
        <c:lblAlgn val="ctr"/>
        <c:lblOffset val="100"/>
        <c:noMultiLvlLbl val="0"/>
      </c:catAx>
      <c:valAx>
        <c:axId val="2348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34" dataDxfId="33">
  <tableColumns count="2">
    <tableColumn id="1" xr3:uid="{00000000-0010-0000-0000-000001000000}" name="Column1" headerRowDxfId="32" dataDxfId="31"/>
    <tableColumn id="2" xr3:uid="{00000000-0010-0000-0000-000002000000}" name="Column2" headerRowDxfId="30" dataDxfId="29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0B42F-0F66-42FC-96B5-C92407E5E0AA}" name="Table25" displayName="Table25" ref="A2:B10" headerRowCount="0" totalsRowShown="0" headerRowDxfId="5" dataDxfId="4">
  <tableColumns count="2">
    <tableColumn id="1" xr3:uid="{2C1DE8EA-74A8-4808-A174-BDA31F8B91A8}" name="Column1" headerRowDxfId="3" dataDxfId="2"/>
    <tableColumn id="2" xr3:uid="{CDAA31F4-B050-43BF-9BE8-A878D23B1774}" name="Column2" headerRowDxfId="1" data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8" dataDxfId="27" totalsRowDxfId="26">
  <autoFilter ref="A2:G12" xr:uid="{00000000-0009-0000-0100-000001000000}"/>
  <tableColumns count="7">
    <tableColumn id="1" xr3:uid="{00000000-0010-0000-0100-000001000000}" name="Sprint" totalsRowLabel="Total" dataDxfId="25" totalsRowDxfId="24"/>
    <tableColumn id="2" xr3:uid="{00000000-0010-0000-0100-000002000000}" name="Item ID" dataDxfId="23" totalsRowDxfId="22">
      <calculatedColumnFormula>IFERROR(B2+1,1)</calculatedColumnFormula>
    </tableColumn>
    <tableColumn id="3" xr3:uid="{00000000-0010-0000-0100-000003000000}" name="Estimated Hours" totalsRowFunction="sum" dataDxfId="21" totalsRowDxfId="20"/>
    <tableColumn id="4" xr3:uid="{00000000-0010-0000-0100-000004000000}" name="Task Name" dataDxfId="19" totalsRowDxfId="18"/>
    <tableColumn id="5" xr3:uid="{00000000-0010-0000-0100-000005000000}" name="Assigned To" dataDxfId="17" totalsRowDxfId="16"/>
    <tableColumn id="6" xr3:uid="{00000000-0010-0000-0100-000006000000}" name="Remaining Hours" totalsRowFunction="sum" dataDxfId="15" totalsRowDxfId="14">
      <calculatedColumnFormula>SprintBacklog[[#This Row],[Estimated Hours]]</calculatedColumnFormula>
    </tableColumn>
    <tableColumn id="7" xr3:uid="{00000000-0010-0000-0100-000007000000}" name="Status" dataDxfId="13" totalsRowDxfId="12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1" dataDxfId="10">
  <autoFilter ref="A2:D13" xr:uid="{00000000-0009-0000-0100-000003000000}"/>
  <tableColumns count="4">
    <tableColumn id="1" xr3:uid="{00000000-0010-0000-0200-000001000000}" name="Work Day" dataDxfId="9"/>
    <tableColumn id="2" xr3:uid="{00000000-0010-0000-0200-000002000000}" name="Target Burn Down" dataDxfId="8">
      <calculatedColumnFormula>IFERROR(TotalHours-(Table3[[#This Row],[Work Day]]*(TotalHours/WorkingDays)),0)</calculatedColumnFormula>
    </tableColumn>
    <tableColumn id="3" xr3:uid="{00000000-0010-0000-0200-000003000000}" name="Forecast Burn Down" dataDxfId="7">
      <calculatedColumnFormula>TotalHours-(Table3[[#This Row],[Work Day]]*DevRate)</calculatedColumnFormula>
    </tableColumn>
    <tableColumn id="4" xr3:uid="{00000000-0010-0000-0200-000004000000}" name="Actual Burn Down" dataDxfId="6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activeCell="G13" sqref="G13"/>
    </sheetView>
  </sheetViews>
  <sheetFormatPr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137</v>
      </c>
      <c r="B1" s="35" t="s">
        <v>37</v>
      </c>
      <c r="C1" s="35" t="s">
        <v>38</v>
      </c>
      <c r="D1" s="35" t="s">
        <v>39</v>
      </c>
      <c r="E1" s="37" t="s">
        <v>40</v>
      </c>
      <c r="F1" s="37" t="s">
        <v>41</v>
      </c>
      <c r="G1" s="35" t="s">
        <v>42</v>
      </c>
      <c r="H1" s="36" t="s">
        <v>43</v>
      </c>
    </row>
    <row r="2" spans="1:8" ht="16.5" x14ac:dyDescent="0.3">
      <c r="A2" s="30" t="s">
        <v>109</v>
      </c>
      <c r="B2" s="31" t="s">
        <v>108</v>
      </c>
      <c r="C2" s="32" t="s">
        <v>121</v>
      </c>
      <c r="D2" s="32" t="s">
        <v>123</v>
      </c>
      <c r="E2" s="23" t="s">
        <v>122</v>
      </c>
      <c r="F2" s="25" t="s">
        <v>81</v>
      </c>
      <c r="G2" s="33" t="s">
        <v>179</v>
      </c>
      <c r="H2" s="28" t="s">
        <v>80</v>
      </c>
    </row>
    <row r="3" spans="1:8" ht="16.5" x14ac:dyDescent="0.3">
      <c r="A3" s="30" t="s">
        <v>110</v>
      </c>
      <c r="B3" s="31" t="s">
        <v>108</v>
      </c>
      <c r="C3" s="24" t="s">
        <v>45</v>
      </c>
      <c r="D3" s="24" t="s">
        <v>124</v>
      </c>
      <c r="E3" s="24" t="s">
        <v>125</v>
      </c>
      <c r="F3" s="25" t="s">
        <v>81</v>
      </c>
      <c r="G3" s="26" t="s">
        <v>48</v>
      </c>
      <c r="H3" s="28" t="s">
        <v>80</v>
      </c>
    </row>
    <row r="4" spans="1:8" ht="16.5" x14ac:dyDescent="0.3">
      <c r="A4" s="30" t="s">
        <v>111</v>
      </c>
      <c r="B4" s="31" t="s">
        <v>108</v>
      </c>
      <c r="C4" s="23" t="s">
        <v>121</v>
      </c>
      <c r="D4" s="23" t="s">
        <v>126</v>
      </c>
      <c r="E4" s="23" t="s">
        <v>133</v>
      </c>
      <c r="F4" s="25" t="s">
        <v>81</v>
      </c>
      <c r="G4" s="26" t="s">
        <v>179</v>
      </c>
      <c r="H4" s="28" t="s">
        <v>80</v>
      </c>
    </row>
    <row r="5" spans="1:8" ht="16.5" x14ac:dyDescent="0.3">
      <c r="A5" s="30" t="s">
        <v>112</v>
      </c>
      <c r="B5" s="31" t="s">
        <v>108</v>
      </c>
      <c r="C5" s="24" t="s">
        <v>45</v>
      </c>
      <c r="D5" s="24" t="s">
        <v>127</v>
      </c>
      <c r="E5" s="24" t="s">
        <v>128</v>
      </c>
      <c r="F5" s="25" t="s">
        <v>81</v>
      </c>
      <c r="G5" s="26" t="s">
        <v>48</v>
      </c>
      <c r="H5" s="28" t="s">
        <v>80</v>
      </c>
    </row>
    <row r="6" spans="1:8" ht="16.5" x14ac:dyDescent="0.3">
      <c r="A6" s="30" t="s">
        <v>113</v>
      </c>
      <c r="B6" s="31" t="s">
        <v>108</v>
      </c>
      <c r="C6" s="24" t="s">
        <v>45</v>
      </c>
      <c r="D6" s="24" t="s">
        <v>129</v>
      </c>
      <c r="E6" s="24" t="s">
        <v>131</v>
      </c>
      <c r="F6" s="25" t="s">
        <v>81</v>
      </c>
      <c r="G6" s="26" t="s">
        <v>48</v>
      </c>
      <c r="H6" s="28" t="s">
        <v>80</v>
      </c>
    </row>
    <row r="7" spans="1:8" ht="16.5" x14ac:dyDescent="0.3">
      <c r="A7" s="30" t="s">
        <v>114</v>
      </c>
      <c r="B7" s="31" t="s">
        <v>108</v>
      </c>
      <c r="C7" s="24" t="s">
        <v>45</v>
      </c>
      <c r="D7" s="24" t="s">
        <v>130</v>
      </c>
      <c r="E7" s="24" t="s">
        <v>132</v>
      </c>
      <c r="F7" s="25" t="s">
        <v>81</v>
      </c>
      <c r="G7" s="26" t="s">
        <v>48</v>
      </c>
      <c r="H7" s="28" t="s">
        <v>80</v>
      </c>
    </row>
    <row r="8" spans="1:8" ht="16.5" x14ac:dyDescent="0.3">
      <c r="A8" s="30" t="s">
        <v>115</v>
      </c>
      <c r="B8" s="31" t="s">
        <v>108</v>
      </c>
      <c r="C8" s="23" t="s">
        <v>121</v>
      </c>
      <c r="D8" s="23" t="s">
        <v>134</v>
      </c>
      <c r="E8" s="23" t="s">
        <v>135</v>
      </c>
      <c r="F8" s="25" t="s">
        <v>81</v>
      </c>
      <c r="G8" s="26" t="s">
        <v>179</v>
      </c>
      <c r="H8" s="28" t="s">
        <v>80</v>
      </c>
    </row>
    <row r="9" spans="1:8" ht="16.5" x14ac:dyDescent="0.3">
      <c r="A9" s="30" t="s">
        <v>116</v>
      </c>
      <c r="B9" s="31" t="s">
        <v>108</v>
      </c>
      <c r="C9" s="23" t="s">
        <v>121</v>
      </c>
      <c r="D9" s="23" t="s">
        <v>63</v>
      </c>
      <c r="E9" s="23" t="s">
        <v>64</v>
      </c>
      <c r="F9" s="25" t="s">
        <v>81</v>
      </c>
      <c r="G9" s="26" t="s">
        <v>179</v>
      </c>
      <c r="H9" s="28" t="s">
        <v>80</v>
      </c>
    </row>
    <row r="10" spans="1:8" ht="16.5" x14ac:dyDescent="0.3">
      <c r="A10" s="30" t="s">
        <v>117</v>
      </c>
      <c r="B10" s="31" t="s">
        <v>108</v>
      </c>
      <c r="C10" s="23" t="s">
        <v>121</v>
      </c>
      <c r="D10" s="23" t="s">
        <v>140</v>
      </c>
      <c r="E10" s="23" t="s">
        <v>139</v>
      </c>
      <c r="F10" s="25" t="s">
        <v>81</v>
      </c>
      <c r="G10" s="26" t="s">
        <v>48</v>
      </c>
      <c r="H10" s="28" t="s">
        <v>80</v>
      </c>
    </row>
    <row r="11" spans="1:8" ht="16.5" x14ac:dyDescent="0.3">
      <c r="A11" s="30" t="s">
        <v>118</v>
      </c>
      <c r="B11" s="31" t="s">
        <v>108</v>
      </c>
      <c r="C11" s="23" t="s">
        <v>121</v>
      </c>
      <c r="D11" s="23" t="s">
        <v>143</v>
      </c>
      <c r="E11" s="23" t="s">
        <v>144</v>
      </c>
      <c r="F11" s="25" t="s">
        <v>81</v>
      </c>
      <c r="G11" s="26" t="s">
        <v>48</v>
      </c>
      <c r="H11" s="28" t="s">
        <v>80</v>
      </c>
    </row>
    <row r="12" spans="1:8" ht="16.5" x14ac:dyDescent="0.3">
      <c r="A12" s="30" t="s">
        <v>119</v>
      </c>
      <c r="B12" s="31" t="s">
        <v>108</v>
      </c>
      <c r="C12" s="24" t="s">
        <v>45</v>
      </c>
      <c r="D12" s="24" t="s">
        <v>141</v>
      </c>
      <c r="E12" s="24" t="s">
        <v>142</v>
      </c>
      <c r="F12" s="25" t="s">
        <v>81</v>
      </c>
      <c r="G12" s="27" t="s">
        <v>179</v>
      </c>
      <c r="H12" s="28" t="s">
        <v>80</v>
      </c>
    </row>
    <row r="13" spans="1:8" ht="16.5" x14ac:dyDescent="0.3">
      <c r="A13" s="30" t="s">
        <v>120</v>
      </c>
      <c r="B13" s="31" t="s">
        <v>108</v>
      </c>
      <c r="C13" s="23" t="s">
        <v>121</v>
      </c>
      <c r="D13" s="23" t="s">
        <v>65</v>
      </c>
      <c r="E13" s="23" t="s">
        <v>138</v>
      </c>
      <c r="F13" s="69" t="s">
        <v>81</v>
      </c>
      <c r="G13" s="26" t="s">
        <v>48</v>
      </c>
      <c r="H13" s="28" t="s">
        <v>80</v>
      </c>
    </row>
    <row r="14" spans="1:8" ht="17.25" thickBot="1" x14ac:dyDescent="0.35">
      <c r="A14" s="30" t="s">
        <v>136</v>
      </c>
      <c r="B14" s="31" t="s">
        <v>108</v>
      </c>
      <c r="C14" s="70" t="s">
        <v>121</v>
      </c>
      <c r="D14" s="70" t="s">
        <v>66</v>
      </c>
      <c r="E14" s="23" t="s">
        <v>145</v>
      </c>
      <c r="F14" s="69" t="s">
        <v>81</v>
      </c>
      <c r="G14" s="71" t="s">
        <v>179</v>
      </c>
      <c r="H14" s="2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zoomScale="172" zoomScaleNormal="172" workbookViewId="0">
      <selection activeCell="J38" sqref="J38"/>
    </sheetView>
  </sheetViews>
  <sheetFormatPr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36</v>
      </c>
      <c r="C1" s="17" t="s">
        <v>37</v>
      </c>
      <c r="D1" s="17" t="s">
        <v>38</v>
      </c>
      <c r="E1" s="17" t="s">
        <v>69</v>
      </c>
      <c r="F1" s="17" t="s">
        <v>70</v>
      </c>
      <c r="G1" s="17" t="s">
        <v>41</v>
      </c>
      <c r="H1" s="17" t="s">
        <v>71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44</v>
      </c>
      <c r="D2" s="20" t="s">
        <v>45</v>
      </c>
      <c r="E2" s="20" t="s">
        <v>46</v>
      </c>
      <c r="F2" s="20" t="s">
        <v>47</v>
      </c>
      <c r="G2" s="21"/>
      <c r="H2" s="20" t="s">
        <v>48</v>
      </c>
      <c r="I2" s="20" t="s">
        <v>49</v>
      </c>
    </row>
    <row r="3" spans="1:9" x14ac:dyDescent="0.25">
      <c r="A3" s="19"/>
      <c r="B3" s="38"/>
      <c r="C3" s="39" t="s">
        <v>72</v>
      </c>
      <c r="D3" s="40"/>
      <c r="E3" s="40"/>
      <c r="F3" s="40"/>
      <c r="G3" s="39" t="s">
        <v>73</v>
      </c>
      <c r="H3" s="40"/>
      <c r="I3" s="41" t="s">
        <v>74</v>
      </c>
    </row>
    <row r="4" spans="1:9" x14ac:dyDescent="0.25">
      <c r="A4" s="19"/>
      <c r="B4" s="42" t="s">
        <v>84</v>
      </c>
      <c r="C4" s="63" t="s">
        <v>146</v>
      </c>
      <c r="D4" s="64"/>
      <c r="E4" s="64"/>
      <c r="F4" s="64"/>
      <c r="G4" s="43" t="s">
        <v>154</v>
      </c>
      <c r="H4" s="43"/>
      <c r="I4" s="44">
        <v>2</v>
      </c>
    </row>
    <row r="5" spans="1:9" ht="15.75" thickBot="1" x14ac:dyDescent="0.3">
      <c r="A5" s="19"/>
      <c r="B5" s="45" t="s">
        <v>107</v>
      </c>
      <c r="C5" s="61" t="s">
        <v>153</v>
      </c>
      <c r="D5" s="62"/>
      <c r="E5" s="62"/>
      <c r="F5" s="62"/>
      <c r="G5" s="46" t="s">
        <v>147</v>
      </c>
      <c r="H5" s="46"/>
      <c r="I5" s="47">
        <v>4</v>
      </c>
    </row>
    <row r="6" spans="1:9" ht="15.75" thickBot="1" x14ac:dyDescent="0.3">
      <c r="A6" s="19"/>
      <c r="B6" s="18"/>
      <c r="C6" s="65"/>
      <c r="D6" s="65"/>
      <c r="E6" s="65"/>
      <c r="F6" s="65"/>
      <c r="G6" s="18"/>
      <c r="H6" s="52" t="s">
        <v>83</v>
      </c>
      <c r="I6" s="56">
        <f>SUM(I4:I5)</f>
        <v>6</v>
      </c>
    </row>
    <row r="7" spans="1:9" x14ac:dyDescent="0.25">
      <c r="A7" s="19"/>
      <c r="B7" s="17" t="s">
        <v>36</v>
      </c>
      <c r="C7" s="17" t="s">
        <v>37</v>
      </c>
      <c r="D7" s="17" t="s">
        <v>38</v>
      </c>
      <c r="E7" s="17" t="s">
        <v>69</v>
      </c>
      <c r="F7" s="17" t="s">
        <v>70</v>
      </c>
      <c r="G7" s="17" t="s">
        <v>41</v>
      </c>
      <c r="H7" s="17" t="s">
        <v>71</v>
      </c>
      <c r="I7" s="17" t="s">
        <v>10</v>
      </c>
    </row>
    <row r="8" spans="1:9" x14ac:dyDescent="0.25">
      <c r="A8" s="19"/>
      <c r="B8" s="20" t="s">
        <v>26</v>
      </c>
      <c r="C8" s="20" t="s">
        <v>44</v>
      </c>
      <c r="D8" s="20" t="s">
        <v>75</v>
      </c>
      <c r="E8" s="20" t="s">
        <v>50</v>
      </c>
      <c r="F8" s="20" t="s">
        <v>76</v>
      </c>
      <c r="G8" s="20"/>
      <c r="H8" s="20" t="s">
        <v>48</v>
      </c>
      <c r="I8" s="20" t="s">
        <v>49</v>
      </c>
    </row>
    <row r="9" spans="1:9" ht="15.75" thickBot="1" x14ac:dyDescent="0.3">
      <c r="A9" s="19"/>
      <c r="B9" s="18"/>
      <c r="C9" s="22" t="s">
        <v>72</v>
      </c>
      <c r="D9" s="18"/>
      <c r="E9" s="18"/>
      <c r="F9" s="18"/>
      <c r="G9" s="22" t="s">
        <v>73</v>
      </c>
      <c r="H9" s="18"/>
      <c r="I9" s="22" t="s">
        <v>74</v>
      </c>
    </row>
    <row r="10" spans="1:9" x14ac:dyDescent="0.25">
      <c r="A10" s="19"/>
      <c r="B10" s="38" t="s">
        <v>85</v>
      </c>
      <c r="C10" s="66" t="s">
        <v>148</v>
      </c>
      <c r="D10" s="67"/>
      <c r="E10" s="67"/>
      <c r="F10" s="67"/>
      <c r="G10" s="40" t="s">
        <v>149</v>
      </c>
      <c r="H10" s="40"/>
      <c r="I10" s="48">
        <v>2</v>
      </c>
    </row>
    <row r="11" spans="1:9" x14ac:dyDescent="0.25">
      <c r="A11" s="19"/>
      <c r="B11" s="42" t="s">
        <v>86</v>
      </c>
      <c r="C11" s="63" t="s">
        <v>150</v>
      </c>
      <c r="D11" s="64"/>
      <c r="E11" s="64"/>
      <c r="F11" s="64"/>
      <c r="G11" s="43" t="s">
        <v>147</v>
      </c>
      <c r="H11" s="43"/>
      <c r="I11" s="44">
        <v>3</v>
      </c>
    </row>
    <row r="12" spans="1:9" ht="15.75" thickBot="1" x14ac:dyDescent="0.3">
      <c r="A12" s="19"/>
      <c r="B12" s="45" t="s">
        <v>106</v>
      </c>
      <c r="C12" s="61" t="s">
        <v>151</v>
      </c>
      <c r="D12" s="62"/>
      <c r="E12" s="62"/>
      <c r="F12" s="62"/>
      <c r="G12" s="46" t="s">
        <v>152</v>
      </c>
      <c r="H12" s="46"/>
      <c r="I12" s="49">
        <v>3</v>
      </c>
    </row>
    <row r="13" spans="1:9" ht="15.75" thickBot="1" x14ac:dyDescent="0.3">
      <c r="A13" s="19"/>
      <c r="B13" s="18"/>
      <c r="C13" s="65"/>
      <c r="D13" s="65"/>
      <c r="E13" s="65"/>
      <c r="F13" s="65"/>
      <c r="G13" s="18"/>
      <c r="H13" s="52" t="s">
        <v>83</v>
      </c>
      <c r="I13" s="56">
        <f>SUM(I10:I12)</f>
        <v>8</v>
      </c>
    </row>
    <row r="14" spans="1:9" x14ac:dyDescent="0.25">
      <c r="A14" s="19"/>
      <c r="B14" s="17" t="s">
        <v>36</v>
      </c>
      <c r="C14" s="17" t="s">
        <v>37</v>
      </c>
      <c r="D14" s="17" t="s">
        <v>38</v>
      </c>
      <c r="E14" s="17" t="s">
        <v>69</v>
      </c>
      <c r="F14" s="17" t="s">
        <v>70</v>
      </c>
      <c r="G14" s="17" t="s">
        <v>41</v>
      </c>
      <c r="H14" s="17" t="s">
        <v>71</v>
      </c>
      <c r="I14" s="17" t="s">
        <v>10</v>
      </c>
    </row>
    <row r="15" spans="1:9" x14ac:dyDescent="0.25">
      <c r="A15" s="19"/>
      <c r="B15" s="20" t="s">
        <v>27</v>
      </c>
      <c r="C15" s="20" t="s">
        <v>44</v>
      </c>
      <c r="D15" s="20" t="s">
        <v>45</v>
      </c>
      <c r="E15" s="20" t="s">
        <v>51</v>
      </c>
      <c r="F15" s="20" t="s">
        <v>52</v>
      </c>
      <c r="G15" s="21"/>
      <c r="H15" s="20" t="s">
        <v>48</v>
      </c>
      <c r="I15" s="20" t="s">
        <v>49</v>
      </c>
    </row>
    <row r="16" spans="1:9" ht="15.75" thickBot="1" x14ac:dyDescent="0.3">
      <c r="A16" s="19"/>
      <c r="B16" s="18"/>
      <c r="C16" s="22" t="s">
        <v>72</v>
      </c>
      <c r="D16" s="18"/>
      <c r="E16" s="18"/>
      <c r="F16" s="18"/>
      <c r="G16" s="22" t="s">
        <v>73</v>
      </c>
      <c r="H16" s="18"/>
      <c r="I16" s="22" t="s">
        <v>74</v>
      </c>
    </row>
    <row r="17" spans="1:9" x14ac:dyDescent="0.25">
      <c r="A17" s="19"/>
      <c r="B17" s="38" t="s">
        <v>88</v>
      </c>
      <c r="C17" s="66" t="s">
        <v>155</v>
      </c>
      <c r="D17" s="67"/>
      <c r="E17" s="67"/>
      <c r="F17" s="67"/>
      <c r="G17" s="40" t="s">
        <v>156</v>
      </c>
      <c r="H17" s="40"/>
      <c r="I17" s="48">
        <v>3</v>
      </c>
    </row>
    <row r="18" spans="1:9" x14ac:dyDescent="0.25">
      <c r="A18" s="19"/>
      <c r="B18" s="42" t="s">
        <v>89</v>
      </c>
      <c r="C18" s="63" t="s">
        <v>157</v>
      </c>
      <c r="D18" s="64"/>
      <c r="E18" s="64"/>
      <c r="F18" s="64"/>
      <c r="G18" s="43" t="s">
        <v>149</v>
      </c>
      <c r="H18" s="43"/>
      <c r="I18" s="44">
        <v>2</v>
      </c>
    </row>
    <row r="19" spans="1:9" ht="15.75" thickBot="1" x14ac:dyDescent="0.3">
      <c r="A19" s="19"/>
      <c r="B19" s="45" t="s">
        <v>87</v>
      </c>
      <c r="C19" s="61" t="s">
        <v>158</v>
      </c>
      <c r="D19" s="62"/>
      <c r="E19" s="62"/>
      <c r="F19" s="62"/>
      <c r="G19" s="46" t="s">
        <v>147</v>
      </c>
      <c r="H19" s="46"/>
      <c r="I19" s="47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83</v>
      </c>
      <c r="I20" s="56">
        <f>SUM(I17:I19)</f>
        <v>11</v>
      </c>
    </row>
    <row r="21" spans="1:9" x14ac:dyDescent="0.25">
      <c r="A21" s="19"/>
      <c r="B21" s="17" t="s">
        <v>36</v>
      </c>
      <c r="C21" s="17" t="s">
        <v>37</v>
      </c>
      <c r="D21" s="17" t="s">
        <v>38</v>
      </c>
      <c r="E21" s="17" t="s">
        <v>69</v>
      </c>
      <c r="F21" s="17" t="s">
        <v>70</v>
      </c>
      <c r="G21" s="17" t="s">
        <v>41</v>
      </c>
      <c r="H21" s="17" t="s">
        <v>71</v>
      </c>
      <c r="I21" s="17" t="s">
        <v>10</v>
      </c>
    </row>
    <row r="22" spans="1:9" x14ac:dyDescent="0.25">
      <c r="A22" s="19"/>
      <c r="B22" s="20" t="s">
        <v>28</v>
      </c>
      <c r="C22" s="20" t="s">
        <v>44</v>
      </c>
      <c r="D22" s="20" t="s">
        <v>45</v>
      </c>
      <c r="E22" s="20" t="s">
        <v>53</v>
      </c>
      <c r="F22" s="20" t="s">
        <v>54</v>
      </c>
      <c r="G22" s="21"/>
      <c r="H22" s="20" t="s">
        <v>48</v>
      </c>
      <c r="I22" s="20" t="s">
        <v>49</v>
      </c>
    </row>
    <row r="23" spans="1:9" ht="15.75" thickBot="1" x14ac:dyDescent="0.3">
      <c r="A23" s="19"/>
      <c r="B23" s="18"/>
      <c r="C23" s="22" t="s">
        <v>72</v>
      </c>
      <c r="D23" s="18"/>
      <c r="E23" s="18"/>
      <c r="F23" s="18"/>
      <c r="G23" s="22" t="s">
        <v>73</v>
      </c>
      <c r="H23" s="18"/>
      <c r="I23" s="22" t="s">
        <v>74</v>
      </c>
    </row>
    <row r="24" spans="1:9" x14ac:dyDescent="0.25">
      <c r="A24" s="19"/>
      <c r="B24" s="38" t="s">
        <v>90</v>
      </c>
      <c r="C24" s="66" t="s">
        <v>159</v>
      </c>
      <c r="D24" s="67"/>
      <c r="E24" s="67"/>
      <c r="F24" s="67"/>
      <c r="G24" s="40" t="s">
        <v>152</v>
      </c>
      <c r="H24" s="40"/>
      <c r="I24" s="48">
        <v>2</v>
      </c>
    </row>
    <row r="25" spans="1:9" ht="15.75" thickBot="1" x14ac:dyDescent="0.3">
      <c r="A25" s="19"/>
      <c r="B25" s="45" t="s">
        <v>91</v>
      </c>
      <c r="C25" s="72" t="s">
        <v>178</v>
      </c>
      <c r="D25" s="72"/>
      <c r="E25" s="72"/>
      <c r="F25" s="72"/>
      <c r="G25" s="46" t="s">
        <v>154</v>
      </c>
      <c r="H25" s="46"/>
      <c r="I25" s="47">
        <v>8</v>
      </c>
    </row>
    <row r="26" spans="1:9" ht="15.75" thickBot="1" x14ac:dyDescent="0.3">
      <c r="A26" s="19"/>
      <c r="B26" s="18"/>
      <c r="C26" s="68"/>
      <c r="D26" s="65"/>
      <c r="E26" s="65"/>
      <c r="F26" s="65"/>
      <c r="G26" s="18"/>
      <c r="H26" s="52" t="s">
        <v>83</v>
      </c>
      <c r="I26" s="56">
        <f>SUM(I24:I25)</f>
        <v>10</v>
      </c>
    </row>
    <row r="27" spans="1:9" x14ac:dyDescent="0.25">
      <c r="A27" s="19"/>
      <c r="B27" s="17" t="s">
        <v>36</v>
      </c>
      <c r="C27" s="17" t="s">
        <v>37</v>
      </c>
      <c r="D27" s="17" t="s">
        <v>38</v>
      </c>
      <c r="E27" s="17" t="s">
        <v>69</v>
      </c>
      <c r="F27" s="17" t="s">
        <v>70</v>
      </c>
      <c r="G27" s="17" t="s">
        <v>41</v>
      </c>
      <c r="H27" s="17" t="s">
        <v>71</v>
      </c>
      <c r="I27" s="17" t="s">
        <v>10</v>
      </c>
    </row>
    <row r="28" spans="1:9" x14ac:dyDescent="0.25">
      <c r="A28" s="19"/>
      <c r="B28" s="20" t="s">
        <v>29</v>
      </c>
      <c r="C28" s="20" t="s">
        <v>44</v>
      </c>
      <c r="D28" s="20" t="s">
        <v>45</v>
      </c>
      <c r="E28" s="20" t="s">
        <v>55</v>
      </c>
      <c r="F28" s="20" t="s">
        <v>56</v>
      </c>
      <c r="G28" s="21"/>
      <c r="H28" s="20" t="s">
        <v>48</v>
      </c>
      <c r="I28" s="20" t="s">
        <v>49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72</v>
      </c>
      <c r="D30" s="18"/>
      <c r="E30" s="18"/>
      <c r="F30" s="18"/>
      <c r="G30" s="22" t="s">
        <v>73</v>
      </c>
      <c r="H30" s="18"/>
      <c r="I30" s="22" t="s">
        <v>74</v>
      </c>
    </row>
    <row r="31" spans="1:9" x14ac:dyDescent="0.25">
      <c r="A31" s="19"/>
      <c r="B31" s="38" t="s">
        <v>92</v>
      </c>
      <c r="C31" s="66" t="s">
        <v>160</v>
      </c>
      <c r="D31" s="67"/>
      <c r="E31" s="67"/>
      <c r="F31" s="67"/>
      <c r="G31" s="40" t="s">
        <v>147</v>
      </c>
      <c r="H31" s="40"/>
      <c r="I31" s="48">
        <v>4</v>
      </c>
    </row>
    <row r="32" spans="1:9" ht="15.75" thickBot="1" x14ac:dyDescent="0.3">
      <c r="A32" s="19"/>
      <c r="B32" s="45" t="s">
        <v>93</v>
      </c>
      <c r="C32" s="61" t="s">
        <v>162</v>
      </c>
      <c r="D32" s="62"/>
      <c r="E32" s="62"/>
      <c r="F32" s="62"/>
      <c r="G32" s="46" t="s">
        <v>152</v>
      </c>
      <c r="H32" s="46"/>
      <c r="I32" s="47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83</v>
      </c>
      <c r="I33" s="56">
        <f>SUM(I31:I32)</f>
        <v>10</v>
      </c>
    </row>
    <row r="34" spans="1:9" x14ac:dyDescent="0.25">
      <c r="A34" s="19"/>
      <c r="B34" s="17" t="s">
        <v>36</v>
      </c>
      <c r="C34" s="17" t="s">
        <v>37</v>
      </c>
      <c r="D34" s="17" t="s">
        <v>38</v>
      </c>
      <c r="E34" s="17" t="s">
        <v>69</v>
      </c>
      <c r="F34" s="17" t="s">
        <v>70</v>
      </c>
      <c r="G34" s="17" t="s">
        <v>41</v>
      </c>
      <c r="H34" s="17" t="s">
        <v>71</v>
      </c>
      <c r="I34" s="17" t="s">
        <v>10</v>
      </c>
    </row>
    <row r="35" spans="1:9" x14ac:dyDescent="0.25">
      <c r="A35" s="19"/>
      <c r="B35" s="20" t="s">
        <v>30</v>
      </c>
      <c r="C35" s="20" t="s">
        <v>44</v>
      </c>
      <c r="D35" s="20" t="s">
        <v>45</v>
      </c>
      <c r="E35" s="20" t="s">
        <v>57</v>
      </c>
      <c r="F35" s="20" t="s">
        <v>58</v>
      </c>
      <c r="G35" s="21"/>
      <c r="H35" s="20" t="s">
        <v>48</v>
      </c>
      <c r="I35" s="20" t="s">
        <v>49</v>
      </c>
    </row>
    <row r="36" spans="1:9" ht="15.75" thickBot="1" x14ac:dyDescent="0.3">
      <c r="A36" s="19"/>
      <c r="B36" s="18"/>
      <c r="C36" s="22" t="s">
        <v>72</v>
      </c>
      <c r="D36" s="18"/>
      <c r="E36" s="18"/>
      <c r="F36" s="18"/>
      <c r="G36" s="22" t="s">
        <v>73</v>
      </c>
      <c r="H36" s="18"/>
      <c r="I36" s="22" t="s">
        <v>74</v>
      </c>
    </row>
    <row r="37" spans="1:9" x14ac:dyDescent="0.25">
      <c r="A37" s="19"/>
      <c r="B37" s="38" t="s">
        <v>94</v>
      </c>
      <c r="C37" s="66" t="s">
        <v>161</v>
      </c>
      <c r="D37" s="67"/>
      <c r="E37" s="67"/>
      <c r="F37" s="67"/>
      <c r="G37" s="40" t="s">
        <v>149</v>
      </c>
      <c r="H37" s="40"/>
      <c r="I37" s="48">
        <v>5</v>
      </c>
    </row>
    <row r="38" spans="1:9" ht="15.75" thickBot="1" x14ac:dyDescent="0.3">
      <c r="A38" s="19"/>
      <c r="B38" s="45" t="s">
        <v>95</v>
      </c>
      <c r="C38" s="61" t="s">
        <v>166</v>
      </c>
      <c r="D38" s="62"/>
      <c r="E38" s="62"/>
      <c r="F38" s="62"/>
      <c r="G38" s="46" t="s">
        <v>156</v>
      </c>
      <c r="H38" s="46"/>
      <c r="I38" s="47">
        <v>7</v>
      </c>
    </row>
    <row r="39" spans="1:9" ht="15.75" thickBot="1" x14ac:dyDescent="0.3">
      <c r="A39" s="19"/>
      <c r="B39" s="18"/>
      <c r="C39" s="65"/>
      <c r="D39" s="65"/>
      <c r="E39" s="65"/>
      <c r="F39" s="65"/>
      <c r="G39" s="18"/>
      <c r="H39" s="52" t="s">
        <v>83</v>
      </c>
      <c r="I39" s="56">
        <f>SUM(I37:I38)</f>
        <v>12</v>
      </c>
    </row>
    <row r="40" spans="1:9" x14ac:dyDescent="0.25">
      <c r="A40" s="19"/>
    </row>
    <row r="41" spans="1:9" ht="21" x14ac:dyDescent="0.35">
      <c r="A41" s="19"/>
      <c r="H41" s="51" t="s">
        <v>82</v>
      </c>
      <c r="I41" s="51">
        <f>I6+I13+I20+I26+I33+I39</f>
        <v>57</v>
      </c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18">
    <mergeCell ref="C26:F26"/>
    <mergeCell ref="C31:F31"/>
    <mergeCell ref="C32:F32"/>
    <mergeCell ref="C37:F37"/>
    <mergeCell ref="C38:F38"/>
    <mergeCell ref="C39:F39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zoomScale="190" zoomScaleNormal="190" workbookViewId="0">
      <selection activeCell="J27" sqref="J27"/>
    </sheetView>
  </sheetViews>
  <sheetFormatPr defaultColWidth="11.42578125" defaultRowHeight="15" x14ac:dyDescent="0.25"/>
  <sheetData>
    <row r="1" spans="1:9" x14ac:dyDescent="0.25">
      <c r="B1" s="17" t="s">
        <v>36</v>
      </c>
      <c r="C1" s="17" t="s">
        <v>37</v>
      </c>
      <c r="D1" s="17" t="s">
        <v>38</v>
      </c>
      <c r="E1" s="17" t="s">
        <v>69</v>
      </c>
      <c r="F1" s="17" t="s">
        <v>70</v>
      </c>
      <c r="G1" s="17" t="s">
        <v>41</v>
      </c>
      <c r="H1" s="17" t="s">
        <v>71</v>
      </c>
      <c r="I1" s="17" t="s">
        <v>10</v>
      </c>
    </row>
    <row r="2" spans="1:9" x14ac:dyDescent="0.25">
      <c r="B2" s="20" t="s">
        <v>31</v>
      </c>
      <c r="C2" s="20" t="s">
        <v>44</v>
      </c>
      <c r="D2" s="20" t="s">
        <v>68</v>
      </c>
      <c r="E2" s="20" t="s">
        <v>59</v>
      </c>
      <c r="F2" s="20" t="s">
        <v>60</v>
      </c>
      <c r="G2" s="21"/>
      <c r="H2" s="20" t="s">
        <v>48</v>
      </c>
      <c r="I2" s="20" t="s">
        <v>49</v>
      </c>
    </row>
    <row r="3" spans="1:9" ht="15.75" thickBot="1" x14ac:dyDescent="0.3">
      <c r="B3" s="18"/>
      <c r="C3" s="22" t="s">
        <v>72</v>
      </c>
      <c r="D3" s="18"/>
      <c r="E3" s="18"/>
      <c r="F3" s="18"/>
      <c r="G3" s="22" t="s">
        <v>73</v>
      </c>
      <c r="H3" s="18"/>
      <c r="I3" s="22" t="s">
        <v>74</v>
      </c>
    </row>
    <row r="4" spans="1:9" x14ac:dyDescent="0.25">
      <c r="B4" s="38" t="s">
        <v>96</v>
      </c>
      <c r="C4" s="66" t="s">
        <v>163</v>
      </c>
      <c r="D4" s="67"/>
      <c r="E4" s="67"/>
      <c r="F4" s="67"/>
      <c r="G4" s="40" t="s">
        <v>164</v>
      </c>
      <c r="H4" s="40"/>
      <c r="I4" s="48">
        <v>7</v>
      </c>
    </row>
    <row r="5" spans="1:9" x14ac:dyDescent="0.25">
      <c r="B5" s="42" t="s">
        <v>97</v>
      </c>
      <c r="C5" s="63" t="s">
        <v>165</v>
      </c>
      <c r="D5" s="64"/>
      <c r="E5" s="64"/>
      <c r="F5" s="64"/>
      <c r="G5" s="43" t="s">
        <v>154</v>
      </c>
      <c r="H5" s="43"/>
      <c r="I5" s="44">
        <v>3</v>
      </c>
    </row>
    <row r="6" spans="1:9" ht="15.75" thickBot="1" x14ac:dyDescent="0.3">
      <c r="B6" s="45" t="s">
        <v>98</v>
      </c>
      <c r="C6" s="61" t="s">
        <v>167</v>
      </c>
      <c r="D6" s="62"/>
      <c r="E6" s="62"/>
      <c r="F6" s="62"/>
      <c r="G6" s="46" t="s">
        <v>152</v>
      </c>
      <c r="H6" s="46"/>
      <c r="I6" s="47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83</v>
      </c>
      <c r="I7" s="56">
        <f>SUM(I4:I6)</f>
        <v>14</v>
      </c>
    </row>
    <row r="8" spans="1:9" x14ac:dyDescent="0.25">
      <c r="B8" s="17" t="s">
        <v>36</v>
      </c>
      <c r="C8" s="17" t="s">
        <v>37</v>
      </c>
      <c r="D8" s="17" t="s">
        <v>38</v>
      </c>
      <c r="E8" s="17" t="s">
        <v>69</v>
      </c>
      <c r="F8" s="17" t="s">
        <v>70</v>
      </c>
      <c r="G8" s="17" t="s">
        <v>41</v>
      </c>
      <c r="H8" s="17" t="s">
        <v>71</v>
      </c>
      <c r="I8" s="17" t="s">
        <v>10</v>
      </c>
    </row>
    <row r="9" spans="1:9" x14ac:dyDescent="0.25">
      <c r="B9" s="20" t="s">
        <v>32</v>
      </c>
      <c r="C9" s="20" t="s">
        <v>44</v>
      </c>
      <c r="D9" s="20" t="s">
        <v>45</v>
      </c>
      <c r="E9" s="20" t="s">
        <v>61</v>
      </c>
      <c r="F9" s="20" t="s">
        <v>62</v>
      </c>
      <c r="G9" s="21"/>
      <c r="H9" s="20" t="s">
        <v>48</v>
      </c>
      <c r="I9" s="20" t="s">
        <v>49</v>
      </c>
    </row>
    <row r="10" spans="1:9" ht="15.75" thickBot="1" x14ac:dyDescent="0.3">
      <c r="B10" s="18"/>
      <c r="C10" s="22" t="s">
        <v>72</v>
      </c>
      <c r="D10" s="18"/>
      <c r="E10" s="18"/>
      <c r="F10" s="18"/>
      <c r="G10" s="22" t="s">
        <v>73</v>
      </c>
      <c r="H10" s="18"/>
      <c r="I10" s="22" t="s">
        <v>74</v>
      </c>
    </row>
    <row r="11" spans="1:9" x14ac:dyDescent="0.25">
      <c r="B11" s="38" t="s">
        <v>99</v>
      </c>
      <c r="C11" s="66" t="s">
        <v>168</v>
      </c>
      <c r="D11" s="67"/>
      <c r="E11" s="67"/>
      <c r="F11" s="67"/>
      <c r="G11" s="40" t="s">
        <v>149</v>
      </c>
      <c r="H11" s="40"/>
      <c r="I11" s="48">
        <v>7</v>
      </c>
    </row>
    <row r="12" spans="1:9" x14ac:dyDescent="0.25">
      <c r="B12" s="42" t="s">
        <v>100</v>
      </c>
      <c r="C12" s="63" t="s">
        <v>169</v>
      </c>
      <c r="D12" s="64"/>
      <c r="E12" s="64"/>
      <c r="F12" s="64"/>
      <c r="G12" s="43" t="s">
        <v>147</v>
      </c>
      <c r="H12" s="43"/>
      <c r="I12" s="44">
        <v>2</v>
      </c>
    </row>
    <row r="13" spans="1:9" ht="15.75" thickBot="1" x14ac:dyDescent="0.3">
      <c r="B13" s="45" t="s">
        <v>101</v>
      </c>
      <c r="C13" s="61" t="s">
        <v>170</v>
      </c>
      <c r="D13" s="62"/>
      <c r="E13" s="62"/>
      <c r="F13" s="62"/>
      <c r="G13" s="46" t="s">
        <v>152</v>
      </c>
      <c r="H13" s="46"/>
      <c r="I13" s="47">
        <v>6</v>
      </c>
    </row>
    <row r="14" spans="1:9" ht="15.75" thickBot="1" x14ac:dyDescent="0.3">
      <c r="H14" s="52" t="s">
        <v>83</v>
      </c>
      <c r="I14" s="56">
        <f>SUM(I11:I13)</f>
        <v>15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36</v>
      </c>
      <c r="C16" s="17" t="s">
        <v>37</v>
      </c>
      <c r="D16" s="17" t="s">
        <v>38</v>
      </c>
      <c r="E16" s="17" t="s">
        <v>69</v>
      </c>
      <c r="F16" s="17" t="s">
        <v>70</v>
      </c>
      <c r="G16" s="17" t="s">
        <v>41</v>
      </c>
      <c r="H16" s="17" t="s">
        <v>71</v>
      </c>
      <c r="I16" s="17" t="s">
        <v>10</v>
      </c>
    </row>
    <row r="17" spans="2:9" x14ac:dyDescent="0.25">
      <c r="B17" s="20" t="s">
        <v>78</v>
      </c>
      <c r="C17" s="20" t="s">
        <v>44</v>
      </c>
      <c r="D17" s="20" t="s">
        <v>45</v>
      </c>
      <c r="E17" s="20" t="s">
        <v>65</v>
      </c>
      <c r="F17" s="20" t="s">
        <v>77</v>
      </c>
      <c r="G17" s="21"/>
      <c r="H17" s="20" t="s">
        <v>48</v>
      </c>
      <c r="I17" s="20" t="s">
        <v>49</v>
      </c>
    </row>
    <row r="18" spans="2:9" ht="15.75" thickBot="1" x14ac:dyDescent="0.3">
      <c r="B18" s="60"/>
      <c r="C18" s="22" t="s">
        <v>72</v>
      </c>
      <c r="D18" s="60"/>
      <c r="E18" s="60"/>
      <c r="F18" s="60"/>
      <c r="G18" s="22" t="s">
        <v>73</v>
      </c>
      <c r="H18" s="60"/>
      <c r="I18" s="22" t="s">
        <v>74</v>
      </c>
    </row>
    <row r="19" spans="2:9" x14ac:dyDescent="0.25">
      <c r="B19" s="38" t="s">
        <v>102</v>
      </c>
      <c r="C19" s="66" t="s">
        <v>171</v>
      </c>
      <c r="D19" s="66"/>
      <c r="E19" s="66"/>
      <c r="F19" s="66"/>
      <c r="G19" s="57" t="s">
        <v>156</v>
      </c>
      <c r="H19" s="57"/>
      <c r="I19" s="48">
        <v>5</v>
      </c>
    </row>
    <row r="20" spans="2:9" ht="15.75" thickBot="1" x14ac:dyDescent="0.3">
      <c r="B20" s="45" t="s">
        <v>103</v>
      </c>
      <c r="C20" s="59" t="s">
        <v>172</v>
      </c>
      <c r="D20" s="59"/>
      <c r="E20" s="59"/>
      <c r="F20" s="59"/>
      <c r="G20" s="59" t="s">
        <v>154</v>
      </c>
      <c r="H20" s="59"/>
      <c r="I20" s="47">
        <v>3</v>
      </c>
    </row>
    <row r="21" spans="2:9" ht="15.75" thickBot="1" x14ac:dyDescent="0.3">
      <c r="B21" s="60"/>
      <c r="C21" s="66"/>
      <c r="D21" s="66"/>
      <c r="E21" s="66"/>
      <c r="F21" s="66"/>
      <c r="G21" s="60"/>
      <c r="H21" s="54" t="s">
        <v>83</v>
      </c>
      <c r="I21" s="55">
        <f>SUM(I19:I20)</f>
        <v>8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36</v>
      </c>
      <c r="C23" s="17" t="s">
        <v>37</v>
      </c>
      <c r="D23" s="17" t="s">
        <v>38</v>
      </c>
      <c r="E23" s="17" t="s">
        <v>69</v>
      </c>
      <c r="F23" s="17" t="s">
        <v>70</v>
      </c>
      <c r="G23" s="17" t="s">
        <v>41</v>
      </c>
      <c r="H23" s="17" t="s">
        <v>71</v>
      </c>
      <c r="I23" s="17" t="s">
        <v>10</v>
      </c>
    </row>
    <row r="24" spans="2:9" x14ac:dyDescent="0.25">
      <c r="B24" s="20" t="s">
        <v>79</v>
      </c>
      <c r="C24" s="20" t="s">
        <v>44</v>
      </c>
      <c r="D24" s="20" t="s">
        <v>45</v>
      </c>
      <c r="E24" s="20" t="s">
        <v>66</v>
      </c>
      <c r="F24" s="20" t="s">
        <v>67</v>
      </c>
      <c r="G24" s="21"/>
      <c r="H24" s="20" t="s">
        <v>48</v>
      </c>
      <c r="I24" s="20" t="s">
        <v>49</v>
      </c>
    </row>
    <row r="25" spans="2:9" ht="15.75" thickBot="1" x14ac:dyDescent="0.3">
      <c r="B25" s="60"/>
      <c r="C25" s="22" t="s">
        <v>72</v>
      </c>
      <c r="D25" s="60"/>
      <c r="E25" s="60"/>
      <c r="F25" s="60"/>
      <c r="G25" s="22" t="s">
        <v>73</v>
      </c>
      <c r="H25" s="60"/>
      <c r="I25" s="22" t="s">
        <v>74</v>
      </c>
    </row>
    <row r="26" spans="2:9" ht="15.75" thickBot="1" x14ac:dyDescent="0.3">
      <c r="B26" s="38" t="s">
        <v>104</v>
      </c>
      <c r="C26" s="66" t="s">
        <v>173</v>
      </c>
      <c r="D26" s="66"/>
      <c r="E26" s="66"/>
      <c r="F26" s="66"/>
      <c r="G26" s="57" t="s">
        <v>164</v>
      </c>
      <c r="H26" s="57"/>
      <c r="I26" s="48">
        <v>8</v>
      </c>
    </row>
    <row r="27" spans="2:9" x14ac:dyDescent="0.25">
      <c r="B27" s="38" t="s">
        <v>105</v>
      </c>
      <c r="C27" s="66" t="s">
        <v>175</v>
      </c>
      <c r="D27" s="66"/>
      <c r="E27" s="66"/>
      <c r="F27" s="66"/>
      <c r="G27" s="58" t="s">
        <v>152</v>
      </c>
      <c r="H27" s="58"/>
      <c r="I27" s="44">
        <v>3</v>
      </c>
    </row>
    <row r="28" spans="2:9" ht="15.75" thickBot="1" x14ac:dyDescent="0.3">
      <c r="B28" s="45" t="s">
        <v>105</v>
      </c>
      <c r="C28" s="61" t="s">
        <v>174</v>
      </c>
      <c r="D28" s="61"/>
      <c r="E28" s="61"/>
      <c r="F28" s="61"/>
      <c r="G28" s="59" t="s">
        <v>149</v>
      </c>
      <c r="H28" s="59"/>
      <c r="I28" s="47">
        <v>1</v>
      </c>
    </row>
    <row r="29" spans="2:9" ht="15.75" thickBot="1" x14ac:dyDescent="0.3">
      <c r="B29" s="45" t="s">
        <v>105</v>
      </c>
      <c r="C29" s="61" t="s">
        <v>176</v>
      </c>
      <c r="D29" s="61"/>
      <c r="E29" s="61"/>
      <c r="F29" s="61"/>
      <c r="G29" s="59" t="s">
        <v>177</v>
      </c>
      <c r="H29" s="59"/>
      <c r="I29" s="47">
        <v>10</v>
      </c>
    </row>
    <row r="30" spans="2:9" ht="15.75" thickBot="1" x14ac:dyDescent="0.3">
      <c r="H30" s="52" t="s">
        <v>83</v>
      </c>
      <c r="I30" s="53">
        <f>SUM(I26:I29)</f>
        <v>22</v>
      </c>
    </row>
    <row r="31" spans="2:9" x14ac:dyDescent="0.25">
      <c r="H31" s="50" t="s">
        <v>82</v>
      </c>
      <c r="I31" s="50">
        <f>I14+I7+I21+I30</f>
        <v>59</v>
      </c>
    </row>
  </sheetData>
  <mergeCells count="12">
    <mergeCell ref="C12:F12"/>
    <mergeCell ref="C13:F13"/>
    <mergeCell ref="C11:F11"/>
    <mergeCell ref="C4:F4"/>
    <mergeCell ref="C5:F5"/>
    <mergeCell ref="C6:F6"/>
    <mergeCell ref="C27:F27"/>
    <mergeCell ref="C28:F28"/>
    <mergeCell ref="C19:F19"/>
    <mergeCell ref="C21:F21"/>
    <mergeCell ref="C26:F26"/>
    <mergeCell ref="C29:F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zoomScale="166" zoomScaleNormal="166" workbookViewId="0">
      <selection activeCell="A20" sqref="A20"/>
    </sheetView>
  </sheetViews>
  <sheetFormatPr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23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368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F2F1-DFA9-47D0-A6C6-5EF1E2B2F467}">
  <dimension ref="A1:C17"/>
  <sheetViews>
    <sheetView zoomScale="166" zoomScaleNormal="166" workbookViewId="0">
      <selection activeCell="C5" sqref="C5"/>
    </sheetView>
  </sheetViews>
  <sheetFormatPr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44584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352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5" zoomScaleNormal="175" workbookViewId="0">
      <selection activeCell="D3" sqref="D3"/>
    </sheetView>
  </sheetViews>
  <sheetFormatPr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25</v>
      </c>
      <c r="F3" s="11">
        <f>SprintBacklog[[#This Row],[Estimated Hours]]</f>
        <v>10</v>
      </c>
      <c r="G3" s="11"/>
    </row>
    <row r="4" spans="1:7" x14ac:dyDescent="0.3">
      <c r="A4" s="11">
        <v>1</v>
      </c>
      <c r="B4" s="3">
        <f t="shared" ref="B4:B12" si="0">IFERROR(B3+1,1)</f>
        <v>2</v>
      </c>
      <c r="C4" s="11">
        <v>20</v>
      </c>
      <c r="D4" s="12" t="s">
        <v>26</v>
      </c>
      <c r="E4" s="11" t="s">
        <v>35</v>
      </c>
      <c r="F4" s="11">
        <f>SprintBacklog[[#This Row],[Estimated Hours]]</f>
        <v>20</v>
      </c>
      <c r="G4" s="11"/>
    </row>
    <row r="5" spans="1:7" x14ac:dyDescent="0.3">
      <c r="A5" s="11">
        <v>1</v>
      </c>
      <c r="B5" s="3">
        <f t="shared" si="0"/>
        <v>3</v>
      </c>
      <c r="C5" s="11">
        <v>10</v>
      </c>
      <c r="D5" s="12" t="s">
        <v>27</v>
      </c>
      <c r="E5" s="11" t="s">
        <v>25</v>
      </c>
      <c r="F5" s="11">
        <f>SprintBacklog[[#This Row],[Estimated Hours]]</f>
        <v>10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28</v>
      </c>
      <c r="E6" s="11" t="s">
        <v>35</v>
      </c>
      <c r="F6" s="11">
        <f>SprintBacklog[[#This Row],[Estimated Hours]]</f>
        <v>10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29</v>
      </c>
      <c r="E7" s="11" t="s">
        <v>25</v>
      </c>
      <c r="F7" s="11">
        <f>SprintBacklog[[#This Row],[Estimated Hours]]</f>
        <v>10</v>
      </c>
      <c r="G7" s="11"/>
    </row>
    <row r="8" spans="1:7" x14ac:dyDescent="0.3">
      <c r="A8" s="11">
        <v>1</v>
      </c>
      <c r="B8" s="3">
        <f t="shared" si="0"/>
        <v>6</v>
      </c>
      <c r="C8" s="11">
        <v>10</v>
      </c>
      <c r="D8" s="12" t="s">
        <v>30</v>
      </c>
      <c r="E8" s="11" t="s">
        <v>35</v>
      </c>
      <c r="F8" s="11">
        <f>SprintBacklog[[#This Row],[Estimated Hours]]</f>
        <v>10</v>
      </c>
      <c r="G8" s="11"/>
    </row>
    <row r="9" spans="1:7" x14ac:dyDescent="0.3">
      <c r="A9" s="11">
        <v>1</v>
      </c>
      <c r="B9" s="3">
        <f t="shared" si="0"/>
        <v>7</v>
      </c>
      <c r="C9" s="11">
        <v>10</v>
      </c>
      <c r="D9" s="12" t="s">
        <v>31</v>
      </c>
      <c r="E9" s="11" t="s">
        <v>25</v>
      </c>
      <c r="F9" s="11">
        <f>SprintBacklog[[#This Row],[Estimated Hours]]</f>
        <v>10</v>
      </c>
      <c r="G9" s="11"/>
    </row>
    <row r="10" spans="1:7" x14ac:dyDescent="0.3">
      <c r="A10" s="11">
        <v>1</v>
      </c>
      <c r="B10" s="3">
        <f t="shared" si="0"/>
        <v>8</v>
      </c>
      <c r="C10" s="11">
        <v>20</v>
      </c>
      <c r="D10" s="12" t="s">
        <v>32</v>
      </c>
      <c r="E10" s="11" t="s">
        <v>35</v>
      </c>
      <c r="F10" s="11">
        <f>SprintBacklog[[#This Row],[Estimated Hours]]</f>
        <v>20</v>
      </c>
      <c r="G10" s="11"/>
    </row>
    <row r="11" spans="1:7" x14ac:dyDescent="0.3">
      <c r="A11" s="11">
        <v>1</v>
      </c>
      <c r="B11" s="3">
        <f t="shared" si="0"/>
        <v>9</v>
      </c>
      <c r="C11" s="11">
        <v>20</v>
      </c>
      <c r="D11" s="12" t="s">
        <v>33</v>
      </c>
      <c r="E11" s="11" t="s">
        <v>35</v>
      </c>
      <c r="F11" s="11">
        <f>SprintBacklog[[#This Row],[Estimated Hours]]</f>
        <v>20</v>
      </c>
      <c r="G11" s="11"/>
    </row>
    <row r="12" spans="1:7" x14ac:dyDescent="0.3">
      <c r="A12" s="11">
        <v>1</v>
      </c>
      <c r="B12" s="3">
        <f t="shared" si="0"/>
        <v>10</v>
      </c>
      <c r="C12" s="11">
        <v>40</v>
      </c>
      <c r="D12" s="11" t="s">
        <v>34</v>
      </c>
      <c r="E12" s="11" t="s">
        <v>25</v>
      </c>
      <c r="F12" s="11">
        <f>SprintBacklog[[#This Row],[Estimated Hours]]</f>
        <v>40</v>
      </c>
      <c r="G12" s="11"/>
    </row>
    <row r="13" spans="1:7" x14ac:dyDescent="0.3">
      <c r="A13" s="3" t="s">
        <v>12</v>
      </c>
      <c r="C13" s="3">
        <f>SUBTOTAL(109,SprintBacklog[Estimated Hours])</f>
        <v>160</v>
      </c>
      <c r="F13" s="3">
        <f>SUBTOTAL(109,SprintBacklog[Remaining Hours])</f>
        <v>160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="130" zoomScaleNormal="130" workbookViewId="0">
      <selection activeCell="G16" sqref="G16"/>
    </sheetView>
  </sheetViews>
  <sheetFormatPr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160</v>
      </c>
      <c r="C3" s="15">
        <f>TotalHours-(Table3[[#This Row],[Work Day]]*DevRate)</f>
        <v>160</v>
      </c>
      <c r="D3" s="15">
        <f>Table3[[#This Row],[Target Burn Down]]</f>
        <v>160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153.04347826086956</v>
      </c>
      <c r="C4" s="15">
        <f>TotalHours-(Table3[[#This Row],[Work Day]]*DevRate)</f>
        <v>144</v>
      </c>
      <c r="D4" s="16">
        <v>150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146.08695652173913</v>
      </c>
      <c r="C5" s="15">
        <f>TotalHours-(Table3[[#This Row],[Work Day]]*DevRate)</f>
        <v>128</v>
      </c>
      <c r="D5" s="16">
        <v>120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139.13043478260869</v>
      </c>
      <c r="C6" s="15">
        <f>TotalHours-(Table3[[#This Row],[Work Day]]*DevRate)</f>
        <v>112</v>
      </c>
      <c r="D6" s="16">
        <v>110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132.17391304347825</v>
      </c>
      <c r="C7" s="15">
        <f>TotalHours-(Table3[[#This Row],[Work Day]]*DevRate)</f>
        <v>96</v>
      </c>
      <c r="D7" s="16">
        <v>100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125.21739130434783</v>
      </c>
      <c r="C8" s="15">
        <f>TotalHours-(Table3[[#This Row],[Work Day]]*DevRate)</f>
        <v>80</v>
      </c>
      <c r="D8" s="16">
        <v>90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118.26086956521739</v>
      </c>
      <c r="C9" s="15">
        <f>TotalHours-(Table3[[#This Row],[Work Day]]*DevRate)</f>
        <v>64</v>
      </c>
      <c r="D9" s="16">
        <v>80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111.30434782608697</v>
      </c>
      <c r="C10" s="15">
        <f>TotalHours-(Table3[[#This Row],[Work Day]]*DevRate)</f>
        <v>48</v>
      </c>
      <c r="D10" s="16">
        <v>70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104.34782608695653</v>
      </c>
      <c r="C11" s="15">
        <f>TotalHours-(Table3[[#This Row],[Work Day]]*DevRate)</f>
        <v>32</v>
      </c>
      <c r="D11" s="16">
        <v>40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97.391304347826093</v>
      </c>
      <c r="C12" s="15">
        <f>TotalHours-(Table3[[#This Row],[Work Day]]*DevRate)</f>
        <v>16</v>
      </c>
      <c r="D12" s="16">
        <v>20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90.434782608695656</v>
      </c>
      <c r="C13" s="15">
        <f>TotalHours-(Table3[[#This Row],[Work Day]]*DevRate)</f>
        <v>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BackLog</vt:lpstr>
      <vt:lpstr>Sprint1</vt:lpstr>
      <vt:lpstr>Sprint2</vt:lpstr>
      <vt:lpstr>Sprint1Info</vt:lpstr>
      <vt:lpstr>Sprint2Info</vt:lpstr>
      <vt:lpstr>Backlog1Table</vt:lpstr>
      <vt:lpstr>BurnDown1Table</vt:lpstr>
      <vt:lpstr>Sprint2Info!DevRate</vt:lpstr>
      <vt:lpstr>DevRate</vt:lpstr>
      <vt:lpstr>Sprint2Info!RemainingHours</vt:lpstr>
      <vt:lpstr>RemainingHours</vt:lpstr>
      <vt:lpstr>Sprint2Info!StartDate</vt:lpstr>
      <vt:lpstr>StartDate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sebas david</cp:lastModifiedBy>
  <dcterms:created xsi:type="dcterms:W3CDTF">2014-10-14T22:04:59Z</dcterms:created>
  <dcterms:modified xsi:type="dcterms:W3CDTF">2021-12-19T20:49:04Z</dcterms:modified>
</cp:coreProperties>
</file>